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chartsheets/sheet5.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rb.win.frb.org\K1\Accounts\A-C\k1alc00\Redirected\Desktop\holding tank\"/>
    </mc:Choice>
  </mc:AlternateContent>
  <xr:revisionPtr revIDLastSave="0" documentId="8_{C719953C-60F6-4FFC-B326-1899C40E585E}" xr6:coauthVersionLast="47" xr6:coauthVersionMax="47" xr10:uidLastSave="{00000000-0000-0000-0000-000000000000}"/>
  <bookViews>
    <workbookView xWindow="3510" yWindow="3510" windowWidth="21600" windowHeight="11385" activeTab="7" xr2:uid="{D991E9CD-C216-41AA-93DC-40491774A700}"/>
  </bookViews>
  <sheets>
    <sheet name="Chart 1" sheetId="10" r:id="rId1"/>
    <sheet name="Data 1" sheetId="3" r:id="rId2"/>
    <sheet name="Chart 2" sheetId="6" r:id="rId3"/>
    <sheet name="Data 2" sheetId="7" r:id="rId4"/>
    <sheet name="Chart 3" sheetId="4" r:id="rId5"/>
    <sheet name="Data 3" sheetId="9" r:id="rId6"/>
    <sheet name="Chart 4" sheetId="5" r:id="rId7"/>
    <sheet name="Data 4" sheetId="8" r:id="rId8"/>
    <sheet name="Old Chart 1" sheetId="2" state="hidden" r:id="rId9"/>
  </sheets>
  <externalReferences>
    <externalReference r:id="rId10"/>
  </externalReferences>
  <definedNames>
    <definedName name="_1__M">'Data 1'!$AA$3:$AC$7</definedName>
    <definedName name="_DLX1.USE">'Data 1'!$J$3:$L$8</definedName>
    <definedName name="_DLX12.USE">'Data 1'!$S$3:$V$7</definedName>
    <definedName name="_DLX2.USE">#REF!</definedName>
    <definedName name="_DLX6.USE">'Data 2'!$B$3:$D$5</definedName>
    <definedName name="_DLX8.USE">'Data 3'!$B$4:$H$6</definedName>
    <definedName name="growthsince1990">#REF!</definedName>
    <definedName name="growthsince90t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9" l="1"/>
  <c r="L12" i="9"/>
  <c r="F143" i="9"/>
  <c r="E143" i="9"/>
  <c r="D143" i="9"/>
  <c r="R138" i="9"/>
  <c r="Q138" i="9"/>
  <c r="P138" i="9"/>
  <c r="O138" i="9"/>
  <c r="M138" i="9"/>
  <c r="L138" i="9"/>
  <c r="A138" i="9"/>
  <c r="K138" i="9" s="1"/>
  <c r="R137" i="9"/>
  <c r="Q137" i="9"/>
  <c r="P137" i="9"/>
  <c r="O137" i="9"/>
  <c r="M137" i="9"/>
  <c r="L137" i="9"/>
  <c r="A137" i="9"/>
  <c r="K137" i="9" s="1"/>
  <c r="R136" i="9"/>
  <c r="Q136" i="9"/>
  <c r="P136" i="9"/>
  <c r="O136" i="9"/>
  <c r="M136" i="9"/>
  <c r="L136" i="9"/>
  <c r="K136" i="9"/>
  <c r="A136" i="9"/>
  <c r="R135" i="9"/>
  <c r="Q135" i="9"/>
  <c r="P135" i="9"/>
  <c r="O135" i="9"/>
  <c r="M135" i="9"/>
  <c r="L135" i="9"/>
  <c r="K135" i="9"/>
  <c r="A135" i="9"/>
  <c r="R134" i="9"/>
  <c r="Q134" i="9"/>
  <c r="P134" i="9"/>
  <c r="O134" i="9"/>
  <c r="M134" i="9"/>
  <c r="L134" i="9"/>
  <c r="K134" i="9"/>
  <c r="A134" i="9"/>
  <c r="R133" i="9"/>
  <c r="Q133" i="9"/>
  <c r="P133" i="9"/>
  <c r="O133" i="9"/>
  <c r="M133" i="9"/>
  <c r="L133" i="9"/>
  <c r="K133" i="9"/>
  <c r="A133" i="9"/>
  <c r="R132" i="9"/>
  <c r="Q132" i="9"/>
  <c r="P132" i="9"/>
  <c r="O132" i="9"/>
  <c r="M132" i="9"/>
  <c r="L132" i="9"/>
  <c r="K132" i="9"/>
  <c r="A132" i="9"/>
  <c r="R131" i="9"/>
  <c r="Q131" i="9"/>
  <c r="P131" i="9"/>
  <c r="O131" i="9"/>
  <c r="M131" i="9"/>
  <c r="L131" i="9"/>
  <c r="K131" i="9"/>
  <c r="A131" i="9"/>
  <c r="R130" i="9"/>
  <c r="Q130" i="9"/>
  <c r="P130" i="9"/>
  <c r="O130" i="9"/>
  <c r="M130" i="9"/>
  <c r="L130" i="9"/>
  <c r="K130" i="9"/>
  <c r="A130" i="9"/>
  <c r="R129" i="9"/>
  <c r="Q129" i="9"/>
  <c r="P129" i="9"/>
  <c r="O129" i="9"/>
  <c r="M129" i="9"/>
  <c r="L129" i="9"/>
  <c r="K129" i="9"/>
  <c r="A129" i="9"/>
  <c r="R128" i="9"/>
  <c r="Q128" i="9"/>
  <c r="P128" i="9"/>
  <c r="O128" i="9"/>
  <c r="M128" i="9"/>
  <c r="L128" i="9"/>
  <c r="K128" i="9"/>
  <c r="A128" i="9"/>
  <c r="R127" i="9"/>
  <c r="Q127" i="9"/>
  <c r="P127" i="9"/>
  <c r="O127" i="9"/>
  <c r="M127" i="9"/>
  <c r="L127" i="9"/>
  <c r="K127" i="9"/>
  <c r="A127" i="9"/>
  <c r="R126" i="9"/>
  <c r="Q126" i="9"/>
  <c r="P126" i="9"/>
  <c r="O126" i="9"/>
  <c r="M126" i="9"/>
  <c r="L126" i="9"/>
  <c r="K126" i="9"/>
  <c r="A126" i="9"/>
  <c r="R125" i="9"/>
  <c r="Q125" i="9"/>
  <c r="P125" i="9"/>
  <c r="O125" i="9"/>
  <c r="M125" i="9"/>
  <c r="L125" i="9"/>
  <c r="K125" i="9"/>
  <c r="A125" i="9"/>
  <c r="R124" i="9"/>
  <c r="Q124" i="9"/>
  <c r="P124" i="9"/>
  <c r="O124" i="9"/>
  <c r="M124" i="9"/>
  <c r="L124" i="9"/>
  <c r="A124" i="9"/>
  <c r="K124" i="9" s="1"/>
  <c r="R123" i="9"/>
  <c r="Q123" i="9"/>
  <c r="P123" i="9"/>
  <c r="O123" i="9"/>
  <c r="M123" i="9"/>
  <c r="L123" i="9"/>
  <c r="A123" i="9"/>
  <c r="K123" i="9" s="1"/>
  <c r="R122" i="9"/>
  <c r="Q122" i="9"/>
  <c r="P122" i="9"/>
  <c r="O122" i="9"/>
  <c r="M122" i="9"/>
  <c r="L122" i="9"/>
  <c r="A122" i="9"/>
  <c r="K122" i="9" s="1"/>
  <c r="R121" i="9"/>
  <c r="Q121" i="9"/>
  <c r="P121" i="9"/>
  <c r="O121" i="9"/>
  <c r="M121" i="9"/>
  <c r="L121" i="9"/>
  <c r="K121" i="9"/>
  <c r="A121" i="9"/>
  <c r="R120" i="9"/>
  <c r="Q120" i="9"/>
  <c r="P120" i="9"/>
  <c r="O120" i="9"/>
  <c r="M120" i="9"/>
  <c r="L120" i="9"/>
  <c r="A120" i="9"/>
  <c r="K120" i="9" s="1"/>
  <c r="R119" i="9"/>
  <c r="Q119" i="9"/>
  <c r="P119" i="9"/>
  <c r="O119" i="9"/>
  <c r="M119" i="9"/>
  <c r="L119" i="9"/>
  <c r="K119" i="9"/>
  <c r="A119" i="9"/>
  <c r="R118" i="9"/>
  <c r="Q118" i="9"/>
  <c r="P118" i="9"/>
  <c r="O118" i="9"/>
  <c r="M118" i="9"/>
  <c r="L118" i="9"/>
  <c r="A118" i="9"/>
  <c r="K118" i="9" s="1"/>
  <c r="R117" i="9"/>
  <c r="Q117" i="9"/>
  <c r="P117" i="9"/>
  <c r="O117" i="9"/>
  <c r="M117" i="9"/>
  <c r="L117" i="9"/>
  <c r="K117" i="9"/>
  <c r="A117" i="9"/>
  <c r="R116" i="9"/>
  <c r="Q116" i="9"/>
  <c r="P116" i="9"/>
  <c r="O116" i="9"/>
  <c r="M116" i="9"/>
  <c r="L116" i="9"/>
  <c r="A116" i="9"/>
  <c r="K116" i="9" s="1"/>
  <c r="R115" i="9"/>
  <c r="Q115" i="9"/>
  <c r="P115" i="9"/>
  <c r="O115" i="9"/>
  <c r="M115" i="9"/>
  <c r="L115" i="9"/>
  <c r="K115" i="9"/>
  <c r="A115" i="9"/>
  <c r="R114" i="9"/>
  <c r="Q114" i="9"/>
  <c r="P114" i="9"/>
  <c r="O114" i="9"/>
  <c r="M114" i="9"/>
  <c r="L114" i="9"/>
  <c r="A114" i="9"/>
  <c r="K114" i="9" s="1"/>
  <c r="R113" i="9"/>
  <c r="Q113" i="9"/>
  <c r="P113" i="9"/>
  <c r="O113" i="9"/>
  <c r="M113" i="9"/>
  <c r="L113" i="9"/>
  <c r="K113" i="9"/>
  <c r="A113" i="9"/>
  <c r="R112" i="9"/>
  <c r="Q112" i="9"/>
  <c r="P112" i="9"/>
  <c r="O112" i="9"/>
  <c r="M112" i="9"/>
  <c r="L112" i="9"/>
  <c r="K112" i="9"/>
  <c r="A112" i="9"/>
  <c r="R111" i="9"/>
  <c r="Q111" i="9"/>
  <c r="P111" i="9"/>
  <c r="O111" i="9"/>
  <c r="M111" i="9"/>
  <c r="L111" i="9"/>
  <c r="K111" i="9"/>
  <c r="A111" i="9"/>
  <c r="R110" i="9"/>
  <c r="Q110" i="9"/>
  <c r="P110" i="9"/>
  <c r="O110" i="9"/>
  <c r="M110" i="9"/>
  <c r="L110" i="9"/>
  <c r="A110" i="9"/>
  <c r="K110" i="9" s="1"/>
  <c r="R109" i="9"/>
  <c r="Q109" i="9"/>
  <c r="P109" i="9"/>
  <c r="O109" i="9"/>
  <c r="M109" i="9"/>
  <c r="L109" i="9"/>
  <c r="K109" i="9"/>
  <c r="A109" i="9"/>
  <c r="R108" i="9"/>
  <c r="Q108" i="9"/>
  <c r="P108" i="9"/>
  <c r="O108" i="9"/>
  <c r="M108" i="9"/>
  <c r="L108" i="9"/>
  <c r="A108" i="9"/>
  <c r="K108" i="9" s="1"/>
  <c r="R107" i="9"/>
  <c r="Q107" i="9"/>
  <c r="P107" i="9"/>
  <c r="O107" i="9"/>
  <c r="M107" i="9"/>
  <c r="L107" i="9"/>
  <c r="K107" i="9"/>
  <c r="A107" i="9"/>
  <c r="R106" i="9"/>
  <c r="Q106" i="9"/>
  <c r="P106" i="9"/>
  <c r="O106" i="9"/>
  <c r="M106" i="9"/>
  <c r="L106" i="9"/>
  <c r="A106" i="9"/>
  <c r="K106" i="9" s="1"/>
  <c r="R105" i="9"/>
  <c r="Q105" i="9"/>
  <c r="P105" i="9"/>
  <c r="O105" i="9"/>
  <c r="M105" i="9"/>
  <c r="L105" i="9"/>
  <c r="K105" i="9"/>
  <c r="A105" i="9"/>
  <c r="R104" i="9"/>
  <c r="Q104" i="9"/>
  <c r="P104" i="9"/>
  <c r="O104" i="9"/>
  <c r="M104" i="9"/>
  <c r="L104" i="9"/>
  <c r="A104" i="9"/>
  <c r="K104" i="9" s="1"/>
  <c r="R103" i="9"/>
  <c r="Q103" i="9"/>
  <c r="P103" i="9"/>
  <c r="O103" i="9"/>
  <c r="M103" i="9"/>
  <c r="L103" i="9"/>
  <c r="A103" i="9"/>
  <c r="K103" i="9" s="1"/>
  <c r="R102" i="9"/>
  <c r="Q102" i="9"/>
  <c r="P102" i="9"/>
  <c r="O102" i="9"/>
  <c r="M102" i="9"/>
  <c r="L102" i="9"/>
  <c r="A102" i="9"/>
  <c r="K102" i="9" s="1"/>
  <c r="R101" i="9"/>
  <c r="Q101" i="9"/>
  <c r="P101" i="9"/>
  <c r="O101" i="9"/>
  <c r="M101" i="9"/>
  <c r="L101" i="9"/>
  <c r="A101" i="9"/>
  <c r="K101" i="9" s="1"/>
  <c r="R100" i="9"/>
  <c r="Q100" i="9"/>
  <c r="P100" i="9"/>
  <c r="O100" i="9"/>
  <c r="M100" i="9"/>
  <c r="L100" i="9"/>
  <c r="A100" i="9"/>
  <c r="K100" i="9" s="1"/>
  <c r="R99" i="9"/>
  <c r="Q99" i="9"/>
  <c r="P99" i="9"/>
  <c r="O99" i="9"/>
  <c r="M99" i="9"/>
  <c r="L99" i="9"/>
  <c r="A99" i="9"/>
  <c r="K99" i="9" s="1"/>
  <c r="R98" i="9"/>
  <c r="Q98" i="9"/>
  <c r="P98" i="9"/>
  <c r="O98" i="9"/>
  <c r="M98" i="9"/>
  <c r="L98" i="9"/>
  <c r="A98" i="9"/>
  <c r="K98" i="9" s="1"/>
  <c r="R97" i="9"/>
  <c r="Q97" i="9"/>
  <c r="P97" i="9"/>
  <c r="O97" i="9"/>
  <c r="M97" i="9"/>
  <c r="L97" i="9"/>
  <c r="A97" i="9"/>
  <c r="K97" i="9" s="1"/>
  <c r="R96" i="9"/>
  <c r="Q96" i="9"/>
  <c r="P96" i="9"/>
  <c r="O96" i="9"/>
  <c r="M96" i="9"/>
  <c r="L96" i="9"/>
  <c r="A96" i="9"/>
  <c r="K96" i="9" s="1"/>
  <c r="R95" i="9"/>
  <c r="Q95" i="9"/>
  <c r="P95" i="9"/>
  <c r="O95" i="9"/>
  <c r="M95" i="9"/>
  <c r="L95" i="9"/>
  <c r="A95" i="9"/>
  <c r="K95" i="9" s="1"/>
  <c r="R94" i="9"/>
  <c r="Q94" i="9"/>
  <c r="P94" i="9"/>
  <c r="O94" i="9"/>
  <c r="M94" i="9"/>
  <c r="L94" i="9"/>
  <c r="A94" i="9"/>
  <c r="K94" i="9" s="1"/>
  <c r="R93" i="9"/>
  <c r="Q93" i="9"/>
  <c r="P93" i="9"/>
  <c r="O93" i="9"/>
  <c r="M93" i="9"/>
  <c r="L93" i="9"/>
  <c r="A93" i="9"/>
  <c r="K93" i="9" s="1"/>
  <c r="R92" i="9"/>
  <c r="Q92" i="9"/>
  <c r="P92" i="9"/>
  <c r="O92" i="9"/>
  <c r="M92" i="9"/>
  <c r="L92" i="9"/>
  <c r="A92" i="9"/>
  <c r="K92" i="9" s="1"/>
  <c r="R91" i="9"/>
  <c r="Q91" i="9"/>
  <c r="P91" i="9"/>
  <c r="O91" i="9"/>
  <c r="M91" i="9"/>
  <c r="L91" i="9"/>
  <c r="A91" i="9"/>
  <c r="K91" i="9" s="1"/>
  <c r="R90" i="9"/>
  <c r="Q90" i="9"/>
  <c r="P90" i="9"/>
  <c r="O90" i="9"/>
  <c r="M90" i="9"/>
  <c r="L90" i="9"/>
  <c r="A90" i="9"/>
  <c r="K90" i="9" s="1"/>
  <c r="R89" i="9"/>
  <c r="Q89" i="9"/>
  <c r="P89" i="9"/>
  <c r="O89" i="9"/>
  <c r="M89" i="9"/>
  <c r="L89" i="9"/>
  <c r="A89" i="9"/>
  <c r="K89" i="9" s="1"/>
  <c r="R88" i="9"/>
  <c r="Q88" i="9"/>
  <c r="P88" i="9"/>
  <c r="O88" i="9"/>
  <c r="M88" i="9"/>
  <c r="L88" i="9"/>
  <c r="A88" i="9"/>
  <c r="K88" i="9" s="1"/>
  <c r="R87" i="9"/>
  <c r="Q87" i="9"/>
  <c r="P87" i="9"/>
  <c r="O87" i="9"/>
  <c r="M87" i="9"/>
  <c r="L87" i="9"/>
  <c r="A87" i="9"/>
  <c r="K87" i="9" s="1"/>
  <c r="R86" i="9"/>
  <c r="Q86" i="9"/>
  <c r="P86" i="9"/>
  <c r="O86" i="9"/>
  <c r="M86" i="9"/>
  <c r="L86" i="9"/>
  <c r="A86" i="9"/>
  <c r="K86" i="9" s="1"/>
  <c r="R85" i="9"/>
  <c r="Q85" i="9"/>
  <c r="P85" i="9"/>
  <c r="O85" i="9"/>
  <c r="M85" i="9"/>
  <c r="L85" i="9"/>
  <c r="A85" i="9"/>
  <c r="K85" i="9" s="1"/>
  <c r="R84" i="9"/>
  <c r="Q84" i="9"/>
  <c r="P84" i="9"/>
  <c r="O84" i="9"/>
  <c r="M84" i="9"/>
  <c r="L84" i="9"/>
  <c r="A84" i="9"/>
  <c r="K84" i="9" s="1"/>
  <c r="R83" i="9"/>
  <c r="Q83" i="9"/>
  <c r="P83" i="9"/>
  <c r="O83" i="9"/>
  <c r="M83" i="9"/>
  <c r="L83" i="9"/>
  <c r="A83" i="9"/>
  <c r="K83" i="9" s="1"/>
  <c r="R82" i="9"/>
  <c r="Q82" i="9"/>
  <c r="P82" i="9"/>
  <c r="O82" i="9"/>
  <c r="M82" i="9"/>
  <c r="L82" i="9"/>
  <c r="A82" i="9"/>
  <c r="K82" i="9" s="1"/>
  <c r="R81" i="9"/>
  <c r="Q81" i="9"/>
  <c r="P81" i="9"/>
  <c r="O81" i="9"/>
  <c r="M81" i="9"/>
  <c r="L81" i="9"/>
  <c r="A81" i="9"/>
  <c r="K81" i="9" s="1"/>
  <c r="R80" i="9"/>
  <c r="Q80" i="9"/>
  <c r="P80" i="9"/>
  <c r="O80" i="9"/>
  <c r="M80" i="9"/>
  <c r="L80" i="9"/>
  <c r="A80" i="9"/>
  <c r="K80" i="9" s="1"/>
  <c r="R79" i="9"/>
  <c r="Q79" i="9"/>
  <c r="P79" i="9"/>
  <c r="O79" i="9"/>
  <c r="M79" i="9"/>
  <c r="L79" i="9"/>
  <c r="A79" i="9"/>
  <c r="K79" i="9" s="1"/>
  <c r="R78" i="9"/>
  <c r="Q78" i="9"/>
  <c r="P78" i="9"/>
  <c r="O78" i="9"/>
  <c r="M78" i="9"/>
  <c r="L78" i="9"/>
  <c r="A78" i="9"/>
  <c r="K78" i="9" s="1"/>
  <c r="R77" i="9"/>
  <c r="Q77" i="9"/>
  <c r="P77" i="9"/>
  <c r="O77" i="9"/>
  <c r="M77" i="9"/>
  <c r="L77" i="9"/>
  <c r="A77" i="9"/>
  <c r="K77" i="9" s="1"/>
  <c r="R76" i="9"/>
  <c r="Q76" i="9"/>
  <c r="P76" i="9"/>
  <c r="O76" i="9"/>
  <c r="M76" i="9"/>
  <c r="L76" i="9"/>
  <c r="A76" i="9"/>
  <c r="K76" i="9" s="1"/>
  <c r="R75" i="9"/>
  <c r="Q75" i="9"/>
  <c r="P75" i="9"/>
  <c r="O75" i="9"/>
  <c r="M75" i="9"/>
  <c r="L75" i="9"/>
  <c r="A75" i="9"/>
  <c r="K75" i="9" s="1"/>
  <c r="R74" i="9"/>
  <c r="Q74" i="9"/>
  <c r="P74" i="9"/>
  <c r="O74" i="9"/>
  <c r="M74" i="9"/>
  <c r="L74" i="9"/>
  <c r="A74" i="9"/>
  <c r="K74" i="9" s="1"/>
  <c r="R73" i="9"/>
  <c r="Q73" i="9"/>
  <c r="P73" i="9"/>
  <c r="O73" i="9"/>
  <c r="M73" i="9"/>
  <c r="L73" i="9"/>
  <c r="A73" i="9"/>
  <c r="K73" i="9" s="1"/>
  <c r="R72" i="9"/>
  <c r="Q72" i="9"/>
  <c r="P72" i="9"/>
  <c r="O72" i="9"/>
  <c r="M72" i="9"/>
  <c r="L72" i="9"/>
  <c r="A72" i="9"/>
  <c r="K72" i="9" s="1"/>
  <c r="R71" i="9"/>
  <c r="Q71" i="9"/>
  <c r="P71" i="9"/>
  <c r="O71" i="9"/>
  <c r="M71" i="9"/>
  <c r="L71" i="9"/>
  <c r="A71" i="9"/>
  <c r="K71" i="9" s="1"/>
  <c r="R70" i="9"/>
  <c r="Q70" i="9"/>
  <c r="P70" i="9"/>
  <c r="O70" i="9"/>
  <c r="M70" i="9"/>
  <c r="L70" i="9"/>
  <c r="A70" i="9"/>
  <c r="K70" i="9" s="1"/>
  <c r="R69" i="9"/>
  <c r="Q69" i="9"/>
  <c r="P69" i="9"/>
  <c r="O69" i="9"/>
  <c r="M69" i="9"/>
  <c r="L69" i="9"/>
  <c r="A69" i="9"/>
  <c r="K69" i="9" s="1"/>
  <c r="R68" i="9"/>
  <c r="Q68" i="9"/>
  <c r="P68" i="9"/>
  <c r="O68" i="9"/>
  <c r="M68" i="9"/>
  <c r="L68" i="9"/>
  <c r="A68" i="9"/>
  <c r="K68" i="9" s="1"/>
  <c r="R67" i="9"/>
  <c r="Q67" i="9"/>
  <c r="P67" i="9"/>
  <c r="O67" i="9"/>
  <c r="M67" i="9"/>
  <c r="L67" i="9"/>
  <c r="A67" i="9"/>
  <c r="K67" i="9" s="1"/>
  <c r="R66" i="9"/>
  <c r="Q66" i="9"/>
  <c r="P66" i="9"/>
  <c r="O66" i="9"/>
  <c r="M66" i="9"/>
  <c r="L66" i="9"/>
  <c r="A66" i="9"/>
  <c r="K66" i="9" s="1"/>
  <c r="R65" i="9"/>
  <c r="Q65" i="9"/>
  <c r="P65" i="9"/>
  <c r="O65" i="9"/>
  <c r="M65" i="9"/>
  <c r="L65" i="9"/>
  <c r="A65" i="9"/>
  <c r="K65" i="9" s="1"/>
  <c r="R64" i="9"/>
  <c r="Q64" i="9"/>
  <c r="P64" i="9"/>
  <c r="O64" i="9"/>
  <c r="M64" i="9"/>
  <c r="L64" i="9"/>
  <c r="A64" i="9"/>
  <c r="K64" i="9" s="1"/>
  <c r="R63" i="9"/>
  <c r="Q63" i="9"/>
  <c r="P63" i="9"/>
  <c r="O63" i="9"/>
  <c r="M63" i="9"/>
  <c r="L63" i="9"/>
  <c r="A63" i="9"/>
  <c r="K63" i="9" s="1"/>
  <c r="R62" i="9"/>
  <c r="Q62" i="9"/>
  <c r="P62" i="9"/>
  <c r="O62" i="9"/>
  <c r="M62" i="9"/>
  <c r="L62" i="9"/>
  <c r="A62" i="9"/>
  <c r="K62" i="9" s="1"/>
  <c r="R61" i="9"/>
  <c r="Q61" i="9"/>
  <c r="P61" i="9"/>
  <c r="O61" i="9"/>
  <c r="M61" i="9"/>
  <c r="L61" i="9"/>
  <c r="A61" i="9"/>
  <c r="K61" i="9" s="1"/>
  <c r="R60" i="9"/>
  <c r="Q60" i="9"/>
  <c r="P60" i="9"/>
  <c r="O60" i="9"/>
  <c r="M60" i="9"/>
  <c r="L60" i="9"/>
  <c r="A60" i="9"/>
  <c r="K60" i="9" s="1"/>
  <c r="R59" i="9"/>
  <c r="Q59" i="9"/>
  <c r="P59" i="9"/>
  <c r="O59" i="9"/>
  <c r="M59" i="9"/>
  <c r="L59" i="9"/>
  <c r="A59" i="9"/>
  <c r="K59" i="9" s="1"/>
  <c r="R58" i="9"/>
  <c r="Q58" i="9"/>
  <c r="P58" i="9"/>
  <c r="O58" i="9"/>
  <c r="M58" i="9"/>
  <c r="L58" i="9"/>
  <c r="A58" i="9"/>
  <c r="K58" i="9" s="1"/>
  <c r="R57" i="9"/>
  <c r="Q57" i="9"/>
  <c r="P57" i="9"/>
  <c r="O57" i="9"/>
  <c r="M57" i="9"/>
  <c r="L57" i="9"/>
  <c r="A57" i="9"/>
  <c r="K57" i="9" s="1"/>
  <c r="R56" i="9"/>
  <c r="Q56" i="9"/>
  <c r="P56" i="9"/>
  <c r="O56" i="9"/>
  <c r="M56" i="9"/>
  <c r="L56" i="9"/>
  <c r="A56" i="9"/>
  <c r="K56" i="9" s="1"/>
  <c r="R55" i="9"/>
  <c r="Q55" i="9"/>
  <c r="P55" i="9"/>
  <c r="O55" i="9"/>
  <c r="M55" i="9"/>
  <c r="L55" i="9"/>
  <c r="A55" i="9"/>
  <c r="K55" i="9" s="1"/>
  <c r="R54" i="9"/>
  <c r="Q54" i="9"/>
  <c r="P54" i="9"/>
  <c r="O54" i="9"/>
  <c r="M54" i="9"/>
  <c r="L54" i="9"/>
  <c r="A54" i="9"/>
  <c r="K54" i="9" s="1"/>
  <c r="R53" i="9"/>
  <c r="Q53" i="9"/>
  <c r="P53" i="9"/>
  <c r="O53" i="9"/>
  <c r="M53" i="9"/>
  <c r="L53" i="9"/>
  <c r="A53" i="9"/>
  <c r="K53" i="9" s="1"/>
  <c r="R52" i="9"/>
  <c r="Q52" i="9"/>
  <c r="P52" i="9"/>
  <c r="O52" i="9"/>
  <c r="M52" i="9"/>
  <c r="L52" i="9"/>
  <c r="A52" i="9"/>
  <c r="K52" i="9" s="1"/>
  <c r="R51" i="9"/>
  <c r="Q51" i="9"/>
  <c r="P51" i="9"/>
  <c r="O51" i="9"/>
  <c r="M51" i="9"/>
  <c r="L51" i="9"/>
  <c r="A51" i="9"/>
  <c r="K51" i="9" s="1"/>
  <c r="R50" i="9"/>
  <c r="Q50" i="9"/>
  <c r="P50" i="9"/>
  <c r="O50" i="9"/>
  <c r="M50" i="9"/>
  <c r="L50" i="9"/>
  <c r="A50" i="9"/>
  <c r="K50" i="9" s="1"/>
  <c r="R49" i="9"/>
  <c r="Q49" i="9"/>
  <c r="P49" i="9"/>
  <c r="O49" i="9"/>
  <c r="M49" i="9"/>
  <c r="L49" i="9"/>
  <c r="A49" i="9"/>
  <c r="K49" i="9" s="1"/>
  <c r="R48" i="9"/>
  <c r="Q48" i="9"/>
  <c r="P48" i="9"/>
  <c r="O48" i="9"/>
  <c r="M48" i="9"/>
  <c r="L48" i="9"/>
  <c r="A48" i="9"/>
  <c r="K48" i="9" s="1"/>
  <c r="R47" i="9"/>
  <c r="Q47" i="9"/>
  <c r="P47" i="9"/>
  <c r="O47" i="9"/>
  <c r="M47" i="9"/>
  <c r="L47" i="9"/>
  <c r="A47" i="9"/>
  <c r="K47" i="9" s="1"/>
  <c r="R46" i="9"/>
  <c r="Q46" i="9"/>
  <c r="P46" i="9"/>
  <c r="O46" i="9"/>
  <c r="M46" i="9"/>
  <c r="L46" i="9"/>
  <c r="A46" i="9"/>
  <c r="K46" i="9" s="1"/>
  <c r="R45" i="9"/>
  <c r="Q45" i="9"/>
  <c r="P45" i="9"/>
  <c r="O45" i="9"/>
  <c r="M45" i="9"/>
  <c r="L45" i="9"/>
  <c r="A45" i="9"/>
  <c r="K45" i="9" s="1"/>
  <c r="R44" i="9"/>
  <c r="Q44" i="9"/>
  <c r="P44" i="9"/>
  <c r="O44" i="9"/>
  <c r="M44" i="9"/>
  <c r="L44" i="9"/>
  <c r="A44" i="9"/>
  <c r="K44" i="9" s="1"/>
  <c r="R43" i="9"/>
  <c r="Q43" i="9"/>
  <c r="P43" i="9"/>
  <c r="O43" i="9"/>
  <c r="M43" i="9"/>
  <c r="L43" i="9"/>
  <c r="A43" i="9"/>
  <c r="K43" i="9" s="1"/>
  <c r="R42" i="9"/>
  <c r="Q42" i="9"/>
  <c r="P42" i="9"/>
  <c r="O42" i="9"/>
  <c r="M42" i="9"/>
  <c r="L42" i="9"/>
  <c r="A42" i="9"/>
  <c r="K42" i="9" s="1"/>
  <c r="R41" i="9"/>
  <c r="Q41" i="9"/>
  <c r="P41" i="9"/>
  <c r="O41" i="9"/>
  <c r="M41" i="9"/>
  <c r="L41" i="9"/>
  <c r="A41" i="9"/>
  <c r="K41" i="9" s="1"/>
  <c r="R40" i="9"/>
  <c r="Q40" i="9"/>
  <c r="P40" i="9"/>
  <c r="O40" i="9"/>
  <c r="M40" i="9"/>
  <c r="L40" i="9"/>
  <c r="A40" i="9"/>
  <c r="K40" i="9" s="1"/>
  <c r="R39" i="9"/>
  <c r="Q39" i="9"/>
  <c r="P39" i="9"/>
  <c r="O39" i="9"/>
  <c r="M39" i="9"/>
  <c r="L39" i="9"/>
  <c r="A39" i="9"/>
  <c r="K39" i="9" s="1"/>
  <c r="R38" i="9"/>
  <c r="Q38" i="9"/>
  <c r="P38" i="9"/>
  <c r="O38" i="9"/>
  <c r="M38" i="9"/>
  <c r="L38" i="9"/>
  <c r="A38" i="9"/>
  <c r="K38" i="9" s="1"/>
  <c r="R37" i="9"/>
  <c r="Q37" i="9"/>
  <c r="P37" i="9"/>
  <c r="O37" i="9"/>
  <c r="M37" i="9"/>
  <c r="L37" i="9"/>
  <c r="A37" i="9"/>
  <c r="K37" i="9" s="1"/>
  <c r="R36" i="9"/>
  <c r="Q36" i="9"/>
  <c r="P36" i="9"/>
  <c r="O36" i="9"/>
  <c r="M36" i="9"/>
  <c r="L36" i="9"/>
  <c r="A36" i="9"/>
  <c r="K36" i="9" s="1"/>
  <c r="R35" i="9"/>
  <c r="Q35" i="9"/>
  <c r="P35" i="9"/>
  <c r="O35" i="9"/>
  <c r="M35" i="9"/>
  <c r="L35" i="9"/>
  <c r="A35" i="9"/>
  <c r="K35" i="9" s="1"/>
  <c r="R34" i="9"/>
  <c r="Q34" i="9"/>
  <c r="P34" i="9"/>
  <c r="O34" i="9"/>
  <c r="M34" i="9"/>
  <c r="L34" i="9"/>
  <c r="A34" i="9"/>
  <c r="K34" i="9" s="1"/>
  <c r="R33" i="9"/>
  <c r="Q33" i="9"/>
  <c r="P33" i="9"/>
  <c r="O33" i="9"/>
  <c r="M33" i="9"/>
  <c r="L33" i="9"/>
  <c r="A33" i="9"/>
  <c r="K33" i="9" s="1"/>
  <c r="R32" i="9"/>
  <c r="Q32" i="9"/>
  <c r="P32" i="9"/>
  <c r="O32" i="9"/>
  <c r="M32" i="9"/>
  <c r="L32" i="9"/>
  <c r="A32" i="9"/>
  <c r="K32" i="9" s="1"/>
  <c r="R31" i="9"/>
  <c r="Q31" i="9"/>
  <c r="P31" i="9"/>
  <c r="O31" i="9"/>
  <c r="M31" i="9"/>
  <c r="L31" i="9"/>
  <c r="A31" i="9"/>
  <c r="K31" i="9" s="1"/>
  <c r="R30" i="9"/>
  <c r="Q30" i="9"/>
  <c r="P30" i="9"/>
  <c r="O30" i="9"/>
  <c r="M30" i="9"/>
  <c r="L30" i="9"/>
  <c r="A30" i="9"/>
  <c r="K30" i="9" s="1"/>
  <c r="R29" i="9"/>
  <c r="Q29" i="9"/>
  <c r="P29" i="9"/>
  <c r="O29" i="9"/>
  <c r="M29" i="9"/>
  <c r="L29" i="9"/>
  <c r="A29" i="9"/>
  <c r="K29" i="9" s="1"/>
  <c r="R28" i="9"/>
  <c r="Q28" i="9"/>
  <c r="P28" i="9"/>
  <c r="O28" i="9"/>
  <c r="M28" i="9"/>
  <c r="L28" i="9"/>
  <c r="A28" i="9"/>
  <c r="K28" i="9" s="1"/>
  <c r="R27" i="9"/>
  <c r="Q27" i="9"/>
  <c r="P27" i="9"/>
  <c r="O27" i="9"/>
  <c r="M27" i="9"/>
  <c r="L27" i="9"/>
  <c r="A27" i="9"/>
  <c r="K27" i="9" s="1"/>
  <c r="R26" i="9"/>
  <c r="Q26" i="9"/>
  <c r="P26" i="9"/>
  <c r="O26" i="9"/>
  <c r="M26" i="9"/>
  <c r="L26" i="9"/>
  <c r="A26" i="9"/>
  <c r="K26" i="9" s="1"/>
  <c r="R25" i="9"/>
  <c r="Q25" i="9"/>
  <c r="P25" i="9"/>
  <c r="O25" i="9"/>
  <c r="M25" i="9"/>
  <c r="L25" i="9"/>
  <c r="A25" i="9"/>
  <c r="K25" i="9" s="1"/>
  <c r="R24" i="9"/>
  <c r="Q24" i="9"/>
  <c r="P24" i="9"/>
  <c r="O24" i="9"/>
  <c r="M24" i="9"/>
  <c r="L24" i="9"/>
  <c r="A24" i="9"/>
  <c r="K24" i="9" s="1"/>
  <c r="R23" i="9"/>
  <c r="Q23" i="9"/>
  <c r="P23" i="9"/>
  <c r="O23" i="9"/>
  <c r="M23" i="9"/>
  <c r="L23" i="9"/>
  <c r="A23" i="9"/>
  <c r="K23" i="9" s="1"/>
  <c r="R22" i="9"/>
  <c r="Q22" i="9"/>
  <c r="P22" i="9"/>
  <c r="O22" i="9"/>
  <c r="M22" i="9"/>
  <c r="L22" i="9"/>
  <c r="A22" i="9"/>
  <c r="K22" i="9" s="1"/>
  <c r="R21" i="9"/>
  <c r="Q21" i="9"/>
  <c r="P21" i="9"/>
  <c r="O21" i="9"/>
  <c r="M21" i="9"/>
  <c r="L21" i="9"/>
  <c r="A21" i="9"/>
  <c r="K21" i="9" s="1"/>
  <c r="R20" i="9"/>
  <c r="Q20" i="9"/>
  <c r="P20" i="9"/>
  <c r="O20" i="9"/>
  <c r="M20" i="9"/>
  <c r="L20" i="9"/>
  <c r="A20" i="9"/>
  <c r="K20" i="9" s="1"/>
  <c r="R19" i="9"/>
  <c r="Q19" i="9"/>
  <c r="P19" i="9"/>
  <c r="O19" i="9"/>
  <c r="M19" i="9"/>
  <c r="L19" i="9"/>
  <c r="A19" i="9"/>
  <c r="K19" i="9" s="1"/>
  <c r="R18" i="9"/>
  <c r="Q18" i="9"/>
  <c r="P18" i="9"/>
  <c r="O18" i="9"/>
  <c r="M18" i="9"/>
  <c r="L18" i="9"/>
  <c r="A18" i="9"/>
  <c r="K18" i="9" s="1"/>
  <c r="R17" i="9"/>
  <c r="Q17" i="9"/>
  <c r="P17" i="9"/>
  <c r="O17" i="9"/>
  <c r="M17" i="9"/>
  <c r="L17" i="9"/>
  <c r="A17" i="9"/>
  <c r="K17" i="9" s="1"/>
  <c r="R16" i="9"/>
  <c r="Q16" i="9"/>
  <c r="P16" i="9"/>
  <c r="O16" i="9"/>
  <c r="M16" i="9"/>
  <c r="L16" i="9"/>
  <c r="A16" i="9"/>
  <c r="K16" i="9" s="1"/>
  <c r="R15" i="9"/>
  <c r="Q15" i="9"/>
  <c r="P15" i="9"/>
  <c r="O15" i="9"/>
  <c r="M15" i="9"/>
  <c r="L15" i="9"/>
  <c r="A15" i="9"/>
  <c r="K15" i="9" s="1"/>
  <c r="R14" i="9"/>
  <c r="Q14" i="9"/>
  <c r="P14" i="9"/>
  <c r="O14" i="9"/>
  <c r="M14" i="9"/>
  <c r="L14" i="9"/>
  <c r="A14" i="9"/>
  <c r="K14" i="9" s="1"/>
  <c r="R13" i="9"/>
  <c r="Q13" i="9"/>
  <c r="P13" i="9"/>
  <c r="O13" i="9"/>
  <c r="M13" i="9"/>
  <c r="L13" i="9"/>
  <c r="A13" i="9"/>
  <c r="K13" i="9" s="1"/>
  <c r="R12" i="9"/>
  <c r="Q12" i="9"/>
  <c r="P12" i="9"/>
  <c r="O12" i="9"/>
  <c r="M12" i="9"/>
  <c r="A12" i="9"/>
  <c r="K12" i="9" s="1"/>
  <c r="R11" i="9"/>
  <c r="Q11" i="9"/>
  <c r="P11" i="9"/>
  <c r="O11" i="9"/>
  <c r="M11" i="9"/>
  <c r="L11" i="9"/>
  <c r="A11" i="9"/>
  <c r="K11" i="9" s="1"/>
  <c r="R10" i="9"/>
  <c r="Q10" i="9"/>
  <c r="P10" i="9"/>
  <c r="O10" i="9"/>
  <c r="M10" i="9"/>
  <c r="L10" i="9"/>
  <c r="A10" i="9"/>
  <c r="K10" i="9" s="1"/>
  <c r="R9" i="9"/>
  <c r="Q9" i="9"/>
  <c r="P9" i="9"/>
  <c r="O9" i="9"/>
  <c r="M9" i="9"/>
  <c r="L9" i="9"/>
  <c r="A9" i="9"/>
  <c r="K9" i="9" s="1"/>
  <c r="R8" i="9"/>
  <c r="Q8" i="9"/>
  <c r="P8" i="9"/>
  <c r="O8" i="9"/>
  <c r="M8" i="9"/>
  <c r="L8" i="9"/>
  <c r="A8" i="9"/>
  <c r="K8" i="9" s="1"/>
  <c r="R7" i="9"/>
  <c r="Q7" i="9"/>
  <c r="P7" i="9"/>
  <c r="M7" i="9"/>
  <c r="L7" i="9"/>
  <c r="A7" i="9"/>
  <c r="K7" i="9" s="1"/>
  <c r="H24" i="8"/>
  <c r="G24" i="8"/>
  <c r="F24" i="8"/>
  <c r="E24" i="8"/>
  <c r="D24" i="8"/>
  <c r="C24" i="8"/>
  <c r="B24" i="8"/>
  <c r="H23" i="8"/>
  <c r="G23" i="8"/>
  <c r="F23" i="8"/>
  <c r="E23" i="8"/>
  <c r="D23" i="8"/>
  <c r="C23" i="8"/>
  <c r="B23" i="8"/>
  <c r="H22" i="8"/>
  <c r="G22" i="8"/>
  <c r="F22" i="8"/>
  <c r="E22" i="8"/>
  <c r="D22" i="8"/>
  <c r="C22" i="8"/>
  <c r="B22" i="8"/>
  <c r="A137" i="7"/>
  <c r="A136" i="7"/>
  <c r="A135" i="7"/>
  <c r="A134" i="7"/>
  <c r="A133" i="7"/>
  <c r="A132" i="7"/>
  <c r="A131" i="7"/>
  <c r="A130" i="7"/>
  <c r="A129" i="7"/>
  <c r="A128" i="7"/>
  <c r="A127" i="7"/>
  <c r="A126" i="7"/>
  <c r="A125" i="7"/>
  <c r="A124" i="7"/>
  <c r="A123" i="7"/>
  <c r="A122" i="7"/>
  <c r="A121" i="7"/>
  <c r="A120" i="7"/>
  <c r="A119" i="7"/>
  <c r="A118" i="7"/>
  <c r="A117" i="7"/>
  <c r="A116" i="7"/>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6" i="7"/>
  <c r="O57" i="3"/>
  <c r="N57" i="3"/>
  <c r="M57" i="3"/>
  <c r="O56" i="3"/>
  <c r="N56" i="3"/>
  <c r="M56" i="3"/>
  <c r="O55" i="3"/>
  <c r="N55" i="3"/>
  <c r="M55" i="3"/>
  <c r="O54" i="3"/>
  <c r="N54" i="3"/>
  <c r="M54" i="3"/>
  <c r="O53" i="3"/>
  <c r="N53" i="3"/>
  <c r="M53" i="3"/>
  <c r="M52" i="3"/>
  <c r="O51" i="3"/>
  <c r="N51" i="3"/>
  <c r="M51" i="3"/>
  <c r="O50" i="3"/>
  <c r="N50" i="3"/>
  <c r="M50" i="3"/>
  <c r="O49" i="3"/>
  <c r="N49" i="3"/>
  <c r="M49" i="3"/>
  <c r="O48" i="3"/>
  <c r="N48" i="3"/>
  <c r="M48" i="3"/>
  <c r="O47" i="3"/>
  <c r="N47" i="3"/>
  <c r="M47" i="3"/>
  <c r="O46" i="3"/>
  <c r="N46" i="3"/>
  <c r="M46" i="3"/>
  <c r="O45" i="3"/>
  <c r="N45" i="3"/>
  <c r="M45" i="3"/>
  <c r="O44" i="3"/>
  <c r="N44" i="3"/>
  <c r="M44" i="3"/>
  <c r="O43" i="3"/>
  <c r="N43" i="3"/>
  <c r="M43" i="3"/>
  <c r="O42" i="3"/>
  <c r="N42" i="3"/>
  <c r="M42" i="3"/>
  <c r="O41" i="3"/>
  <c r="N41" i="3"/>
  <c r="M41" i="3"/>
  <c r="O40" i="3"/>
  <c r="N40" i="3"/>
  <c r="M40" i="3"/>
  <c r="O39" i="3"/>
  <c r="N39" i="3"/>
  <c r="M39" i="3"/>
  <c r="O38" i="3"/>
  <c r="N38" i="3"/>
  <c r="M38" i="3"/>
  <c r="F38" i="3"/>
  <c r="E38" i="3"/>
  <c r="C38" i="3"/>
  <c r="O37" i="3"/>
  <c r="N37" i="3"/>
  <c r="M37" i="3"/>
  <c r="F37" i="3"/>
  <c r="E37" i="3"/>
  <c r="C37" i="3"/>
  <c r="O36" i="3"/>
  <c r="N36" i="3"/>
  <c r="M36" i="3"/>
  <c r="F36" i="3"/>
  <c r="E36" i="3"/>
  <c r="C36" i="3"/>
  <c r="O35" i="3"/>
  <c r="N35" i="3"/>
  <c r="M35" i="3"/>
  <c r="F35" i="3"/>
  <c r="E35" i="3"/>
  <c r="C35" i="3"/>
  <c r="O34" i="3"/>
  <c r="N34" i="3"/>
  <c r="M34" i="3"/>
  <c r="F34" i="3"/>
  <c r="E34" i="3"/>
  <c r="C34" i="3"/>
  <c r="O33" i="3"/>
  <c r="N33" i="3"/>
  <c r="M33" i="3"/>
  <c r="F33" i="3"/>
  <c r="E33" i="3"/>
  <c r="C33" i="3"/>
  <c r="O32" i="3"/>
  <c r="N32" i="3"/>
  <c r="M32" i="3"/>
  <c r="F32" i="3"/>
  <c r="E32" i="3"/>
  <c r="C32" i="3"/>
  <c r="O31" i="3"/>
  <c r="N31" i="3"/>
  <c r="M31" i="3"/>
  <c r="F31" i="3"/>
  <c r="E31" i="3"/>
  <c r="C31" i="3"/>
  <c r="O30" i="3"/>
  <c r="N30" i="3"/>
  <c r="M30" i="3"/>
  <c r="F30" i="3"/>
  <c r="E30" i="3"/>
  <c r="C30" i="3"/>
  <c r="O29" i="3"/>
  <c r="N29" i="3"/>
  <c r="M29" i="3"/>
  <c r="F29" i="3"/>
  <c r="E29" i="3"/>
  <c r="C29" i="3"/>
  <c r="O28" i="3"/>
  <c r="N28" i="3"/>
  <c r="M28" i="3"/>
  <c r="F28" i="3"/>
  <c r="E28" i="3"/>
  <c r="C28" i="3"/>
  <c r="O27" i="3"/>
  <c r="N27" i="3"/>
  <c r="M27" i="3"/>
  <c r="F27" i="3"/>
  <c r="E27" i="3"/>
  <c r="C27" i="3"/>
  <c r="O26" i="3"/>
  <c r="N26" i="3"/>
  <c r="M26" i="3"/>
  <c r="F26" i="3"/>
  <c r="E26" i="3"/>
  <c r="C26" i="3"/>
  <c r="O25" i="3"/>
  <c r="N25" i="3"/>
  <c r="M25" i="3"/>
  <c r="F25" i="3"/>
  <c r="E25" i="3"/>
  <c r="C25" i="3"/>
  <c r="O24" i="3"/>
  <c r="N24" i="3"/>
  <c r="M24" i="3"/>
  <c r="F24" i="3"/>
  <c r="E24" i="3"/>
  <c r="C24" i="3"/>
  <c r="O23" i="3"/>
  <c r="N23" i="3"/>
  <c r="M23" i="3"/>
  <c r="F23" i="3"/>
  <c r="E23" i="3"/>
  <c r="C23" i="3"/>
  <c r="O22" i="3"/>
  <c r="N22" i="3"/>
  <c r="M22" i="3"/>
  <c r="F22" i="3"/>
  <c r="E22" i="3"/>
  <c r="C22" i="3"/>
  <c r="O21" i="3"/>
  <c r="N21" i="3"/>
  <c r="M21" i="3"/>
  <c r="F21" i="3"/>
  <c r="E21" i="3"/>
  <c r="C21" i="3"/>
  <c r="O20" i="3"/>
  <c r="N20" i="3"/>
  <c r="M20" i="3"/>
  <c r="F20" i="3"/>
  <c r="E20" i="3"/>
  <c r="C20" i="3"/>
  <c r="O19" i="3"/>
  <c r="N19" i="3"/>
  <c r="M19" i="3"/>
  <c r="F19" i="3"/>
  <c r="E19" i="3"/>
  <c r="C19" i="3"/>
  <c r="O18" i="3"/>
  <c r="N18" i="3"/>
  <c r="M18" i="3"/>
  <c r="F18" i="3"/>
  <c r="E18" i="3"/>
  <c r="C18" i="3"/>
  <c r="O17" i="3"/>
  <c r="N17" i="3"/>
  <c r="M17" i="3"/>
  <c r="F17" i="3"/>
  <c r="E17" i="3"/>
  <c r="C17" i="3"/>
  <c r="O16" i="3"/>
  <c r="N16" i="3"/>
  <c r="M16" i="3"/>
  <c r="F16" i="3"/>
  <c r="E16" i="3"/>
  <c r="C16" i="3"/>
  <c r="O15" i="3"/>
  <c r="N15" i="3"/>
  <c r="M15" i="3"/>
  <c r="F15" i="3"/>
  <c r="E15" i="3"/>
  <c r="C15" i="3"/>
  <c r="O14" i="3"/>
  <c r="N14" i="3"/>
  <c r="M14" i="3"/>
  <c r="F14" i="3"/>
  <c r="E14" i="3"/>
  <c r="C14" i="3"/>
  <c r="O13" i="3"/>
  <c r="N13" i="3"/>
  <c r="M13" i="3"/>
  <c r="F13" i="3"/>
  <c r="E13" i="3"/>
  <c r="C13" i="3"/>
  <c r="O12" i="3"/>
  <c r="N12" i="3"/>
  <c r="M12" i="3"/>
  <c r="F12" i="3"/>
  <c r="E12" i="3"/>
  <c r="C12" i="3"/>
  <c r="O11" i="3"/>
  <c r="N11" i="3"/>
  <c r="M11" i="3"/>
  <c r="F11" i="3"/>
  <c r="E11" i="3"/>
  <c r="C11" i="3"/>
  <c r="O10" i="3"/>
  <c r="N10" i="3"/>
  <c r="M10" i="3"/>
  <c r="F10" i="3"/>
  <c r="E10" i="3"/>
  <c r="C10" i="3"/>
  <c r="M9" i="3"/>
  <c r="F9" i="3"/>
  <c r="E9" i="3"/>
  <c r="C9" i="3"/>
  <c r="J3" i="3"/>
</calcChain>
</file>

<file path=xl/sharedStrings.xml><?xml version="1.0" encoding="utf-8"?>
<sst xmlns="http://schemas.openxmlformats.org/spreadsheetml/2006/main" count="530" uniqueCount="310">
  <si>
    <t>US</t>
  </si>
  <si>
    <t>Monthly US</t>
  </si>
  <si>
    <t>Monthly TX</t>
  </si>
  <si>
    <t>agg(lanagra@laborr,eop)</t>
  </si>
  <si>
    <t>agg(TXLNAGRA@DALEMPN,eop)</t>
  </si>
  <si>
    <t>-7 *M</t>
  </si>
  <si>
    <t>LANAGRA@LABOR</t>
  </si>
  <si>
    <t>difa%(LANAGRA@LABOR,1)</t>
  </si>
  <si>
    <t>difa%(TXLNAGRA@DALEMPN,1)</t>
  </si>
  <si>
    <t>199001</t>
  </si>
  <si>
    <t>agg(LApriva@LABOR,eop)</t>
  </si>
  <si>
    <t>agg(TXLpriva@DALEMPN,eop)</t>
  </si>
  <si>
    <t>.DTLM</t>
  </si>
  <si>
    <t>Sep-01-2023 07:37</t>
  </si>
  <si>
    <t>Sep-15-2023 15:09</t>
  </si>
  <si>
    <t>.DESC</t>
  </si>
  <si>
    <t>All Employees: Total Nonfarm (SA, Thous)</t>
  </si>
  <si>
    <t>All Employees: Total Nonfarm (SA, ) 1-month %Change-ann</t>
  </si>
  <si>
    <t>All Employees: Total Nonfarm, TX, SA (Thous) 1-month %Change-ann</t>
  </si>
  <si>
    <t>All Employees: Total Private (SA, Thous)</t>
  </si>
  <si>
    <t>All Employees: Total Private, TX, SA (Thous)</t>
  </si>
  <si>
    <t>-1 *M</t>
  </si>
  <si>
    <t>.AGG</t>
  </si>
  <si>
    <t>End of Period &lt;- Average</t>
  </si>
  <si>
    <t>Average</t>
  </si>
  <si>
    <t>End of Period _x001B_ Average</t>
  </si>
  <si>
    <t>.SOURCE</t>
  </si>
  <si>
    <t>BLS</t>
  </si>
  <si>
    <t>.LSOURCE</t>
  </si>
  <si>
    <t>Bureau of Labor Statistics</t>
  </si>
  <si>
    <t>All Employees: Total Nonfarm, TX, SA (Thous)</t>
  </si>
  <si>
    <t>Sep-01-2023 07:35</t>
  </si>
  <si>
    <t>Sep-07-2018 07:40</t>
  </si>
  <si>
    <t>Aug-27-2018 15:58</t>
  </si>
  <si>
    <t>chart data</t>
  </si>
  <si>
    <t>U.S.</t>
  </si>
  <si>
    <t>Texas</t>
  </si>
  <si>
    <t>Jan-23</t>
  </si>
  <si>
    <t>20161</t>
  </si>
  <si>
    <t>20124</t>
  </si>
  <si>
    <t>Feb-23</t>
  </si>
  <si>
    <t>20162</t>
  </si>
  <si>
    <t>20131</t>
  </si>
  <si>
    <t>Mar-23</t>
  </si>
  <si>
    <t>20163</t>
  </si>
  <si>
    <t>20132</t>
  </si>
  <si>
    <t>Apr-23</t>
  </si>
  <si>
    <t>20164</t>
  </si>
  <si>
    <t>20133</t>
  </si>
  <si>
    <t>May-23</t>
  </si>
  <si>
    <t>20171</t>
  </si>
  <si>
    <t>20134</t>
  </si>
  <si>
    <t>Jun-23</t>
  </si>
  <si>
    <t>20172</t>
  </si>
  <si>
    <t>20141</t>
  </si>
  <si>
    <t>Jul-23</t>
  </si>
  <si>
    <t>20173</t>
  </si>
  <si>
    <t>20142</t>
  </si>
  <si>
    <t>Aug-23</t>
  </si>
  <si>
    <t>20174</t>
  </si>
  <si>
    <t>20143</t>
  </si>
  <si>
    <t>20181</t>
  </si>
  <si>
    <t>20144</t>
  </si>
  <si>
    <t>20182</t>
  </si>
  <si>
    <t>20151</t>
  </si>
  <si>
    <t>20183</t>
  </si>
  <si>
    <t>20152</t>
  </si>
  <si>
    <t>20184</t>
  </si>
  <si>
    <t>20153</t>
  </si>
  <si>
    <t>20191</t>
  </si>
  <si>
    <t>20154</t>
  </si>
  <si>
    <t>20192</t>
  </si>
  <si>
    <t>20193</t>
  </si>
  <si>
    <t>20194</t>
  </si>
  <si>
    <t>20201</t>
  </si>
  <si>
    <t>20202</t>
  </si>
  <si>
    <t>20203</t>
  </si>
  <si>
    <t>20204</t>
  </si>
  <si>
    <t>20211</t>
  </si>
  <si>
    <t>20212</t>
  </si>
  <si>
    <t>20213</t>
  </si>
  <si>
    <t>20214</t>
  </si>
  <si>
    <t>20221</t>
  </si>
  <si>
    <t>20222</t>
  </si>
  <si>
    <t>20223</t>
  </si>
  <si>
    <t>20224</t>
  </si>
  <si>
    <t>20231</t>
  </si>
  <si>
    <t>20232</t>
  </si>
  <si>
    <t>20233</t>
  </si>
  <si>
    <t>20234</t>
  </si>
  <si>
    <t>*manual QTD change</t>
  </si>
  <si>
    <t>20241</t>
  </si>
  <si>
    <t>20242</t>
  </si>
  <si>
    <t>20243</t>
  </si>
  <si>
    <t>20244</t>
  </si>
  <si>
    <t>mfg production</t>
  </si>
  <si>
    <t>svs revenue</t>
  </si>
  <si>
    <t>201301 202312</t>
  </si>
  <si>
    <t>DPRODS@SURVEYS</t>
  </si>
  <si>
    <t>DSREVS@SURVEYS</t>
  </si>
  <si>
    <t>Texas Mfg Outlook Survey: Production (SA, %Bal)</t>
  </si>
  <si>
    <t>Texas Service Sector Outlook Survey: Revenue (SA, %Bal)</t>
  </si>
  <si>
    <t>FRBDAL</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</si>
  <si>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</si>
  <si>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</si>
  <si>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</si>
  <si>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</si>
  <si>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</si>
  <si>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</si>
  <si>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</si>
  <si>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</si>
  <si>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</si>
  <si>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</si>
  <si>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</si>
  <si>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</si>
  <si>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</si>
  <si>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</si>
  <si>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</si>
  <si>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</si>
  <si>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</si>
  <si>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</si>
  <si>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</si>
  <si>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</si>
  <si>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</si>
  <si>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</si>
  <si>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</si>
  <si>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</si>
  <si>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</si>
  <si>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</si>
  <si>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</si>
  <si>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</si>
  <si>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</si>
  <si>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</si>
  <si>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</si>
  <si>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</si>
  <si>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</si>
  <si>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</si>
  <si>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</si>
  <si>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</si>
  <si>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</si>
  <si>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</si>
  <si>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</si>
  <si>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</si>
  <si>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</si>
  <si>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</si>
  <si>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</si>
  <si>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</si>
  <si>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</si>
  <si>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</si>
  <si>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</si>
  <si>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</si>
  <si>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</si>
  <si>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</si>
  <si>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</si>
  <si>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</si>
  <si>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</si>
  <si>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</si>
  <si>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</si>
  <si>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</si>
  <si>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</si>
  <si>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</si>
  <si>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</si>
  <si>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</si>
  <si>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</si>
  <si>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</si>
  <si>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</si>
  <si>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</si>
  <si>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</si>
  <si>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</si>
  <si>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</si>
  <si>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</si>
  <si>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</si>
  <si>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</si>
  <si>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</si>
  <si>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</si>
  <si>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</si>
  <si>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</si>
  <si>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</si>
  <si>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</si>
  <si>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</si>
  <si>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</si>
  <si>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</si>
  <si>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</si>
  <si>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</si>
  <si>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</si>
  <si>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</si>
  <si>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</si>
  <si>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</si>
  <si>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</si>
  <si>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</si>
  <si>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</si>
  <si>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</si>
  <si>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</si>
  <si>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</si>
  <si>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</si>
  <si>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</si>
  <si>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</si>
  <si>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</si>
  <si>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</si>
  <si>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</si>
  <si>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</si>
  <si>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</si>
  <si>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</si>
  <si>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</si>
  <si>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</si>
  <si>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</si>
  <si>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</si>
  <si>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</si>
  <si>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</si>
  <si>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</si>
  <si>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</si>
  <si>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</si>
  <si>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</si>
  <si>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</si>
  <si>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</si>
  <si>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</si>
  <si>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</si>
  <si>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</si>
  <si>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</si>
  <si>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</si>
  <si>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</si>
  <si>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</si>
  <si>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</si>
  <si>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</si>
  <si>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</si>
  <si>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</si>
  <si>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</si>
  <si>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</si>
  <si>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</si>
  <si>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</si>
  <si>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</si>
  <si>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</si>
  <si>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</si>
  <si>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</si>
  <si>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</si>
  <si>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CHECK 3MMA (LAST POINTS) GO WITH JUST INDEX VALUES</t>
  </si>
  <si>
    <t>mfg: prod</t>
  </si>
  <si>
    <t>svs: rev</t>
  </si>
  <si>
    <t>mfg sell</t>
  </si>
  <si>
    <t>mfg input</t>
  </si>
  <si>
    <t>svs selling</t>
  </si>
  <si>
    <t>svs input</t>
  </si>
  <si>
    <t>mfg weight</t>
  </si>
  <si>
    <t>svs weight</t>
  </si>
  <si>
    <t>201301 202312 Disaggregate_All</t>
  </si>
  <si>
    <t>DPFGS@SURVEYS</t>
  </si>
  <si>
    <t>DPRMS@SURVEYS</t>
  </si>
  <si>
    <t>DSPFGS@SURVEYS</t>
  </si>
  <si>
    <t>DSPRMS@SURVEYS</t>
  </si>
  <si>
    <t>TXEGQQ@GSP%(TXTOQQ@GSP)/100</t>
  </si>
  <si>
    <t>(txtoqq@gsp-txegqq@gsp)%(txtoqq@gsp)/100</t>
  </si>
  <si>
    <t>Texas Mfg Outlook Survey: Prices Received for Finished Goods (SA, %Bal)</t>
  </si>
  <si>
    <t>Texas Mfg Outlook Survey: Prices Paid for Raw Materials (SA, %Bal)</t>
  </si>
  <si>
    <t>Texas Service Sector Outlook Survey: Selling Prices (SA, %Bal)</t>
  </si>
  <si>
    <t>Texas Service Sector Outlook Survey: Input Prices (SA, %Bal)</t>
  </si>
  <si>
    <t>TXEGQQ: GDP: Manufacturing, Texas (SAAR, Mil.$) TXTOQQ: GDP: All Industries, Texas (SAAR, Mil.$)</t>
  </si>
  <si>
    <t>TXTOQQ: GDP: All Industries, Texas (SAAR, Mil.$) TXEGQQ: GDP: Manufacturing, Texas (SAAR, Mil.$) TXTOQQ: GDP: All Industries, Texas (SAAR, Mil.$)</t>
  </si>
  <si>
    <t>weighted averages for the chart!</t>
  </si>
  <si>
    <t>TXEGQQ: BEA TXTOQQ: BEA</t>
  </si>
  <si>
    <t>TXTOQQ: BEA TXEGQQ: BEA TXTOQQ: BEA</t>
  </si>
  <si>
    <t>TBOS Selling Prices</t>
  </si>
  <si>
    <t>TBOS Input Prices</t>
  </si>
  <si>
    <t>Manufacturing selling prices</t>
  </si>
  <si>
    <t>Manufacturing input prices</t>
  </si>
  <si>
    <t>Services selling prices</t>
  </si>
  <si>
    <t>Services input prices</t>
  </si>
  <si>
    <t>Prepandemic Avg.</t>
  </si>
  <si>
    <t>Dec. '22</t>
  </si>
  <si>
    <t>May '23</t>
  </si>
  <si>
    <t>Aug. '23</t>
  </si>
  <si>
    <t>Wages</t>
  </si>
  <si>
    <t xml:space="preserve">What annual percent change in wages and input prices did your firm experience in 201X  and what do you expect for 201X? Also, by how much did your firm change selling prices in 201X, </t>
  </si>
  <si>
    <t>Input prices</t>
  </si>
  <si>
    <t>and by how much do you expect to change selling prices in 201X?^^</t>
  </si>
  <si>
    <t>Selling prices</t>
  </si>
  <si>
    <t>May '18</t>
  </si>
  <si>
    <t>Dec. '18</t>
  </si>
  <si>
    <t>May '19</t>
  </si>
  <si>
    <t>Dec. '19</t>
  </si>
  <si>
    <t>Dec. '20</t>
  </si>
  <si>
    <t>Apr. '21</t>
  </si>
  <si>
    <t>Jul. '21</t>
  </si>
  <si>
    <t>Dec. '21</t>
  </si>
  <si>
    <t>Mar. '22</t>
  </si>
  <si>
    <t>Jun. '22</t>
  </si>
  <si>
    <t>2017 (actual)</t>
  </si>
  <si>
    <t>2018 (expected)</t>
  </si>
  <si>
    <t>2018 (actual)</t>
  </si>
  <si>
    <t>2019 (expected)</t>
  </si>
  <si>
    <t>2019 (actual)</t>
  </si>
  <si>
    <t>2020 (expected)</t>
  </si>
  <si>
    <t>2020 (actual)</t>
  </si>
  <si>
    <t>2021 (expected)</t>
  </si>
  <si>
    <t>2022 (expected)</t>
  </si>
  <si>
    <t>2021 (actual)</t>
  </si>
  <si>
    <t>2022 Expected</t>
  </si>
  <si>
    <t>2023 Expected</t>
  </si>
  <si>
    <t>2022 (actual)</t>
  </si>
  <si>
    <t>2023 (expected)</t>
  </si>
  <si>
    <t>Input prices (excluding wages)</t>
  </si>
  <si>
    <t>Jun. 22</t>
  </si>
  <si>
    <t>2023 (from Dec. '22)</t>
  </si>
  <si>
    <t>2023 (from May '23)</t>
  </si>
  <si>
    <t>2023 (from Aug. '23)</t>
  </si>
  <si>
    <t>CHECK PREPANDEMIC. MIXING ACTUAL AND EXPECTED?? SURVEYS SQ ON WEBSITE ADD DEC 21 6.4, 7.1, 6.4, EXPECT. PRE PANDEMIC</t>
  </si>
  <si>
    <t>changes (8/31):</t>
  </si>
  <si>
    <t>deleted 2019</t>
  </si>
  <si>
    <t>added data labels for last two bars</t>
  </si>
  <si>
    <t>deleted "%" from y-axis</t>
  </si>
  <si>
    <t>added info in the notes about expected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</si>
</sst>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0.0"/>
    <numFmt numFmtId="165" formatCode="0.0"/>
    <numFmt numFmtId="166" formatCode="0.000"/>
  </numFmts>
  <fonts count="10" x14ac:knownFonts="1">
    <font>
      <sz val="11"/>
      <color theme="1"/>
      <name val="Calibri"/>
      <family val="2"/>
      <scheme val="minor"/>
    </font>
    <font>
      <sz val="11"/>
      <name val="Calibri"/>
      <family val="2"/>
      <scheme val="minor"/>
    </font>
    <font>
      <sz val="11"/>
      <color rgb="FFFF0000"/>
      <name val="Calibri Light"/>
      <family val="2"/>
    </font>
    <font>
      <sz val="11"/>
      <color theme="1"/>
      <name val="Calibri Light"/>
      <family val="2"/>
    </font>
    <font>
      <sz val="11"/>
      <name val="Calibri Light"/>
      <family val="2"/>
    </font>
    <font>
      <sz val="11"/>
      <color theme="0" tint="-0.499984740745262"/>
      <name val="Calibri Light"/>
      <family val="2"/>
    </font>
    <font>
      <sz val="11"/>
      <color theme="1"/>
      <name val="Calibri"/>
      <family val="2"/>
    </font>
    <font>
      <sz val="12"/>
      <color theme="1"/>
      <name val="Calibri"/>
      <family val="2"/>
      <scheme val="minor"/>
    </font>
    <font>
      <sz val="11"/>
      <color rgb="FF000000"/>
      <name val="Calibri"/>
      <family val="2"/>
      <scheme val="minor"/>
    </font>
    <font>
      <sz val="12"/>
      <color rgb="FF000000"/>
      <name val="Calibri"/>
      <family val="2"/>
      <scheme val="minor"/>
    </font>
  </fonts>
  <fills count="8">
    <fill>
      <patternFill patternType="none"/>
    </fill>
    <fill>
      <patternFill patternType="gray125"/>
    </fill>
    <fill>
      <patternFill patternType="solid">
        <fgColor indexed="10"/>
      </patternFill>
    </fill>
    <fill>
      <patternFill patternType="solid">
        <fgColor theme="8" tint="0.79998168889431442"/>
        <bgColor indexed="64"/>
      </patternFill>
    </fill>
    <fill>
      <patternFill patternType="solid">
        <fgColor rgb="FFFFFF00"/>
        <bgColor indexed="64"/>
      </patternFill>
    </fill>
    <fill>
      <patternFill patternType="solid">
        <fgColor rgb="FFF3A7DF"/>
        <bgColor indexed="64"/>
      </patternFill>
    </fill>
    <fill>
      <patternFill patternType="solid">
        <fgColor theme="7" tint="0.79998168889431442"/>
        <bgColor indexed="64"/>
      </patternFill>
    </fill>
    <fill>
      <patternFill patternType="solid">
        <fgColor theme="3"/>
        <bgColor indexed="64"/>
      </patternFill>
    </fill>
  </fills>
  <borders count="2">
    <border>
      <left/>
      <right/>
      <top/>
      <bottom/>
      <diagonal/>
    </border>
    <border>
      <left/>
      <right/>
      <top/>
      <bottom style="thin">
        <color indexed="64"/>
      </bottom>
      <diagonal/>
    </border>
  </borders>
  <cellStyleXfs count="2">
    <xf numFmtId="0" fontId="0" fillId="0" borderId="0"/>
    <xf numFmtId="164" fontId="3" fillId="3" borderId="0"/>
  </cellStyleXfs>
  <cellXfs count="44">
    <xf numFmtId="0" fontId="0" fillId="0" borderId="0" xfId="0"/>
    <xf numFmtId="0" fontId="0" fillId="0" borderId="0" xfId="0" quotePrefix="1"/>
    <xf numFmtId="0" fontId="1" fillId="0" borderId="0" xfId="0" applyFont="1" applyAlignment="1">
      <alignment horizontal="center"/>
    </xf>
    <xf numFmtId="0" fontId="2" fillId="0" borderId="0" xfId="0" applyFont="1" applyAlignment="1">
      <alignment horizontal="center"/>
    </xf>
    <xf numFmtId="41" fontId="2" fillId="2" borderId="0" xfId="0" applyNumberFormat="1" applyFont="1" applyFill="1" applyAlignment="1">
      <alignment horizontal="center"/>
    </xf>
    <xf numFmtId="164" fontId="3" fillId="3" borderId="0" xfId="1"/>
    <xf numFmtId="0" fontId="4" fillId="0" borderId="0" xfId="0" quotePrefix="1" applyFont="1" applyAlignment="1">
      <alignment horizontal="center"/>
    </xf>
    <xf numFmtId="0" fontId="4" fillId="0" borderId="0" xfId="0" applyFont="1"/>
    <xf numFmtId="0" fontId="4" fillId="0" borderId="0" xfId="0" quotePrefix="1" applyFont="1"/>
    <xf numFmtId="0" fontId="5" fillId="0" borderId="0" xfId="0" quotePrefix="1" applyFont="1"/>
    <xf numFmtId="0" fontId="5" fillId="0" borderId="0" xfId="0" applyFont="1"/>
    <xf numFmtId="0" fontId="3" fillId="0" borderId="0" xfId="0" applyFont="1" applyAlignment="1">
      <alignment wrapText="1"/>
    </xf>
    <xf numFmtId="1" fontId="0" fillId="0" borderId="0" xfId="0" applyNumberFormat="1"/>
    <xf numFmtId="0" fontId="5" fillId="0" borderId="0" xfId="0" applyFont="1" applyAlignment="1">
      <alignment wrapText="1"/>
    </xf>
    <xf numFmtId="165" fontId="3" fillId="0" borderId="0" xfId="0" applyNumberFormat="1" applyFont="1"/>
    <xf numFmtId="1" fontId="3" fillId="0" borderId="0" xfId="0" applyNumberFormat="1" applyFont="1"/>
    <xf numFmtId="0" fontId="3" fillId="0" borderId="0" xfId="0" applyFont="1"/>
    <xf numFmtId="165" fontId="5" fillId="0" borderId="0" xfId="0" applyNumberFormat="1" applyFont="1"/>
    <xf numFmtId="1" fontId="3" fillId="0" borderId="0" xfId="0" applyNumberFormat="1" applyFont="1" applyAlignment="1">
      <alignment wrapText="1"/>
    </xf>
    <xf numFmtId="165" fontId="3" fillId="0" borderId="0" xfId="0" applyNumberFormat="1" applyFont="1" applyAlignment="1">
      <alignment wrapText="1"/>
    </xf>
    <xf numFmtId="2" fontId="0" fillId="0" borderId="0" xfId="0" applyNumberFormat="1"/>
    <xf numFmtId="1" fontId="1" fillId="0" borderId="0" xfId="0" applyNumberFormat="1" applyFont="1" applyAlignment="1">
      <alignment horizontal="center"/>
    </xf>
    <xf numFmtId="166" fontId="0" fillId="0" borderId="0" xfId="0" applyNumberFormat="1"/>
    <xf numFmtId="164" fontId="6" fillId="0" borderId="0" xfId="1" applyFont="1" applyFill="1"/>
    <xf numFmtId="165" fontId="0" fillId="0" borderId="0" xfId="0" applyNumberFormat="1"/>
    <xf numFmtId="0" fontId="6" fillId="0" borderId="0" xfId="0" applyFont="1"/>
    <xf numFmtId="1" fontId="6" fillId="0" borderId="0" xfId="0" applyNumberFormat="1" applyFont="1"/>
    <xf numFmtId="2" fontId="6" fillId="0" borderId="0" xfId="0" applyNumberFormat="1" applyFont="1"/>
    <xf numFmtId="0" fontId="0" fillId="0" borderId="0" xfId="0" applyAlignment="1">
      <alignment horizontal="center"/>
    </xf>
    <xf numFmtId="0" fontId="7" fillId="0" borderId="0" xfId="0" applyFont="1"/>
    <xf numFmtId="0" fontId="8" fillId="0" borderId="0" xfId="0" applyFont="1"/>
    <xf numFmtId="10" fontId="8" fillId="0" borderId="0" xfId="0" applyNumberFormat="1" applyFont="1" applyAlignment="1">
      <alignment vertical="center"/>
    </xf>
    <xf numFmtId="10" fontId="8" fillId="0" borderId="0" xfId="0" applyNumberFormat="1" applyFont="1"/>
    <xf numFmtId="0" fontId="9" fillId="0" borderId="0" xfId="0" applyFont="1"/>
    <xf numFmtId="0" fontId="0" fillId="0" borderId="0" xfId="0" applyAlignment="1">
      <alignment wrapText="1"/>
    </xf>
    <xf numFmtId="0" fontId="0" fillId="6" borderId="0" xfId="0" applyFill="1"/>
    <xf numFmtId="165" fontId="0" fillId="6" borderId="0" xfId="0" applyNumberFormat="1" applyFill="1"/>
    <xf numFmtId="164" fontId="6" fillId="7" borderId="0" xfId="1" applyFont="1" applyFill="1"/>
    <xf numFmtId="165" fontId="8" fillId="0" borderId="0" xfId="0" applyNumberFormat="1" applyFont="1" applyAlignment="1">
      <alignment vertical="center"/>
    </xf>
    <xf numFmtId="165" fontId="8" fillId="0" borderId="0" xfId="0" applyNumberFormat="1" applyFont="1"/>
    <xf numFmtId="0" fontId="8" fillId="0" borderId="1" xfId="0" applyFont="1" applyBorder="1" applyAlignment="1">
      <alignment horizontal="center"/>
    </xf>
    <xf numFmtId="0" fontId="0" fillId="4" borderId="0" xfId="0" applyFill="1" applyAlignment="1">
      <alignment horizontal="center"/>
    </xf>
    <xf numFmtId="0" fontId="0" fillId="5" borderId="0" xfId="0" applyFill="1" applyAlignment="1">
      <alignment horizontal="center"/>
    </xf>
    <xf numFmtId="0" fontId="8" fillId="0" borderId="1" xfId="0" applyFont="1" applyBorder="1" applyAlignment="1">
      <alignment horizontal="center"/>
    </xf>
  </cellXfs>
  <cellStyles count="2">
    <cellStyle name="Chart Input" xfId="1" xr:uid="{863810B0-A747-4354-97B1-132130D37F4F}"/>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1.xml"/><Relationship Id="rId16" Type="http://schemas.openxmlformats.org/officeDocument/2006/relationships/customXml" Target="../customXml/item2.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theme" Target="theme/theme1.xml"/><Relationship Id="rId5" Type="http://schemas.openxmlformats.org/officeDocument/2006/relationships/chartsheet" Target="chartsheets/sheet3.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2.xml"/><Relationship Id="rId9" Type="http://schemas.openxmlformats.org/officeDocument/2006/relationships/chartsheet" Target="chartsheets/sheet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789545197525548E-2"/>
          <c:y val="0.15707163183977971"/>
          <c:w val="0.93294912693791088"/>
          <c:h val="0.6469577139229522"/>
        </c:manualLayout>
      </c:layout>
      <c:barChart>
        <c:barDir val="col"/>
        <c:grouping val="clustered"/>
        <c:varyColors val="0"/>
        <c:ser>
          <c:idx val="0"/>
          <c:order val="0"/>
          <c:tx>
            <c:v>U.S.</c:v>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1'!$S$9:$S$15</c:f>
              <c:strCache>
                <c:ptCount val="7"/>
                <c:pt idx="0">
                  <c:v>Feb-23</c:v>
                </c:pt>
                <c:pt idx="1">
                  <c:v>Mar-23</c:v>
                </c:pt>
                <c:pt idx="2">
                  <c:v>Apr-23</c:v>
                </c:pt>
                <c:pt idx="3">
                  <c:v>May-23</c:v>
                </c:pt>
                <c:pt idx="4">
                  <c:v>Jun-23</c:v>
                </c:pt>
                <c:pt idx="5">
                  <c:v>Jul-23</c:v>
                </c:pt>
                <c:pt idx="6">
                  <c:v>Aug-23</c:v>
                </c:pt>
              </c:strCache>
            </c:strRef>
          </c:cat>
          <c:val>
            <c:numRef>
              <c:f>'Data 1'!$U$9:$U$15</c:f>
              <c:numCache>
                <c:formatCode>0.00</c:formatCode>
                <c:ptCount val="7"/>
                <c:pt idx="0">
                  <c:v>1.9368981932201601</c:v>
                </c:pt>
                <c:pt idx="1">
                  <c:v>1.6901944701391836</c:v>
                </c:pt>
                <c:pt idx="2">
                  <c:v>1.6878172425188298</c:v>
                </c:pt>
                <c:pt idx="3">
                  <c:v>2.1874862793988425</c:v>
                </c:pt>
                <c:pt idx="4">
                  <c:v>0.81084555055885854</c:v>
                </c:pt>
                <c:pt idx="5">
                  <c:v>1.2138128730924569</c:v>
                </c:pt>
                <c:pt idx="6">
                  <c:v>1.4458188502256553</c:v>
                </c:pt>
              </c:numCache>
            </c:numRef>
          </c:val>
          <c:extLst>
            <c:ext xmlns:c16="http://schemas.microsoft.com/office/drawing/2014/chart" uri="{C3380CC4-5D6E-409C-BE32-E72D297353CC}">
              <c16:uniqueId val="{00000000-BCB6-43D5-9435-9C476D5E72C7}"/>
            </c:ext>
          </c:extLst>
        </c:ser>
        <c:ser>
          <c:idx val="1"/>
          <c:order val="1"/>
          <c:tx>
            <c:v>Texas</c:v>
          </c:tx>
          <c:spPr>
            <a:solidFill>
              <a:srgbClr val="0070C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0070C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1'!$S$9:$S$15</c:f>
              <c:strCache>
                <c:ptCount val="7"/>
                <c:pt idx="0">
                  <c:v>Feb-23</c:v>
                </c:pt>
                <c:pt idx="1">
                  <c:v>Mar-23</c:v>
                </c:pt>
                <c:pt idx="2">
                  <c:v>Apr-23</c:v>
                </c:pt>
                <c:pt idx="3">
                  <c:v>May-23</c:v>
                </c:pt>
                <c:pt idx="4">
                  <c:v>Jun-23</c:v>
                </c:pt>
                <c:pt idx="5">
                  <c:v>Jul-23</c:v>
                </c:pt>
                <c:pt idx="6">
                  <c:v>Aug-23</c:v>
                </c:pt>
              </c:strCache>
            </c:strRef>
          </c:cat>
          <c:val>
            <c:numRef>
              <c:f>'Data 1'!$V$9:$V$15</c:f>
              <c:numCache>
                <c:formatCode>0.00</c:formatCode>
                <c:ptCount val="7"/>
                <c:pt idx="0">
                  <c:v>3.1005680345021824</c:v>
                </c:pt>
                <c:pt idx="1">
                  <c:v>3.7453268161201425</c:v>
                </c:pt>
                <c:pt idx="2">
                  <c:v>2.6104358176957332</c:v>
                </c:pt>
                <c:pt idx="3">
                  <c:v>3.1953345313699977</c:v>
                </c:pt>
                <c:pt idx="4">
                  <c:v>2.5170240171296543</c:v>
                </c:pt>
                <c:pt idx="5">
                  <c:v>2.4594138776203867</c:v>
                </c:pt>
                <c:pt idx="6">
                  <c:v>1.0714950136385903</c:v>
                </c:pt>
              </c:numCache>
            </c:numRef>
          </c:val>
          <c:extLst>
            <c:ext xmlns:c16="http://schemas.microsoft.com/office/drawing/2014/chart" uri="{C3380CC4-5D6E-409C-BE32-E72D297353CC}">
              <c16:uniqueId val="{00000001-BCB6-43D5-9435-9C476D5E72C7}"/>
            </c:ext>
          </c:extLst>
        </c:ser>
        <c:dLbls>
          <c:showLegendKey val="0"/>
          <c:showVal val="0"/>
          <c:showCatName val="0"/>
          <c:showSerName val="0"/>
          <c:showPercent val="0"/>
          <c:showBubbleSize val="0"/>
        </c:dLbls>
        <c:gapWidth val="219"/>
        <c:overlap val="-27"/>
        <c:axId val="2115343887"/>
        <c:axId val="729864207"/>
      </c:barChart>
      <c:catAx>
        <c:axId val="2115343887"/>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29864207"/>
        <c:crosses val="autoZero"/>
        <c:auto val="1"/>
        <c:lblAlgn val="ctr"/>
        <c:lblOffset val="100"/>
        <c:noMultiLvlLbl val="0"/>
      </c:catAx>
      <c:valAx>
        <c:axId val="729864207"/>
        <c:scaling>
          <c:orientation val="minMax"/>
        </c:scaling>
        <c:delete val="0"/>
        <c:axPos val="l"/>
        <c:numFmt formatCode="0.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115343887"/>
        <c:crosses val="autoZero"/>
        <c:crossBetween val="between"/>
      </c:valAx>
      <c:spPr>
        <a:noFill/>
        <a:ln>
          <a:noFill/>
        </a:ln>
        <a:effectLst/>
      </c:spPr>
    </c:plotArea>
    <c:legend>
      <c:legendPos val="b"/>
      <c:layout>
        <c:manualLayout>
          <c:xMode val="edge"/>
          <c:yMode val="edge"/>
          <c:x val="0.55264822056747942"/>
          <c:y val="0.16104444170723745"/>
          <c:w val="0.30153699341222678"/>
          <c:h val="0.11202408103917048"/>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067061601138656E-2"/>
          <c:y val="0.17752291777394591"/>
          <c:w val="0.91409361394479505"/>
          <c:h val="0.58179790092407779"/>
        </c:manualLayout>
      </c:layout>
      <c:lineChart>
        <c:grouping val="standard"/>
        <c:varyColors val="0"/>
        <c:ser>
          <c:idx val="1"/>
          <c:order val="0"/>
          <c:tx>
            <c:v>Services revenue</c:v>
          </c:tx>
          <c:spPr>
            <a:ln w="28575" cap="rnd">
              <a:solidFill>
                <a:schemeClr val="accent2"/>
              </a:solidFill>
              <a:round/>
            </a:ln>
            <a:effectLst/>
          </c:spPr>
          <c:marker>
            <c:symbol val="none"/>
          </c:marker>
          <c:dLbls>
            <c:dLbl>
              <c:idx val="128"/>
              <c:layout>
                <c:manualLayout>
                  <c:x val="-5.349381477766633E-3"/>
                  <c:y val="-2.359882005899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03-4330-AE27-0E319076EE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'Data 2'!$A$6:$A$137</c:f>
              <c:strCache>
                <c:ptCount val="127"/>
                <c:pt idx="5">
                  <c:v>2013</c:v>
                </c:pt>
                <c:pt idx="6">
                  <c:v>2013</c:v>
                </c:pt>
                <c:pt idx="17">
                  <c:v>2014</c:v>
                </c:pt>
                <c:pt idx="18">
                  <c:v>2014</c:v>
                </c:pt>
                <c:pt idx="29">
                  <c:v>2015</c:v>
                </c:pt>
                <c:pt idx="30">
                  <c:v>2015</c:v>
                </c:pt>
                <c:pt idx="41">
                  <c:v>2016</c:v>
                </c:pt>
                <c:pt idx="42">
                  <c:v>2016</c:v>
                </c:pt>
                <c:pt idx="53">
                  <c:v>2017</c:v>
                </c:pt>
                <c:pt idx="54">
                  <c:v>2017</c:v>
                </c:pt>
                <c:pt idx="65">
                  <c:v>2018</c:v>
                </c:pt>
                <c:pt idx="66">
                  <c:v>2018</c:v>
                </c:pt>
                <c:pt idx="77">
                  <c:v>2019</c:v>
                </c:pt>
                <c:pt idx="78">
                  <c:v>2019</c:v>
                </c:pt>
                <c:pt idx="89">
                  <c:v>2020</c:v>
                </c:pt>
                <c:pt idx="90">
                  <c:v>2020</c:v>
                </c:pt>
                <c:pt idx="101">
                  <c:v>2021</c:v>
                </c:pt>
                <c:pt idx="102">
                  <c:v>2021</c:v>
                </c:pt>
                <c:pt idx="113">
                  <c:v>2022</c:v>
                </c:pt>
                <c:pt idx="114">
                  <c:v>2022</c:v>
                </c:pt>
                <c:pt idx="125">
                  <c:v>2023</c:v>
                </c:pt>
                <c:pt idx="126">
                  <c:v>2023</c:v>
                </c:pt>
              </c:strCache>
            </c:strRef>
          </c:cat>
          <c:val>
            <c:numRef>
              <c:f>'Data 2'!$D$6:$D$137</c:f>
              <c:numCache>
                <c:formatCode>0.0</c:formatCode>
                <c:ptCount val="132"/>
                <c:pt idx="0">
                  <c:v>10.199999999999999</c:v>
                </c:pt>
                <c:pt idx="1">
                  <c:v>16.2</c:v>
                </c:pt>
                <c:pt idx="2">
                  <c:v>14.1</c:v>
                </c:pt>
                <c:pt idx="3">
                  <c:v>5.3</c:v>
                </c:pt>
                <c:pt idx="4">
                  <c:v>15.2</c:v>
                </c:pt>
                <c:pt idx="5">
                  <c:v>6.7</c:v>
                </c:pt>
                <c:pt idx="6">
                  <c:v>12.3</c:v>
                </c:pt>
                <c:pt idx="7">
                  <c:v>15</c:v>
                </c:pt>
                <c:pt idx="8">
                  <c:v>6.7</c:v>
                </c:pt>
                <c:pt idx="9">
                  <c:v>5.5</c:v>
                </c:pt>
                <c:pt idx="10">
                  <c:v>10.8</c:v>
                </c:pt>
                <c:pt idx="11">
                  <c:v>14.8</c:v>
                </c:pt>
                <c:pt idx="12">
                  <c:v>21.8</c:v>
                </c:pt>
                <c:pt idx="13">
                  <c:v>12.4</c:v>
                </c:pt>
                <c:pt idx="14">
                  <c:v>17.600000000000001</c:v>
                </c:pt>
                <c:pt idx="15">
                  <c:v>21.4</c:v>
                </c:pt>
                <c:pt idx="16">
                  <c:v>18.5</c:v>
                </c:pt>
                <c:pt idx="17">
                  <c:v>19.399999999999999</c:v>
                </c:pt>
                <c:pt idx="18">
                  <c:v>23.7</c:v>
                </c:pt>
                <c:pt idx="19">
                  <c:v>24.3</c:v>
                </c:pt>
                <c:pt idx="20">
                  <c:v>28.7</c:v>
                </c:pt>
                <c:pt idx="21">
                  <c:v>15</c:v>
                </c:pt>
                <c:pt idx="22">
                  <c:v>26.5</c:v>
                </c:pt>
                <c:pt idx="23">
                  <c:v>20.6</c:v>
                </c:pt>
                <c:pt idx="24">
                  <c:v>12.4</c:v>
                </c:pt>
                <c:pt idx="25">
                  <c:v>13.7</c:v>
                </c:pt>
                <c:pt idx="26">
                  <c:v>8.8000000000000007</c:v>
                </c:pt>
                <c:pt idx="27">
                  <c:v>15</c:v>
                </c:pt>
                <c:pt idx="28">
                  <c:v>5.0999999999999996</c:v>
                </c:pt>
                <c:pt idx="29">
                  <c:v>13.4</c:v>
                </c:pt>
                <c:pt idx="30">
                  <c:v>19.600000000000001</c:v>
                </c:pt>
                <c:pt idx="31">
                  <c:v>10.4</c:v>
                </c:pt>
                <c:pt idx="32">
                  <c:v>12.6</c:v>
                </c:pt>
                <c:pt idx="33">
                  <c:v>7.2</c:v>
                </c:pt>
                <c:pt idx="34">
                  <c:v>9.8000000000000007</c:v>
                </c:pt>
                <c:pt idx="35">
                  <c:v>14.6</c:v>
                </c:pt>
                <c:pt idx="36">
                  <c:v>10.3</c:v>
                </c:pt>
                <c:pt idx="37">
                  <c:v>10.6</c:v>
                </c:pt>
                <c:pt idx="38">
                  <c:v>5</c:v>
                </c:pt>
                <c:pt idx="39">
                  <c:v>11.5</c:v>
                </c:pt>
                <c:pt idx="40">
                  <c:v>7.4</c:v>
                </c:pt>
                <c:pt idx="41">
                  <c:v>16.600000000000001</c:v>
                </c:pt>
                <c:pt idx="42">
                  <c:v>10.9</c:v>
                </c:pt>
                <c:pt idx="43">
                  <c:v>7.3</c:v>
                </c:pt>
                <c:pt idx="44">
                  <c:v>13.2</c:v>
                </c:pt>
                <c:pt idx="45">
                  <c:v>9.6</c:v>
                </c:pt>
                <c:pt idx="46">
                  <c:v>13.7</c:v>
                </c:pt>
                <c:pt idx="47">
                  <c:v>21</c:v>
                </c:pt>
                <c:pt idx="48">
                  <c:v>16.899999999999999</c:v>
                </c:pt>
                <c:pt idx="49">
                  <c:v>14.4</c:v>
                </c:pt>
                <c:pt idx="50">
                  <c:v>13.9</c:v>
                </c:pt>
                <c:pt idx="51">
                  <c:v>13</c:v>
                </c:pt>
                <c:pt idx="52">
                  <c:v>18.100000000000001</c:v>
                </c:pt>
                <c:pt idx="53">
                  <c:v>15.6</c:v>
                </c:pt>
                <c:pt idx="54">
                  <c:v>16.100000000000001</c:v>
                </c:pt>
                <c:pt idx="55">
                  <c:v>14.9</c:v>
                </c:pt>
                <c:pt idx="56">
                  <c:v>15.3</c:v>
                </c:pt>
                <c:pt idx="57">
                  <c:v>18.8</c:v>
                </c:pt>
                <c:pt idx="58">
                  <c:v>24.9</c:v>
                </c:pt>
                <c:pt idx="59">
                  <c:v>25.4</c:v>
                </c:pt>
                <c:pt idx="60">
                  <c:v>14.1</c:v>
                </c:pt>
                <c:pt idx="61">
                  <c:v>14.1</c:v>
                </c:pt>
                <c:pt idx="62">
                  <c:v>19.5</c:v>
                </c:pt>
                <c:pt idx="63">
                  <c:v>14.9</c:v>
                </c:pt>
                <c:pt idx="64">
                  <c:v>24.6</c:v>
                </c:pt>
                <c:pt idx="65">
                  <c:v>19</c:v>
                </c:pt>
                <c:pt idx="66">
                  <c:v>25.2</c:v>
                </c:pt>
                <c:pt idx="67">
                  <c:v>21.7</c:v>
                </c:pt>
                <c:pt idx="68">
                  <c:v>26.6</c:v>
                </c:pt>
                <c:pt idx="69">
                  <c:v>17.8</c:v>
                </c:pt>
                <c:pt idx="70">
                  <c:v>21</c:v>
                </c:pt>
                <c:pt idx="71">
                  <c:v>9.5</c:v>
                </c:pt>
                <c:pt idx="72">
                  <c:v>14.4</c:v>
                </c:pt>
                <c:pt idx="73">
                  <c:v>18.5</c:v>
                </c:pt>
                <c:pt idx="74">
                  <c:v>11.2</c:v>
                </c:pt>
                <c:pt idx="75">
                  <c:v>13.9</c:v>
                </c:pt>
                <c:pt idx="76">
                  <c:v>3.7</c:v>
                </c:pt>
                <c:pt idx="77">
                  <c:v>14</c:v>
                </c:pt>
                <c:pt idx="78">
                  <c:v>21.5</c:v>
                </c:pt>
                <c:pt idx="79">
                  <c:v>8.1</c:v>
                </c:pt>
                <c:pt idx="80">
                  <c:v>13.1</c:v>
                </c:pt>
                <c:pt idx="81">
                  <c:v>15.2</c:v>
                </c:pt>
                <c:pt idx="82">
                  <c:v>12.7</c:v>
                </c:pt>
                <c:pt idx="83">
                  <c:v>18.600000000000001</c:v>
                </c:pt>
                <c:pt idx="84">
                  <c:v>20.100000000000001</c:v>
                </c:pt>
                <c:pt idx="85">
                  <c:v>14.2</c:v>
                </c:pt>
                <c:pt idx="86">
                  <c:v>-67.099999999999994</c:v>
                </c:pt>
                <c:pt idx="87">
                  <c:v>-65.5</c:v>
                </c:pt>
                <c:pt idx="88">
                  <c:v>-26.7</c:v>
                </c:pt>
                <c:pt idx="89">
                  <c:v>6.9</c:v>
                </c:pt>
                <c:pt idx="90">
                  <c:v>-7.2</c:v>
                </c:pt>
                <c:pt idx="91">
                  <c:v>3.2</c:v>
                </c:pt>
                <c:pt idx="92">
                  <c:v>15.5</c:v>
                </c:pt>
                <c:pt idx="93">
                  <c:v>7.9</c:v>
                </c:pt>
                <c:pt idx="94">
                  <c:v>0.6</c:v>
                </c:pt>
                <c:pt idx="95">
                  <c:v>6.2</c:v>
                </c:pt>
                <c:pt idx="96">
                  <c:v>1.2</c:v>
                </c:pt>
                <c:pt idx="97">
                  <c:v>2.6</c:v>
                </c:pt>
                <c:pt idx="98">
                  <c:v>21.4</c:v>
                </c:pt>
                <c:pt idx="99">
                  <c:v>26.2</c:v>
                </c:pt>
                <c:pt idx="100">
                  <c:v>24.4</c:v>
                </c:pt>
                <c:pt idx="101">
                  <c:v>17.100000000000001</c:v>
                </c:pt>
                <c:pt idx="102">
                  <c:v>22.1</c:v>
                </c:pt>
                <c:pt idx="103">
                  <c:v>16.899999999999999</c:v>
                </c:pt>
                <c:pt idx="104">
                  <c:v>15</c:v>
                </c:pt>
                <c:pt idx="105">
                  <c:v>19.3</c:v>
                </c:pt>
                <c:pt idx="106">
                  <c:v>25.8</c:v>
                </c:pt>
                <c:pt idx="107">
                  <c:v>21</c:v>
                </c:pt>
                <c:pt idx="108">
                  <c:v>2.6</c:v>
                </c:pt>
                <c:pt idx="109">
                  <c:v>22.2</c:v>
                </c:pt>
                <c:pt idx="110">
                  <c:v>23.9</c:v>
                </c:pt>
                <c:pt idx="111">
                  <c:v>11.4</c:v>
                </c:pt>
                <c:pt idx="112">
                  <c:v>6.2</c:v>
                </c:pt>
                <c:pt idx="113">
                  <c:v>9.6999999999999993</c:v>
                </c:pt>
                <c:pt idx="114">
                  <c:v>9.9</c:v>
                </c:pt>
                <c:pt idx="115">
                  <c:v>7.3</c:v>
                </c:pt>
                <c:pt idx="116">
                  <c:v>6.1</c:v>
                </c:pt>
                <c:pt idx="117">
                  <c:v>8.5</c:v>
                </c:pt>
                <c:pt idx="118">
                  <c:v>5.4</c:v>
                </c:pt>
                <c:pt idx="119">
                  <c:v>-0.6</c:v>
                </c:pt>
                <c:pt idx="120">
                  <c:v>4.9000000000000004</c:v>
                </c:pt>
                <c:pt idx="121">
                  <c:v>6.6</c:v>
                </c:pt>
                <c:pt idx="122">
                  <c:v>5.5</c:v>
                </c:pt>
                <c:pt idx="123">
                  <c:v>6.9</c:v>
                </c:pt>
                <c:pt idx="124">
                  <c:v>6.9</c:v>
                </c:pt>
                <c:pt idx="125">
                  <c:v>3.6</c:v>
                </c:pt>
                <c:pt idx="126">
                  <c:v>12.9</c:v>
                </c:pt>
                <c:pt idx="127">
                  <c:v>16.2</c:v>
                </c:pt>
                <c:pt idx="128">
                  <c:v>8.6999999999999993</c:v>
                </c:pt>
                <c:pt idx="129">
                  <c:v>#N/A</c:v>
                </c:pt>
                <c:pt idx="130">
                  <c:v>#N/A</c:v>
                </c:pt>
                <c:pt idx="131">
                  <c:v>#N/A</c:v>
                </c:pt>
              </c:numCache>
            </c:numRef>
          </c:val>
          <c:smooth val="0"/>
          <c:extLst>
            <c:ext xmlns:c16="http://schemas.microsoft.com/office/drawing/2014/chart" uri="{C3380CC4-5D6E-409C-BE32-E72D297353CC}">
              <c16:uniqueId val="{00000003-4103-4751-9371-A2AB15D726CA}"/>
            </c:ext>
          </c:extLst>
        </c:ser>
        <c:ser>
          <c:idx val="0"/>
          <c:order val="1"/>
          <c:tx>
            <c:v>Manufacturing production</c:v>
          </c:tx>
          <c:spPr>
            <a:ln w="28575" cap="rnd">
              <a:solidFill>
                <a:schemeClr val="accent1"/>
              </a:solidFill>
              <a:round/>
            </a:ln>
            <a:effectLst/>
          </c:spPr>
          <c:marker>
            <c:symbol val="none"/>
          </c:marker>
          <c:dLbls>
            <c:dLbl>
              <c:idx val="128"/>
              <c:layout>
                <c:manualLayout>
                  <c:x val="-4.0120361083249749E-3"/>
                  <c:y val="1.4159292035398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03-4330-AE27-0E319076EE0C}"/>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C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2'!$A$6:$A$137</c:f>
              <c:strCache>
                <c:ptCount val="127"/>
                <c:pt idx="5">
                  <c:v>2013</c:v>
                </c:pt>
                <c:pt idx="6">
                  <c:v>2013</c:v>
                </c:pt>
                <c:pt idx="17">
                  <c:v>2014</c:v>
                </c:pt>
                <c:pt idx="18">
                  <c:v>2014</c:v>
                </c:pt>
                <c:pt idx="29">
                  <c:v>2015</c:v>
                </c:pt>
                <c:pt idx="30">
                  <c:v>2015</c:v>
                </c:pt>
                <c:pt idx="41">
                  <c:v>2016</c:v>
                </c:pt>
                <c:pt idx="42">
                  <c:v>2016</c:v>
                </c:pt>
                <c:pt idx="53">
                  <c:v>2017</c:v>
                </c:pt>
                <c:pt idx="54">
                  <c:v>2017</c:v>
                </c:pt>
                <c:pt idx="65">
                  <c:v>2018</c:v>
                </c:pt>
                <c:pt idx="66">
                  <c:v>2018</c:v>
                </c:pt>
                <c:pt idx="77">
                  <c:v>2019</c:v>
                </c:pt>
                <c:pt idx="78">
                  <c:v>2019</c:v>
                </c:pt>
                <c:pt idx="89">
                  <c:v>2020</c:v>
                </c:pt>
                <c:pt idx="90">
                  <c:v>2020</c:v>
                </c:pt>
                <c:pt idx="101">
                  <c:v>2021</c:v>
                </c:pt>
                <c:pt idx="102">
                  <c:v>2021</c:v>
                </c:pt>
                <c:pt idx="113">
                  <c:v>2022</c:v>
                </c:pt>
                <c:pt idx="114">
                  <c:v>2022</c:v>
                </c:pt>
                <c:pt idx="125">
                  <c:v>2023</c:v>
                </c:pt>
                <c:pt idx="126">
                  <c:v>2023</c:v>
                </c:pt>
              </c:strCache>
            </c:strRef>
          </c:cat>
          <c:val>
            <c:numRef>
              <c:f>'Data 2'!$C$6:$C$137</c:f>
              <c:numCache>
                <c:formatCode>0.0</c:formatCode>
                <c:ptCount val="132"/>
                <c:pt idx="0">
                  <c:v>19.399999999999999</c:v>
                </c:pt>
                <c:pt idx="1">
                  <c:v>6.3</c:v>
                </c:pt>
                <c:pt idx="2">
                  <c:v>9.1999999999999993</c:v>
                </c:pt>
                <c:pt idx="3">
                  <c:v>-2</c:v>
                </c:pt>
                <c:pt idx="4">
                  <c:v>9.1</c:v>
                </c:pt>
                <c:pt idx="5">
                  <c:v>18.8</c:v>
                </c:pt>
                <c:pt idx="6">
                  <c:v>9.4</c:v>
                </c:pt>
                <c:pt idx="7">
                  <c:v>6.9</c:v>
                </c:pt>
                <c:pt idx="8">
                  <c:v>7.9</c:v>
                </c:pt>
                <c:pt idx="9">
                  <c:v>12.1</c:v>
                </c:pt>
                <c:pt idx="10">
                  <c:v>18</c:v>
                </c:pt>
                <c:pt idx="11">
                  <c:v>3.3</c:v>
                </c:pt>
                <c:pt idx="12">
                  <c:v>12.6</c:v>
                </c:pt>
                <c:pt idx="13">
                  <c:v>11.9</c:v>
                </c:pt>
                <c:pt idx="14">
                  <c:v>18.3</c:v>
                </c:pt>
                <c:pt idx="15">
                  <c:v>25.7</c:v>
                </c:pt>
                <c:pt idx="16">
                  <c:v>10.8</c:v>
                </c:pt>
                <c:pt idx="17">
                  <c:v>19</c:v>
                </c:pt>
                <c:pt idx="18">
                  <c:v>19.100000000000001</c:v>
                </c:pt>
                <c:pt idx="19">
                  <c:v>6.7</c:v>
                </c:pt>
                <c:pt idx="20">
                  <c:v>16</c:v>
                </c:pt>
                <c:pt idx="21">
                  <c:v>13.4</c:v>
                </c:pt>
                <c:pt idx="22">
                  <c:v>7.5</c:v>
                </c:pt>
                <c:pt idx="23">
                  <c:v>13.7</c:v>
                </c:pt>
                <c:pt idx="24">
                  <c:v>3.9</c:v>
                </c:pt>
                <c:pt idx="25">
                  <c:v>0.8</c:v>
                </c:pt>
                <c:pt idx="26">
                  <c:v>-6.1</c:v>
                </c:pt>
                <c:pt idx="27">
                  <c:v>-5.3</c:v>
                </c:pt>
                <c:pt idx="28">
                  <c:v>-15.4</c:v>
                </c:pt>
                <c:pt idx="29">
                  <c:v>-5</c:v>
                </c:pt>
                <c:pt idx="30">
                  <c:v>-3.2</c:v>
                </c:pt>
                <c:pt idx="31">
                  <c:v>-2.1</c:v>
                </c:pt>
                <c:pt idx="32">
                  <c:v>-1.7</c:v>
                </c:pt>
                <c:pt idx="33">
                  <c:v>4.3</c:v>
                </c:pt>
                <c:pt idx="34">
                  <c:v>6.7</c:v>
                </c:pt>
                <c:pt idx="35">
                  <c:v>11</c:v>
                </c:pt>
                <c:pt idx="36">
                  <c:v>-7.2</c:v>
                </c:pt>
                <c:pt idx="37">
                  <c:v>-8.6999999999999993</c:v>
                </c:pt>
                <c:pt idx="38">
                  <c:v>3.3</c:v>
                </c:pt>
                <c:pt idx="39">
                  <c:v>6.3</c:v>
                </c:pt>
                <c:pt idx="40">
                  <c:v>-15.5</c:v>
                </c:pt>
                <c:pt idx="41">
                  <c:v>-5</c:v>
                </c:pt>
                <c:pt idx="42">
                  <c:v>0.3</c:v>
                </c:pt>
                <c:pt idx="43">
                  <c:v>5</c:v>
                </c:pt>
                <c:pt idx="44">
                  <c:v>16.399999999999999</c:v>
                </c:pt>
                <c:pt idx="45">
                  <c:v>7.8</c:v>
                </c:pt>
                <c:pt idx="46">
                  <c:v>12</c:v>
                </c:pt>
                <c:pt idx="47">
                  <c:v>13.6</c:v>
                </c:pt>
                <c:pt idx="48">
                  <c:v>14.8</c:v>
                </c:pt>
                <c:pt idx="49">
                  <c:v>17.100000000000001</c:v>
                </c:pt>
                <c:pt idx="50">
                  <c:v>19.2</c:v>
                </c:pt>
                <c:pt idx="51">
                  <c:v>15.8</c:v>
                </c:pt>
                <c:pt idx="52">
                  <c:v>21.8</c:v>
                </c:pt>
                <c:pt idx="53">
                  <c:v>13.5</c:v>
                </c:pt>
                <c:pt idx="54">
                  <c:v>22.8</c:v>
                </c:pt>
                <c:pt idx="55">
                  <c:v>20.6</c:v>
                </c:pt>
                <c:pt idx="56">
                  <c:v>18.899999999999999</c:v>
                </c:pt>
                <c:pt idx="57">
                  <c:v>26.7</c:v>
                </c:pt>
                <c:pt idx="58">
                  <c:v>17.3</c:v>
                </c:pt>
                <c:pt idx="59">
                  <c:v>33.9</c:v>
                </c:pt>
                <c:pt idx="60">
                  <c:v>19.399999999999999</c:v>
                </c:pt>
                <c:pt idx="61">
                  <c:v>29.9</c:v>
                </c:pt>
                <c:pt idx="62">
                  <c:v>14.2</c:v>
                </c:pt>
                <c:pt idx="63">
                  <c:v>25.1</c:v>
                </c:pt>
                <c:pt idx="64">
                  <c:v>33.799999999999997</c:v>
                </c:pt>
                <c:pt idx="65">
                  <c:v>23.6</c:v>
                </c:pt>
                <c:pt idx="66">
                  <c:v>29</c:v>
                </c:pt>
                <c:pt idx="67">
                  <c:v>29</c:v>
                </c:pt>
                <c:pt idx="68">
                  <c:v>21.7</c:v>
                </c:pt>
                <c:pt idx="69">
                  <c:v>17.2</c:v>
                </c:pt>
                <c:pt idx="70">
                  <c:v>8.5</c:v>
                </c:pt>
                <c:pt idx="71">
                  <c:v>5.6</c:v>
                </c:pt>
                <c:pt idx="72">
                  <c:v>14.6</c:v>
                </c:pt>
                <c:pt idx="73">
                  <c:v>9.3000000000000007</c:v>
                </c:pt>
                <c:pt idx="74">
                  <c:v>10.6</c:v>
                </c:pt>
                <c:pt idx="75">
                  <c:v>12.5</c:v>
                </c:pt>
                <c:pt idx="76">
                  <c:v>3.9</c:v>
                </c:pt>
                <c:pt idx="77">
                  <c:v>9.5</c:v>
                </c:pt>
                <c:pt idx="78">
                  <c:v>9.4</c:v>
                </c:pt>
                <c:pt idx="79">
                  <c:v>19</c:v>
                </c:pt>
                <c:pt idx="80">
                  <c:v>13.1</c:v>
                </c:pt>
                <c:pt idx="81">
                  <c:v>4.3</c:v>
                </c:pt>
                <c:pt idx="82">
                  <c:v>-2.1</c:v>
                </c:pt>
                <c:pt idx="83">
                  <c:v>2.2999999999999998</c:v>
                </c:pt>
                <c:pt idx="84">
                  <c:v>12.2</c:v>
                </c:pt>
                <c:pt idx="85">
                  <c:v>16.8</c:v>
                </c:pt>
                <c:pt idx="86">
                  <c:v>-35</c:v>
                </c:pt>
                <c:pt idx="87">
                  <c:v>-54.8</c:v>
                </c:pt>
                <c:pt idx="88">
                  <c:v>-27.6</c:v>
                </c:pt>
                <c:pt idx="89">
                  <c:v>15.3</c:v>
                </c:pt>
                <c:pt idx="90">
                  <c:v>17.5</c:v>
                </c:pt>
                <c:pt idx="91">
                  <c:v>15.3</c:v>
                </c:pt>
                <c:pt idx="92">
                  <c:v>23.6</c:v>
                </c:pt>
                <c:pt idx="93">
                  <c:v>27.1</c:v>
                </c:pt>
                <c:pt idx="94">
                  <c:v>8.4</c:v>
                </c:pt>
                <c:pt idx="95">
                  <c:v>26.2</c:v>
                </c:pt>
                <c:pt idx="96">
                  <c:v>5.5</c:v>
                </c:pt>
                <c:pt idx="97">
                  <c:v>21</c:v>
                </c:pt>
                <c:pt idx="98">
                  <c:v>48.8</c:v>
                </c:pt>
                <c:pt idx="99">
                  <c:v>34</c:v>
                </c:pt>
                <c:pt idx="100">
                  <c:v>14.3</c:v>
                </c:pt>
                <c:pt idx="101">
                  <c:v>29.7</c:v>
                </c:pt>
                <c:pt idx="102">
                  <c:v>30.9</c:v>
                </c:pt>
                <c:pt idx="103">
                  <c:v>20.8</c:v>
                </c:pt>
                <c:pt idx="104">
                  <c:v>23.3</c:v>
                </c:pt>
                <c:pt idx="105">
                  <c:v>17.600000000000001</c:v>
                </c:pt>
                <c:pt idx="106">
                  <c:v>26.6</c:v>
                </c:pt>
                <c:pt idx="107">
                  <c:v>25.4</c:v>
                </c:pt>
                <c:pt idx="108">
                  <c:v>16.8</c:v>
                </c:pt>
                <c:pt idx="109">
                  <c:v>14.5</c:v>
                </c:pt>
                <c:pt idx="110">
                  <c:v>13.2</c:v>
                </c:pt>
                <c:pt idx="111">
                  <c:v>10.7</c:v>
                </c:pt>
                <c:pt idx="112">
                  <c:v>18.399999999999999</c:v>
                </c:pt>
                <c:pt idx="113">
                  <c:v>2.2999999999999998</c:v>
                </c:pt>
                <c:pt idx="114">
                  <c:v>3.5</c:v>
                </c:pt>
                <c:pt idx="115">
                  <c:v>0.8</c:v>
                </c:pt>
                <c:pt idx="116">
                  <c:v>9.1999999999999993</c:v>
                </c:pt>
                <c:pt idx="117">
                  <c:v>5.6</c:v>
                </c:pt>
                <c:pt idx="118">
                  <c:v>0.2</c:v>
                </c:pt>
                <c:pt idx="119">
                  <c:v>9.1</c:v>
                </c:pt>
                <c:pt idx="120">
                  <c:v>0.2</c:v>
                </c:pt>
                <c:pt idx="121">
                  <c:v>-2.8</c:v>
                </c:pt>
                <c:pt idx="122">
                  <c:v>2.5</c:v>
                </c:pt>
                <c:pt idx="123">
                  <c:v>0.9</c:v>
                </c:pt>
                <c:pt idx="124">
                  <c:v>-1.3</c:v>
                </c:pt>
                <c:pt idx="125">
                  <c:v>-4.2</c:v>
                </c:pt>
                <c:pt idx="126">
                  <c:v>-4.8</c:v>
                </c:pt>
                <c:pt idx="127">
                  <c:v>-11.2</c:v>
                </c:pt>
                <c:pt idx="128">
                  <c:v>7.9</c:v>
                </c:pt>
                <c:pt idx="129">
                  <c:v>#N/A</c:v>
                </c:pt>
                <c:pt idx="130">
                  <c:v>#N/A</c:v>
                </c:pt>
                <c:pt idx="131">
                  <c:v>#N/A</c:v>
                </c:pt>
              </c:numCache>
            </c:numRef>
          </c:val>
          <c:smooth val="0"/>
          <c:extLst>
            <c:ext xmlns:c16="http://schemas.microsoft.com/office/drawing/2014/chart" uri="{C3380CC4-5D6E-409C-BE32-E72D297353CC}">
              <c16:uniqueId val="{00000001-4103-4751-9371-A2AB15D726CA}"/>
            </c:ext>
          </c:extLst>
        </c:ser>
        <c:dLbls>
          <c:showLegendKey val="0"/>
          <c:showVal val="0"/>
          <c:showCatName val="0"/>
          <c:showSerName val="0"/>
          <c:showPercent val="0"/>
          <c:showBubbleSize val="0"/>
        </c:dLbls>
        <c:smooth val="0"/>
        <c:axId val="690096239"/>
        <c:axId val="769717792"/>
      </c:lineChart>
      <c:catAx>
        <c:axId val="690096239"/>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69717792"/>
        <c:crosses val="autoZero"/>
        <c:auto val="1"/>
        <c:lblAlgn val="ctr"/>
        <c:lblOffset val="100"/>
        <c:tickLblSkip val="2"/>
        <c:tickMarkSkip val="12"/>
        <c:noMultiLvlLbl val="0"/>
      </c:catAx>
      <c:valAx>
        <c:axId val="769717792"/>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0096239"/>
        <c:crosses val="autoZero"/>
        <c:crossBetween val="between"/>
      </c:valAx>
      <c:spPr>
        <a:noFill/>
        <a:ln>
          <a:noFill/>
        </a:ln>
        <a:effectLst/>
      </c:spPr>
    </c:plotArea>
    <c:legend>
      <c:legendPos val="b"/>
      <c:layout>
        <c:manualLayout>
          <c:xMode val="edge"/>
          <c:yMode val="edge"/>
          <c:x val="0.19980596230109632"/>
          <c:y val="0.17397732397261045"/>
          <c:w val="0.22802226009599105"/>
          <c:h val="0.1199252134363234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65990433441601E-2"/>
          <c:y val="0.17214417800047724"/>
          <c:w val="0.91112988446306542"/>
          <c:h val="0.62122405153901217"/>
        </c:manualLayout>
      </c:layout>
      <c:lineChart>
        <c:grouping val="standard"/>
        <c:varyColors val="0"/>
        <c:ser>
          <c:idx val="3"/>
          <c:order val="0"/>
          <c:tx>
            <c:v>Services input prices</c:v>
          </c:tx>
          <c:spPr>
            <a:ln w="28575" cap="rnd">
              <a:solidFill>
                <a:srgbClr val="0070C0"/>
              </a:solidFill>
              <a:prstDash val="sysDash"/>
              <a:round/>
            </a:ln>
            <a:effectLst/>
          </c:spPr>
          <c:marker>
            <c:symbol val="none"/>
          </c:marker>
          <c:dLbls>
            <c:dLbl>
              <c:idx val="80"/>
              <c:layout>
                <c:manualLayout>
                  <c:x val="-8.02407221664994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B3-4DD5-86C1-84829C09029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0070C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3'!$A$55:$A$138</c:f>
              <c:strCache>
                <c:ptCount val="79"/>
                <c:pt idx="5">
                  <c:v>2017</c:v>
                </c:pt>
                <c:pt idx="6">
                  <c:v>2017</c:v>
                </c:pt>
                <c:pt idx="17">
                  <c:v>2018</c:v>
                </c:pt>
                <c:pt idx="18">
                  <c:v>2018</c:v>
                </c:pt>
                <c:pt idx="29">
                  <c:v>2019</c:v>
                </c:pt>
                <c:pt idx="30">
                  <c:v>2019</c:v>
                </c:pt>
                <c:pt idx="41">
                  <c:v>2020</c:v>
                </c:pt>
                <c:pt idx="42">
                  <c:v>2020</c:v>
                </c:pt>
                <c:pt idx="53">
                  <c:v>2021</c:v>
                </c:pt>
                <c:pt idx="54">
                  <c:v>2021</c:v>
                </c:pt>
                <c:pt idx="65">
                  <c:v>2022</c:v>
                </c:pt>
                <c:pt idx="66">
                  <c:v>2022</c:v>
                </c:pt>
                <c:pt idx="77">
                  <c:v>2023</c:v>
                </c:pt>
                <c:pt idx="78">
                  <c:v>2023</c:v>
                </c:pt>
              </c:strCache>
            </c:strRef>
          </c:cat>
          <c:val>
            <c:numRef>
              <c:f>'Data 3'!$F$55:$F$138</c:f>
              <c:numCache>
                <c:formatCode>0.0</c:formatCode>
                <c:ptCount val="84"/>
                <c:pt idx="0">
                  <c:v>23.8</c:v>
                </c:pt>
                <c:pt idx="1">
                  <c:v>27</c:v>
                </c:pt>
                <c:pt idx="2">
                  <c:v>20.8</c:v>
                </c:pt>
                <c:pt idx="3">
                  <c:v>28.6</c:v>
                </c:pt>
                <c:pt idx="4">
                  <c:v>27.2</c:v>
                </c:pt>
                <c:pt idx="5">
                  <c:v>23.6</c:v>
                </c:pt>
                <c:pt idx="6">
                  <c:v>19.3</c:v>
                </c:pt>
                <c:pt idx="7">
                  <c:v>27.2</c:v>
                </c:pt>
                <c:pt idx="8">
                  <c:v>26.6</c:v>
                </c:pt>
                <c:pt idx="9">
                  <c:v>29.8</c:v>
                </c:pt>
                <c:pt idx="10">
                  <c:v>30.7</c:v>
                </c:pt>
                <c:pt idx="11">
                  <c:v>30.9</c:v>
                </c:pt>
                <c:pt idx="12">
                  <c:v>32.799999999999997</c:v>
                </c:pt>
                <c:pt idx="13">
                  <c:v>36.4</c:v>
                </c:pt>
                <c:pt idx="14">
                  <c:v>29.7</c:v>
                </c:pt>
                <c:pt idx="15">
                  <c:v>32.1</c:v>
                </c:pt>
                <c:pt idx="16">
                  <c:v>39.6</c:v>
                </c:pt>
                <c:pt idx="17">
                  <c:v>35.9</c:v>
                </c:pt>
                <c:pt idx="18">
                  <c:v>37.5</c:v>
                </c:pt>
                <c:pt idx="19">
                  <c:v>36.1</c:v>
                </c:pt>
                <c:pt idx="20">
                  <c:v>32.799999999999997</c:v>
                </c:pt>
                <c:pt idx="21">
                  <c:v>33</c:v>
                </c:pt>
                <c:pt idx="22">
                  <c:v>30.9</c:v>
                </c:pt>
                <c:pt idx="23">
                  <c:v>30.2</c:v>
                </c:pt>
                <c:pt idx="24">
                  <c:v>22.8</c:v>
                </c:pt>
                <c:pt idx="25">
                  <c:v>23.4</c:v>
                </c:pt>
                <c:pt idx="26">
                  <c:v>30.4</c:v>
                </c:pt>
                <c:pt idx="27">
                  <c:v>25.8</c:v>
                </c:pt>
                <c:pt idx="28">
                  <c:v>24.2</c:v>
                </c:pt>
                <c:pt idx="29">
                  <c:v>25.8</c:v>
                </c:pt>
                <c:pt idx="30">
                  <c:v>24</c:v>
                </c:pt>
                <c:pt idx="31">
                  <c:v>23.5</c:v>
                </c:pt>
                <c:pt idx="32">
                  <c:v>22.5</c:v>
                </c:pt>
                <c:pt idx="33">
                  <c:v>25.2</c:v>
                </c:pt>
                <c:pt idx="34">
                  <c:v>23.6</c:v>
                </c:pt>
                <c:pt idx="35">
                  <c:v>23.6</c:v>
                </c:pt>
                <c:pt idx="36">
                  <c:v>26.7</c:v>
                </c:pt>
                <c:pt idx="37">
                  <c:v>25.3</c:v>
                </c:pt>
                <c:pt idx="38">
                  <c:v>3</c:v>
                </c:pt>
                <c:pt idx="39">
                  <c:v>-0.9</c:v>
                </c:pt>
                <c:pt idx="40">
                  <c:v>9.9</c:v>
                </c:pt>
                <c:pt idx="41">
                  <c:v>16.899999999999999</c:v>
                </c:pt>
                <c:pt idx="42">
                  <c:v>18.100000000000001</c:v>
                </c:pt>
                <c:pt idx="43">
                  <c:v>22.8</c:v>
                </c:pt>
                <c:pt idx="44">
                  <c:v>20.100000000000001</c:v>
                </c:pt>
                <c:pt idx="45">
                  <c:v>18.399999999999999</c:v>
                </c:pt>
                <c:pt idx="46">
                  <c:v>20.6</c:v>
                </c:pt>
                <c:pt idx="47">
                  <c:v>22.3</c:v>
                </c:pt>
                <c:pt idx="48">
                  <c:v>22.8</c:v>
                </c:pt>
                <c:pt idx="49">
                  <c:v>25.1</c:v>
                </c:pt>
                <c:pt idx="50">
                  <c:v>26.8</c:v>
                </c:pt>
                <c:pt idx="51">
                  <c:v>34.9</c:v>
                </c:pt>
                <c:pt idx="52">
                  <c:v>44.8</c:v>
                </c:pt>
                <c:pt idx="53">
                  <c:v>45.9</c:v>
                </c:pt>
                <c:pt idx="54">
                  <c:v>43.4</c:v>
                </c:pt>
                <c:pt idx="55">
                  <c:v>43.3</c:v>
                </c:pt>
                <c:pt idx="56">
                  <c:v>44.5</c:v>
                </c:pt>
                <c:pt idx="57">
                  <c:v>48.2</c:v>
                </c:pt>
                <c:pt idx="58">
                  <c:v>53</c:v>
                </c:pt>
                <c:pt idx="59">
                  <c:v>49.1</c:v>
                </c:pt>
                <c:pt idx="60">
                  <c:v>51</c:v>
                </c:pt>
                <c:pt idx="61">
                  <c:v>51.3</c:v>
                </c:pt>
                <c:pt idx="62">
                  <c:v>59.3</c:v>
                </c:pt>
                <c:pt idx="63">
                  <c:v>54.6</c:v>
                </c:pt>
                <c:pt idx="64">
                  <c:v>54.1</c:v>
                </c:pt>
                <c:pt idx="65">
                  <c:v>56.3</c:v>
                </c:pt>
                <c:pt idx="66">
                  <c:v>50.2</c:v>
                </c:pt>
                <c:pt idx="67">
                  <c:v>44.9</c:v>
                </c:pt>
                <c:pt idx="68">
                  <c:v>48.7</c:v>
                </c:pt>
                <c:pt idx="69">
                  <c:v>51.8</c:v>
                </c:pt>
                <c:pt idx="70">
                  <c:v>46.4</c:v>
                </c:pt>
                <c:pt idx="71">
                  <c:v>43.4</c:v>
                </c:pt>
                <c:pt idx="72">
                  <c:v>38.799999999999997</c:v>
                </c:pt>
                <c:pt idx="73">
                  <c:v>40.6</c:v>
                </c:pt>
                <c:pt idx="74">
                  <c:v>38.299999999999997</c:v>
                </c:pt>
                <c:pt idx="75">
                  <c:v>35.5</c:v>
                </c:pt>
                <c:pt idx="76">
                  <c:v>31.8</c:v>
                </c:pt>
                <c:pt idx="77">
                  <c:v>35</c:v>
                </c:pt>
                <c:pt idx="78">
                  <c:v>31.7</c:v>
                </c:pt>
                <c:pt idx="79">
                  <c:v>37.799999999999997</c:v>
                </c:pt>
                <c:pt idx="80">
                  <c:v>37.6</c:v>
                </c:pt>
                <c:pt idx="81">
                  <c:v>#N/A</c:v>
                </c:pt>
                <c:pt idx="82">
                  <c:v>#N/A</c:v>
                </c:pt>
                <c:pt idx="83">
                  <c:v>#N/A</c:v>
                </c:pt>
              </c:numCache>
            </c:numRef>
          </c:val>
          <c:smooth val="0"/>
          <c:extLst>
            <c:ext xmlns:c16="http://schemas.microsoft.com/office/drawing/2014/chart" uri="{C3380CC4-5D6E-409C-BE32-E72D297353CC}">
              <c16:uniqueId val="{00000007-E862-4254-97F9-E6D527E7DEC3}"/>
            </c:ext>
          </c:extLst>
        </c:ser>
        <c:ser>
          <c:idx val="1"/>
          <c:order val="1"/>
          <c:tx>
            <c:v>Manufacturing input prices</c:v>
          </c:tx>
          <c:spPr>
            <a:ln w="28575" cap="rnd">
              <a:solidFill>
                <a:srgbClr val="C00000"/>
              </a:solidFill>
              <a:prstDash val="sysDash"/>
              <a:round/>
            </a:ln>
            <a:effectLst/>
          </c:spPr>
          <c:marker>
            <c:symbol val="none"/>
          </c:marker>
          <c:dLbls>
            <c:dLbl>
              <c:idx val="80"/>
              <c:layout>
                <c:manualLayout>
                  <c:x val="-8.0240722166499499E-3"/>
                  <c:y val="-1.17994100294986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B3-4DD5-86C1-84829C09029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C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3'!$A$55:$A$138</c:f>
              <c:strCache>
                <c:ptCount val="79"/>
                <c:pt idx="5">
                  <c:v>2017</c:v>
                </c:pt>
                <c:pt idx="6">
                  <c:v>2017</c:v>
                </c:pt>
                <c:pt idx="17">
                  <c:v>2018</c:v>
                </c:pt>
                <c:pt idx="18">
                  <c:v>2018</c:v>
                </c:pt>
                <c:pt idx="29">
                  <c:v>2019</c:v>
                </c:pt>
                <c:pt idx="30">
                  <c:v>2019</c:v>
                </c:pt>
                <c:pt idx="41">
                  <c:v>2020</c:v>
                </c:pt>
                <c:pt idx="42">
                  <c:v>2020</c:v>
                </c:pt>
                <c:pt idx="53">
                  <c:v>2021</c:v>
                </c:pt>
                <c:pt idx="54">
                  <c:v>2021</c:v>
                </c:pt>
                <c:pt idx="65">
                  <c:v>2022</c:v>
                </c:pt>
                <c:pt idx="66">
                  <c:v>2022</c:v>
                </c:pt>
                <c:pt idx="77">
                  <c:v>2023</c:v>
                </c:pt>
                <c:pt idx="78">
                  <c:v>2023</c:v>
                </c:pt>
              </c:strCache>
            </c:strRef>
          </c:cat>
          <c:val>
            <c:numRef>
              <c:f>'Data 3'!$D$55:$D$138</c:f>
              <c:numCache>
                <c:formatCode>0.0</c:formatCode>
                <c:ptCount val="84"/>
                <c:pt idx="0">
                  <c:v>32</c:v>
                </c:pt>
                <c:pt idx="1">
                  <c:v>32.299999999999997</c:v>
                </c:pt>
                <c:pt idx="2">
                  <c:v>26</c:v>
                </c:pt>
                <c:pt idx="3">
                  <c:v>22.1</c:v>
                </c:pt>
                <c:pt idx="4">
                  <c:v>18.399999999999999</c:v>
                </c:pt>
                <c:pt idx="5">
                  <c:v>14.7</c:v>
                </c:pt>
                <c:pt idx="6">
                  <c:v>17.7</c:v>
                </c:pt>
                <c:pt idx="7">
                  <c:v>29</c:v>
                </c:pt>
                <c:pt idx="8">
                  <c:v>36</c:v>
                </c:pt>
                <c:pt idx="9">
                  <c:v>33.4</c:v>
                </c:pt>
                <c:pt idx="10">
                  <c:v>34.6</c:v>
                </c:pt>
                <c:pt idx="11">
                  <c:v>35</c:v>
                </c:pt>
                <c:pt idx="12">
                  <c:v>37.200000000000003</c:v>
                </c:pt>
                <c:pt idx="13">
                  <c:v>42.4</c:v>
                </c:pt>
                <c:pt idx="14">
                  <c:v>44.2</c:v>
                </c:pt>
                <c:pt idx="15">
                  <c:v>48.2</c:v>
                </c:pt>
                <c:pt idx="16">
                  <c:v>44.7</c:v>
                </c:pt>
                <c:pt idx="17">
                  <c:v>53</c:v>
                </c:pt>
                <c:pt idx="18">
                  <c:v>49.9</c:v>
                </c:pt>
                <c:pt idx="19">
                  <c:v>45.7</c:v>
                </c:pt>
                <c:pt idx="20">
                  <c:v>42.3</c:v>
                </c:pt>
                <c:pt idx="21">
                  <c:v>53.5</c:v>
                </c:pt>
                <c:pt idx="22">
                  <c:v>33</c:v>
                </c:pt>
                <c:pt idx="23">
                  <c:v>27.9</c:v>
                </c:pt>
                <c:pt idx="24">
                  <c:v>20.6</c:v>
                </c:pt>
                <c:pt idx="25">
                  <c:v>20.9</c:v>
                </c:pt>
                <c:pt idx="26">
                  <c:v>19.5</c:v>
                </c:pt>
                <c:pt idx="27">
                  <c:v>8.6999999999999993</c:v>
                </c:pt>
                <c:pt idx="28">
                  <c:v>7</c:v>
                </c:pt>
                <c:pt idx="29">
                  <c:v>15</c:v>
                </c:pt>
                <c:pt idx="30">
                  <c:v>18</c:v>
                </c:pt>
                <c:pt idx="31">
                  <c:v>10</c:v>
                </c:pt>
                <c:pt idx="32">
                  <c:v>19.100000000000001</c:v>
                </c:pt>
                <c:pt idx="33">
                  <c:v>22.4</c:v>
                </c:pt>
                <c:pt idx="34">
                  <c:v>17.399999999999999</c:v>
                </c:pt>
                <c:pt idx="35">
                  <c:v>13.6</c:v>
                </c:pt>
                <c:pt idx="36">
                  <c:v>8.6999999999999993</c:v>
                </c:pt>
                <c:pt idx="37">
                  <c:v>11.4</c:v>
                </c:pt>
                <c:pt idx="38">
                  <c:v>-7.8</c:v>
                </c:pt>
                <c:pt idx="39">
                  <c:v>-21.3</c:v>
                </c:pt>
                <c:pt idx="40">
                  <c:v>1.7</c:v>
                </c:pt>
                <c:pt idx="41">
                  <c:v>11.7</c:v>
                </c:pt>
                <c:pt idx="42">
                  <c:v>11.5</c:v>
                </c:pt>
                <c:pt idx="43">
                  <c:v>21</c:v>
                </c:pt>
                <c:pt idx="44">
                  <c:v>27.5</c:v>
                </c:pt>
                <c:pt idx="45">
                  <c:v>31.5</c:v>
                </c:pt>
                <c:pt idx="46">
                  <c:v>37.5</c:v>
                </c:pt>
                <c:pt idx="47">
                  <c:v>51.5</c:v>
                </c:pt>
                <c:pt idx="48">
                  <c:v>56.3</c:v>
                </c:pt>
                <c:pt idx="49">
                  <c:v>57.9</c:v>
                </c:pt>
                <c:pt idx="50">
                  <c:v>66.3</c:v>
                </c:pt>
                <c:pt idx="51">
                  <c:v>72.599999999999994</c:v>
                </c:pt>
                <c:pt idx="52">
                  <c:v>81.099999999999994</c:v>
                </c:pt>
                <c:pt idx="53">
                  <c:v>82</c:v>
                </c:pt>
                <c:pt idx="54">
                  <c:v>75.8</c:v>
                </c:pt>
                <c:pt idx="55">
                  <c:v>76.400000000000006</c:v>
                </c:pt>
                <c:pt idx="56">
                  <c:v>81.900000000000006</c:v>
                </c:pt>
                <c:pt idx="57">
                  <c:v>77.8</c:v>
                </c:pt>
                <c:pt idx="58">
                  <c:v>84.1</c:v>
                </c:pt>
                <c:pt idx="59">
                  <c:v>67.8</c:v>
                </c:pt>
                <c:pt idx="60">
                  <c:v>62.5</c:v>
                </c:pt>
                <c:pt idx="61">
                  <c:v>73.099999999999994</c:v>
                </c:pt>
                <c:pt idx="62">
                  <c:v>73.400000000000006</c:v>
                </c:pt>
                <c:pt idx="63">
                  <c:v>60.3</c:v>
                </c:pt>
                <c:pt idx="64">
                  <c:v>60.9</c:v>
                </c:pt>
                <c:pt idx="65">
                  <c:v>56.3</c:v>
                </c:pt>
                <c:pt idx="66">
                  <c:v>37.6</c:v>
                </c:pt>
                <c:pt idx="67">
                  <c:v>32.799999999999997</c:v>
                </c:pt>
                <c:pt idx="68">
                  <c:v>35.200000000000003</c:v>
                </c:pt>
                <c:pt idx="69">
                  <c:v>30.1</c:v>
                </c:pt>
                <c:pt idx="70">
                  <c:v>20.6</c:v>
                </c:pt>
                <c:pt idx="71">
                  <c:v>21.9</c:v>
                </c:pt>
                <c:pt idx="72">
                  <c:v>20.5</c:v>
                </c:pt>
                <c:pt idx="73">
                  <c:v>25.1</c:v>
                </c:pt>
                <c:pt idx="74">
                  <c:v>20.3</c:v>
                </c:pt>
                <c:pt idx="75">
                  <c:v>19.5</c:v>
                </c:pt>
                <c:pt idx="76">
                  <c:v>13.8</c:v>
                </c:pt>
                <c:pt idx="77">
                  <c:v>1.4</c:v>
                </c:pt>
                <c:pt idx="78">
                  <c:v>10.5</c:v>
                </c:pt>
                <c:pt idx="79">
                  <c:v>17.399999999999999</c:v>
                </c:pt>
                <c:pt idx="80">
                  <c:v>25</c:v>
                </c:pt>
                <c:pt idx="81">
                  <c:v>#N/A</c:v>
                </c:pt>
                <c:pt idx="82">
                  <c:v>#N/A</c:v>
                </c:pt>
                <c:pt idx="83">
                  <c:v>#N/A</c:v>
                </c:pt>
              </c:numCache>
            </c:numRef>
          </c:val>
          <c:smooth val="0"/>
          <c:extLst>
            <c:ext xmlns:c16="http://schemas.microsoft.com/office/drawing/2014/chart" uri="{C3380CC4-5D6E-409C-BE32-E72D297353CC}">
              <c16:uniqueId val="{00000003-E862-4254-97F9-E6D527E7DEC3}"/>
            </c:ext>
          </c:extLst>
        </c:ser>
        <c:ser>
          <c:idx val="2"/>
          <c:order val="2"/>
          <c:tx>
            <c:v>Services selling prices</c:v>
          </c:tx>
          <c:spPr>
            <a:ln w="28575" cap="rnd">
              <a:solidFill>
                <a:srgbClr val="0070C0"/>
              </a:solidFill>
              <a:round/>
            </a:ln>
            <a:effectLst/>
          </c:spPr>
          <c:marker>
            <c:symbol val="none"/>
          </c:marker>
          <c:dLbls>
            <c:dLbl>
              <c:idx val="80"/>
              <c:layout>
                <c:manualLayout>
                  <c:x val="-8.0240722166499499E-3"/>
                  <c:y val="-1.17994100294985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B3-4DD5-86C1-84829C09029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0070C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3'!$A$55:$A$138</c:f>
              <c:strCache>
                <c:ptCount val="79"/>
                <c:pt idx="5">
                  <c:v>2017</c:v>
                </c:pt>
                <c:pt idx="6">
                  <c:v>2017</c:v>
                </c:pt>
                <c:pt idx="17">
                  <c:v>2018</c:v>
                </c:pt>
                <c:pt idx="18">
                  <c:v>2018</c:v>
                </c:pt>
                <c:pt idx="29">
                  <c:v>2019</c:v>
                </c:pt>
                <c:pt idx="30">
                  <c:v>2019</c:v>
                </c:pt>
                <c:pt idx="41">
                  <c:v>2020</c:v>
                </c:pt>
                <c:pt idx="42">
                  <c:v>2020</c:v>
                </c:pt>
                <c:pt idx="53">
                  <c:v>2021</c:v>
                </c:pt>
                <c:pt idx="54">
                  <c:v>2021</c:v>
                </c:pt>
                <c:pt idx="65">
                  <c:v>2022</c:v>
                </c:pt>
                <c:pt idx="66">
                  <c:v>2022</c:v>
                </c:pt>
                <c:pt idx="77">
                  <c:v>2023</c:v>
                </c:pt>
                <c:pt idx="78">
                  <c:v>2023</c:v>
                </c:pt>
              </c:strCache>
            </c:strRef>
          </c:cat>
          <c:val>
            <c:numRef>
              <c:f>'Data 3'!$E$55:$E$138</c:f>
              <c:numCache>
                <c:formatCode>0.0</c:formatCode>
                <c:ptCount val="84"/>
                <c:pt idx="0">
                  <c:v>13.4</c:v>
                </c:pt>
                <c:pt idx="1">
                  <c:v>9.8000000000000007</c:v>
                </c:pt>
                <c:pt idx="2">
                  <c:v>5.4</c:v>
                </c:pt>
                <c:pt idx="3">
                  <c:v>8.6999999999999993</c:v>
                </c:pt>
                <c:pt idx="4">
                  <c:v>11.3</c:v>
                </c:pt>
                <c:pt idx="5">
                  <c:v>8.6999999999999993</c:v>
                </c:pt>
                <c:pt idx="6">
                  <c:v>12.5</c:v>
                </c:pt>
                <c:pt idx="7">
                  <c:v>10.1</c:v>
                </c:pt>
                <c:pt idx="8">
                  <c:v>10.9</c:v>
                </c:pt>
                <c:pt idx="9">
                  <c:v>13.9</c:v>
                </c:pt>
                <c:pt idx="10">
                  <c:v>12.2</c:v>
                </c:pt>
                <c:pt idx="11">
                  <c:v>17.8</c:v>
                </c:pt>
                <c:pt idx="12">
                  <c:v>15.2</c:v>
                </c:pt>
                <c:pt idx="13">
                  <c:v>17.600000000000001</c:v>
                </c:pt>
                <c:pt idx="14">
                  <c:v>18.3</c:v>
                </c:pt>
                <c:pt idx="15">
                  <c:v>19.2</c:v>
                </c:pt>
                <c:pt idx="16">
                  <c:v>18</c:v>
                </c:pt>
                <c:pt idx="17">
                  <c:v>16.5</c:v>
                </c:pt>
                <c:pt idx="18">
                  <c:v>15</c:v>
                </c:pt>
                <c:pt idx="19">
                  <c:v>15.2</c:v>
                </c:pt>
                <c:pt idx="20">
                  <c:v>16.600000000000001</c:v>
                </c:pt>
                <c:pt idx="21">
                  <c:v>14.8</c:v>
                </c:pt>
                <c:pt idx="22">
                  <c:v>14.3</c:v>
                </c:pt>
                <c:pt idx="23">
                  <c:v>13.7</c:v>
                </c:pt>
                <c:pt idx="24">
                  <c:v>11</c:v>
                </c:pt>
                <c:pt idx="25">
                  <c:v>10.4</c:v>
                </c:pt>
                <c:pt idx="26">
                  <c:v>11.7</c:v>
                </c:pt>
                <c:pt idx="27">
                  <c:v>10.1</c:v>
                </c:pt>
                <c:pt idx="28">
                  <c:v>5.3</c:v>
                </c:pt>
                <c:pt idx="29">
                  <c:v>7.5</c:v>
                </c:pt>
                <c:pt idx="30">
                  <c:v>6.7</c:v>
                </c:pt>
                <c:pt idx="31">
                  <c:v>4.8</c:v>
                </c:pt>
                <c:pt idx="32">
                  <c:v>5.6</c:v>
                </c:pt>
                <c:pt idx="33">
                  <c:v>3.1</c:v>
                </c:pt>
                <c:pt idx="34">
                  <c:v>4.5</c:v>
                </c:pt>
                <c:pt idx="35">
                  <c:v>8.3000000000000007</c:v>
                </c:pt>
                <c:pt idx="36">
                  <c:v>15.3</c:v>
                </c:pt>
                <c:pt idx="37">
                  <c:v>9.8000000000000007</c:v>
                </c:pt>
                <c:pt idx="38">
                  <c:v>-25.2</c:v>
                </c:pt>
                <c:pt idx="39">
                  <c:v>-30.3</c:v>
                </c:pt>
                <c:pt idx="40">
                  <c:v>-19.100000000000001</c:v>
                </c:pt>
                <c:pt idx="41">
                  <c:v>-1.6</c:v>
                </c:pt>
                <c:pt idx="42">
                  <c:v>-4.7</c:v>
                </c:pt>
                <c:pt idx="43">
                  <c:v>5.7</c:v>
                </c:pt>
                <c:pt idx="44">
                  <c:v>3.6</c:v>
                </c:pt>
                <c:pt idx="45">
                  <c:v>5.4</c:v>
                </c:pt>
                <c:pt idx="46">
                  <c:v>4.5</c:v>
                </c:pt>
                <c:pt idx="47">
                  <c:v>6.8</c:v>
                </c:pt>
                <c:pt idx="48">
                  <c:v>6.9</c:v>
                </c:pt>
                <c:pt idx="49">
                  <c:v>9.8000000000000007</c:v>
                </c:pt>
                <c:pt idx="50">
                  <c:v>12.2</c:v>
                </c:pt>
                <c:pt idx="51">
                  <c:v>19</c:v>
                </c:pt>
                <c:pt idx="52">
                  <c:v>23.7</c:v>
                </c:pt>
                <c:pt idx="53">
                  <c:v>29.1</c:v>
                </c:pt>
                <c:pt idx="54">
                  <c:v>25.3</c:v>
                </c:pt>
                <c:pt idx="55">
                  <c:v>21.7</c:v>
                </c:pt>
                <c:pt idx="56">
                  <c:v>21.5</c:v>
                </c:pt>
                <c:pt idx="57">
                  <c:v>23.9</c:v>
                </c:pt>
                <c:pt idx="58">
                  <c:v>31.2</c:v>
                </c:pt>
                <c:pt idx="59">
                  <c:v>28.5</c:v>
                </c:pt>
                <c:pt idx="60">
                  <c:v>30</c:v>
                </c:pt>
                <c:pt idx="61">
                  <c:v>29.8</c:v>
                </c:pt>
                <c:pt idx="62">
                  <c:v>34.1</c:v>
                </c:pt>
                <c:pt idx="63">
                  <c:v>34.1</c:v>
                </c:pt>
                <c:pt idx="64">
                  <c:v>32.799999999999997</c:v>
                </c:pt>
                <c:pt idx="65">
                  <c:v>29.2</c:v>
                </c:pt>
                <c:pt idx="66">
                  <c:v>25.3</c:v>
                </c:pt>
                <c:pt idx="67">
                  <c:v>22.9</c:v>
                </c:pt>
                <c:pt idx="68">
                  <c:v>20.5</c:v>
                </c:pt>
                <c:pt idx="69">
                  <c:v>19</c:v>
                </c:pt>
                <c:pt idx="70">
                  <c:v>17</c:v>
                </c:pt>
                <c:pt idx="71">
                  <c:v>19.600000000000001</c:v>
                </c:pt>
                <c:pt idx="72">
                  <c:v>18.899999999999999</c:v>
                </c:pt>
                <c:pt idx="73">
                  <c:v>19.8</c:v>
                </c:pt>
                <c:pt idx="74">
                  <c:v>11.4</c:v>
                </c:pt>
                <c:pt idx="75">
                  <c:v>16.100000000000001</c:v>
                </c:pt>
                <c:pt idx="76">
                  <c:v>13.8</c:v>
                </c:pt>
                <c:pt idx="77">
                  <c:v>12.8</c:v>
                </c:pt>
                <c:pt idx="78">
                  <c:v>9.9</c:v>
                </c:pt>
                <c:pt idx="79">
                  <c:v>14.2</c:v>
                </c:pt>
                <c:pt idx="80" formatCode="General">
                  <c:v>9.8000000000000007</c:v>
                </c:pt>
                <c:pt idx="81">
                  <c:v>#N/A</c:v>
                </c:pt>
                <c:pt idx="82">
                  <c:v>#N/A</c:v>
                </c:pt>
                <c:pt idx="83">
                  <c:v>#N/A</c:v>
                </c:pt>
              </c:numCache>
            </c:numRef>
          </c:val>
          <c:smooth val="0"/>
          <c:extLst>
            <c:ext xmlns:c16="http://schemas.microsoft.com/office/drawing/2014/chart" uri="{C3380CC4-5D6E-409C-BE32-E72D297353CC}">
              <c16:uniqueId val="{00000005-E862-4254-97F9-E6D527E7DEC3}"/>
            </c:ext>
          </c:extLst>
        </c:ser>
        <c:ser>
          <c:idx val="0"/>
          <c:order val="3"/>
          <c:tx>
            <c:v>Manufacturing selling prices</c:v>
          </c:tx>
          <c:spPr>
            <a:ln w="28575" cap="rnd">
              <a:solidFill>
                <a:schemeClr val="accent1"/>
              </a:solidFill>
              <a:round/>
            </a:ln>
            <a:effectLst/>
          </c:spPr>
          <c:marker>
            <c:symbol val="none"/>
          </c:marker>
          <c:dLbls>
            <c:dLbl>
              <c:idx val="80"/>
              <c:layout>
                <c:manualLayout>
                  <c:x val="-9.3614175860918039E-3"/>
                  <c:y val="-9.439528023598906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BB3-4DD5-86C1-84829C09029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C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3'!$A$55:$A$138</c:f>
              <c:strCache>
                <c:ptCount val="79"/>
                <c:pt idx="5">
                  <c:v>2017</c:v>
                </c:pt>
                <c:pt idx="6">
                  <c:v>2017</c:v>
                </c:pt>
                <c:pt idx="17">
                  <c:v>2018</c:v>
                </c:pt>
                <c:pt idx="18">
                  <c:v>2018</c:v>
                </c:pt>
                <c:pt idx="29">
                  <c:v>2019</c:v>
                </c:pt>
                <c:pt idx="30">
                  <c:v>2019</c:v>
                </c:pt>
                <c:pt idx="41">
                  <c:v>2020</c:v>
                </c:pt>
                <c:pt idx="42">
                  <c:v>2020</c:v>
                </c:pt>
                <c:pt idx="53">
                  <c:v>2021</c:v>
                </c:pt>
                <c:pt idx="54">
                  <c:v>2021</c:v>
                </c:pt>
                <c:pt idx="65">
                  <c:v>2022</c:v>
                </c:pt>
                <c:pt idx="66">
                  <c:v>2022</c:v>
                </c:pt>
                <c:pt idx="77">
                  <c:v>2023</c:v>
                </c:pt>
                <c:pt idx="78">
                  <c:v>2023</c:v>
                </c:pt>
              </c:strCache>
            </c:strRef>
          </c:cat>
          <c:val>
            <c:numRef>
              <c:f>'Data 3'!$C$55:$C$138</c:f>
              <c:numCache>
                <c:formatCode>0.0</c:formatCode>
                <c:ptCount val="84"/>
                <c:pt idx="0">
                  <c:v>17.399999999999999</c:v>
                </c:pt>
                <c:pt idx="1">
                  <c:v>18.8</c:v>
                </c:pt>
                <c:pt idx="2">
                  <c:v>7.4</c:v>
                </c:pt>
                <c:pt idx="3">
                  <c:v>12.1</c:v>
                </c:pt>
                <c:pt idx="4">
                  <c:v>6.6</c:v>
                </c:pt>
                <c:pt idx="5">
                  <c:v>3</c:v>
                </c:pt>
                <c:pt idx="6">
                  <c:v>5.7</c:v>
                </c:pt>
                <c:pt idx="7">
                  <c:v>11.5</c:v>
                </c:pt>
                <c:pt idx="8">
                  <c:v>18.600000000000001</c:v>
                </c:pt>
                <c:pt idx="9">
                  <c:v>15.7</c:v>
                </c:pt>
                <c:pt idx="10">
                  <c:v>16.7</c:v>
                </c:pt>
                <c:pt idx="11">
                  <c:v>18.7</c:v>
                </c:pt>
                <c:pt idx="12">
                  <c:v>23.7</c:v>
                </c:pt>
                <c:pt idx="13">
                  <c:v>23.1</c:v>
                </c:pt>
                <c:pt idx="14">
                  <c:v>18.8</c:v>
                </c:pt>
                <c:pt idx="15">
                  <c:v>16.7</c:v>
                </c:pt>
                <c:pt idx="16">
                  <c:v>21.2</c:v>
                </c:pt>
                <c:pt idx="17">
                  <c:v>26</c:v>
                </c:pt>
                <c:pt idx="18">
                  <c:v>23</c:v>
                </c:pt>
                <c:pt idx="19">
                  <c:v>15.7</c:v>
                </c:pt>
                <c:pt idx="20">
                  <c:v>13.5</c:v>
                </c:pt>
                <c:pt idx="21">
                  <c:v>16.899999999999999</c:v>
                </c:pt>
                <c:pt idx="22">
                  <c:v>7.5</c:v>
                </c:pt>
                <c:pt idx="23">
                  <c:v>5.8</c:v>
                </c:pt>
                <c:pt idx="24">
                  <c:v>6.3</c:v>
                </c:pt>
                <c:pt idx="25">
                  <c:v>4.4000000000000004</c:v>
                </c:pt>
                <c:pt idx="26">
                  <c:v>6</c:v>
                </c:pt>
                <c:pt idx="27">
                  <c:v>5.8</c:v>
                </c:pt>
                <c:pt idx="28">
                  <c:v>1.2</c:v>
                </c:pt>
                <c:pt idx="29">
                  <c:v>1.1000000000000001</c:v>
                </c:pt>
                <c:pt idx="30">
                  <c:v>-1.5</c:v>
                </c:pt>
                <c:pt idx="31">
                  <c:v>-2.4</c:v>
                </c:pt>
                <c:pt idx="32">
                  <c:v>1.5</c:v>
                </c:pt>
                <c:pt idx="33">
                  <c:v>4.9000000000000004</c:v>
                </c:pt>
                <c:pt idx="34">
                  <c:v>2.2000000000000002</c:v>
                </c:pt>
                <c:pt idx="35">
                  <c:v>0.3</c:v>
                </c:pt>
                <c:pt idx="36">
                  <c:v>-1.9</c:v>
                </c:pt>
                <c:pt idx="37">
                  <c:v>-0.5</c:v>
                </c:pt>
                <c:pt idx="38">
                  <c:v>-10.6</c:v>
                </c:pt>
                <c:pt idx="39">
                  <c:v>-25.4</c:v>
                </c:pt>
                <c:pt idx="40">
                  <c:v>-19</c:v>
                </c:pt>
                <c:pt idx="41">
                  <c:v>-4.2</c:v>
                </c:pt>
                <c:pt idx="42">
                  <c:v>-0.6</c:v>
                </c:pt>
                <c:pt idx="43">
                  <c:v>1.9</c:v>
                </c:pt>
                <c:pt idx="44">
                  <c:v>6.2</c:v>
                </c:pt>
                <c:pt idx="45">
                  <c:v>7.7</c:v>
                </c:pt>
                <c:pt idx="46">
                  <c:v>6.6</c:v>
                </c:pt>
                <c:pt idx="47">
                  <c:v>19.3</c:v>
                </c:pt>
                <c:pt idx="48">
                  <c:v>14.4</c:v>
                </c:pt>
                <c:pt idx="49">
                  <c:v>23.5</c:v>
                </c:pt>
                <c:pt idx="50">
                  <c:v>32.4</c:v>
                </c:pt>
                <c:pt idx="51">
                  <c:v>39.4</c:v>
                </c:pt>
                <c:pt idx="52">
                  <c:v>39.200000000000003</c:v>
                </c:pt>
                <c:pt idx="53">
                  <c:v>43.7</c:v>
                </c:pt>
                <c:pt idx="54">
                  <c:v>42.4</c:v>
                </c:pt>
                <c:pt idx="55">
                  <c:v>39.200000000000003</c:v>
                </c:pt>
                <c:pt idx="56">
                  <c:v>45.8</c:v>
                </c:pt>
                <c:pt idx="57">
                  <c:v>51.3</c:v>
                </c:pt>
                <c:pt idx="58">
                  <c:v>43</c:v>
                </c:pt>
                <c:pt idx="59">
                  <c:v>42.8</c:v>
                </c:pt>
                <c:pt idx="60">
                  <c:v>37.299999999999997</c:v>
                </c:pt>
                <c:pt idx="61">
                  <c:v>44.9</c:v>
                </c:pt>
                <c:pt idx="62">
                  <c:v>47.5</c:v>
                </c:pt>
                <c:pt idx="63">
                  <c:v>42.6</c:v>
                </c:pt>
                <c:pt idx="64">
                  <c:v>40.9</c:v>
                </c:pt>
                <c:pt idx="65">
                  <c:v>33</c:v>
                </c:pt>
                <c:pt idx="66">
                  <c:v>28.7</c:v>
                </c:pt>
                <c:pt idx="67">
                  <c:v>25.7</c:v>
                </c:pt>
                <c:pt idx="68">
                  <c:v>17</c:v>
                </c:pt>
                <c:pt idx="69">
                  <c:v>20.9</c:v>
                </c:pt>
                <c:pt idx="70">
                  <c:v>12.2</c:v>
                </c:pt>
                <c:pt idx="71">
                  <c:v>10.9</c:v>
                </c:pt>
                <c:pt idx="72">
                  <c:v>9.9</c:v>
                </c:pt>
                <c:pt idx="73">
                  <c:v>15.8</c:v>
                </c:pt>
                <c:pt idx="74">
                  <c:v>7</c:v>
                </c:pt>
                <c:pt idx="75">
                  <c:v>8.4</c:v>
                </c:pt>
                <c:pt idx="76">
                  <c:v>0.4</c:v>
                </c:pt>
                <c:pt idx="77">
                  <c:v>-1.9</c:v>
                </c:pt>
                <c:pt idx="78">
                  <c:v>2.2999999999999998</c:v>
                </c:pt>
                <c:pt idx="79">
                  <c:v>1.8</c:v>
                </c:pt>
                <c:pt idx="80" formatCode="General">
                  <c:v>1.8</c:v>
                </c:pt>
                <c:pt idx="81">
                  <c:v>#N/A</c:v>
                </c:pt>
                <c:pt idx="82">
                  <c:v>#N/A</c:v>
                </c:pt>
                <c:pt idx="83">
                  <c:v>#N/A</c:v>
                </c:pt>
              </c:numCache>
            </c:numRef>
          </c:val>
          <c:smooth val="0"/>
          <c:extLst>
            <c:ext xmlns:c16="http://schemas.microsoft.com/office/drawing/2014/chart" uri="{C3380CC4-5D6E-409C-BE32-E72D297353CC}">
              <c16:uniqueId val="{00000001-E862-4254-97F9-E6D527E7DEC3}"/>
            </c:ext>
          </c:extLst>
        </c:ser>
        <c:dLbls>
          <c:showLegendKey val="0"/>
          <c:showVal val="0"/>
          <c:showCatName val="0"/>
          <c:showSerName val="0"/>
          <c:showPercent val="0"/>
          <c:showBubbleSize val="0"/>
        </c:dLbls>
        <c:smooth val="0"/>
        <c:axId val="1532859951"/>
        <c:axId val="1532805711"/>
      </c:lineChart>
      <c:catAx>
        <c:axId val="1532859951"/>
        <c:scaling>
          <c:orientation val="minMax"/>
        </c:scaling>
        <c:delete val="0"/>
        <c:axPos val="b"/>
        <c:numFmt formatCode="General" sourceLinked="1"/>
        <c:majorTickMark val="out"/>
        <c:minorTickMark val="none"/>
        <c:tickLblPos val="low"/>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32805711"/>
        <c:crosses val="autoZero"/>
        <c:auto val="1"/>
        <c:lblAlgn val="ctr"/>
        <c:lblOffset val="100"/>
        <c:tickLblSkip val="2"/>
        <c:tickMarkSkip val="12"/>
        <c:noMultiLvlLbl val="0"/>
      </c:catAx>
      <c:valAx>
        <c:axId val="1532805711"/>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32859951"/>
        <c:crosses val="autoZero"/>
        <c:crossBetween val="between"/>
      </c:valAx>
      <c:spPr>
        <a:noFill/>
        <a:ln>
          <a:noFill/>
        </a:ln>
        <a:effectLst/>
      </c:spPr>
    </c:plotArea>
    <c:legend>
      <c:legendPos val="b"/>
      <c:layout>
        <c:manualLayout>
          <c:xMode val="edge"/>
          <c:yMode val="edge"/>
          <c:x val="7.9721561131225152E-2"/>
          <c:y val="0.18288635242120621"/>
          <c:w val="0.31389460113727718"/>
          <c:h val="0.17715727127029476"/>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464191373184462E-2"/>
          <c:y val="0.20587438111429254"/>
          <c:w val="0.94694681452599772"/>
          <c:h val="0.55817163751779197"/>
        </c:manualLayout>
      </c:layout>
      <c:barChart>
        <c:barDir val="col"/>
        <c:grouping val="clustered"/>
        <c:varyColors val="0"/>
        <c:ser>
          <c:idx val="1"/>
          <c:order val="1"/>
          <c:tx>
            <c:strRef>
              <c:f>'Data 4'!$C$21</c:f>
              <c:strCache>
                <c:ptCount val="1"/>
                <c:pt idx="0">
                  <c:v>2020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4'!$A$22:$A$24</c:f>
              <c:strCache>
                <c:ptCount val="3"/>
                <c:pt idx="0">
                  <c:v>Wages</c:v>
                </c:pt>
                <c:pt idx="1">
                  <c:v>Input prices (excluding wages)</c:v>
                </c:pt>
                <c:pt idx="2">
                  <c:v>Selling prices</c:v>
                </c:pt>
              </c:strCache>
            </c:strRef>
          </c:cat>
          <c:val>
            <c:numRef>
              <c:f>'Data 4'!$C$22:$C$24</c:f>
              <c:numCache>
                <c:formatCode>0.0</c:formatCode>
                <c:ptCount val="3"/>
                <c:pt idx="0">
                  <c:v>3.8</c:v>
                </c:pt>
                <c:pt idx="1">
                  <c:v>3.3000000000000003</c:v>
                </c:pt>
                <c:pt idx="2">
                  <c:v>2.8000000000000003</c:v>
                </c:pt>
              </c:numCache>
            </c:numRef>
          </c:val>
          <c:extLst xmlns:c15="http://schemas.microsoft.com/office/drawing/2012/chart">
            <c:ext xmlns:c16="http://schemas.microsoft.com/office/drawing/2014/chart" uri="{C3380CC4-5D6E-409C-BE32-E72D297353CC}">
              <c16:uniqueId val="{00000000-1808-48EB-84B0-DFB2C6725AE1}"/>
            </c:ext>
          </c:extLst>
        </c:ser>
        <c:ser>
          <c:idx val="2"/>
          <c:order val="2"/>
          <c:tx>
            <c:strRef>
              <c:f>'Data 4'!$D$21</c:f>
              <c:strCache>
                <c:ptCount val="1"/>
                <c:pt idx="0">
                  <c:v>2021</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rgbClr val="0070C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4'!$A$22:$A$24</c:f>
              <c:strCache>
                <c:ptCount val="3"/>
                <c:pt idx="0">
                  <c:v>Wages</c:v>
                </c:pt>
                <c:pt idx="1">
                  <c:v>Input prices (excluding wages)</c:v>
                </c:pt>
                <c:pt idx="2">
                  <c:v>Selling prices</c:v>
                </c:pt>
              </c:strCache>
            </c:strRef>
          </c:cat>
          <c:val>
            <c:numRef>
              <c:f>'Data 4'!$D$22:$D$24</c:f>
              <c:numCache>
                <c:formatCode>0.0</c:formatCode>
                <c:ptCount val="3"/>
                <c:pt idx="0">
                  <c:v>4.3</c:v>
                </c:pt>
                <c:pt idx="1">
                  <c:v>3.6999999999999997</c:v>
                </c:pt>
                <c:pt idx="2">
                  <c:v>3.4000000000000004</c:v>
                </c:pt>
              </c:numCache>
            </c:numRef>
          </c:val>
          <c:extLst>
            <c:ext xmlns:c16="http://schemas.microsoft.com/office/drawing/2014/chart" uri="{C3380CC4-5D6E-409C-BE32-E72D297353CC}">
              <c16:uniqueId val="{00000001-1808-48EB-84B0-DFB2C6725AE1}"/>
            </c:ext>
          </c:extLst>
        </c:ser>
        <c:ser>
          <c:idx val="3"/>
          <c:order val="3"/>
          <c:tx>
            <c:strRef>
              <c:f>'Data 4'!$E$21</c:f>
              <c:strCache>
                <c:ptCount val="1"/>
                <c:pt idx="0">
                  <c:v>2022</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4'!$A$22:$A$24</c:f>
              <c:strCache>
                <c:ptCount val="3"/>
                <c:pt idx="0">
                  <c:v>Wages</c:v>
                </c:pt>
                <c:pt idx="1">
                  <c:v>Input prices (excluding wages)</c:v>
                </c:pt>
                <c:pt idx="2">
                  <c:v>Selling prices</c:v>
                </c:pt>
              </c:strCache>
            </c:strRef>
          </c:cat>
          <c:val>
            <c:numRef>
              <c:f>'Data 4'!$E$22:$E$24</c:f>
              <c:numCache>
                <c:formatCode>0.0</c:formatCode>
                <c:ptCount val="3"/>
                <c:pt idx="0">
                  <c:v>6.4</c:v>
                </c:pt>
                <c:pt idx="1">
                  <c:v>7.1</c:v>
                </c:pt>
                <c:pt idx="2">
                  <c:v>6.4</c:v>
                </c:pt>
              </c:numCache>
            </c:numRef>
          </c:val>
          <c:extLst>
            <c:ext xmlns:c16="http://schemas.microsoft.com/office/drawing/2014/chart" uri="{C3380CC4-5D6E-409C-BE32-E72D297353CC}">
              <c16:uniqueId val="{00000002-1808-48EB-84B0-DFB2C6725AE1}"/>
            </c:ext>
          </c:extLst>
        </c:ser>
        <c:ser>
          <c:idx val="4"/>
          <c:order val="4"/>
          <c:tx>
            <c:strRef>
              <c:f>'Data 4'!$F$21</c:f>
              <c:strCache>
                <c:ptCount val="1"/>
                <c:pt idx="0">
                  <c:v>2023 (from Dec. '22)</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4'!$A$22:$A$24</c:f>
              <c:strCache>
                <c:ptCount val="3"/>
                <c:pt idx="0">
                  <c:v>Wages</c:v>
                </c:pt>
                <c:pt idx="1">
                  <c:v>Input prices (excluding wages)</c:v>
                </c:pt>
                <c:pt idx="2">
                  <c:v>Selling prices</c:v>
                </c:pt>
              </c:strCache>
            </c:strRef>
          </c:cat>
          <c:val>
            <c:numRef>
              <c:f>'Data 4'!$F$22:$F$24</c:f>
              <c:numCache>
                <c:formatCode>0.0</c:formatCode>
                <c:ptCount val="3"/>
                <c:pt idx="0">
                  <c:v>5.6000000000000005</c:v>
                </c:pt>
                <c:pt idx="1">
                  <c:v>5.8999999999999995</c:v>
                </c:pt>
                <c:pt idx="2">
                  <c:v>4.7</c:v>
                </c:pt>
              </c:numCache>
            </c:numRef>
          </c:val>
          <c:extLst>
            <c:ext xmlns:c16="http://schemas.microsoft.com/office/drawing/2014/chart" uri="{C3380CC4-5D6E-409C-BE32-E72D297353CC}">
              <c16:uniqueId val="{00000003-1808-48EB-84B0-DFB2C6725AE1}"/>
            </c:ext>
          </c:extLst>
        </c:ser>
        <c:ser>
          <c:idx val="5"/>
          <c:order val="5"/>
          <c:tx>
            <c:strRef>
              <c:f>'Data 4'!$G$21</c:f>
              <c:strCache>
                <c:ptCount val="1"/>
                <c:pt idx="0">
                  <c:v>2023 (from May '23)</c:v>
                </c:pt>
              </c:strCache>
            </c:strRef>
          </c:tx>
          <c:spPr>
            <a:solidFill>
              <a:schemeClr val="accent5"/>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accent5"/>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4'!$A$22:$A$24</c:f>
              <c:strCache>
                <c:ptCount val="3"/>
                <c:pt idx="0">
                  <c:v>Wages</c:v>
                </c:pt>
                <c:pt idx="1">
                  <c:v>Input prices (excluding wages)</c:v>
                </c:pt>
                <c:pt idx="2">
                  <c:v>Selling prices</c:v>
                </c:pt>
              </c:strCache>
            </c:strRef>
          </c:cat>
          <c:val>
            <c:numRef>
              <c:f>'Data 4'!$G$22:$G$24</c:f>
              <c:numCache>
                <c:formatCode>0.0</c:formatCode>
                <c:ptCount val="3"/>
                <c:pt idx="0">
                  <c:v>5.3</c:v>
                </c:pt>
                <c:pt idx="1">
                  <c:v>4.7</c:v>
                </c:pt>
                <c:pt idx="2">
                  <c:v>3.8</c:v>
                </c:pt>
              </c:numCache>
            </c:numRef>
          </c:val>
          <c:extLst>
            <c:ext xmlns:c16="http://schemas.microsoft.com/office/drawing/2014/chart" uri="{C3380CC4-5D6E-409C-BE32-E72D297353CC}">
              <c16:uniqueId val="{00000004-1808-48EB-84B0-DFB2C6725AE1}"/>
            </c:ext>
          </c:extLst>
        </c:ser>
        <c:ser>
          <c:idx val="6"/>
          <c:order val="6"/>
          <c:tx>
            <c:strRef>
              <c:f>'Data 4'!$H$21</c:f>
              <c:strCache>
                <c:ptCount val="1"/>
                <c:pt idx="0">
                  <c:v>2023 (from Aug. '23)</c:v>
                </c:pt>
              </c:strCache>
            </c:strRef>
          </c:tx>
          <c:spPr>
            <a:solidFill>
              <a:schemeClr val="tx2"/>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200" b="0" i="0" u="none" strike="noStrike" kern="1200" baseline="0">
                    <a:solidFill>
                      <a:schemeClr val="tx2"/>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4'!$A$22:$A$24</c:f>
              <c:strCache>
                <c:ptCount val="3"/>
                <c:pt idx="0">
                  <c:v>Wages</c:v>
                </c:pt>
                <c:pt idx="1">
                  <c:v>Input prices (excluding wages)</c:v>
                </c:pt>
                <c:pt idx="2">
                  <c:v>Selling prices</c:v>
                </c:pt>
              </c:strCache>
            </c:strRef>
          </c:cat>
          <c:val>
            <c:numRef>
              <c:f>'Data 4'!$H$22:$H$24</c:f>
              <c:numCache>
                <c:formatCode>0.0</c:formatCode>
                <c:ptCount val="3"/>
                <c:pt idx="0">
                  <c:v>5</c:v>
                </c:pt>
                <c:pt idx="1">
                  <c:v>4.7</c:v>
                </c:pt>
                <c:pt idx="2">
                  <c:v>3.3</c:v>
                </c:pt>
              </c:numCache>
            </c:numRef>
          </c:val>
          <c:extLst>
            <c:ext xmlns:c16="http://schemas.microsoft.com/office/drawing/2014/chart" uri="{C3380CC4-5D6E-409C-BE32-E72D297353CC}">
              <c16:uniqueId val="{00000005-1808-48EB-84B0-DFB2C6725AE1}"/>
            </c:ext>
          </c:extLst>
        </c:ser>
        <c:dLbls>
          <c:showLegendKey val="0"/>
          <c:showVal val="0"/>
          <c:showCatName val="0"/>
          <c:showSerName val="0"/>
          <c:showPercent val="0"/>
          <c:showBubbleSize val="0"/>
        </c:dLbls>
        <c:gapWidth val="219"/>
        <c:overlap val="-27"/>
        <c:axId val="896894352"/>
        <c:axId val="896892432"/>
        <c:extLst>
          <c:ext xmlns:c15="http://schemas.microsoft.com/office/drawing/2012/chart" uri="{02D57815-91ED-43cb-92C2-25804820EDAC}">
            <c15:filteredBarSeries>
              <c15:ser>
                <c:idx val="0"/>
                <c:order val="0"/>
                <c:tx>
                  <c:strRef>
                    <c:extLst>
                      <c:ext uri="{02D57815-91ED-43cb-92C2-25804820EDAC}">
                        <c15:formulaRef>
                          <c15:sqref>'[1]d. TBOS SQ Prices Bar'!$B$21</c15:sqref>
                        </c15:formulaRef>
                      </c:ext>
                    </c:extLst>
                    <c:strCache>
                      <c:ptCount val="1"/>
                      <c:pt idx="0">
                        <c:v>2019</c:v>
                      </c:pt>
                    </c:strCache>
                  </c:strRef>
                </c:tx>
                <c:spPr>
                  <a:solidFill>
                    <a:schemeClr val="accent3"/>
                  </a:solidFill>
                  <a:ln>
                    <a:noFill/>
                  </a:ln>
                  <a:effectLst/>
                </c:spPr>
                <c:invertIfNegative val="0"/>
                <c:cat>
                  <c:strRef>
                    <c:extLst>
                      <c:ext uri="{02D57815-91ED-43cb-92C2-25804820EDAC}">
                        <c15:formulaRef>
                          <c15:sqref>'Data 4'!$A$22:$A$24</c15:sqref>
                        </c15:formulaRef>
                      </c:ext>
                    </c:extLst>
                    <c:strCache>
                      <c:ptCount val="3"/>
                      <c:pt idx="0">
                        <c:v>Wages</c:v>
                      </c:pt>
                      <c:pt idx="1">
                        <c:v>Input prices (excluding wages)</c:v>
                      </c:pt>
                      <c:pt idx="2">
                        <c:v>Selling prices</c:v>
                      </c:pt>
                    </c:strCache>
                  </c:strRef>
                </c:cat>
                <c:val>
                  <c:numRef>
                    <c:extLst>
                      <c:ext uri="{02D57815-91ED-43cb-92C2-25804820EDAC}">
                        <c15:formulaRef>
                          <c15:sqref>'[1]d. TBOS SQ Prices Bar'!$B$22:$B$24</c15:sqref>
                        </c15:formulaRef>
                      </c:ext>
                    </c:extLst>
                    <c:numCache>
                      <c:formatCode>General</c:formatCode>
                      <c:ptCount val="3"/>
                      <c:pt idx="0">
                        <c:v>4</c:v>
                      </c:pt>
                      <c:pt idx="1">
                        <c:v>3.8</c:v>
                      </c:pt>
                      <c:pt idx="2">
                        <c:v>2.8000000000000003</c:v>
                      </c:pt>
                    </c:numCache>
                  </c:numRef>
                </c:val>
                <c:extLst>
                  <c:ext xmlns:c16="http://schemas.microsoft.com/office/drawing/2014/chart" uri="{C3380CC4-5D6E-409C-BE32-E72D297353CC}">
                    <c16:uniqueId val="{00000006-1808-48EB-84B0-DFB2C6725AE1}"/>
                  </c:ext>
                </c:extLst>
              </c15:ser>
            </c15:filteredBarSeries>
          </c:ext>
        </c:extLst>
      </c:barChart>
      <c:catAx>
        <c:axId val="896894352"/>
        <c:scaling>
          <c:orientation val="minMax"/>
        </c:scaling>
        <c:delete val="0"/>
        <c:axPos val="b"/>
        <c:numFmt formatCode="General" sourceLinked="1"/>
        <c:majorTickMark val="out"/>
        <c:minorTickMark val="none"/>
        <c:tickLblPos val="nextTo"/>
        <c:spPr>
          <a:noFill/>
          <a:ln w="12700"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96892432"/>
        <c:crosses val="autoZero"/>
        <c:auto val="1"/>
        <c:lblAlgn val="ctr"/>
        <c:lblOffset val="100"/>
        <c:noMultiLvlLbl val="0"/>
      </c:catAx>
      <c:valAx>
        <c:axId val="896892432"/>
        <c:scaling>
          <c:orientation val="minMax"/>
        </c:scaling>
        <c:delete val="0"/>
        <c:axPos val="l"/>
        <c:numFmt formatCode="#,##0" sourceLinked="0"/>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96894352"/>
        <c:crosses val="autoZero"/>
        <c:crossBetween val="between"/>
      </c:valAx>
      <c:spPr>
        <a:noFill/>
        <a:ln>
          <a:noFill/>
        </a:ln>
        <a:effectLst/>
      </c:spPr>
    </c:plotArea>
    <c:legend>
      <c:legendPos val="b"/>
      <c:layout>
        <c:manualLayout>
          <c:xMode val="edge"/>
          <c:yMode val="edge"/>
          <c:x val="7.3525626418884132E-2"/>
          <c:y val="0.14617819434502505"/>
          <c:w val="0.92200344925045141"/>
          <c:h val="0.10145163887353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5776462274305103E-2"/>
          <c:y val="0.13867114826723384"/>
          <c:w val="0.93377448347132319"/>
          <c:h val="0.70581018587675026"/>
        </c:manualLayout>
      </c:layout>
      <c:barChart>
        <c:barDir val="col"/>
        <c:grouping val="clustered"/>
        <c:varyColors val="0"/>
        <c:ser>
          <c:idx val="0"/>
          <c:order val="0"/>
          <c:tx>
            <c:v>2018</c:v>
          </c:tx>
          <c:spPr>
            <a:solidFill>
              <a:srgbClr val="60B945"/>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3"/>
              <c:pt idx="0">
                <c:v>Wages</c:v>
              </c:pt>
              <c:pt idx="1">
                <c:v>Input prices (excluding wages)</c:v>
              </c:pt>
              <c:pt idx="2">
                <c:v>Selling prices</c:v>
              </c:pt>
            </c:strLit>
          </c:cat>
          <c:val>
            <c:numLit>
              <c:formatCode>General</c:formatCode>
              <c:ptCount val="3"/>
              <c:pt idx="0">
                <c:v>4.5</c:v>
              </c:pt>
              <c:pt idx="1">
                <c:v>4.7</c:v>
              </c:pt>
              <c:pt idx="2">
                <c:v>3.1</c:v>
              </c:pt>
            </c:numLit>
          </c:val>
          <c:extLst>
            <c:ext xmlns:c16="http://schemas.microsoft.com/office/drawing/2014/chart" uri="{C3380CC4-5D6E-409C-BE32-E72D297353CC}">
              <c16:uniqueId val="{00000000-6BE7-4647-805F-BA46D39D1188}"/>
            </c:ext>
          </c:extLst>
        </c:ser>
        <c:ser>
          <c:idx val="1"/>
          <c:order val="1"/>
          <c:tx>
            <c:v>2019</c:v>
          </c:tx>
          <c:spPr>
            <a:solidFill>
              <a:srgbClr val="F47721"/>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Wages</c:v>
              </c:pt>
              <c:pt idx="1">
                <c:v>Input prices (excluding wages)</c:v>
              </c:pt>
              <c:pt idx="2">
                <c:v>Selling prices</c:v>
              </c:pt>
            </c:strLit>
          </c:cat>
          <c:val>
            <c:numLit>
              <c:formatCode>General</c:formatCode>
              <c:ptCount val="3"/>
              <c:pt idx="0">
                <c:v>3.9</c:v>
              </c:pt>
              <c:pt idx="1">
                <c:v>3.4</c:v>
              </c:pt>
              <c:pt idx="2">
                <c:v>2.4</c:v>
              </c:pt>
            </c:numLit>
          </c:val>
          <c:extLst>
            <c:ext xmlns:c16="http://schemas.microsoft.com/office/drawing/2014/chart" uri="{C3380CC4-5D6E-409C-BE32-E72D297353CC}">
              <c16:uniqueId val="{00000001-6BE7-4647-805F-BA46D39D1188}"/>
            </c:ext>
          </c:extLst>
        </c:ser>
        <c:ser>
          <c:idx val="2"/>
          <c:order val="2"/>
          <c:tx>
            <c:v>2020</c:v>
          </c:tx>
          <c:spPr>
            <a:solidFill>
              <a:srgbClr val="059F9F"/>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Wages</c:v>
              </c:pt>
              <c:pt idx="1">
                <c:v>Input prices (excluding wages)</c:v>
              </c:pt>
              <c:pt idx="2">
                <c:v>Selling prices</c:v>
              </c:pt>
            </c:strLit>
          </c:cat>
          <c:val>
            <c:numLit>
              <c:formatCode>General</c:formatCode>
              <c:ptCount val="3"/>
              <c:pt idx="0">
                <c:v>2.1</c:v>
              </c:pt>
              <c:pt idx="1">
                <c:v>2.7</c:v>
              </c:pt>
              <c:pt idx="2">
                <c:v>1.1000000000000001</c:v>
              </c:pt>
            </c:numLit>
          </c:val>
          <c:extLst>
            <c:ext xmlns:c16="http://schemas.microsoft.com/office/drawing/2014/chart" uri="{C3380CC4-5D6E-409C-BE32-E72D297353CC}">
              <c16:uniqueId val="{00000002-6BE7-4647-805F-BA46D39D1188}"/>
            </c:ext>
          </c:extLst>
        </c:ser>
        <c:ser>
          <c:idx val="3"/>
          <c:order val="3"/>
          <c:tx>
            <c:v>2021</c:v>
          </c:tx>
          <c:spPr>
            <a:solidFill>
              <a:srgbClr val="0063A9"/>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Wages</c:v>
              </c:pt>
              <c:pt idx="1">
                <c:v>Input prices (excluding wages)</c:v>
              </c:pt>
              <c:pt idx="2">
                <c:v>Selling prices</c:v>
              </c:pt>
            </c:strLit>
          </c:cat>
          <c:val>
            <c:numLit>
              <c:formatCode>General</c:formatCode>
              <c:ptCount val="3"/>
              <c:pt idx="0">
                <c:v>7</c:v>
              </c:pt>
              <c:pt idx="1">
                <c:v>9.9</c:v>
              </c:pt>
              <c:pt idx="2">
                <c:v>6.9</c:v>
              </c:pt>
            </c:numLit>
          </c:val>
          <c:extLst>
            <c:ext xmlns:c16="http://schemas.microsoft.com/office/drawing/2014/chart" uri="{C3380CC4-5D6E-409C-BE32-E72D297353CC}">
              <c16:uniqueId val="{00000003-6BE7-4647-805F-BA46D39D1188}"/>
            </c:ext>
          </c:extLst>
        </c:ser>
        <c:ser>
          <c:idx val="4"/>
          <c:order val="4"/>
          <c:tx>
            <c:v>2022</c:v>
          </c:tx>
          <c:spPr>
            <a:solidFill>
              <a:srgbClr val="C3362B"/>
            </a:solidFill>
            <a:ln>
              <a:no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Wages</c:v>
              </c:pt>
              <c:pt idx="1">
                <c:v>Input prices (excluding wages)</c:v>
              </c:pt>
              <c:pt idx="2">
                <c:v>Selling prices</c:v>
              </c:pt>
            </c:strLit>
          </c:cat>
          <c:val>
            <c:numLit>
              <c:formatCode>General</c:formatCode>
              <c:ptCount val="3"/>
              <c:pt idx="0">
                <c:v>7.6</c:v>
              </c:pt>
              <c:pt idx="1">
                <c:v>9.6</c:v>
              </c:pt>
              <c:pt idx="2">
                <c:v>7.4</c:v>
              </c:pt>
            </c:numLit>
          </c:val>
          <c:extLst>
            <c:ext xmlns:c16="http://schemas.microsoft.com/office/drawing/2014/chart" uri="{C3380CC4-5D6E-409C-BE32-E72D297353CC}">
              <c16:uniqueId val="{00000004-6BE7-4647-805F-BA46D39D1188}"/>
            </c:ext>
          </c:extLst>
        </c:ser>
        <c:ser>
          <c:idx val="5"/>
          <c:order val="5"/>
          <c:tx>
            <c:v>2023 (expected Dec. 2022)</c:v>
          </c:tx>
          <c:spPr>
            <a:pattFill prst="wdUpDiag">
              <a:fgClr>
                <a:srgbClr val="0063A9">
                  <a:lumMod val="75000"/>
                </a:srgbClr>
              </a:fgClr>
              <a:bgClr>
                <a:srgbClr val="FFFFFF"/>
              </a:bgClr>
            </a:pattFill>
            <a:ln>
              <a:solidFill>
                <a:srgbClr val="0063A9">
                  <a:lumMod val="50000"/>
                </a:srgbClr>
              </a:solid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Wages</c:v>
              </c:pt>
              <c:pt idx="1">
                <c:v>Input prices (excluding wages)</c:v>
              </c:pt>
              <c:pt idx="2">
                <c:v>Selling prices</c:v>
              </c:pt>
            </c:strLit>
          </c:cat>
          <c:val>
            <c:numLit>
              <c:formatCode>General</c:formatCode>
              <c:ptCount val="3"/>
              <c:pt idx="0">
                <c:v>5.6</c:v>
              </c:pt>
              <c:pt idx="1">
                <c:v>5.9</c:v>
              </c:pt>
              <c:pt idx="2">
                <c:v>4.7</c:v>
              </c:pt>
            </c:numLit>
          </c:val>
          <c:extLst>
            <c:ext xmlns:c16="http://schemas.microsoft.com/office/drawing/2014/chart" uri="{C3380CC4-5D6E-409C-BE32-E72D297353CC}">
              <c16:uniqueId val="{00000005-6BE7-4647-805F-BA46D39D1188}"/>
            </c:ext>
          </c:extLst>
        </c:ser>
        <c:ser>
          <c:idx val="6"/>
          <c:order val="6"/>
          <c:tx>
            <c:v>2023 (exp. May 2023)</c:v>
          </c:tx>
          <c:spPr>
            <a:pattFill prst="wdUpDiag">
              <a:fgClr>
                <a:srgbClr val="C3362B"/>
              </a:fgClr>
              <a:bgClr>
                <a:srgbClr val="FFFFFF"/>
              </a:bgClr>
            </a:pattFill>
            <a:ln>
              <a:solidFill>
                <a:srgbClr val="C3362B"/>
              </a:solidFill>
            </a:ln>
            <a:effectLst/>
          </c:spPr>
          <c:invertIfNegative val="0"/>
          <c:dLbls>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Wages</c:v>
              </c:pt>
              <c:pt idx="1">
                <c:v>Input prices (excluding wages)</c:v>
              </c:pt>
              <c:pt idx="2">
                <c:v>Selling prices</c:v>
              </c:pt>
            </c:strLit>
          </c:cat>
          <c:val>
            <c:numLit>
              <c:formatCode>General</c:formatCode>
              <c:ptCount val="3"/>
              <c:pt idx="0">
                <c:v>5.3</c:v>
              </c:pt>
              <c:pt idx="1">
                <c:v>4.7</c:v>
              </c:pt>
              <c:pt idx="2">
                <c:v>3.8</c:v>
              </c:pt>
            </c:numLit>
          </c:val>
          <c:extLst>
            <c:ext xmlns:c16="http://schemas.microsoft.com/office/drawing/2014/chart" uri="{C3380CC4-5D6E-409C-BE32-E72D297353CC}">
              <c16:uniqueId val="{00000006-6BE7-4647-805F-BA46D39D1188}"/>
            </c:ext>
          </c:extLst>
        </c:ser>
        <c:dLbls>
          <c:dLblPos val="outEnd"/>
          <c:showLegendKey val="0"/>
          <c:showVal val="1"/>
          <c:showCatName val="0"/>
          <c:showSerName val="0"/>
          <c:showPercent val="0"/>
          <c:showBubbleSize val="0"/>
        </c:dLbls>
        <c:gapWidth val="150"/>
        <c:axId val="1030289376"/>
        <c:axId val="1030279576"/>
      </c:barChart>
      <c:catAx>
        <c:axId val="1030289376"/>
        <c:scaling>
          <c:orientation val="minMax"/>
        </c:scaling>
        <c:delete val="0"/>
        <c:axPos val="b"/>
        <c:numFmt formatCode="0" sourceLinked="0"/>
        <c:majorTickMark val="out"/>
        <c:minorTickMark val="none"/>
        <c:tickLblPos val="low"/>
        <c:spPr>
          <a:noFill/>
          <a:ln w="9525" cap="flat" cmpd="sng" algn="ctr">
            <a:solidFill>
              <a:schemeClr val="tx1"/>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en-US"/>
          </a:p>
        </c:txPr>
        <c:crossAx val="1030279576"/>
        <c:crosses val="autoZero"/>
        <c:auto val="1"/>
        <c:lblAlgn val="ctr"/>
        <c:lblOffset val="100"/>
        <c:noMultiLvlLbl val="0"/>
      </c:catAx>
      <c:valAx>
        <c:axId val="1030279576"/>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1030289376"/>
        <c:crosses val="autoZero"/>
        <c:crossBetween val="between"/>
      </c:valAx>
      <c:spPr>
        <a:noFill/>
        <a:ln>
          <a:noFill/>
        </a:ln>
        <a:effectLst/>
      </c:spPr>
    </c:plotArea>
    <c:legend>
      <c:legendPos val="l"/>
      <c:layout>
        <c:manualLayout>
          <c:xMode val="edge"/>
          <c:yMode val="edge"/>
          <c:x val="9.4100994722973064E-2"/>
          <c:y val="0.11133690262839432"/>
          <c:w val="0.87705832410103635"/>
          <c:h val="8.6973146480129049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sz="1400">
          <a:solidFill>
            <a:sysClr val="windowText" lastClr="000000"/>
          </a:solidFill>
        </a:defRPr>
      </a:pPr>
      <a:endParaRPr lang="en-US"/>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4665817657951E-2"/>
          <c:y val="0.1875116580994344"/>
          <c:w val="0.91862673878854906"/>
          <c:h val="0.63391784226136283"/>
        </c:manualLayout>
      </c:layout>
      <c:barChart>
        <c:barDir val="col"/>
        <c:grouping val="clustered"/>
        <c:varyColors val="0"/>
        <c:ser>
          <c:idx val="0"/>
          <c:order val="0"/>
          <c:tx>
            <c:strRef>
              <c:f>'Data 1'!$O$9</c:f>
              <c:strCache>
                <c:ptCount val="1"/>
                <c:pt idx="0">
                  <c:v>Texas</c:v>
                </c:pt>
              </c:strCache>
            </c:strRef>
          </c:tx>
          <c:spPr>
            <a:solidFill>
              <a:srgbClr val="0070C0"/>
            </a:solidFill>
            <a:ln>
              <a:noFill/>
            </a:ln>
            <a:effectLst/>
          </c:spPr>
          <c:invertIfNegative val="0"/>
          <c:dPt>
            <c:idx val="41"/>
            <c:invertIfNegative val="0"/>
            <c:bubble3D val="0"/>
            <c:spPr>
              <a:solidFill>
                <a:srgbClr val="0070C0"/>
              </a:solidFill>
              <a:ln>
                <a:noFill/>
              </a:ln>
              <a:effectLst/>
            </c:spPr>
            <c:extLst>
              <c:ext xmlns:c16="http://schemas.microsoft.com/office/drawing/2014/chart" uri="{C3380CC4-5D6E-409C-BE32-E72D297353CC}">
                <c16:uniqueId val="{00000001-4E8A-437C-A4E9-C07BBBC85BDA}"/>
              </c:ext>
            </c:extLst>
          </c:dPt>
          <c:dPt>
            <c:idx val="42"/>
            <c:invertIfNegative val="0"/>
            <c:bubble3D val="0"/>
            <c:spPr>
              <a:pattFill prst="ltUpDiag">
                <a:fgClr>
                  <a:srgbClr val="0070C0"/>
                </a:fgClr>
                <a:bgClr>
                  <a:schemeClr val="bg1"/>
                </a:bgClr>
              </a:pattFill>
              <a:ln>
                <a:solidFill>
                  <a:srgbClr val="0070C0"/>
                </a:solidFill>
              </a:ln>
              <a:effectLst/>
            </c:spPr>
            <c:extLst>
              <c:ext xmlns:c16="http://schemas.microsoft.com/office/drawing/2014/chart" uri="{C3380CC4-5D6E-409C-BE32-E72D297353CC}">
                <c16:uniqueId val="{00000003-4E8A-437C-A4E9-C07BBBC85BDA}"/>
              </c:ext>
            </c:extLst>
          </c:dPt>
          <c:dLbls>
            <c:dLbl>
              <c:idx val="4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8A-437C-A4E9-C07BBBC85BDA}"/>
                </c:ext>
              </c:extLst>
            </c:dLbl>
            <c:spPr>
              <a:noFill/>
              <a:ln>
                <a:noFill/>
              </a:ln>
              <a:effectLst/>
            </c:spPr>
            <c:txPr>
              <a:bodyPr rot="0" spcFirstLastPara="1" vertOverflow="ellipsis" vert="horz" wrap="square" anchor="ctr" anchorCtr="1"/>
              <a:lstStyle/>
              <a:p>
                <a:pPr>
                  <a:defRPr sz="1400" b="0" i="0" u="none" strike="noStrike" kern="1200" baseline="0">
                    <a:solidFill>
                      <a:srgbClr val="0070C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1'!$M$10:$M$53</c:f>
              <c:strCache>
                <c:ptCount val="42"/>
                <c:pt idx="1">
                  <c:v>2013</c:v>
                </c:pt>
                <c:pt idx="5">
                  <c:v>2014</c:v>
                </c:pt>
                <c:pt idx="9">
                  <c:v>2015</c:v>
                </c:pt>
                <c:pt idx="13">
                  <c:v>2016</c:v>
                </c:pt>
                <c:pt idx="17">
                  <c:v>2017</c:v>
                </c:pt>
                <c:pt idx="21">
                  <c:v>2018</c:v>
                </c:pt>
                <c:pt idx="25">
                  <c:v>2019</c:v>
                </c:pt>
                <c:pt idx="29">
                  <c:v>2020</c:v>
                </c:pt>
                <c:pt idx="33">
                  <c:v>2021</c:v>
                </c:pt>
                <c:pt idx="37">
                  <c:v>2022</c:v>
                </c:pt>
                <c:pt idx="41">
                  <c:v>2023</c:v>
                </c:pt>
              </c:strCache>
            </c:strRef>
          </c:cat>
          <c:val>
            <c:numRef>
              <c:f>'Data 1'!$O$10:$O$53</c:f>
              <c:numCache>
                <c:formatCode>#,##0.0</c:formatCode>
                <c:ptCount val="44"/>
                <c:pt idx="0">
                  <c:v>3.1421547008583905</c:v>
                </c:pt>
                <c:pt idx="1">
                  <c:v>2.391011003237109</c:v>
                </c:pt>
                <c:pt idx="2">
                  <c:v>3.0693982183359836</c:v>
                </c:pt>
                <c:pt idx="3">
                  <c:v>2.1828994544237812</c:v>
                </c:pt>
                <c:pt idx="4">
                  <c:v>3.2244043270057698</c:v>
                </c:pt>
                <c:pt idx="5">
                  <c:v>4.0962581879527837</c:v>
                </c:pt>
                <c:pt idx="6">
                  <c:v>3.0888118030699019</c:v>
                </c:pt>
                <c:pt idx="7">
                  <c:v>4.254318852294503</c:v>
                </c:pt>
                <c:pt idx="8">
                  <c:v>0.24280304103114769</c:v>
                </c:pt>
                <c:pt idx="9">
                  <c:v>2.0036776916704468</c:v>
                </c:pt>
                <c:pt idx="10">
                  <c:v>1.7164864821725967</c:v>
                </c:pt>
                <c:pt idx="11">
                  <c:v>1.1255505373791497</c:v>
                </c:pt>
                <c:pt idx="12">
                  <c:v>0.38449422652064857</c:v>
                </c:pt>
                <c:pt idx="13">
                  <c:v>0.82202633465453534</c:v>
                </c:pt>
                <c:pt idx="14">
                  <c:v>3.2002089536166567</c:v>
                </c:pt>
                <c:pt idx="15">
                  <c:v>0.56555781180085418</c:v>
                </c:pt>
                <c:pt idx="16">
                  <c:v>3.0350711985718926</c:v>
                </c:pt>
                <c:pt idx="17">
                  <c:v>1.9828285583386451</c:v>
                </c:pt>
                <c:pt idx="18">
                  <c:v>0.63957799928071601</c:v>
                </c:pt>
                <c:pt idx="19">
                  <c:v>2.6373343024463258</c:v>
                </c:pt>
                <c:pt idx="20">
                  <c:v>3.1652630969480233</c:v>
                </c:pt>
                <c:pt idx="21">
                  <c:v>2.8250590643443374</c:v>
                </c:pt>
                <c:pt idx="22">
                  <c:v>2.1576548140830987</c:v>
                </c:pt>
                <c:pt idx="23">
                  <c:v>2.1109376453093853</c:v>
                </c:pt>
                <c:pt idx="24">
                  <c:v>2.3467584398780605</c:v>
                </c:pt>
                <c:pt idx="25">
                  <c:v>2.2595107795675862</c:v>
                </c:pt>
                <c:pt idx="26">
                  <c:v>2.3257476977452507</c:v>
                </c:pt>
                <c:pt idx="27">
                  <c:v>1.2822161299268275</c:v>
                </c:pt>
                <c:pt idx="28">
                  <c:v>-4.5723987881574057E-2</c:v>
                </c:pt>
                <c:pt idx="29">
                  <c:v>-25.579701387235364</c:v>
                </c:pt>
                <c:pt idx="30">
                  <c:v>5.902016416437661</c:v>
                </c:pt>
                <c:pt idx="31">
                  <c:v>5.9453762125646348</c:v>
                </c:pt>
                <c:pt idx="32">
                  <c:v>5.0488713297885957</c:v>
                </c:pt>
                <c:pt idx="33">
                  <c:v>5.5057252128574152</c:v>
                </c:pt>
                <c:pt idx="34">
                  <c:v>6.238766213795377</c:v>
                </c:pt>
                <c:pt idx="35">
                  <c:v>7.7776832312609123</c:v>
                </c:pt>
                <c:pt idx="36">
                  <c:v>5.515851517257131</c:v>
                </c:pt>
                <c:pt idx="37">
                  <c:v>3.599110628879143</c:v>
                </c:pt>
                <c:pt idx="38">
                  <c:v>6.4479600426317951</c:v>
                </c:pt>
                <c:pt idx="39">
                  <c:v>1.6502262899992459</c:v>
                </c:pt>
                <c:pt idx="40">
                  <c:v>4.9349405167519622</c:v>
                </c:pt>
                <c:pt idx="41">
                  <c:v>2.77382698733879</c:v>
                </c:pt>
                <c:pt idx="42">
                  <c:v>1.8</c:v>
                </c:pt>
                <c:pt idx="43">
                  <c:v>#N/A</c:v>
                </c:pt>
              </c:numCache>
            </c:numRef>
          </c:val>
          <c:extLst>
            <c:ext xmlns:c16="http://schemas.microsoft.com/office/drawing/2014/chart" uri="{C3380CC4-5D6E-409C-BE32-E72D297353CC}">
              <c16:uniqueId val="{00000004-4E8A-437C-A4E9-C07BBBC85BDA}"/>
            </c:ext>
          </c:extLst>
        </c:ser>
        <c:dLbls>
          <c:showLegendKey val="0"/>
          <c:showVal val="0"/>
          <c:showCatName val="0"/>
          <c:showSerName val="0"/>
          <c:showPercent val="0"/>
          <c:showBubbleSize val="0"/>
        </c:dLbls>
        <c:gapWidth val="219"/>
        <c:axId val="502627696"/>
        <c:axId val="502612336"/>
      </c:barChart>
      <c:lineChart>
        <c:grouping val="standard"/>
        <c:varyColors val="0"/>
        <c:ser>
          <c:idx val="1"/>
          <c:order val="1"/>
          <c:tx>
            <c:strRef>
              <c:f>'Data 1'!$N$9</c:f>
              <c:strCache>
                <c:ptCount val="1"/>
                <c:pt idx="0">
                  <c:v>U.S.</c:v>
                </c:pt>
              </c:strCache>
            </c:strRef>
          </c:tx>
          <c:spPr>
            <a:ln w="28575" cap="rnd">
              <a:solidFill>
                <a:schemeClr val="accent1"/>
              </a:solidFill>
              <a:round/>
            </a:ln>
            <a:effectLst/>
          </c:spPr>
          <c:marker>
            <c:symbol val="none"/>
          </c:marker>
          <c:dPt>
            <c:idx val="41"/>
            <c:marker>
              <c:symbol val="none"/>
            </c:marker>
            <c:bubble3D val="0"/>
            <c:spPr>
              <a:ln w="28575" cap="rnd">
                <a:solidFill>
                  <a:schemeClr val="accent1"/>
                </a:solidFill>
                <a:prstDash val="solid"/>
                <a:round/>
              </a:ln>
              <a:effectLst/>
            </c:spPr>
            <c:extLst>
              <c:ext xmlns:c16="http://schemas.microsoft.com/office/drawing/2014/chart" uri="{C3380CC4-5D6E-409C-BE32-E72D297353CC}">
                <c16:uniqueId val="{00000006-4E8A-437C-A4E9-C07BBBC85BDA}"/>
              </c:ext>
            </c:extLst>
          </c:dPt>
          <c:dPt>
            <c:idx val="42"/>
            <c:marker>
              <c:symbol val="none"/>
            </c:marker>
            <c:bubble3D val="0"/>
            <c:spPr>
              <a:ln w="28575" cap="rnd">
                <a:solidFill>
                  <a:schemeClr val="accent1"/>
                </a:solidFill>
                <a:prstDash val="sysDot"/>
                <a:round/>
              </a:ln>
              <a:effectLst/>
            </c:spPr>
            <c:extLst>
              <c:ext xmlns:c16="http://schemas.microsoft.com/office/drawing/2014/chart" uri="{C3380CC4-5D6E-409C-BE32-E72D297353CC}">
                <c16:uniqueId val="{00000008-4E8A-437C-A4E9-C07BBBC85BDA}"/>
              </c:ext>
            </c:extLst>
          </c:dPt>
          <c:dLbls>
            <c:dLbl>
              <c:idx val="4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E8A-437C-A4E9-C07BBBC85BDA}"/>
                </c:ext>
              </c:extLst>
            </c:dLbl>
            <c:spPr>
              <a:noFill/>
              <a:ln>
                <a:noFill/>
              </a:ln>
              <a:effectLst/>
            </c:spPr>
            <c:txPr>
              <a:bodyPr rot="0" spcFirstLastPara="1" vertOverflow="ellipsis" vert="horz" wrap="square" anchor="ctr" anchorCtr="1"/>
              <a:lstStyle/>
              <a:p>
                <a:pPr>
                  <a:defRPr sz="1400" b="0" i="0" u="none" strike="noStrike" kern="1200" baseline="0">
                    <a:solidFill>
                      <a:srgbClr val="C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1'!$N$10:$N$53</c:f>
              <c:numCache>
                <c:formatCode>#,##0.0</c:formatCode>
                <c:ptCount val="44"/>
                <c:pt idx="0">
                  <c:v>1.8306843454609645</c:v>
                </c:pt>
                <c:pt idx="1">
                  <c:v>1.7207862295262277</c:v>
                </c:pt>
                <c:pt idx="2">
                  <c:v>1.6242543194386228</c:v>
                </c:pt>
                <c:pt idx="3">
                  <c:v>1.6147266823506978</c:v>
                </c:pt>
                <c:pt idx="4">
                  <c:v>1.8117260774511257</c:v>
                </c:pt>
                <c:pt idx="5">
                  <c:v>2.4780214745944384</c:v>
                </c:pt>
                <c:pt idx="6">
                  <c:v>2.1198932423422523</c:v>
                </c:pt>
                <c:pt idx="7">
                  <c:v>2.3214087448901521</c:v>
                </c:pt>
                <c:pt idx="8">
                  <c:v>1.599635727079618</c:v>
                </c:pt>
                <c:pt idx="9">
                  <c:v>2.2064385346992621</c:v>
                </c:pt>
                <c:pt idx="10">
                  <c:v>1.6188254009166014</c:v>
                </c:pt>
                <c:pt idx="11">
                  <c:v>2.3198457177542542</c:v>
                </c:pt>
                <c:pt idx="12">
                  <c:v>1.6398115497115118</c:v>
                </c:pt>
                <c:pt idx="13">
                  <c:v>1.360020217135105</c:v>
                </c:pt>
                <c:pt idx="14">
                  <c:v>2.2638210715767437</c:v>
                </c:pt>
                <c:pt idx="15">
                  <c:v>1.2391520459611671</c:v>
                </c:pt>
                <c:pt idx="16">
                  <c:v>1.5688959239287259</c:v>
                </c:pt>
                <c:pt idx="17">
                  <c:v>1.6903500542164496</c:v>
                </c:pt>
                <c:pt idx="18">
                  <c:v>1.126236148822013</c:v>
                </c:pt>
                <c:pt idx="19">
                  <c:v>1.4280017037254567</c:v>
                </c:pt>
                <c:pt idx="20">
                  <c:v>2.0767030033214784</c:v>
                </c:pt>
                <c:pt idx="21">
                  <c:v>1.8606868901114071</c:v>
                </c:pt>
                <c:pt idx="22">
                  <c:v>1.064870800268003</c:v>
                </c:pt>
                <c:pt idx="23">
                  <c:v>1.1943779710778424</c:v>
                </c:pt>
                <c:pt idx="24">
                  <c:v>1.3822283479574704</c:v>
                </c:pt>
                <c:pt idx="25">
                  <c:v>1.2753466026904858</c:v>
                </c:pt>
                <c:pt idx="26">
                  <c:v>1.3891689838304577</c:v>
                </c:pt>
                <c:pt idx="27">
                  <c:v>1.1841967553748223</c:v>
                </c:pt>
                <c:pt idx="28">
                  <c:v>-2.1437971104884768</c:v>
                </c:pt>
                <c:pt idx="29">
                  <c:v>-30.902426617796785</c:v>
                </c:pt>
                <c:pt idx="30">
                  <c:v>12.587092569990466</c:v>
                </c:pt>
                <c:pt idx="31">
                  <c:v>2.0328093080087539</c:v>
                </c:pt>
                <c:pt idx="32">
                  <c:v>5.3046893836052877</c:v>
                </c:pt>
                <c:pt idx="33">
                  <c:v>4.1110086796385392</c:v>
                </c:pt>
                <c:pt idx="34">
                  <c:v>5.5699000135507104</c:v>
                </c:pt>
                <c:pt idx="35">
                  <c:v>5.4230020671374612</c:v>
                </c:pt>
                <c:pt idx="36">
                  <c:v>4.5693333944545111</c:v>
                </c:pt>
                <c:pt idx="37">
                  <c:v>2.635544623420305</c:v>
                </c:pt>
                <c:pt idx="38">
                  <c:v>3.3749629014792948</c:v>
                </c:pt>
                <c:pt idx="39">
                  <c:v>2.2387217249357771</c:v>
                </c:pt>
                <c:pt idx="40">
                  <c:v>2.4474883763943467</c:v>
                </c:pt>
                <c:pt idx="41">
                  <c:v>1.5604538274102131</c:v>
                </c:pt>
                <c:pt idx="42">
                  <c:v>1.3</c:v>
                </c:pt>
                <c:pt idx="43">
                  <c:v>#N/A</c:v>
                </c:pt>
              </c:numCache>
            </c:numRef>
          </c:val>
          <c:smooth val="0"/>
          <c:extLst>
            <c:ext xmlns:c16="http://schemas.microsoft.com/office/drawing/2014/chart" uri="{C3380CC4-5D6E-409C-BE32-E72D297353CC}">
              <c16:uniqueId val="{00000009-4E8A-437C-A4E9-C07BBBC85BDA}"/>
            </c:ext>
          </c:extLst>
        </c:ser>
        <c:dLbls>
          <c:showLegendKey val="0"/>
          <c:showVal val="0"/>
          <c:showCatName val="0"/>
          <c:showSerName val="0"/>
          <c:showPercent val="0"/>
          <c:showBubbleSize val="0"/>
        </c:dLbls>
        <c:marker val="1"/>
        <c:smooth val="0"/>
        <c:axId val="502627696"/>
        <c:axId val="502612336"/>
      </c:lineChart>
      <c:catAx>
        <c:axId val="502627696"/>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612336"/>
        <c:crosses val="autoZero"/>
        <c:auto val="1"/>
        <c:lblAlgn val="ctr"/>
        <c:lblOffset val="100"/>
        <c:tickMarkSkip val="4"/>
        <c:noMultiLvlLbl val="0"/>
      </c:catAx>
      <c:valAx>
        <c:axId val="502612336"/>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627696"/>
        <c:crosses val="autoZero"/>
        <c:crossBetween val="between"/>
      </c:valAx>
      <c:spPr>
        <a:noFill/>
        <a:ln>
          <a:noFill/>
        </a:ln>
        <a:effectLst/>
      </c:spPr>
    </c:plotArea>
    <c:legend>
      <c:legendPos val="r"/>
      <c:layout>
        <c:manualLayout>
          <c:xMode val="edge"/>
          <c:yMode val="edge"/>
          <c:x val="8.5934934091832255E-2"/>
          <c:y val="0.16694551782532979"/>
          <c:w val="0.1407370653858076"/>
          <c:h val="0.12490671840516215"/>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41650172262806E-2"/>
          <c:y val="0.17421801697217837"/>
          <c:w val="0.92324748997020678"/>
          <c:h val="0.65583343215393541"/>
        </c:manualLayout>
      </c:layout>
      <c:barChart>
        <c:barDir val="col"/>
        <c:grouping val="clustered"/>
        <c:varyColors val="0"/>
        <c:ser>
          <c:idx val="0"/>
          <c:order val="0"/>
          <c:spPr>
            <a:solidFill>
              <a:srgbClr val="C00000"/>
            </a:solidFill>
            <a:ln>
              <a:noFill/>
            </a:ln>
            <a:effectLst/>
          </c:spPr>
          <c:invertIfNegative val="0"/>
          <c:dLbls>
            <c:dLbl>
              <c:idx val="0"/>
              <c:tx>
                <c:rich>
                  <a:bodyPr/>
                  <a:lstStyle/>
                  <a:p>
                    <a:fld id="{AB692C53-4713-4591-AB86-ED41EA2C3F6C}"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9838-4A54-B50A-C99DF85DF2C6}"/>
                </c:ext>
              </c:extLst>
            </c:dLbl>
            <c:dLbl>
              <c:idx val="1"/>
              <c:tx>
                <c:rich>
                  <a:bodyPr/>
                  <a:lstStyle/>
                  <a:p>
                    <a:fld id="{FF361AAC-6761-46C5-867E-82FCB28BA08D}"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9838-4A54-B50A-C99DF85DF2C6}"/>
                </c:ext>
              </c:extLst>
            </c:dLbl>
            <c:dLbl>
              <c:idx val="2"/>
              <c:tx>
                <c:rich>
                  <a:bodyPr/>
                  <a:lstStyle/>
                  <a:p>
                    <a:fld id="{5F8EE109-8356-4657-BED9-484BA6B6A1F7}"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9838-4A54-B50A-C99DF85DF2C6}"/>
                </c:ext>
              </c:extLst>
            </c:dLbl>
            <c:dLbl>
              <c:idx val="3"/>
              <c:tx>
                <c:rich>
                  <a:bodyPr/>
                  <a:lstStyle/>
                  <a:p>
                    <a:fld id="{9B2B7A22-EECD-4C4B-B698-FE511DFF9CBB}"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9838-4A54-B50A-C99DF85DF2C6}"/>
                </c:ext>
              </c:extLst>
            </c:dLbl>
            <c:dLbl>
              <c:idx val="4"/>
              <c:tx>
                <c:rich>
                  <a:bodyPr/>
                  <a:lstStyle/>
                  <a:p>
                    <a:fld id="{F4DB1D79-4726-45E1-8CDD-7984A8BD1ACC}"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9838-4A54-B50A-C99DF85DF2C6}"/>
                </c:ext>
              </c:extLst>
            </c:dLbl>
            <c:dLbl>
              <c:idx val="5"/>
              <c:tx>
                <c:rich>
                  <a:bodyPr/>
                  <a:lstStyle/>
                  <a:p>
                    <a:fld id="{9379BFEB-AE7F-4BF6-84EF-7DD8E3C36BB5}"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9838-4A54-B50A-C99DF85DF2C6}"/>
                </c:ext>
              </c:extLst>
            </c:dLbl>
            <c:dLbl>
              <c:idx val="6"/>
              <c:tx>
                <c:rich>
                  <a:bodyPr/>
                  <a:lstStyle/>
                  <a:p>
                    <a:fld id="{A46DEF91-0FF7-4FBF-9801-D2A93D3CB3DA}"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9838-4A54-B50A-C99DF85DF2C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accent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'[1]d. Job Growth'!$S$9:$S$15</c:f>
              <c:strCache>
                <c:ptCount val="7"/>
                <c:pt idx="0">
                  <c:v>Feb-23</c:v>
                </c:pt>
                <c:pt idx="1">
                  <c:v>Mar-23</c:v>
                </c:pt>
                <c:pt idx="2">
                  <c:v>Apr-23</c:v>
                </c:pt>
                <c:pt idx="3">
                  <c:v>May-23</c:v>
                </c:pt>
                <c:pt idx="4">
                  <c:v>Jun-23</c:v>
                </c:pt>
                <c:pt idx="5">
                  <c:v>Jul-23</c:v>
                </c:pt>
                <c:pt idx="6">
                  <c:v>Aug-23</c:v>
                </c:pt>
              </c:strCache>
            </c:strRef>
          </c:cat>
          <c:val>
            <c:numRef>
              <c:f>'[1]d. Job Growth'!$U$9:$U$15</c:f>
              <c:numCache>
                <c:formatCode>General</c:formatCode>
                <c:ptCount val="7"/>
                <c:pt idx="0">
                  <c:v>1.9368981932201601</c:v>
                </c:pt>
                <c:pt idx="1">
                  <c:v>1.6901944701391836</c:v>
                </c:pt>
                <c:pt idx="2">
                  <c:v>1.6878172425188298</c:v>
                </c:pt>
                <c:pt idx="3">
                  <c:v>2.1874862793988425</c:v>
                </c:pt>
                <c:pt idx="4">
                  <c:v>0.81084555055885854</c:v>
                </c:pt>
                <c:pt idx="5">
                  <c:v>1.2138128730924569</c:v>
                </c:pt>
                <c:pt idx="6">
                  <c:v>1.4458188502256553</c:v>
                </c:pt>
              </c:numCache>
            </c:numRef>
          </c:val>
          <c:extLst>
            <c:ext xmlns:c16="http://schemas.microsoft.com/office/drawing/2014/chart" uri="{C3380CC4-5D6E-409C-BE32-E72D297353CC}">
              <c16:uniqueId val="{00000000-9838-4A54-B50A-C99DF85DF2C6}"/>
            </c:ext>
          </c:extLst>
        </c:ser>
        <c:ser>
          <c:idx val="1"/>
          <c:order val="1"/>
          <c:spPr>
            <a:solidFill>
              <a:srgbClr val="0070C0"/>
            </a:solidFill>
            <a:ln>
              <a:noFill/>
            </a:ln>
            <a:effectLst/>
          </c:spPr>
          <c:invertIfNegative val="0"/>
          <c:dLbls>
            <c:dLbl>
              <c:idx val="0"/>
              <c:tx>
                <c:rich>
                  <a:bodyPr/>
                  <a:lstStyle/>
                  <a:p>
                    <a:fld id="{FBD4A1CF-F678-43D0-893B-F8213645A875}"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9838-4A54-B50A-C99DF85DF2C6}"/>
                </c:ext>
              </c:extLst>
            </c:dLbl>
            <c:dLbl>
              <c:idx val="1"/>
              <c:tx>
                <c:rich>
                  <a:bodyPr/>
                  <a:lstStyle/>
                  <a:p>
                    <a:fld id="{11B5A930-7D0B-4C4E-AB71-5254D732E4CA}"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9838-4A54-B50A-C99DF85DF2C6}"/>
                </c:ext>
              </c:extLst>
            </c:dLbl>
            <c:dLbl>
              <c:idx val="2"/>
              <c:tx>
                <c:rich>
                  <a:bodyPr/>
                  <a:lstStyle/>
                  <a:p>
                    <a:fld id="{6FD9811A-4676-476B-AD3E-F1FB083DD5EE}"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9838-4A54-B50A-C99DF85DF2C6}"/>
                </c:ext>
              </c:extLst>
            </c:dLbl>
            <c:dLbl>
              <c:idx val="3"/>
              <c:tx>
                <c:rich>
                  <a:bodyPr/>
                  <a:lstStyle/>
                  <a:p>
                    <a:fld id="{98B9D028-60F0-426A-8FD3-F4A6E3DBA8ED}"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9838-4A54-B50A-C99DF85DF2C6}"/>
                </c:ext>
              </c:extLst>
            </c:dLbl>
            <c:dLbl>
              <c:idx val="4"/>
              <c:tx>
                <c:rich>
                  <a:bodyPr/>
                  <a:lstStyle/>
                  <a:p>
                    <a:fld id="{AB2816A0-FE38-4D0E-B6CF-AD94697844AD}"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9838-4A54-B50A-C99DF85DF2C6}"/>
                </c:ext>
              </c:extLst>
            </c:dLbl>
            <c:dLbl>
              <c:idx val="5"/>
              <c:tx>
                <c:rich>
                  <a:bodyPr/>
                  <a:lstStyle/>
                  <a:p>
                    <a:fld id="{A6F927F7-4DC4-4739-BC2A-9705EAE75FD1}"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9838-4A54-B50A-C99DF85DF2C6}"/>
                </c:ext>
              </c:extLst>
            </c:dLbl>
            <c:dLbl>
              <c:idx val="6"/>
              <c:tx>
                <c:rich>
                  <a:bodyPr/>
                  <a:lstStyle/>
                  <a:p>
                    <a:fld id="{E332914C-5AB2-4C4F-B921-4DF7A3ADFD5C}" type="VALUE">
                      <a:rPr lang="en-US">
                        <a:latin typeface="Arial" panose="020B0604020202020204" pitchFamily="34" charset="0"/>
                        <a:cs typeface="Arial" panose="020B0604020202020204" pitchFamily="34" charset="0"/>
                      </a:rPr>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9838-4A54-B50A-C99DF85DF2C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rgbClr val="0070C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'[1]d. Job Growth'!$S$9:$S$15</c:f>
              <c:strCache>
                <c:ptCount val="7"/>
                <c:pt idx="0">
                  <c:v>Feb-23</c:v>
                </c:pt>
                <c:pt idx="1">
                  <c:v>Mar-23</c:v>
                </c:pt>
                <c:pt idx="2">
                  <c:v>Apr-23</c:v>
                </c:pt>
                <c:pt idx="3">
                  <c:v>May-23</c:v>
                </c:pt>
                <c:pt idx="4">
                  <c:v>Jun-23</c:v>
                </c:pt>
                <c:pt idx="5">
                  <c:v>Jul-23</c:v>
                </c:pt>
                <c:pt idx="6">
                  <c:v>Aug-23</c:v>
                </c:pt>
              </c:strCache>
            </c:strRef>
          </c:cat>
          <c:val>
            <c:numRef>
              <c:f>'[1]d. Job Growth'!$V$9:$V$15</c:f>
              <c:numCache>
                <c:formatCode>General</c:formatCode>
                <c:ptCount val="7"/>
                <c:pt idx="0">
                  <c:v>3.1005680345021824</c:v>
                </c:pt>
                <c:pt idx="1">
                  <c:v>3.7453268161201425</c:v>
                </c:pt>
                <c:pt idx="2">
                  <c:v>2.6104358176957332</c:v>
                </c:pt>
                <c:pt idx="3">
                  <c:v>3.1953345313699977</c:v>
                </c:pt>
                <c:pt idx="4">
                  <c:v>2.5170240171296543</c:v>
                </c:pt>
                <c:pt idx="5">
                  <c:v>2.4594138776203867</c:v>
                </c:pt>
                <c:pt idx="6">
                  <c:v>1.0714950136385903</c:v>
                </c:pt>
              </c:numCache>
            </c:numRef>
          </c:val>
          <c:extLst>
            <c:ext xmlns:c16="http://schemas.microsoft.com/office/drawing/2014/chart" uri="{C3380CC4-5D6E-409C-BE32-E72D297353CC}">
              <c16:uniqueId val="{00000001-9838-4A54-B50A-C99DF85DF2C6}"/>
            </c:ext>
          </c:extLst>
        </c:ser>
        <c:dLbls>
          <c:showLegendKey val="0"/>
          <c:showVal val="0"/>
          <c:showCatName val="0"/>
          <c:showSerName val="0"/>
          <c:showPercent val="0"/>
          <c:showBubbleSize val="0"/>
        </c:dLbls>
        <c:gapWidth val="219"/>
        <c:overlap val="-27"/>
        <c:axId val="1933722992"/>
        <c:axId val="1933734512"/>
      </c:barChart>
      <c:catAx>
        <c:axId val="19337229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33734512"/>
        <c:crosses val="autoZero"/>
        <c:auto val="1"/>
        <c:lblAlgn val="ctr"/>
        <c:lblOffset val="100"/>
        <c:noMultiLvlLbl val="0"/>
      </c:catAx>
      <c:valAx>
        <c:axId val="1933734512"/>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933722992"/>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7EEFE87-AE00-4562-989C-9F732A4B1D33}">
  <sheetPr>
    <tabColor theme="5" tint="0.39997558519241921"/>
  </sheetPr>
  <sheetViews>
    <sheetView workbookViewId="0"/>
  </sheetViews>
  <pageMargins left="0.25" right="0.25" top="0.25" bottom="2" header="0.3" footer="0.25"/>
  <pageSetup orientation="landscape"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70D1C3D-03FD-4F25-A338-94A7CA55CA83}">
  <sheetPr>
    <tabColor theme="5" tint="0.39997558519241921"/>
  </sheetPr>
  <sheetViews>
    <sheetView zoomScale="110" workbookViewId="0"/>
  </sheetViews>
  <pageMargins left="0.25" right="0.25" top="0.25" bottom="2" header="0.3" footer="0.25"/>
  <pageSetup orientation="landscape" horizontalDpi="1200" verticalDpi="1200" r:id="rId1"/>
  <headerFooter>
    <oddHeader>&amp;L&amp;"Calibri"&amp;11&amp;K000000 NONCONFIDENTIAL // EXTERNAL&amp;1#_x000D_</oddHead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6B967A1-C493-4161-B1B6-806C2E1E7DEE}">
  <sheetPr>
    <tabColor theme="5" tint="0.39997558519241921"/>
  </sheetPr>
  <sheetViews>
    <sheetView zoomScale="110" workbookViewId="0"/>
  </sheetViews>
  <pageMargins left="0.25" right="0.25" top="0.25" bottom="2" header="0.3" footer="0.25"/>
  <pageSetup orientation="landscape" horizontalDpi="1200" verticalDpi="1200" r:id="rId1"/>
  <headerFooter>
    <oddHeader>&amp;L&amp;"Calibri"&amp;11&amp;K000000 NONCONFIDENTIAL // EXTERNAL&amp;1#_x000D_</oddHeader>
  </headerFooter>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93C0EFA-6287-4AE5-80F0-D542F3E97745}">
  <sheetPr>
    <tabColor theme="5" tint="0.39997558519241921"/>
  </sheetPr>
  <sheetViews>
    <sheetView workbookViewId="0"/>
  </sheetViews>
  <pageMargins left="0.25" right="0.25" top="0.25" bottom="2" header="0.3" footer="0.25"/>
  <pageSetup orientation="landscape" horizontalDpi="1200" verticalDpi="1200" r:id="rId1"/>
  <headerFooter>
    <oddHeader>&amp;L&amp;"Calibri"&amp;11&amp;K000000 NONCONFIDENTIAL // EXTERNAL&amp;1#_x000D_</oddHeader>
  </headerFooter>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6BEE7E2-6A5C-4BFB-B649-8D4F2838C978}">
  <sheetPr/>
  <sheetViews>
    <sheetView workbookViewId="0"/>
  </sheetViews>
  <pageMargins left="0.25" right="0.25" top="0.25" bottom="2.25" header="0.3" footer="0.3"/>
  <pageSetup orientation="landscape" horizontalDpi="1200" verticalDpi="1200" r:id="rId1"/>
  <headerFooter>
    <oddHeader>&amp;L&amp;"Calibri"&amp;11&amp;K000000 NONCONFIDENTIAL // EXTERNAL&amp;1#_x000D_</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496425" cy="5610225"/>
    <xdr:graphicFrame macro="">
      <xdr:nvGraphicFramePr>
        <xdr:cNvPr id="2" name="Chart 1">
          <a:extLst>
            <a:ext uri="{FF2B5EF4-FFF2-40B4-BE49-F238E27FC236}">
              <a16:creationId xmlns:a16="http://schemas.microsoft.com/office/drawing/2014/main" id="{30BE1287-CA8F-9112-8118-8803A00F1F2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0.00245</cdr:x>
      <cdr:y>0.07116</cdr:y>
    </cdr:from>
    <cdr:to>
      <cdr:x>0.09675</cdr:x>
      <cdr:y>0.13261</cdr:y>
    </cdr:to>
    <cdr:sp macro="" textlink="">
      <cdr:nvSpPr>
        <cdr:cNvPr id="3" name="TextBox 1"/>
        <cdr:cNvSpPr txBox="1"/>
      </cdr:nvSpPr>
      <cdr:spPr>
        <a:xfrm xmlns:a="http://schemas.openxmlformats.org/drawingml/2006/main">
          <a:off x="22412" y="366811"/>
          <a:ext cx="861213" cy="316747"/>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aseline="0"/>
            <a:t>Percent</a:t>
          </a:r>
          <a:endParaRPr lang="en-US" sz="1400"/>
        </a:p>
      </cdr:txBody>
    </cdr:sp>
  </cdr:relSizeAnchor>
  <cdr:relSizeAnchor xmlns:cdr="http://schemas.openxmlformats.org/drawingml/2006/chartDrawing">
    <cdr:from>
      <cdr:x>0.17361</cdr:x>
      <cdr:y>0.67805</cdr:y>
    </cdr:from>
    <cdr:to>
      <cdr:x>0.9752</cdr:x>
      <cdr:y>0.79756</cdr:y>
    </cdr:to>
    <cdr:sp macro="" textlink="">
      <cdr:nvSpPr>
        <cdr:cNvPr id="2" name="TextBox 1"/>
        <cdr:cNvSpPr txBox="1"/>
      </cdr:nvSpPr>
      <cdr:spPr>
        <a:xfrm xmlns:a="http://schemas.openxmlformats.org/drawingml/2006/main">
          <a:off x="1505565" y="4270887"/>
          <a:ext cx="6951713" cy="752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0.8913</cdr:y>
    </cdr:from>
    <cdr:to>
      <cdr:x>1</cdr:x>
      <cdr:y>1</cdr:y>
    </cdr:to>
    <cdr:sp macro="" textlink="">
      <cdr:nvSpPr>
        <cdr:cNvPr id="4" name="TextBox 3"/>
        <cdr:cNvSpPr txBox="1"/>
      </cdr:nvSpPr>
      <cdr:spPr>
        <a:xfrm xmlns:a="http://schemas.openxmlformats.org/drawingml/2006/main">
          <a:off x="0" y="4594412"/>
          <a:ext cx="9132794" cy="560294"/>
        </a:xfrm>
        <a:prstGeom xmlns:a="http://schemas.openxmlformats.org/drawingml/2006/main" prst="rect">
          <a:avLst/>
        </a:prstGeom>
      </cdr:spPr>
      <cdr:txBody>
        <a:bodyPr xmlns:a="http://schemas.openxmlformats.org/drawingml/2006/main" vertOverflow="clip" wrap="square" rtlCol="0" anchor="b" anchorCtr="0"/>
        <a:lstStyle xmlns:a="http://schemas.openxmlformats.org/drawingml/2006/main"/>
        <a:p xmlns:a="http://schemas.openxmlformats.org/drawingml/2006/main">
          <a:r>
            <a:rPr lang="en-US" sz="1200"/>
            <a:t>NOTES: </a:t>
          </a:r>
          <a:r>
            <a:rPr lang="en-US" sz="1200" baseline="0"/>
            <a:t>Shown are trimmed means with the lowest and highest five percent of responses omitted. May 2023 data include 359 responses. Respondents were asked, "What annual percent change in wages and input prices do you expect for 2023?"</a:t>
          </a:r>
        </a:p>
        <a:p xmlns:a="http://schemas.openxmlformats.org/drawingml/2006/main">
          <a:r>
            <a:rPr lang="en-US" sz="1200" baseline="0"/>
            <a:t>SOURCE: Federal Reserve Bank of Dallas Texas Business Outlook Surveys.</a:t>
          </a:r>
          <a:endParaRPr lang="en-US" sz="1200"/>
        </a:p>
      </cdr:txBody>
    </cdr:sp>
  </cdr:relSizeAnchor>
  <cdr:relSizeAnchor xmlns:cdr="http://schemas.openxmlformats.org/drawingml/2006/chartDrawing">
    <cdr:from>
      <cdr:x>0</cdr:x>
      <cdr:y>0</cdr:y>
    </cdr:from>
    <cdr:to>
      <cdr:x>1</cdr:x>
      <cdr:y>0.12017</cdr:y>
    </cdr:to>
    <cdr:sp macro="" textlink="">
      <cdr:nvSpPr>
        <cdr:cNvPr id="5" name="TextBox 1"/>
        <cdr:cNvSpPr txBox="1"/>
      </cdr:nvSpPr>
      <cdr:spPr>
        <a:xfrm xmlns:a="http://schemas.openxmlformats.org/drawingml/2006/main">
          <a:off x="0" y="0"/>
          <a:ext cx="8660423" cy="755431"/>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800" b="1" baseline="0"/>
            <a:t>Chart 8</a:t>
          </a:r>
        </a:p>
        <a:p xmlns:a="http://schemas.openxmlformats.org/drawingml/2006/main">
          <a:pPr algn="ctr"/>
          <a:r>
            <a:rPr lang="en-US" sz="1800" b="1" baseline="0"/>
            <a:t>Firms revise down expectations for wage and price growth in 2023</a:t>
          </a: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496425" cy="5381625"/>
    <xdr:graphicFrame macro="">
      <xdr:nvGraphicFramePr>
        <xdr:cNvPr id="2" name="Chart 1">
          <a:extLst>
            <a:ext uri="{FF2B5EF4-FFF2-40B4-BE49-F238E27FC236}">
              <a16:creationId xmlns:a16="http://schemas.microsoft.com/office/drawing/2014/main" id="{87162691-0F05-3002-A7A0-D4ABEC89F8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cdr:x>
      <cdr:y>0.11154</cdr:y>
    </cdr:from>
    <cdr:to>
      <cdr:x>0.34935</cdr:x>
      <cdr:y>0.17776</cdr:y>
    </cdr:to>
    <cdr:sp macro="" textlink="">
      <cdr:nvSpPr>
        <cdr:cNvPr id="2" name="TextBox 1">
          <a:extLst xmlns:a="http://schemas.openxmlformats.org/drawingml/2006/main">
            <a:ext uri="{FF2B5EF4-FFF2-40B4-BE49-F238E27FC236}">
              <a16:creationId xmlns:a16="http://schemas.microsoft.com/office/drawing/2014/main" id="{4F8C4F0B-DE47-D6E6-0F29-43F1A17FD3A8}"/>
            </a:ext>
          </a:extLst>
        </cdr:cNvPr>
        <cdr:cNvSpPr txBox="1"/>
      </cdr:nvSpPr>
      <cdr:spPr>
        <a:xfrm xmlns:a="http://schemas.openxmlformats.org/drawingml/2006/main">
          <a:off x="0" y="600393"/>
          <a:ext cx="3318141" cy="3564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aseline="0">
              <a:solidFill>
                <a:schemeClr val="tx1"/>
              </a:solidFill>
              <a:latin typeface="Arial" panose="020B0604020202020204" pitchFamily="34" charset="0"/>
              <a:cs typeface="Arial" panose="020B0604020202020204" pitchFamily="34" charset="0"/>
            </a:rPr>
            <a:t>Percent, Q/Q SAAR</a:t>
          </a:r>
          <a:endParaRPr lang="en-US" sz="14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0.00081</cdr:x>
      <cdr:y>0.88147</cdr:y>
    </cdr:from>
    <cdr:to>
      <cdr:x>0.99919</cdr:x>
      <cdr:y>1</cdr:y>
    </cdr:to>
    <cdr:sp macro="" textlink="">
      <cdr:nvSpPr>
        <cdr:cNvPr id="3" name="TextBox 2">
          <a:extLst xmlns:a="http://schemas.openxmlformats.org/drawingml/2006/main">
            <a:ext uri="{FF2B5EF4-FFF2-40B4-BE49-F238E27FC236}">
              <a16:creationId xmlns:a16="http://schemas.microsoft.com/office/drawing/2014/main" id="{C29641A4-459F-2C8E-6C88-D9C6832EBD79}"/>
            </a:ext>
          </a:extLst>
        </cdr:cNvPr>
        <cdr:cNvSpPr txBox="1"/>
      </cdr:nvSpPr>
      <cdr:spPr>
        <a:xfrm xmlns:a="http://schemas.openxmlformats.org/drawingml/2006/main">
          <a:off x="7693" y="4744528"/>
          <a:ext cx="9482656" cy="6379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1200">
              <a:solidFill>
                <a:schemeClr val="tx1"/>
              </a:solidFill>
              <a:latin typeface="Arial" panose="020B0604020202020204" pitchFamily="34" charset="0"/>
              <a:cs typeface="Arial" panose="020B0604020202020204" pitchFamily="34" charset="0"/>
            </a:rPr>
            <a:t>NOTES: Quarterly</a:t>
          </a:r>
          <a:r>
            <a:rPr lang="en-US" sz="1200" baseline="0">
              <a:solidFill>
                <a:schemeClr val="tx1"/>
              </a:solidFill>
              <a:latin typeface="Arial" panose="020B0604020202020204" pitchFamily="34" charset="0"/>
              <a:cs typeface="Arial" panose="020B0604020202020204" pitchFamily="34" charset="0"/>
            </a:rPr>
            <a:t> data are through Q2 2023; inset shows monthly data through August 2023. </a:t>
          </a:r>
          <a:r>
            <a:rPr lang="en-US" sz="1200">
              <a:solidFill>
                <a:schemeClr val="tx1"/>
              </a:solidFill>
              <a:effectLst/>
              <a:latin typeface="Arial" panose="020B0604020202020204" pitchFamily="34" charset="0"/>
              <a:ea typeface="+mn-ea"/>
              <a:cs typeface="Arial" panose="020B0604020202020204" pitchFamily="34" charset="0"/>
            </a:rPr>
            <a:t>Last quarterly</a:t>
          </a:r>
          <a:r>
            <a:rPr lang="en-US" sz="1200" baseline="0">
              <a:solidFill>
                <a:schemeClr val="tx1"/>
              </a:solidFill>
              <a:effectLst/>
              <a:latin typeface="Arial" panose="020B0604020202020204" pitchFamily="34" charset="0"/>
              <a:ea typeface="+mn-ea"/>
              <a:cs typeface="Arial" panose="020B0604020202020204" pitchFamily="34" charset="0"/>
            </a:rPr>
            <a:t> data points </a:t>
          </a:r>
          <a:r>
            <a:rPr lang="en-US" sz="1200">
              <a:solidFill>
                <a:schemeClr val="tx1"/>
              </a:solidFill>
              <a:effectLst/>
              <a:latin typeface="Arial" panose="020B0604020202020204" pitchFamily="34" charset="0"/>
              <a:ea typeface="+mn-ea"/>
              <a:cs typeface="Arial" panose="020B0604020202020204" pitchFamily="34" charset="0"/>
            </a:rPr>
            <a:t>are annualized job growth for Aug. 2023/Jun. 2023.</a:t>
          </a:r>
          <a:br>
            <a:rPr lang="en-US" sz="1200">
              <a:solidFill>
                <a:schemeClr val="tx1"/>
              </a:solidFill>
              <a:latin typeface="Arial" panose="020B0604020202020204" pitchFamily="34" charset="0"/>
              <a:cs typeface="Arial" panose="020B0604020202020204" pitchFamily="34" charset="0"/>
            </a:rPr>
          </a:br>
          <a:r>
            <a:rPr lang="en-US" sz="1200">
              <a:solidFill>
                <a:schemeClr val="tx1"/>
              </a:solidFill>
              <a:latin typeface="Arial" panose="020B0604020202020204" pitchFamily="34" charset="0"/>
              <a:cs typeface="Arial" panose="020B0604020202020204" pitchFamily="34" charset="0"/>
            </a:rPr>
            <a:t>SOURCES: Bureau of Labor Statistics;</a:t>
          </a:r>
          <a:r>
            <a:rPr lang="en-US" sz="1200" baseline="0">
              <a:solidFill>
                <a:schemeClr val="tx1"/>
              </a:solidFill>
              <a:latin typeface="Arial" panose="020B0604020202020204" pitchFamily="34" charset="0"/>
              <a:cs typeface="Arial" panose="020B0604020202020204" pitchFamily="34" charset="0"/>
            </a:rPr>
            <a:t> Texas Workforce Commission; seasonal and other adjustments by FRB Dallas.</a:t>
          </a:r>
          <a:endParaRPr lang="en-US" sz="12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0.0631</cdr:x>
      <cdr:y>0.37319</cdr:y>
    </cdr:from>
    <cdr:to>
      <cdr:x>0.66982</cdr:x>
      <cdr:y>0.8197</cdr:y>
    </cdr:to>
    <cdr:graphicFrame macro="">
      <cdr:nvGraphicFramePr>
        <cdr:cNvPr id="5" name="Chart 2">
          <a:extLst xmlns:a="http://schemas.openxmlformats.org/drawingml/2006/main">
            <a:ext uri="{FF2B5EF4-FFF2-40B4-BE49-F238E27FC236}">
              <a16:creationId xmlns:a16="http://schemas.microsoft.com/office/drawing/2014/main" id="{85E5FC5A-2B43-5718-92D2-63762F945AB1}"/>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0.44723</cdr:x>
      <cdr:y>0.42727</cdr:y>
    </cdr:from>
    <cdr:to>
      <cdr:x>0.55277</cdr:x>
      <cdr:y>0.57273</cdr:y>
    </cdr:to>
    <cdr:sp macro="" textlink="">
      <cdr:nvSpPr>
        <cdr:cNvPr id="6" name="TextBox 5">
          <a:extLst xmlns:a="http://schemas.openxmlformats.org/drawingml/2006/main">
            <a:ext uri="{FF2B5EF4-FFF2-40B4-BE49-F238E27FC236}">
              <a16:creationId xmlns:a16="http://schemas.microsoft.com/office/drawing/2014/main" id="{AC300DD5-BE1A-C131-7E62-8426F1BA989E}"/>
            </a:ext>
          </a:extLst>
        </cdr:cNvPr>
        <cdr:cNvSpPr txBox="1"/>
      </cdr:nvSpPr>
      <cdr:spPr>
        <a:xfrm xmlns:a="http://schemas.openxmlformats.org/drawingml/2006/main">
          <a:off x="3874911" y="2686050"/>
          <a:ext cx="914400" cy="914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1</cdr:x>
      <cdr:y>0.1156</cdr:y>
    </cdr:to>
    <cdr:sp macro="" textlink="">
      <cdr:nvSpPr>
        <cdr:cNvPr id="7" name="TextBox 6">
          <a:extLst xmlns:a="http://schemas.openxmlformats.org/drawingml/2006/main">
            <a:ext uri="{FF2B5EF4-FFF2-40B4-BE49-F238E27FC236}">
              <a16:creationId xmlns:a16="http://schemas.microsoft.com/office/drawing/2014/main" id="{3366926B-16AA-9250-47AF-F71CF5FFFD8B}"/>
            </a:ext>
          </a:extLst>
        </cdr:cNvPr>
        <cdr:cNvSpPr txBox="1"/>
      </cdr:nvSpPr>
      <cdr:spPr>
        <a:xfrm xmlns:a="http://schemas.openxmlformats.org/drawingml/2006/main">
          <a:off x="0" y="0"/>
          <a:ext cx="8664222" cy="726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800" b="1">
              <a:solidFill>
                <a:schemeClr val="bg2"/>
              </a:solidFill>
              <a:latin typeface="Arial" panose="020B0604020202020204" pitchFamily="34" charset="0"/>
              <a:cs typeface="Arial" panose="020B0604020202020204" pitchFamily="34" charset="0"/>
            </a:rPr>
            <a:t>Chart 1 </a:t>
          </a:r>
        </a:p>
        <a:p xmlns:a="http://schemas.openxmlformats.org/drawingml/2006/main">
          <a:pPr algn="l"/>
          <a:r>
            <a:rPr lang="en-US" sz="1800" b="1">
              <a:solidFill>
                <a:schemeClr val="bg2"/>
              </a:solidFill>
              <a:latin typeface="Arial" panose="020B0604020202020204" pitchFamily="34" charset="0"/>
              <a:cs typeface="Arial" panose="020B0604020202020204" pitchFamily="34" charset="0"/>
            </a:rPr>
            <a:t>Job growth slows in August</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0.02617</cdr:y>
    </cdr:from>
    <cdr:to>
      <cdr:x>0.48617</cdr:x>
      <cdr:y>0.12407</cdr:y>
    </cdr:to>
    <cdr:sp macro="" textlink="">
      <cdr:nvSpPr>
        <cdr:cNvPr id="2" name="TextBox 1">
          <a:extLst xmlns:a="http://schemas.openxmlformats.org/drawingml/2006/main">
            <a:ext uri="{FF2B5EF4-FFF2-40B4-BE49-F238E27FC236}">
              <a16:creationId xmlns:a16="http://schemas.microsoft.com/office/drawing/2014/main" id="{8390D015-E208-C617-BA5F-8B2E5A57723E}"/>
            </a:ext>
          </a:extLst>
        </cdr:cNvPr>
        <cdr:cNvSpPr txBox="1"/>
      </cdr:nvSpPr>
      <cdr:spPr>
        <a:xfrm xmlns:a="http://schemas.openxmlformats.org/drawingml/2006/main">
          <a:off x="0" y="62901"/>
          <a:ext cx="2683685" cy="2352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Percent, M/M SAAR</a:t>
          </a:r>
        </a:p>
      </cdr:txBody>
    </cdr:sp>
  </cdr:relSizeAnchor>
</c:userShapes>
</file>

<file path=xl/drawings/drawing2.xml><?xml version="1.0" encoding="utf-8"?>
<c:userShapes xmlns:c="http://schemas.openxmlformats.org/drawingml/2006/chart">
  <cdr:relSizeAnchor xmlns:cdr="http://schemas.openxmlformats.org/drawingml/2006/chartDrawing">
    <cdr:from>
      <cdr:x>0.00965</cdr:x>
      <cdr:y>0</cdr:y>
    </cdr:from>
    <cdr:to>
      <cdr:x>0.99516</cdr:x>
      <cdr:y>0.1019</cdr:y>
    </cdr:to>
    <cdr:sp macro="" textlink="">
      <cdr:nvSpPr>
        <cdr:cNvPr id="2" name="TextBox 1">
          <a:extLst xmlns:a="http://schemas.openxmlformats.org/drawingml/2006/main">
            <a:ext uri="{FF2B5EF4-FFF2-40B4-BE49-F238E27FC236}">
              <a16:creationId xmlns:a16="http://schemas.microsoft.com/office/drawing/2014/main" id="{F8C88B66-8796-35B1-F8AD-A40D22CB48E2}"/>
            </a:ext>
          </a:extLst>
        </cdr:cNvPr>
        <cdr:cNvSpPr txBox="1"/>
      </cdr:nvSpPr>
      <cdr:spPr>
        <a:xfrm xmlns:a="http://schemas.openxmlformats.org/drawingml/2006/main">
          <a:off x="91439" y="0"/>
          <a:ext cx="9341959" cy="5699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1</a:t>
          </a:r>
        </a:p>
        <a:p xmlns:a="http://schemas.openxmlformats.org/drawingml/2006/main">
          <a:r>
            <a:rPr lang="en-US" sz="1400" b="1" baseline="0">
              <a:solidFill>
                <a:schemeClr val="bg2"/>
              </a:solidFill>
              <a:latin typeface="Arial" panose="020B0604020202020204" pitchFamily="34" charset="0"/>
              <a:cs typeface="Arial" panose="020B0604020202020204" pitchFamily="34" charset="0"/>
            </a:rPr>
            <a:t>Job growth slows in August; U.S. gains outpace Texas</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0.0095</cdr:x>
      <cdr:y>0.08818</cdr:y>
    </cdr:from>
    <cdr:to>
      <cdr:x>0.49418</cdr:x>
      <cdr:y>0.1377</cdr:y>
    </cdr:to>
    <cdr:sp macro="" textlink="">
      <cdr:nvSpPr>
        <cdr:cNvPr id="3" name="TextBox 2">
          <a:extLst xmlns:a="http://schemas.openxmlformats.org/drawingml/2006/main">
            <a:ext uri="{FF2B5EF4-FFF2-40B4-BE49-F238E27FC236}">
              <a16:creationId xmlns:a16="http://schemas.microsoft.com/office/drawing/2014/main" id="{14ADBA56-6F82-8C9B-FA87-4593A3DD8AB1}"/>
            </a:ext>
          </a:extLst>
        </cdr:cNvPr>
        <cdr:cNvSpPr txBox="1"/>
      </cdr:nvSpPr>
      <cdr:spPr>
        <a:xfrm xmlns:a="http://schemas.openxmlformats.org/drawingml/2006/main">
          <a:off x="90027" y="493178"/>
          <a:ext cx="4594417" cy="2769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r>
            <a:rPr lang="en-US" sz="1200" baseline="0">
              <a:latin typeface="Arial" panose="020B0604020202020204" pitchFamily="34" charset="0"/>
              <a:cs typeface="Arial" panose="020B0604020202020204" pitchFamily="34" charset="0"/>
            </a:rPr>
            <a:t> month over month*</a:t>
          </a:r>
          <a:endParaRPr lang="en-US" sz="12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0.85695</cdr:y>
    </cdr:from>
    <cdr:to>
      <cdr:x>1</cdr:x>
      <cdr:y>1</cdr:y>
    </cdr:to>
    <cdr:sp macro="" textlink="">
      <cdr:nvSpPr>
        <cdr:cNvPr id="4" name="TextBox 3">
          <a:extLst xmlns:a="http://schemas.openxmlformats.org/drawingml/2006/main">
            <a:ext uri="{FF2B5EF4-FFF2-40B4-BE49-F238E27FC236}">
              <a16:creationId xmlns:a16="http://schemas.microsoft.com/office/drawing/2014/main" id="{DAAD1A37-2638-D2CB-A97F-5B4E7E0B6F45}"/>
            </a:ext>
          </a:extLst>
        </cdr:cNvPr>
        <cdr:cNvSpPr txBox="1"/>
      </cdr:nvSpPr>
      <cdr:spPr>
        <a:xfrm xmlns:a="http://schemas.openxmlformats.org/drawingml/2006/main">
          <a:off x="0" y="4792980"/>
          <a:ext cx="9479280" cy="800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*Seasonally adjusted.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 Data are through August 2023.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Bureau of Labor Statistics; Texas Workforce Commission; seasonal and other adjustments by the Federal Reserve Bank of Dallas.</a:t>
          </a:r>
        </a:p>
      </cdr:txBody>
    </cdr:sp>
  </cdr:relSizeAnchor>
  <cdr:relSizeAnchor xmlns:cdr="http://schemas.openxmlformats.org/drawingml/2006/chartDrawing">
    <cdr:from>
      <cdr:x>0.72669</cdr:x>
      <cdr:y>0.95913</cdr:y>
    </cdr:from>
    <cdr:to>
      <cdr:x>0.96463</cdr:x>
      <cdr:y>1</cdr:y>
    </cdr:to>
    <cdr:sp macro="" textlink="">
      <cdr:nvSpPr>
        <cdr:cNvPr id="5" name="TextBox 4">
          <a:extLst xmlns:a="http://schemas.openxmlformats.org/drawingml/2006/main">
            <a:ext uri="{FF2B5EF4-FFF2-40B4-BE49-F238E27FC236}">
              <a16:creationId xmlns:a16="http://schemas.microsoft.com/office/drawing/2014/main" id="{C880C7A1-2BE1-02CA-021A-D06872F8945A}"/>
            </a:ext>
          </a:extLst>
        </cdr:cNvPr>
        <cdr:cNvSpPr txBox="1"/>
      </cdr:nvSpPr>
      <cdr:spPr>
        <a:xfrm xmlns:a="http://schemas.openxmlformats.org/drawingml/2006/main">
          <a:off x="6888480" y="5364480"/>
          <a:ext cx="225552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effectLst/>
              <a:latin typeface="Montserrat" panose="00000500000000000000" pitchFamily="2" charset="0"/>
              <a:ea typeface="+mn-ea"/>
              <a:cs typeface="+mn-cs"/>
            </a:rPr>
            <a:t>The Federal Reserve Bank of Dallas</a:t>
          </a:r>
          <a:endParaRPr lang="en-US">
            <a:effectLst/>
            <a:latin typeface="Montserrat" panose="00000500000000000000" pitchFamily="2" charset="0"/>
          </a:endParaRPr>
        </a:p>
        <a:p xmlns:a="http://schemas.openxmlformats.org/drawingml/2006/main">
          <a:endParaRPr lang="en-US" sz="1100"/>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476509" cy="5590309"/>
    <xdr:graphicFrame macro="">
      <xdr:nvGraphicFramePr>
        <xdr:cNvPr id="2" name="Chart 1">
          <a:extLst>
            <a:ext uri="{FF2B5EF4-FFF2-40B4-BE49-F238E27FC236}">
              <a16:creationId xmlns:a16="http://schemas.microsoft.com/office/drawing/2014/main" id="{3F3FE10B-EE9B-D02B-199E-7F884598D45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0.01096</cdr:x>
      <cdr:y>0.10504</cdr:y>
    </cdr:from>
    <cdr:to>
      <cdr:x>0.36349</cdr:x>
      <cdr:y>0.17113</cdr:y>
    </cdr:to>
    <cdr:sp macro="" textlink="">
      <cdr:nvSpPr>
        <cdr:cNvPr id="2" name="TextBox 1">
          <a:extLst xmlns:a="http://schemas.openxmlformats.org/drawingml/2006/main">
            <a:ext uri="{FF2B5EF4-FFF2-40B4-BE49-F238E27FC236}">
              <a16:creationId xmlns:a16="http://schemas.microsoft.com/office/drawing/2014/main" id="{E260B4F4-2C77-3BDA-F20E-604BAEB9AC9C}"/>
            </a:ext>
          </a:extLst>
        </cdr:cNvPr>
        <cdr:cNvSpPr txBox="1"/>
      </cdr:nvSpPr>
      <cdr:spPr>
        <a:xfrm xmlns:a="http://schemas.openxmlformats.org/drawingml/2006/main">
          <a:off x="103872" y="587211"/>
          <a:ext cx="3340753" cy="369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ysClr val="windowText" lastClr="000000"/>
              </a:solidFill>
              <a:latin typeface="Arial" panose="020B0604020202020204" pitchFamily="34" charset="0"/>
              <a:cs typeface="Arial" panose="020B0604020202020204" pitchFamily="34" charset="0"/>
            </a:rPr>
            <a:t>Diffusion</a:t>
          </a:r>
          <a:r>
            <a:rPr lang="en-US" sz="1200" baseline="0">
              <a:solidFill>
                <a:sysClr val="windowText" lastClr="000000"/>
              </a:solidFill>
              <a:latin typeface="Arial" panose="020B0604020202020204" pitchFamily="34" charset="0"/>
              <a:cs typeface="Arial" panose="020B0604020202020204" pitchFamily="34" charset="0"/>
            </a:rPr>
            <a:t> index*</a:t>
          </a:r>
          <a:endParaRPr lang="en-US" sz="12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0.83507</cdr:y>
    </cdr:from>
    <cdr:to>
      <cdr:x>0.9943</cdr:x>
      <cdr:y>0.97689</cdr:y>
    </cdr:to>
    <cdr:sp macro="" textlink="">
      <cdr:nvSpPr>
        <cdr:cNvPr id="4" name="TextBox 3">
          <a:extLst xmlns:a="http://schemas.openxmlformats.org/drawingml/2006/main">
            <a:ext uri="{FF2B5EF4-FFF2-40B4-BE49-F238E27FC236}">
              <a16:creationId xmlns:a16="http://schemas.microsoft.com/office/drawing/2014/main" id="{9404B954-A574-40BD-A7AF-F2EA72952BF1}"/>
            </a:ext>
          </a:extLst>
        </cdr:cNvPr>
        <cdr:cNvSpPr txBox="1"/>
      </cdr:nvSpPr>
      <cdr:spPr>
        <a:xfrm xmlns:a="http://schemas.openxmlformats.org/drawingml/2006/main">
          <a:off x="0" y="4481945"/>
          <a:ext cx="9427883" cy="761151"/>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*Seasonally</a:t>
          </a:r>
          <a:r>
            <a:rPr lang="en-US" sz="1100" baseline="0">
              <a:latin typeface="Arial" panose="020B0604020202020204" pitchFamily="34" charset="0"/>
              <a:cs typeface="Arial" panose="020B0604020202020204" pitchFamily="34" charset="0"/>
            </a:rPr>
            <a:t> adjusted.</a:t>
          </a:r>
        </a:p>
        <a:p xmlns:a="http://schemas.openxmlformats.org/drawingml/2006/main">
          <a:r>
            <a:rPr lang="en-US" sz="1100">
              <a:latin typeface="Arial" panose="020B0604020202020204" pitchFamily="34" charset="0"/>
              <a:cs typeface="Arial" panose="020B0604020202020204" pitchFamily="34" charset="0"/>
            </a:rPr>
            <a:t>NOTES: Data are monthly through September 2023. An</a:t>
          </a:r>
          <a:r>
            <a:rPr lang="en-US" sz="1100" baseline="0">
              <a:latin typeface="Arial" panose="020B0604020202020204" pitchFamily="34" charset="0"/>
              <a:cs typeface="Arial" panose="020B0604020202020204" pitchFamily="34" charset="0"/>
            </a:rPr>
            <a:t> index reading above zero indicates expansion; a reading below zero indicates contraction.</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 Federal Reserve</a:t>
          </a:r>
          <a:r>
            <a:rPr lang="en-US" sz="1100" baseline="0">
              <a:latin typeface="Arial" panose="020B0604020202020204" pitchFamily="34" charset="0"/>
              <a:cs typeface="Arial" panose="020B0604020202020204" pitchFamily="34" charset="0"/>
            </a:rPr>
            <a:t> Bank of Dallas' </a:t>
          </a:r>
          <a:r>
            <a:rPr lang="en-US" sz="1100">
              <a:latin typeface="Arial" panose="020B0604020202020204" pitchFamily="34" charset="0"/>
              <a:cs typeface="Arial" panose="020B0604020202020204" pitchFamily="34" charset="0"/>
            </a:rPr>
            <a:t>Texas Business Outlook</a:t>
          </a:r>
          <a:r>
            <a:rPr lang="en-US" sz="1100" baseline="0">
              <a:latin typeface="Arial" panose="020B0604020202020204" pitchFamily="34" charset="0"/>
              <a:cs typeface="Arial" panose="020B0604020202020204" pitchFamily="34" charset="0"/>
            </a:rPr>
            <a:t> Surveys.</a:t>
          </a:r>
        </a:p>
        <a:p xmlns:a="http://schemas.openxmlformats.org/drawingml/2006/main">
          <a:pPr algn="r"/>
          <a:r>
            <a:rPr lang="en-US" sz="1100" baseline="0">
              <a:latin typeface="Montserrat" panose="00000500000000000000" pitchFamily="2" charset="0"/>
              <a:cs typeface="Arial" panose="020B0604020202020204" pitchFamily="34" charset="0"/>
            </a:rPr>
            <a:t>The Federal Reserve Bank of Dallas</a:t>
          </a:r>
          <a:endParaRPr lang="en-US" sz="1100">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0.01097</cdr:x>
      <cdr:y>0</cdr:y>
    </cdr:from>
    <cdr:to>
      <cdr:x>1</cdr:x>
      <cdr:y>0.10037</cdr:y>
    </cdr:to>
    <cdr:sp macro="" textlink="">
      <cdr:nvSpPr>
        <cdr:cNvPr id="3" name="TextBox 2">
          <a:extLst xmlns:a="http://schemas.openxmlformats.org/drawingml/2006/main">
            <a:ext uri="{FF2B5EF4-FFF2-40B4-BE49-F238E27FC236}">
              <a16:creationId xmlns:a16="http://schemas.microsoft.com/office/drawing/2014/main" id="{45CDE14D-56F8-89AA-827B-9C010C2DCABF}"/>
            </a:ext>
          </a:extLst>
        </cdr:cNvPr>
        <cdr:cNvSpPr txBox="1"/>
      </cdr:nvSpPr>
      <cdr:spPr>
        <a:xfrm xmlns:a="http://schemas.openxmlformats.org/drawingml/2006/main">
          <a:off x="103910" y="0"/>
          <a:ext cx="9372599" cy="5611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 2</a:t>
          </a:r>
          <a:endParaRPr lang="en-US" sz="1400" b="1" baseline="0">
            <a:solidFill>
              <a:schemeClr val="bg2"/>
            </a:solidFill>
            <a:latin typeface="Arial" panose="020B0604020202020204" pitchFamily="34" charset="0"/>
            <a:cs typeface="Arial" panose="020B0604020202020204" pitchFamily="34" charset="0"/>
          </a:endParaRPr>
        </a:p>
        <a:p xmlns:a="http://schemas.openxmlformats.org/drawingml/2006/main">
          <a:pPr algn="l"/>
          <a:r>
            <a:rPr lang="en-US" sz="1400" b="1" baseline="0">
              <a:solidFill>
                <a:schemeClr val="bg2"/>
              </a:solidFill>
              <a:latin typeface="Arial" panose="020B0604020202020204" pitchFamily="34" charset="0"/>
              <a:cs typeface="Arial" panose="020B0604020202020204" pitchFamily="34" charset="0"/>
            </a:rPr>
            <a:t>Manufacturing production rebounds, service sector continues growing</a:t>
          </a:r>
          <a:endParaRPr lang="en-US" sz="1400" b="1">
            <a:solidFill>
              <a:schemeClr val="bg2"/>
            </a:solidFill>
            <a:latin typeface="Arial" panose="020B0604020202020204" pitchFamily="34" charset="0"/>
            <a:cs typeface="Arial" panose="020B0604020202020204" pitchFamily="34" charset="0"/>
          </a:endParaRPr>
        </a:p>
        <a:p xmlns:a="http://schemas.openxmlformats.org/drawingml/2006/main">
          <a:pPr algn="l"/>
          <a:endParaRPr lang="en-US" sz="1800" b="1">
            <a:solidFill>
              <a:schemeClr val="bg2"/>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481705" cy="5602432"/>
    <xdr:graphicFrame macro="">
      <xdr:nvGraphicFramePr>
        <xdr:cNvPr id="8" name="Chart 1">
          <a:extLst>
            <a:ext uri="{FF2B5EF4-FFF2-40B4-BE49-F238E27FC236}">
              <a16:creationId xmlns:a16="http://schemas.microsoft.com/office/drawing/2014/main" id="{3402691B-B445-3436-ED06-DDB22FA3B5F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0.00482</cdr:x>
      <cdr:y>0.09727</cdr:y>
    </cdr:from>
    <cdr:to>
      <cdr:x>0.44152</cdr:x>
      <cdr:y>0.18791</cdr:y>
    </cdr:to>
    <cdr:sp macro="" textlink="">
      <cdr:nvSpPr>
        <cdr:cNvPr id="2" name="TextBox 1">
          <a:extLst xmlns:a="http://schemas.openxmlformats.org/drawingml/2006/main">
            <a:ext uri="{FF2B5EF4-FFF2-40B4-BE49-F238E27FC236}">
              <a16:creationId xmlns:a16="http://schemas.microsoft.com/office/drawing/2014/main" id="{5CE50856-C8C8-D883-95F4-536348EB98F5}"/>
            </a:ext>
          </a:extLst>
        </cdr:cNvPr>
        <cdr:cNvSpPr txBox="1"/>
      </cdr:nvSpPr>
      <cdr:spPr>
        <a:xfrm xmlns:a="http://schemas.openxmlformats.org/drawingml/2006/main">
          <a:off x="45720" y="521820"/>
          <a:ext cx="4139602" cy="4862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Diffusion index*</a:t>
          </a:r>
        </a:p>
      </cdr:txBody>
    </cdr:sp>
  </cdr:relSizeAnchor>
  <cdr:relSizeAnchor xmlns:cdr="http://schemas.openxmlformats.org/drawingml/2006/chartDrawing">
    <cdr:from>
      <cdr:x>0</cdr:x>
      <cdr:y>0.84943</cdr:y>
    </cdr:from>
    <cdr:to>
      <cdr:x>1</cdr:x>
      <cdr:y>0.99898</cdr:y>
    </cdr:to>
    <cdr:sp macro="" textlink="">
      <cdr:nvSpPr>
        <cdr:cNvPr id="3" name="TextBox 2">
          <a:extLst xmlns:a="http://schemas.openxmlformats.org/drawingml/2006/main">
            <a:ext uri="{FF2B5EF4-FFF2-40B4-BE49-F238E27FC236}">
              <a16:creationId xmlns:a16="http://schemas.microsoft.com/office/drawing/2014/main" id="{6301E958-31A8-3857-ED52-7C30F80ED38E}"/>
            </a:ext>
          </a:extLst>
        </cdr:cNvPr>
        <cdr:cNvSpPr txBox="1"/>
      </cdr:nvSpPr>
      <cdr:spPr>
        <a:xfrm xmlns:a="http://schemas.openxmlformats.org/drawingml/2006/main">
          <a:off x="0" y="4556760"/>
          <a:ext cx="9479280" cy="802248"/>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solidFill>
                <a:sysClr val="windowText" lastClr="000000"/>
              </a:solidFill>
              <a:effectLst/>
              <a:latin typeface="Arial" panose="020B0604020202020204" pitchFamily="34" charset="0"/>
              <a:ea typeface="+mn-ea"/>
              <a:cs typeface="Arial" panose="020B0604020202020204" pitchFamily="34" charset="0"/>
            </a:rPr>
            <a:t>*Seasonally adjusted.</a:t>
          </a:r>
          <a:endParaRPr lang="en-US" sz="1100" baseline="0">
            <a:effectLst/>
            <a:latin typeface="+mn-lt"/>
            <a:ea typeface="+mn-ea"/>
            <a:cs typeface="+mn-cs"/>
          </a:endParaRPr>
        </a:p>
        <a:p xmlns:a="http://schemas.openxmlformats.org/drawingml/2006/main">
          <a:r>
            <a:rPr lang="en-US" sz="1100">
              <a:solidFill>
                <a:sysClr val="windowText" lastClr="000000"/>
              </a:solidFill>
              <a:effectLst/>
              <a:latin typeface="Arial" panose="020B0604020202020204" pitchFamily="34" charset="0"/>
              <a:ea typeface="+mn-ea"/>
              <a:cs typeface="Arial" panose="020B0604020202020204" pitchFamily="34" charset="0"/>
            </a:rPr>
            <a:t>NOTES: Data are through September 2023. An index reading above zero indicates expansion; a reading below zero indicates contraction.</a:t>
          </a:r>
          <a:endParaRPr lang="en-US" sz="1100">
            <a:solidFill>
              <a:sysClr val="windowText" lastClr="000000"/>
            </a:solidFill>
            <a:effectLst/>
            <a:latin typeface="Arial" panose="020B0604020202020204" pitchFamily="34" charset="0"/>
            <a:cs typeface="Arial" panose="020B0604020202020204" pitchFamily="34" charset="0"/>
          </a:endParaRPr>
        </a:p>
        <a:p xmlns:a="http://schemas.openxmlformats.org/drawingml/2006/main">
          <a:r>
            <a:rPr lang="en-US" sz="1100">
              <a:solidFill>
                <a:sysClr val="windowText" lastClr="000000"/>
              </a:solidFill>
              <a:effectLst/>
              <a:latin typeface="Arial" panose="020B0604020202020204" pitchFamily="34" charset="0"/>
              <a:ea typeface="+mn-ea"/>
              <a:cs typeface="Arial" panose="020B0604020202020204" pitchFamily="34" charset="0"/>
            </a:rPr>
            <a:t>SOURCE: Federal Reserve Bank</a:t>
          </a:r>
          <a:r>
            <a:rPr lang="en-US" sz="1100" baseline="0">
              <a:solidFill>
                <a:sysClr val="windowText" lastClr="000000"/>
              </a:solidFill>
              <a:effectLst/>
              <a:latin typeface="Arial" panose="020B0604020202020204" pitchFamily="34" charset="0"/>
              <a:ea typeface="+mn-ea"/>
              <a:cs typeface="Arial" panose="020B0604020202020204" pitchFamily="34" charset="0"/>
            </a:rPr>
            <a:t> of Dallas' Texas Business Outlook Surveys.</a:t>
          </a:r>
        </a:p>
        <a:p xmlns:a="http://schemas.openxmlformats.org/drawingml/2006/main">
          <a:pPr algn="r"/>
          <a:r>
            <a:rPr lang="en-US" sz="1100">
              <a:solidFill>
                <a:sysClr val="windowText" lastClr="000000"/>
              </a:solidFill>
              <a:latin typeface="Montserrat" panose="00000500000000000000" pitchFamily="2" charset="0"/>
              <a:cs typeface="Arial" panose="020B0604020202020204" pitchFamily="34" charset="0"/>
            </a:rPr>
            <a:t>Federal Reserve Bank of Dallas</a:t>
          </a:r>
        </a:p>
      </cdr:txBody>
    </cdr:sp>
  </cdr:relSizeAnchor>
  <cdr:relSizeAnchor xmlns:cdr="http://schemas.openxmlformats.org/drawingml/2006/chartDrawing">
    <cdr:from>
      <cdr:x>0.00482</cdr:x>
      <cdr:y>1.86411E-7</cdr:y>
    </cdr:from>
    <cdr:to>
      <cdr:x>1</cdr:x>
      <cdr:y>0.16903</cdr:y>
    </cdr:to>
    <cdr:sp macro="" textlink="">
      <cdr:nvSpPr>
        <cdr:cNvPr id="4" name="TextBox 3">
          <a:extLst xmlns:a="http://schemas.openxmlformats.org/drawingml/2006/main">
            <a:ext uri="{FF2B5EF4-FFF2-40B4-BE49-F238E27FC236}">
              <a16:creationId xmlns:a16="http://schemas.microsoft.com/office/drawing/2014/main" id="{94545D38-151B-4071-BDFA-2DB4B13145FD}"/>
            </a:ext>
          </a:extLst>
        </cdr:cNvPr>
        <cdr:cNvSpPr txBox="1"/>
      </cdr:nvSpPr>
      <cdr:spPr>
        <a:xfrm xmlns:a="http://schemas.openxmlformats.org/drawingml/2006/main">
          <a:off x="45720" y="1"/>
          <a:ext cx="9433560" cy="9067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3</a:t>
          </a:r>
        </a:p>
        <a:p xmlns:a="http://schemas.openxmlformats.org/drawingml/2006/main">
          <a:pPr algn="l"/>
          <a:r>
            <a:rPr lang="en-US" sz="1400" b="1" baseline="0">
              <a:solidFill>
                <a:schemeClr val="bg2"/>
              </a:solidFill>
              <a:latin typeface="Arial" panose="020B0604020202020204" pitchFamily="34" charset="0"/>
              <a:cs typeface="Arial" panose="020B0604020202020204" pitchFamily="34" charset="0"/>
            </a:rPr>
            <a:t>Selling prices flat in manufacturing, modestly rising for services, survey finds</a:t>
          </a:r>
          <a:endParaRPr lang="en-US" sz="1400" b="1">
            <a:solidFill>
              <a:schemeClr val="bg2"/>
            </a:solidFill>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79280" cy="5593080"/>
    <xdr:graphicFrame macro="">
      <xdr:nvGraphicFramePr>
        <xdr:cNvPr id="2" name="Chart 1">
          <a:extLst>
            <a:ext uri="{FF2B5EF4-FFF2-40B4-BE49-F238E27FC236}">
              <a16:creationId xmlns:a16="http://schemas.microsoft.com/office/drawing/2014/main" id="{E7A00052-BE58-6554-AAF5-594BBE92A74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0.7983</cdr:y>
    </cdr:from>
    <cdr:to>
      <cdr:x>0.99674</cdr:x>
      <cdr:y>1</cdr:y>
    </cdr:to>
    <cdr:sp macro="" textlink="">
      <cdr:nvSpPr>
        <cdr:cNvPr id="2" name="TextBox 1">
          <a:extLst xmlns:a="http://schemas.openxmlformats.org/drawingml/2006/main">
            <a:ext uri="{FF2B5EF4-FFF2-40B4-BE49-F238E27FC236}">
              <a16:creationId xmlns:a16="http://schemas.microsoft.com/office/drawing/2014/main" id="{6848B4A2-36A3-ED95-3789-BD1C22C32454}"/>
            </a:ext>
          </a:extLst>
        </cdr:cNvPr>
        <cdr:cNvSpPr txBox="1"/>
      </cdr:nvSpPr>
      <cdr:spPr>
        <a:xfrm xmlns:a="http://schemas.openxmlformats.org/drawingml/2006/main">
          <a:off x="0" y="4282440"/>
          <a:ext cx="9448378" cy="1082040"/>
        </a:xfrm>
        <a:prstGeom xmlns:a="http://schemas.openxmlformats.org/drawingml/2006/main" prst="rect">
          <a:avLst/>
        </a:prstGeom>
      </cdr:spPr>
      <cdr:txBody>
        <a:bodyPr xmlns:a="http://schemas.openxmlformats.org/drawingml/2006/main" vertOverflow="clip" wrap="square" rtlCol="0" anchor="b"/>
        <a:lstStyle xmlns:a="http://schemas.openxmlformats.org/drawingml/2006/main"/>
        <a:p xmlns:a="http://schemas.openxmlformats.org/drawingml/2006/main">
          <a:r>
            <a:rPr lang="en-US" sz="1100">
              <a:solidFill>
                <a:sysClr val="windowText" lastClr="000000"/>
              </a:solidFill>
              <a:latin typeface="Arial" panose="020B0604020202020204" pitchFamily="34" charset="0"/>
              <a:cs typeface="Arial" panose="020B0604020202020204" pitchFamily="34" charset="0"/>
            </a:rPr>
            <a:t>NOTES: Shown</a:t>
          </a:r>
          <a:r>
            <a:rPr lang="en-US" sz="1100" baseline="0">
              <a:solidFill>
                <a:sysClr val="windowText" lastClr="000000"/>
              </a:solidFill>
              <a:latin typeface="Arial" panose="020B0604020202020204" pitchFamily="34" charset="0"/>
              <a:cs typeface="Arial" panose="020B0604020202020204" pitchFamily="34" charset="0"/>
            </a:rPr>
            <a:t> are trimmed means of firms' expectations for changes in wages and prices for the coming/current year. </a:t>
          </a:r>
          <a:r>
            <a:rPr lang="en-US" sz="1100">
              <a:solidFill>
                <a:sysClr val="windowText" lastClr="000000"/>
              </a:solidFill>
              <a:latin typeface="Arial" panose="020B0604020202020204" pitchFamily="34" charset="0"/>
              <a:cs typeface="Arial" panose="020B0604020202020204" pitchFamily="34" charset="0"/>
            </a:rPr>
            <a:t>Participants</a:t>
          </a:r>
          <a:r>
            <a:rPr lang="en-US" sz="1100" baseline="0">
              <a:solidFill>
                <a:sysClr val="windowText" lastClr="000000"/>
              </a:solidFill>
              <a:latin typeface="Arial" panose="020B0604020202020204" pitchFamily="34" charset="0"/>
              <a:cs typeface="Arial" panose="020B0604020202020204" pitchFamily="34" charset="0"/>
            </a:rPr>
            <a:t> were asked, "What annual percent change in wages and inputs prices do you expect this year and next, and by how much do you expect to change selling prices?"</a:t>
          </a:r>
          <a:br>
            <a:rPr lang="en-US" sz="1100">
              <a:solidFill>
                <a:sysClr val="windowText" lastClr="000000"/>
              </a:solidFill>
              <a:latin typeface="Arial" panose="020B0604020202020204" pitchFamily="34" charset="0"/>
              <a:cs typeface="Arial" panose="020B0604020202020204" pitchFamily="34" charset="0"/>
            </a:rPr>
          </a:br>
          <a:r>
            <a:rPr lang="en-US" sz="1100">
              <a:solidFill>
                <a:sysClr val="windowText" lastClr="000000"/>
              </a:solidFill>
              <a:latin typeface="Arial" panose="020B0604020202020204" pitchFamily="34" charset="0"/>
              <a:cs typeface="Arial" panose="020B0604020202020204" pitchFamily="34" charset="0"/>
            </a:rPr>
            <a:t>SOURCE: Federal Reserve</a:t>
          </a:r>
          <a:r>
            <a:rPr lang="en-US" sz="1100" baseline="0">
              <a:solidFill>
                <a:sysClr val="windowText" lastClr="000000"/>
              </a:solidFill>
              <a:latin typeface="Arial" panose="020B0604020202020204" pitchFamily="34" charset="0"/>
              <a:cs typeface="Arial" panose="020B0604020202020204" pitchFamily="34" charset="0"/>
            </a:rPr>
            <a:t> Bank of Dallas' </a:t>
          </a:r>
          <a:r>
            <a:rPr lang="en-US" sz="1100">
              <a:solidFill>
                <a:sysClr val="windowText" lastClr="000000"/>
              </a:solidFill>
              <a:latin typeface="Arial" panose="020B0604020202020204" pitchFamily="34" charset="0"/>
              <a:cs typeface="Arial" panose="020B0604020202020204" pitchFamily="34" charset="0"/>
            </a:rPr>
            <a:t>Texas </a:t>
          </a:r>
          <a:r>
            <a:rPr lang="en-US" sz="1100" baseline="0">
              <a:solidFill>
                <a:sysClr val="windowText" lastClr="000000"/>
              </a:solidFill>
              <a:latin typeface="Arial" panose="020B0604020202020204" pitchFamily="34" charset="0"/>
              <a:cs typeface="Arial" panose="020B0604020202020204" pitchFamily="34" charset="0"/>
            </a:rPr>
            <a:t>Business Outlook Surveys.</a:t>
          </a:r>
        </a:p>
        <a:p xmlns:a="http://schemas.openxmlformats.org/drawingml/2006/main">
          <a:endParaRPr lang="en-US" sz="1100">
            <a:solidFill>
              <a:sysClr val="windowText" lastClr="000000"/>
            </a:solidFill>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0.00161</cdr:x>
      <cdr:y>0.12463</cdr:y>
    </cdr:from>
    <cdr:to>
      <cdr:x>0.09444</cdr:x>
      <cdr:y>0.17626</cdr:y>
    </cdr:to>
    <cdr:sp macro="" textlink="">
      <cdr:nvSpPr>
        <cdr:cNvPr id="3" name="TextBox 2">
          <a:extLst xmlns:a="http://schemas.openxmlformats.org/drawingml/2006/main">
            <a:ext uri="{FF2B5EF4-FFF2-40B4-BE49-F238E27FC236}">
              <a16:creationId xmlns:a16="http://schemas.microsoft.com/office/drawing/2014/main" id="{956B0BB1-B9CA-C3C0-6D76-6FDDDBA45A78}"/>
            </a:ext>
          </a:extLst>
        </cdr:cNvPr>
        <cdr:cNvSpPr txBox="1"/>
      </cdr:nvSpPr>
      <cdr:spPr>
        <a:xfrm xmlns:a="http://schemas.openxmlformats.org/drawingml/2006/main">
          <a:off x="15240" y="668575"/>
          <a:ext cx="879962" cy="2769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cdr:x>
      <cdr:y>0.00224</cdr:y>
    </cdr:from>
    <cdr:to>
      <cdr:x>1</cdr:x>
      <cdr:y>0.10369</cdr:y>
    </cdr:to>
    <cdr:sp macro="" textlink="">
      <cdr:nvSpPr>
        <cdr:cNvPr id="4" name="TextBox 3">
          <a:extLst xmlns:a="http://schemas.openxmlformats.org/drawingml/2006/main">
            <a:ext uri="{FF2B5EF4-FFF2-40B4-BE49-F238E27FC236}">
              <a16:creationId xmlns:a16="http://schemas.microsoft.com/office/drawing/2014/main" id="{5809156B-618B-D3B2-A7F7-EC292AE1AF9D}"/>
            </a:ext>
          </a:extLst>
        </cdr:cNvPr>
        <cdr:cNvSpPr txBox="1"/>
      </cdr:nvSpPr>
      <cdr:spPr>
        <a:xfrm xmlns:a="http://schemas.openxmlformats.org/drawingml/2006/main">
          <a:off x="0" y="12016"/>
          <a:ext cx="9479280" cy="5442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400" b="1">
              <a:solidFill>
                <a:schemeClr val="bg2"/>
              </a:solidFill>
              <a:latin typeface="Arial" panose="020B0604020202020204" pitchFamily="34" charset="0"/>
              <a:cs typeface="Arial" panose="020B0604020202020204" pitchFamily="34" charset="0"/>
            </a:rPr>
            <a:t>Chart</a:t>
          </a:r>
          <a:r>
            <a:rPr lang="en-US" sz="1400" b="1" baseline="0">
              <a:solidFill>
                <a:schemeClr val="bg2"/>
              </a:solidFill>
              <a:latin typeface="Arial" panose="020B0604020202020204" pitchFamily="34" charset="0"/>
              <a:cs typeface="Arial" panose="020B0604020202020204" pitchFamily="34" charset="0"/>
            </a:rPr>
            <a:t> 4</a:t>
          </a:r>
        </a:p>
        <a:p xmlns:a="http://schemas.openxmlformats.org/drawingml/2006/main">
          <a:pPr algn="l"/>
          <a:r>
            <a:rPr lang="en-US" sz="1400" b="1" baseline="0">
              <a:solidFill>
                <a:schemeClr val="bg2"/>
              </a:solidFill>
              <a:latin typeface="Arial" panose="020B0604020202020204" pitchFamily="34" charset="0"/>
              <a:cs typeface="Arial" panose="020B0604020202020204" pitchFamily="34" charset="0"/>
            </a:rPr>
            <a:t>Firms lower expectations for 2023 price and wage growth </a:t>
          </a:r>
          <a:endParaRPr lang="en-US" sz="1400" b="1">
            <a:solidFill>
              <a:schemeClr val="bg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0.71624</cdr:x>
      <cdr:y>0.9446</cdr:y>
    </cdr:from>
    <cdr:to>
      <cdr:x>0.95981</cdr:x>
      <cdr:y>1</cdr:y>
    </cdr:to>
    <cdr:sp macro="" textlink="">
      <cdr:nvSpPr>
        <cdr:cNvPr id="5" name="TextBox 4">
          <a:extLst xmlns:a="http://schemas.openxmlformats.org/drawingml/2006/main">
            <a:ext uri="{FF2B5EF4-FFF2-40B4-BE49-F238E27FC236}">
              <a16:creationId xmlns:a16="http://schemas.microsoft.com/office/drawing/2014/main" id="{3B8559D6-7F14-A3DD-B213-050E7AB69A53}"/>
            </a:ext>
          </a:extLst>
        </cdr:cNvPr>
        <cdr:cNvSpPr txBox="1"/>
      </cdr:nvSpPr>
      <cdr:spPr>
        <a:xfrm xmlns:a="http://schemas.openxmlformats.org/drawingml/2006/main">
          <a:off x="6789420" y="5067300"/>
          <a:ext cx="2308860" cy="2971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1100" baseline="0">
              <a:effectLst/>
              <a:latin typeface="Montserrat" panose="00000500000000000000" pitchFamily="2" charset="0"/>
              <a:ea typeface="+mn-ea"/>
              <a:cs typeface="+mn-cs"/>
            </a:rPr>
            <a:t>The Federal Reserve Bank of Dallas</a:t>
          </a:r>
          <a:endParaRPr lang="en-US">
            <a:effectLst/>
            <a:latin typeface="Montserrat" panose="00000500000000000000" pitchFamily="2" charset="0"/>
          </a:endParaRPr>
        </a:p>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absoluteAnchor>
    <xdr:pos x="13478756" y="3681132"/>
    <xdr:ext cx="8671034" cy="6295259"/>
    <xdr:graphicFrame macro="">
      <xdr:nvGraphicFramePr>
        <xdr:cNvPr id="2" name="Chart 1">
          <a:extLst>
            <a:ext uri="{FF2B5EF4-FFF2-40B4-BE49-F238E27FC236}">
              <a16:creationId xmlns:a16="http://schemas.microsoft.com/office/drawing/2014/main" id="{A8551740-EC14-4D93-9F20-273C68C3DDE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Regional\RA%20Files\EO\Previous%20EO%20Chart%20Files\2023-09%20Pia\EO_File-Aug23_v5.xlsx" TargetMode="External"/><Relationship Id="rId1" Type="http://schemas.openxmlformats.org/officeDocument/2006/relationships/externalLinkPath" Target="file:///M:\Regional\RA%20Files\EO\Previous%20EO%20Chart%20Files\2023-09%20Pia\EO_File-Aug23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PDATE SCHEDULE"/>
      <sheetName val="## text charts ##"/>
      <sheetName val="Chart 1"/>
      <sheetName val="Chart 2"/>
      <sheetName val="Chart 3"/>
      <sheetName val="Chart 4"/>
      <sheetName val="Chart 5"/>
      <sheetName val="Chart 6"/>
      <sheetName val="Chart 7"/>
      <sheetName val="Chart 8"/>
      <sheetName val="## data + other charts ##"/>
      <sheetName val="Back of the Tray"/>
      <sheetName val="Chart 9"/>
      <sheetName val="Chart 10"/>
      <sheetName val="Chart 11"/>
      <sheetName val="Chart 12"/>
      <sheetName val="Chart 13"/>
      <sheetName val="Chart 14"/>
      <sheetName val="d. svs and mfg surveys"/>
      <sheetName val="c. Metro Sales YY"/>
      <sheetName val="d. Metro Sales"/>
      <sheetName val="c. Job Growth"/>
      <sheetName val="d. Job Growth"/>
      <sheetName val="c. Initial Claims"/>
      <sheetName val="d. Initial Claims"/>
      <sheetName val="c. TX Retail Sales"/>
      <sheetName val="d. TX Retail Sales"/>
      <sheetName val="c. WARN"/>
      <sheetName val="c. Vacancies over unemp"/>
      <sheetName val="d. JOLTS-WARN"/>
      <sheetName val="d. Unemployment"/>
      <sheetName val="c. Unemployment"/>
      <sheetName val="d. ECI"/>
      <sheetName val="c. Headline Inflation"/>
      <sheetName val="d. Headline Inflation"/>
      <sheetName val="c. Core Inflation"/>
      <sheetName val="d. Core inflation"/>
      <sheetName val="c. Mining-adjusted GDP"/>
      <sheetName val="d. Mining-adjusted GDP"/>
      <sheetName val="c. Benchmark"/>
      <sheetName val="d. Benchmark"/>
      <sheetName val="d. TBOS headline"/>
      <sheetName val="c. TBOS wages+emp"/>
      <sheetName val="d. TBOS wages+emp"/>
      <sheetName val="c. TBOS prices"/>
      <sheetName val="d. TBOS prices"/>
      <sheetName val="d. Word count"/>
      <sheetName val="d. TBOS SQ Prices Bar"/>
      <sheetName val="c. Exports"/>
      <sheetName val="d. Exports"/>
      <sheetName val="c. Unemp race-ethn"/>
      <sheetName val="d. Unemp race-ethn"/>
      <sheetName val="c. Heat wave impacts"/>
      <sheetName val="c. Heat wave impacts 2"/>
      <sheetName val="c. Heat wave impacts 3"/>
      <sheetName val="d. Heat wave impacts"/>
      <sheetName val="c. Factors decreasing rev-prod"/>
      <sheetName val="d. Factors decreasing rev-prod"/>
      <sheetName val="c. Factors increasing rev-prod"/>
      <sheetName val="c. Factors increasing rev-prod2"/>
      <sheetName val="d. Factors increasing rev-prod"/>
      <sheetName val="c. SQ increase prices"/>
      <sheetName val="SQ increase prices 2"/>
      <sheetName val="d. SQ increase prices"/>
      <sheetName val="c. SQ decrease prices"/>
      <sheetName val="d. SQ decrease prices"/>
      <sheetName val="c. SQ passing costs"/>
      <sheetName val="d. SQ passing costs"/>
      <sheetName val="c. SQ passing costs 2"/>
      <sheetName val="c. SQ passing costs 2 stacked"/>
      <sheetName val="d. SQ passing costs 2"/>
      <sheetName val="##Construction##"/>
      <sheetName val="c. Census Construction Spen"/>
      <sheetName val="d. Census Construction Spen"/>
      <sheetName val="c. TX Shares of U.S. constructi"/>
      <sheetName val="d. Dodge construction"/>
      <sheetName val="d. Dodge mfg"/>
      <sheetName val="d. Dodge vs. Census"/>
      <sheetName val="d. Labor Force"/>
      <sheetName val="d. Service sector selling price"/>
      <sheetName val="c. forecast"/>
      <sheetName val="d. Forecast"/>
      <sheetName val="c. TX median sales + inventory"/>
      <sheetName val="d. TX median sales + inventorie"/>
      <sheetName val="c. FHFA qq prices"/>
      <sheetName val="d. FHFA QQ ann ustx"/>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sheetData sheetId="21" refreshError="1"/>
      <sheetData sheetId="22">
        <row r="9">
          <cell r="S9" t="str">
            <v>Feb-23</v>
          </cell>
          <cell r="U9">
            <v>1.9368981932201601</v>
          </cell>
          <cell r="V9">
            <v>3.1005680345021824</v>
          </cell>
        </row>
        <row r="10">
          <cell r="S10" t="str">
            <v>Mar-23</v>
          </cell>
          <cell r="U10">
            <v>1.6901944701391836</v>
          </cell>
          <cell r="V10">
            <v>3.7453268161201425</v>
          </cell>
        </row>
        <row r="11">
          <cell r="S11" t="str">
            <v>Apr-23</v>
          </cell>
          <cell r="U11">
            <v>1.6878172425188298</v>
          </cell>
          <cell r="V11">
            <v>2.6104358176957332</v>
          </cell>
        </row>
        <row r="12">
          <cell r="S12" t="str">
            <v>May-23</v>
          </cell>
          <cell r="U12">
            <v>2.1874862793988425</v>
          </cell>
          <cell r="V12">
            <v>3.1953345313699977</v>
          </cell>
        </row>
        <row r="13">
          <cell r="S13" t="str">
            <v>Jun-23</v>
          </cell>
          <cell r="U13">
            <v>0.81084555055885854</v>
          </cell>
          <cell r="V13">
            <v>2.5170240171296543</v>
          </cell>
        </row>
        <row r="14">
          <cell r="S14" t="str">
            <v>Jul-23</v>
          </cell>
          <cell r="U14">
            <v>1.2138128730924569</v>
          </cell>
          <cell r="V14">
            <v>2.4594138776203867</v>
          </cell>
        </row>
        <row r="15">
          <cell r="S15" t="str">
            <v>Aug-23</v>
          </cell>
          <cell r="U15">
            <v>1.4458188502256553</v>
          </cell>
          <cell r="V15">
            <v>1.0714950136385903</v>
          </cell>
        </row>
      </sheetData>
      <sheetData sheetId="23" refreshError="1"/>
      <sheetData sheetId="24"/>
      <sheetData sheetId="25" refreshError="1"/>
      <sheetData sheetId="26"/>
      <sheetData sheetId="27" refreshError="1"/>
      <sheetData sheetId="28" refreshError="1"/>
      <sheetData sheetId="29"/>
      <sheetData sheetId="30"/>
      <sheetData sheetId="31" refreshError="1"/>
      <sheetData sheetId="32"/>
      <sheetData sheetId="33" refreshError="1"/>
      <sheetData sheetId="34"/>
      <sheetData sheetId="35" refreshError="1"/>
      <sheetData sheetId="36"/>
      <sheetData sheetId="37" refreshError="1"/>
      <sheetData sheetId="38"/>
      <sheetData sheetId="39" refreshError="1"/>
      <sheetData sheetId="40"/>
      <sheetData sheetId="41"/>
      <sheetData sheetId="42" refreshError="1"/>
      <sheetData sheetId="43"/>
      <sheetData sheetId="44" refreshError="1"/>
      <sheetData sheetId="45"/>
      <sheetData sheetId="46"/>
      <sheetData sheetId="47">
        <row r="21">
          <cell r="B21">
            <v>2019</v>
          </cell>
        </row>
        <row r="22">
          <cell r="B22">
            <v>4</v>
          </cell>
        </row>
        <row r="23">
          <cell r="B23">
            <v>3.8</v>
          </cell>
        </row>
        <row r="24">
          <cell r="B24">
            <v>2.8000000000000003</v>
          </cell>
        </row>
      </sheetData>
      <sheetData sheetId="48" refreshError="1"/>
      <sheetData sheetId="49"/>
      <sheetData sheetId="50" refreshError="1"/>
      <sheetData sheetId="51"/>
      <sheetData sheetId="52" refreshError="1"/>
      <sheetData sheetId="53" refreshError="1"/>
      <sheetData sheetId="54" refreshError="1"/>
      <sheetData sheetId="55"/>
      <sheetData sheetId="56" refreshError="1"/>
      <sheetData sheetId="57"/>
      <sheetData sheetId="58" refreshError="1"/>
      <sheetData sheetId="59" refreshError="1"/>
      <sheetData sheetId="60"/>
      <sheetData sheetId="61" refreshError="1"/>
      <sheetData sheetId="62" refreshError="1"/>
      <sheetData sheetId="63"/>
      <sheetData sheetId="64" refreshError="1"/>
      <sheetData sheetId="65"/>
      <sheetData sheetId="66" refreshError="1"/>
      <sheetData sheetId="67"/>
      <sheetData sheetId="68" refreshError="1"/>
      <sheetData sheetId="69" refreshError="1"/>
      <sheetData sheetId="70"/>
      <sheetData sheetId="71"/>
      <sheetData sheetId="72" refreshError="1"/>
      <sheetData sheetId="73"/>
      <sheetData sheetId="74" refreshError="1"/>
      <sheetData sheetId="75"/>
      <sheetData sheetId="76"/>
      <sheetData sheetId="77"/>
      <sheetData sheetId="78"/>
      <sheetData sheetId="79"/>
      <sheetData sheetId="80" refreshError="1"/>
      <sheetData sheetId="81"/>
      <sheetData sheetId="82" refreshError="1"/>
      <sheetData sheetId="83"/>
      <sheetData sheetId="84" refreshError="1"/>
      <sheetData sheetId="85"/>
    </sheetDataSet>
  </externalBook>
</externalLink>
</file>

<file path=xl/theme/theme1.xml><?xml version="1.0" encoding="utf-8"?>
<a:theme xmlns:a="http://schemas.openxmlformats.org/drawingml/2006/main" name="Office Theme">
  <a:themeElements>
    <a:clrScheme name="11K-Charts">
      <a:dk1>
        <a:srgbClr val="000000"/>
      </a:dk1>
      <a:lt1>
        <a:srgbClr val="FFFFFF"/>
      </a:lt1>
      <a:dk2>
        <a:srgbClr val="FBB040"/>
      </a:dk2>
      <a:lt2>
        <a:srgbClr val="2B5280"/>
      </a:lt2>
      <a:accent1>
        <a:srgbClr val="C3362B"/>
      </a:accent1>
      <a:accent2>
        <a:srgbClr val="6DBDE1"/>
      </a:accent2>
      <a:accent3>
        <a:srgbClr val="5BA73F"/>
      </a:accent3>
      <a:accent4>
        <a:srgbClr val="6F4A99"/>
      </a:accent4>
      <a:accent5>
        <a:srgbClr val="F47721"/>
      </a:accent5>
      <a:accent6>
        <a:srgbClr val="059F9F"/>
      </a:accent6>
      <a:hlink>
        <a:srgbClr val="0063A9"/>
      </a:hlink>
      <a:folHlink>
        <a:srgbClr val="6F4A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4.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13A67-78E0-45B4-958B-44B9BDDCD7E4}">
  <sheetPr>
    <tabColor theme="7" tint="0.59999389629810485"/>
  </sheetPr>
  <dimension ref="A2:BG57"/>
  <sheetViews>
    <sheetView topLeftCell="D1" workbookViewId="0">
      <selection activeCell="V15" sqref="V15"/>
    </sheetView>
  </sheetViews>
  <sheetFormatPr defaultRowHeight="15" x14ac:dyDescent="0.25"/>
  <cols>
    <col min="12" max="12" width="9.5703125" bestFit="1" customWidth="1"/>
  </cols>
  <sheetData>
    <row r="2" spans="1:59" x14ac:dyDescent="0.25">
      <c r="C2" s="1"/>
      <c r="D2" s="1"/>
      <c r="E2" s="2"/>
      <c r="F2" s="2"/>
      <c r="G2" s="2"/>
      <c r="S2" s="3"/>
      <c r="T2" s="4" t="s">
        <v>0</v>
      </c>
      <c r="U2" s="5" t="s">
        <v>1</v>
      </c>
      <c r="V2" s="5" t="s">
        <v>2</v>
      </c>
    </row>
    <row r="3" spans="1:59" x14ac:dyDescent="0.25">
      <c r="J3" s="6" t="str">
        <f ca="1">"-48 "&amp;YEAR(TODAY())+1&amp;"4"</f>
        <v>-48 20244</v>
      </c>
      <c r="K3" s="6" t="s">
        <v>3</v>
      </c>
      <c r="L3" s="7" t="s">
        <v>4</v>
      </c>
      <c r="S3" s="8" t="s">
        <v>5</v>
      </c>
      <c r="T3" s="6" t="s">
        <v>6</v>
      </c>
      <c r="U3" s="6" t="s">
        <v>7</v>
      </c>
      <c r="V3" s="7" t="s">
        <v>8</v>
      </c>
      <c r="AA3" s="9" t="s">
        <v>9</v>
      </c>
      <c r="AB3" s="9" t="s">
        <v>10</v>
      </c>
      <c r="AC3" s="10" t="s">
        <v>11</v>
      </c>
    </row>
    <row r="4" spans="1:59" ht="135" x14ac:dyDescent="0.25">
      <c r="J4" s="11" t="s">
        <v>12</v>
      </c>
      <c r="K4" s="11" t="s">
        <v>13</v>
      </c>
      <c r="L4" s="11" t="s">
        <v>14</v>
      </c>
      <c r="M4" s="1"/>
      <c r="S4" s="11" t="s">
        <v>15</v>
      </c>
      <c r="T4" s="11" t="s">
        <v>16</v>
      </c>
      <c r="U4" s="11" t="s">
        <v>17</v>
      </c>
      <c r="V4" s="11" t="s">
        <v>18</v>
      </c>
      <c r="W4" s="12"/>
      <c r="AA4" s="13" t="s">
        <v>15</v>
      </c>
      <c r="AB4" s="13" t="s">
        <v>19</v>
      </c>
      <c r="AC4" s="13" t="s">
        <v>20</v>
      </c>
      <c r="AF4" s="9" t="s">
        <v>21</v>
      </c>
      <c r="AG4" s="9" t="s">
        <v>10</v>
      </c>
      <c r="AH4" s="10" t="s">
        <v>11</v>
      </c>
    </row>
    <row r="5" spans="1:59" ht="45" x14ac:dyDescent="0.25">
      <c r="J5" s="11" t="s">
        <v>22</v>
      </c>
      <c r="K5" s="11" t="s">
        <v>23</v>
      </c>
      <c r="L5" s="11" t="s">
        <v>23</v>
      </c>
      <c r="M5" s="2"/>
      <c r="N5" s="2"/>
      <c r="S5" s="11" t="s">
        <v>22</v>
      </c>
      <c r="T5" s="11" t="s">
        <v>24</v>
      </c>
      <c r="U5" s="11" t="s">
        <v>24</v>
      </c>
      <c r="V5" s="11" t="s">
        <v>24</v>
      </c>
      <c r="X5" s="12"/>
      <c r="Y5" s="12"/>
      <c r="Z5" s="12"/>
      <c r="AA5" s="11" t="s">
        <v>22</v>
      </c>
      <c r="AB5" s="13" t="s">
        <v>25</v>
      </c>
      <c r="AC5" s="13" t="s">
        <v>25</v>
      </c>
      <c r="AD5" s="12"/>
      <c r="AE5" s="12"/>
      <c r="AF5" s="13" t="s">
        <v>15</v>
      </c>
      <c r="AG5" s="10" t="s">
        <v>19</v>
      </c>
      <c r="AH5" s="10" t="s">
        <v>20</v>
      </c>
      <c r="AI5" s="12"/>
      <c r="AJ5" s="12"/>
      <c r="AK5" s="12"/>
      <c r="AL5" s="12"/>
      <c r="AM5" s="12"/>
      <c r="AN5" s="12"/>
      <c r="AO5" s="12"/>
      <c r="AP5" s="12"/>
      <c r="AQ5" s="12"/>
      <c r="AR5" s="12"/>
      <c r="AS5" s="12"/>
      <c r="AT5" s="12"/>
      <c r="AU5" s="12"/>
      <c r="AV5" s="12"/>
      <c r="AW5" s="12"/>
      <c r="AX5" s="12"/>
      <c r="AY5" s="12"/>
      <c r="AZ5" s="12"/>
      <c r="BA5" s="12"/>
      <c r="BB5" s="12"/>
      <c r="BC5" s="12"/>
      <c r="BD5" s="12"/>
      <c r="BE5" s="12"/>
      <c r="BF5" s="12"/>
      <c r="BG5" s="12"/>
    </row>
    <row r="6" spans="1:59" x14ac:dyDescent="0.25">
      <c r="J6" s="14" t="s">
        <v>26</v>
      </c>
      <c r="K6" s="15" t="s">
        <v>27</v>
      </c>
      <c r="L6" s="14"/>
      <c r="S6" s="14" t="s">
        <v>28</v>
      </c>
      <c r="T6" s="14" t="s">
        <v>29</v>
      </c>
      <c r="U6" s="16" t="s">
        <v>29</v>
      </c>
      <c r="V6" s="16"/>
      <c r="AA6" s="17" t="s">
        <v>28</v>
      </c>
      <c r="AB6" s="10" t="s">
        <v>29</v>
      </c>
      <c r="AC6" s="10"/>
      <c r="AF6" s="17" t="s">
        <v>28</v>
      </c>
      <c r="AG6" s="10" t="s">
        <v>29</v>
      </c>
      <c r="AH6" s="10"/>
    </row>
    <row r="7" spans="1:59" ht="90" x14ac:dyDescent="0.25">
      <c r="J7" s="11" t="s">
        <v>15</v>
      </c>
      <c r="K7" s="18" t="s">
        <v>16</v>
      </c>
      <c r="L7" s="19" t="s">
        <v>30</v>
      </c>
      <c r="S7" s="19" t="s">
        <v>12</v>
      </c>
      <c r="T7" s="19" t="s">
        <v>31</v>
      </c>
      <c r="U7" s="18" t="s">
        <v>31</v>
      </c>
      <c r="V7" s="19" t="s">
        <v>14</v>
      </c>
      <c r="AA7" s="13" t="s">
        <v>12</v>
      </c>
      <c r="AB7" s="13" t="s">
        <v>32</v>
      </c>
      <c r="AC7" s="13" t="s">
        <v>33</v>
      </c>
      <c r="AF7" s="13" t="s">
        <v>12</v>
      </c>
      <c r="AG7" s="13" t="s">
        <v>32</v>
      </c>
      <c r="AH7" s="13" t="s">
        <v>33</v>
      </c>
    </row>
    <row r="8" spans="1:59" x14ac:dyDescent="0.25">
      <c r="C8" s="41" t="s">
        <v>34</v>
      </c>
      <c r="D8" s="41"/>
      <c r="E8" s="41"/>
      <c r="F8" s="41"/>
      <c r="J8" s="16"/>
      <c r="K8" s="15" t="s">
        <v>35</v>
      </c>
      <c r="L8" s="14" t="s">
        <v>36</v>
      </c>
      <c r="S8" t="s">
        <v>37</v>
      </c>
      <c r="T8" s="12">
        <v>155007</v>
      </c>
      <c r="U8" s="20">
        <v>3.7273910194733473</v>
      </c>
      <c r="V8" s="20">
        <v>8.0266132831785075</v>
      </c>
    </row>
    <row r="9" spans="1:59" s="25" customFormat="1" x14ac:dyDescent="0.25">
      <c r="A9"/>
      <c r="B9"/>
      <c r="C9" t="str">
        <f>IF(RIGHT(D9, 1) = "2", LEFT(D9,4), "")</f>
        <v/>
      </c>
      <c r="D9" t="s">
        <v>38</v>
      </c>
      <c r="E9">
        <f>((K22/K21)^4-1)*100</f>
        <v>1.6398115497115118</v>
      </c>
      <c r="F9">
        <f>((L22/L21)^4-1)*100</f>
        <v>0.38449422652064857</v>
      </c>
      <c r="G9"/>
      <c r="H9"/>
      <c r="I9"/>
      <c r="J9" s="1" t="s">
        <v>39</v>
      </c>
      <c r="K9" s="21">
        <v>135075</v>
      </c>
      <c r="L9" s="22">
        <v>11079.161</v>
      </c>
      <c r="M9" s="23" t="str">
        <f>IF(RIGHT(J9,1)="2",LEFT(J9,4),"")</f>
        <v/>
      </c>
      <c r="N9" s="12" t="s">
        <v>35</v>
      </c>
      <c r="O9" s="24" t="s">
        <v>36</v>
      </c>
      <c r="S9" s="25" t="s">
        <v>40</v>
      </c>
      <c r="T9" s="26">
        <v>155255</v>
      </c>
      <c r="U9" s="27">
        <v>1.9368981932201601</v>
      </c>
      <c r="V9" s="27">
        <v>3.1005680345021824</v>
      </c>
    </row>
    <row r="10" spans="1:59" s="25" customFormat="1" x14ac:dyDescent="0.25">
      <c r="A10"/>
      <c r="B10"/>
      <c r="C10" t="str">
        <f t="shared" ref="C10:C38" si="0">IF(RIGHT(D10, 1) = "2", LEFT(D10,4), "")</f>
        <v>2016</v>
      </c>
      <c r="D10" t="s">
        <v>41</v>
      </c>
      <c r="E10">
        <f t="shared" ref="E10:F38" si="1">((K23/K22)^4-1)*100</f>
        <v>1.360020217135105</v>
      </c>
      <c r="F10">
        <f t="shared" si="1"/>
        <v>0.82202633465453534</v>
      </c>
      <c r="G10"/>
      <c r="H10"/>
      <c r="I10"/>
      <c r="J10" t="s">
        <v>42</v>
      </c>
      <c r="K10" s="21">
        <v>135689</v>
      </c>
      <c r="L10" s="22">
        <v>11165.184999999999</v>
      </c>
      <c r="M10" s="23" t="str">
        <f t="shared" ref="M10:M57" si="2">IF(RIGHT(J10,1)="2",LEFT(J10,4),"")</f>
        <v/>
      </c>
      <c r="N10" s="23">
        <f>(((K10/K9)^4)-1)*100</f>
        <v>1.8306843454609645</v>
      </c>
      <c r="O10" s="23">
        <f>(((L10/L9)^4)-1)*100</f>
        <v>3.1421547008583905</v>
      </c>
      <c r="S10" s="25" t="s">
        <v>43</v>
      </c>
      <c r="T10" s="26">
        <v>155472</v>
      </c>
      <c r="U10" s="27">
        <v>1.6901944701391836</v>
      </c>
      <c r="V10" s="27">
        <v>3.7453268161201425</v>
      </c>
    </row>
    <row r="11" spans="1:59" s="25" customFormat="1" x14ac:dyDescent="0.25">
      <c r="A11"/>
      <c r="B11"/>
      <c r="C11" t="str">
        <f t="shared" si="0"/>
        <v/>
      </c>
      <c r="D11" t="s">
        <v>44</v>
      </c>
      <c r="E11">
        <f t="shared" si="1"/>
        <v>2.2638210715767437</v>
      </c>
      <c r="F11">
        <f t="shared" si="1"/>
        <v>3.2002089536166567</v>
      </c>
      <c r="G11"/>
      <c r="H11"/>
      <c r="I11"/>
      <c r="J11" t="s">
        <v>45</v>
      </c>
      <c r="K11" s="12">
        <v>136269</v>
      </c>
      <c r="L11" s="22">
        <v>11231.334999999999</v>
      </c>
      <c r="M11" s="23" t="str">
        <f t="shared" si="2"/>
        <v>2013</v>
      </c>
      <c r="N11" s="23">
        <f t="shared" ref="N11:O57" si="3">(((K11/K10)^4)-1)*100</f>
        <v>1.7207862295262277</v>
      </c>
      <c r="O11" s="23">
        <f t="shared" si="3"/>
        <v>2.391011003237109</v>
      </c>
      <c r="S11" s="25" t="s">
        <v>46</v>
      </c>
      <c r="T11" s="26">
        <v>155689</v>
      </c>
      <c r="U11" s="27">
        <v>1.6878172425188298</v>
      </c>
      <c r="V11" s="27">
        <v>2.6104358176957332</v>
      </c>
    </row>
    <row r="12" spans="1:59" s="25" customFormat="1" x14ac:dyDescent="0.25">
      <c r="A12"/>
      <c r="B12"/>
      <c r="C12" t="str">
        <f t="shared" si="0"/>
        <v/>
      </c>
      <c r="D12" t="s">
        <v>47</v>
      </c>
      <c r="E12">
        <f t="shared" si="1"/>
        <v>1.2391520459611671</v>
      </c>
      <c r="F12">
        <f t="shared" si="1"/>
        <v>0.56555781180085418</v>
      </c>
      <c r="G12"/>
      <c r="H12"/>
      <c r="I12"/>
      <c r="J12" t="s">
        <v>48</v>
      </c>
      <c r="K12" s="12">
        <v>136819</v>
      </c>
      <c r="L12" s="22">
        <v>11316.544</v>
      </c>
      <c r="M12" s="23" t="str">
        <f t="shared" si="2"/>
        <v/>
      </c>
      <c r="N12" s="23">
        <f t="shared" si="3"/>
        <v>1.6242543194386228</v>
      </c>
      <c r="O12" s="23">
        <f t="shared" si="3"/>
        <v>3.0693982183359836</v>
      </c>
      <c r="S12" s="25" t="s">
        <v>49</v>
      </c>
      <c r="T12" s="26">
        <v>155970</v>
      </c>
      <c r="U12" s="27">
        <v>2.1874862793988425</v>
      </c>
      <c r="V12" s="27">
        <v>3.1953345313699977</v>
      </c>
    </row>
    <row r="13" spans="1:59" s="25" customFormat="1" x14ac:dyDescent="0.25">
      <c r="A13"/>
      <c r="B13"/>
      <c r="C13" t="str">
        <f t="shared" si="0"/>
        <v/>
      </c>
      <c r="D13" t="s">
        <v>50</v>
      </c>
      <c r="E13">
        <f t="shared" si="1"/>
        <v>1.5688959239287259</v>
      </c>
      <c r="F13">
        <f t="shared" si="1"/>
        <v>3.0350711985718926</v>
      </c>
      <c r="G13"/>
      <c r="H13"/>
      <c r="I13"/>
      <c r="J13" t="s">
        <v>51</v>
      </c>
      <c r="K13" s="12">
        <v>137368</v>
      </c>
      <c r="L13" s="22">
        <v>11377.802</v>
      </c>
      <c r="M13" s="23" t="str">
        <f t="shared" si="2"/>
        <v/>
      </c>
      <c r="N13" s="23">
        <f t="shared" si="3"/>
        <v>1.6147266823506978</v>
      </c>
      <c r="O13" s="23">
        <f t="shared" si="3"/>
        <v>2.1828994544237812</v>
      </c>
      <c r="S13" s="25" t="s">
        <v>52</v>
      </c>
      <c r="T13" s="26">
        <v>156075</v>
      </c>
      <c r="U13" s="27">
        <v>0.81084555055885854</v>
      </c>
      <c r="V13" s="27">
        <v>2.5170240171296543</v>
      </c>
    </row>
    <row r="14" spans="1:59" s="25" customFormat="1" x14ac:dyDescent="0.25">
      <c r="A14"/>
      <c r="B14"/>
      <c r="C14" t="str">
        <f t="shared" si="0"/>
        <v>2017</v>
      </c>
      <c r="D14" t="s">
        <v>53</v>
      </c>
      <c r="E14">
        <f t="shared" si="1"/>
        <v>1.6903500542164496</v>
      </c>
      <c r="F14">
        <f t="shared" si="1"/>
        <v>1.9828285583386451</v>
      </c>
      <c r="G14"/>
      <c r="H14"/>
      <c r="I14"/>
      <c r="J14" t="s">
        <v>54</v>
      </c>
      <c r="K14" s="12">
        <v>137986</v>
      </c>
      <c r="L14" s="22">
        <v>11468.43</v>
      </c>
      <c r="M14" s="23" t="str">
        <f t="shared" si="2"/>
        <v/>
      </c>
      <c r="N14" s="23">
        <f t="shared" si="3"/>
        <v>1.8117260774511257</v>
      </c>
      <c r="O14" s="23">
        <f t="shared" si="3"/>
        <v>3.2244043270057698</v>
      </c>
      <c r="S14" s="25" t="s">
        <v>55</v>
      </c>
      <c r="T14" s="26">
        <v>156232</v>
      </c>
      <c r="U14" s="27">
        <v>1.2138128730924569</v>
      </c>
      <c r="V14" s="27">
        <v>2.4594138776203867</v>
      </c>
    </row>
    <row r="15" spans="1:59" s="25" customFormat="1" x14ac:dyDescent="0.25">
      <c r="A15"/>
      <c r="B15"/>
      <c r="C15" t="str">
        <f t="shared" si="0"/>
        <v/>
      </c>
      <c r="D15" t="s">
        <v>56</v>
      </c>
      <c r="E15">
        <f t="shared" si="1"/>
        <v>1.126236148822013</v>
      </c>
      <c r="F15">
        <f t="shared" si="1"/>
        <v>0.63957799928071601</v>
      </c>
      <c r="G15"/>
      <c r="H15"/>
      <c r="I15"/>
      <c r="J15" t="s">
        <v>57</v>
      </c>
      <c r="K15" s="12">
        <v>138833</v>
      </c>
      <c r="L15" s="22">
        <v>11584.111999999999</v>
      </c>
      <c r="M15" s="23" t="str">
        <f t="shared" si="2"/>
        <v>2014</v>
      </c>
      <c r="N15" s="23">
        <f t="shared" si="3"/>
        <v>2.4780214745944384</v>
      </c>
      <c r="O15" s="23">
        <f t="shared" si="3"/>
        <v>4.0962581879527837</v>
      </c>
      <c r="S15" s="25" t="s">
        <v>58</v>
      </c>
      <c r="T15" s="26">
        <v>156419</v>
      </c>
      <c r="U15" s="27">
        <v>1.4458188502256553</v>
      </c>
      <c r="V15" s="27">
        <v>1.0714950136385903</v>
      </c>
    </row>
    <row r="16" spans="1:59" s="25" customFormat="1" x14ac:dyDescent="0.25">
      <c r="A16"/>
      <c r="B16"/>
      <c r="C16" t="str">
        <f t="shared" si="0"/>
        <v/>
      </c>
      <c r="D16" t="s">
        <v>59</v>
      </c>
      <c r="E16">
        <f t="shared" si="1"/>
        <v>1.4280017037254567</v>
      </c>
      <c r="F16">
        <f t="shared" si="1"/>
        <v>2.6373343024463258</v>
      </c>
      <c r="G16"/>
      <c r="H16"/>
      <c r="I16"/>
      <c r="J16" t="s">
        <v>60</v>
      </c>
      <c r="K16" s="12">
        <v>139563</v>
      </c>
      <c r="L16" s="22">
        <v>11672.547</v>
      </c>
      <c r="M16" s="23" t="str">
        <f t="shared" si="2"/>
        <v/>
      </c>
      <c r="N16" s="23">
        <f t="shared" si="3"/>
        <v>2.1198932423422523</v>
      </c>
      <c r="O16" s="23">
        <f t="shared" si="3"/>
        <v>3.0888118030699019</v>
      </c>
      <c r="T16" s="26"/>
      <c r="U16" s="27"/>
      <c r="V16" s="27"/>
    </row>
    <row r="17" spans="1:22" s="25" customFormat="1" x14ac:dyDescent="0.25">
      <c r="A17"/>
      <c r="B17"/>
      <c r="C17" t="str">
        <f t="shared" si="0"/>
        <v/>
      </c>
      <c r="D17" t="s">
        <v>61</v>
      </c>
      <c r="E17">
        <f t="shared" si="1"/>
        <v>2.0767030033214784</v>
      </c>
      <c r="F17">
        <f t="shared" si="1"/>
        <v>3.1652630969480233</v>
      </c>
      <c r="G17"/>
      <c r="H17"/>
      <c r="I17"/>
      <c r="J17" t="s">
        <v>62</v>
      </c>
      <c r="K17" s="12">
        <v>140366</v>
      </c>
      <c r="L17" s="22">
        <v>11794.761</v>
      </c>
      <c r="M17" s="23" t="str">
        <f t="shared" si="2"/>
        <v/>
      </c>
      <c r="N17" s="23">
        <f t="shared" si="3"/>
        <v>2.3214087448901521</v>
      </c>
      <c r="O17" s="23">
        <f t="shared" si="3"/>
        <v>4.254318852294503</v>
      </c>
      <c r="T17" s="26"/>
      <c r="U17" s="27"/>
      <c r="V17" s="27"/>
    </row>
    <row r="18" spans="1:22" s="25" customFormat="1" x14ac:dyDescent="0.25">
      <c r="A18"/>
      <c r="B18"/>
      <c r="C18" t="str">
        <f t="shared" si="0"/>
        <v>2018</v>
      </c>
      <c r="D18" t="s">
        <v>63</v>
      </c>
      <c r="E18">
        <f t="shared" si="1"/>
        <v>1.8606868901114071</v>
      </c>
      <c r="F18">
        <f t="shared" si="1"/>
        <v>2.8250590643443374</v>
      </c>
      <c r="G18"/>
      <c r="H18"/>
      <c r="I18"/>
      <c r="J18" t="s">
        <v>64</v>
      </c>
      <c r="K18" s="12">
        <v>140924</v>
      </c>
      <c r="L18" s="22">
        <v>11801.914000000001</v>
      </c>
      <c r="M18" s="23" t="str">
        <f t="shared" si="2"/>
        <v/>
      </c>
      <c r="N18" s="23">
        <f t="shared" si="3"/>
        <v>1.599635727079618</v>
      </c>
      <c r="O18" s="23">
        <f t="shared" si="3"/>
        <v>0.24280304103114769</v>
      </c>
      <c r="T18" s="26"/>
      <c r="U18" s="27"/>
      <c r="V18" s="27"/>
    </row>
    <row r="19" spans="1:22" s="25" customFormat="1" x14ac:dyDescent="0.25">
      <c r="A19"/>
      <c r="B19"/>
      <c r="C19" t="str">
        <f t="shared" si="0"/>
        <v/>
      </c>
      <c r="D19" t="s">
        <v>65</v>
      </c>
      <c r="E19">
        <f t="shared" si="1"/>
        <v>1.064870800268003</v>
      </c>
      <c r="F19">
        <f t="shared" si="1"/>
        <v>2.1576548140830987</v>
      </c>
      <c r="G19"/>
      <c r="H19"/>
      <c r="I19"/>
      <c r="J19" t="s">
        <v>66</v>
      </c>
      <c r="K19" s="12">
        <v>141695</v>
      </c>
      <c r="L19" s="22">
        <v>11860.593000000001</v>
      </c>
      <c r="M19" s="23" t="str">
        <f t="shared" si="2"/>
        <v>2015</v>
      </c>
      <c r="N19" s="23">
        <f t="shared" si="3"/>
        <v>2.2064385346992621</v>
      </c>
      <c r="O19" s="23">
        <f t="shared" si="3"/>
        <v>2.0036776916704468</v>
      </c>
      <c r="T19" s="26"/>
      <c r="U19" s="27"/>
      <c r="V19" s="27"/>
    </row>
    <row r="20" spans="1:22" s="25" customFormat="1" x14ac:dyDescent="0.25">
      <c r="A20"/>
      <c r="B20"/>
      <c r="C20" t="str">
        <f t="shared" si="0"/>
        <v/>
      </c>
      <c r="D20" t="s">
        <v>67</v>
      </c>
      <c r="E20">
        <f t="shared" si="1"/>
        <v>1.1943779710778424</v>
      </c>
      <c r="F20">
        <f t="shared" si="1"/>
        <v>2.1109376453093853</v>
      </c>
      <c r="G20"/>
      <c r="H20"/>
      <c r="I20"/>
      <c r="J20" t="s">
        <v>68</v>
      </c>
      <c r="K20" s="12">
        <v>142265</v>
      </c>
      <c r="L20" s="22">
        <v>11911.165000000001</v>
      </c>
      <c r="M20" s="23" t="str">
        <f t="shared" si="2"/>
        <v/>
      </c>
      <c r="N20" s="23">
        <f t="shared" si="3"/>
        <v>1.6188254009166014</v>
      </c>
      <c r="O20" s="23">
        <f t="shared" si="3"/>
        <v>1.7164864821725967</v>
      </c>
      <c r="T20" s="26"/>
      <c r="U20" s="27"/>
      <c r="V20" s="27"/>
    </row>
    <row r="21" spans="1:22" s="25" customFormat="1" x14ac:dyDescent="0.25">
      <c r="A21"/>
      <c r="B21"/>
      <c r="C21" t="str">
        <f t="shared" si="0"/>
        <v/>
      </c>
      <c r="D21" t="s">
        <v>69</v>
      </c>
      <c r="E21">
        <f t="shared" si="1"/>
        <v>1.3822283479574704</v>
      </c>
      <c r="F21">
        <f t="shared" si="1"/>
        <v>2.3467584398780605</v>
      </c>
      <c r="G21"/>
      <c r="H21"/>
      <c r="I21"/>
      <c r="J21" t="s">
        <v>70</v>
      </c>
      <c r="K21" s="12">
        <v>143083</v>
      </c>
      <c r="L21" s="22">
        <v>11944.540999999999</v>
      </c>
      <c r="M21" s="23" t="str">
        <f t="shared" si="2"/>
        <v/>
      </c>
      <c r="N21" s="23">
        <f t="shared" si="3"/>
        <v>2.3198457177542542</v>
      </c>
      <c r="O21" s="23">
        <f t="shared" si="3"/>
        <v>1.1255505373791497</v>
      </c>
      <c r="T21" s="26"/>
      <c r="U21" s="27"/>
      <c r="V21" s="27"/>
    </row>
    <row r="22" spans="1:22" s="25" customFormat="1" x14ac:dyDescent="0.25">
      <c r="A22"/>
      <c r="B22"/>
      <c r="C22" t="str">
        <f t="shared" si="0"/>
        <v>2019</v>
      </c>
      <c r="D22" t="s">
        <v>71</v>
      </c>
      <c r="E22">
        <f t="shared" si="1"/>
        <v>1.2753466026904858</v>
      </c>
      <c r="F22">
        <f t="shared" si="1"/>
        <v>2.2595107795675862</v>
      </c>
      <c r="G22"/>
      <c r="H22"/>
      <c r="I22"/>
      <c r="J22" t="s">
        <v>38</v>
      </c>
      <c r="K22" s="12">
        <v>143666</v>
      </c>
      <c r="L22" s="22">
        <v>11956.005999999999</v>
      </c>
      <c r="M22" s="23" t="str">
        <f t="shared" si="2"/>
        <v/>
      </c>
      <c r="N22" s="23">
        <f t="shared" si="3"/>
        <v>1.6398115497115118</v>
      </c>
      <c r="O22" s="23">
        <f t="shared" si="3"/>
        <v>0.38449422652064857</v>
      </c>
      <c r="T22" s="26"/>
      <c r="U22" s="27"/>
      <c r="V22" s="27"/>
    </row>
    <row r="23" spans="1:22" s="25" customFormat="1" x14ac:dyDescent="0.25">
      <c r="A23"/>
      <c r="B23"/>
      <c r="C23" t="str">
        <f t="shared" si="0"/>
        <v/>
      </c>
      <c r="D23" t="s">
        <v>72</v>
      </c>
      <c r="E23">
        <f t="shared" si="1"/>
        <v>1.3891689838304577</v>
      </c>
      <c r="F23">
        <f t="shared" si="1"/>
        <v>2.3257476977452507</v>
      </c>
      <c r="G23"/>
      <c r="H23"/>
      <c r="I23"/>
      <c r="J23" t="s">
        <v>41</v>
      </c>
      <c r="K23" s="12">
        <v>144152</v>
      </c>
      <c r="L23" s="22">
        <v>11980.501</v>
      </c>
      <c r="M23" s="23" t="str">
        <f t="shared" si="2"/>
        <v>2016</v>
      </c>
      <c r="N23" s="23">
        <f>(((K23/K22)^4)-1)*100</f>
        <v>1.360020217135105</v>
      </c>
      <c r="O23" s="23">
        <f t="shared" si="3"/>
        <v>0.82202633465453534</v>
      </c>
      <c r="T23" s="26"/>
      <c r="U23" s="27"/>
      <c r="V23" s="27"/>
    </row>
    <row r="24" spans="1:22" s="25" customFormat="1" x14ac:dyDescent="0.25">
      <c r="A24"/>
      <c r="B24"/>
      <c r="C24" t="str">
        <f t="shared" si="0"/>
        <v/>
      </c>
      <c r="D24" t="s">
        <v>73</v>
      </c>
      <c r="E24">
        <f t="shared" si="1"/>
        <v>1.1841967553748223</v>
      </c>
      <c r="F24">
        <f t="shared" si="1"/>
        <v>1.2822161299268275</v>
      </c>
      <c r="G24"/>
      <c r="H24"/>
      <c r="I24"/>
      <c r="J24" t="s">
        <v>44</v>
      </c>
      <c r="K24" s="12">
        <v>144961</v>
      </c>
      <c r="L24" s="22">
        <v>12075.222</v>
      </c>
      <c r="M24" s="23" t="str">
        <f t="shared" si="2"/>
        <v/>
      </c>
      <c r="N24" s="23">
        <f t="shared" si="3"/>
        <v>2.2638210715767437</v>
      </c>
      <c r="O24" s="23">
        <f t="shared" si="3"/>
        <v>3.2002089536166567</v>
      </c>
      <c r="T24" s="26"/>
      <c r="U24" s="27"/>
      <c r="V24" s="27"/>
    </row>
    <row r="25" spans="1:22" s="25" customFormat="1" x14ac:dyDescent="0.25">
      <c r="A25"/>
      <c r="B25"/>
      <c r="C25" t="str">
        <f t="shared" si="0"/>
        <v/>
      </c>
      <c r="D25" t="s">
        <v>74</v>
      </c>
      <c r="E25">
        <f t="shared" si="1"/>
        <v>-2.1437971104884768</v>
      </c>
      <c r="F25">
        <f t="shared" si="1"/>
        <v>-4.5723987881574057E-2</v>
      </c>
      <c r="G25"/>
      <c r="H25"/>
      <c r="I25"/>
      <c r="J25" t="s">
        <v>47</v>
      </c>
      <c r="K25" s="12">
        <v>145408</v>
      </c>
      <c r="L25" s="22">
        <v>12092.259</v>
      </c>
      <c r="M25" s="23" t="str">
        <f t="shared" si="2"/>
        <v/>
      </c>
      <c r="N25" s="23">
        <f t="shared" si="3"/>
        <v>1.2391520459611671</v>
      </c>
      <c r="O25" s="23">
        <f t="shared" si="3"/>
        <v>0.56555781180085418</v>
      </c>
      <c r="T25" s="26"/>
      <c r="U25" s="27"/>
      <c r="V25" s="27"/>
    </row>
    <row r="26" spans="1:22" s="25" customFormat="1" x14ac:dyDescent="0.25">
      <c r="A26"/>
      <c r="B26"/>
      <c r="C26" t="str">
        <f t="shared" si="0"/>
        <v>2020</v>
      </c>
      <c r="D26" t="s">
        <v>75</v>
      </c>
      <c r="E26">
        <f t="shared" si="1"/>
        <v>-30.902426617796785</v>
      </c>
      <c r="F26">
        <f t="shared" si="1"/>
        <v>-25.579701387235364</v>
      </c>
      <c r="G26"/>
      <c r="H26"/>
      <c r="I26"/>
      <c r="J26" t="s">
        <v>50</v>
      </c>
      <c r="K26" s="12">
        <v>145975</v>
      </c>
      <c r="L26" s="22">
        <v>12182.985000000001</v>
      </c>
      <c r="M26" s="23" t="str">
        <f t="shared" si="2"/>
        <v/>
      </c>
      <c r="N26" s="23">
        <f t="shared" si="3"/>
        <v>1.5688959239287259</v>
      </c>
      <c r="O26" s="23">
        <f t="shared" si="3"/>
        <v>3.0350711985718926</v>
      </c>
      <c r="T26" s="26"/>
      <c r="U26" s="27"/>
      <c r="V26" s="27"/>
    </row>
    <row r="27" spans="1:22" s="25" customFormat="1" x14ac:dyDescent="0.25">
      <c r="A27"/>
      <c r="B27"/>
      <c r="C27" t="str">
        <f t="shared" si="0"/>
        <v/>
      </c>
      <c r="D27" t="s">
        <v>76</v>
      </c>
      <c r="E27">
        <f t="shared" si="1"/>
        <v>12.587092569990466</v>
      </c>
      <c r="F27">
        <f t="shared" si="1"/>
        <v>5.902016416437661</v>
      </c>
      <c r="G27"/>
      <c r="H27"/>
      <c r="I27"/>
      <c r="J27" t="s">
        <v>53</v>
      </c>
      <c r="K27" s="12">
        <v>146588</v>
      </c>
      <c r="L27" s="22">
        <v>12242.933000000001</v>
      </c>
      <c r="M27" s="23" t="str">
        <f t="shared" si="2"/>
        <v>2017</v>
      </c>
      <c r="N27" s="23">
        <f t="shared" si="3"/>
        <v>1.6903500542164496</v>
      </c>
      <c r="O27" s="23">
        <f t="shared" si="3"/>
        <v>1.9828285583386451</v>
      </c>
      <c r="T27" s="26"/>
      <c r="U27" s="27"/>
      <c r="V27" s="27"/>
    </row>
    <row r="28" spans="1:22" s="25" customFormat="1" x14ac:dyDescent="0.25">
      <c r="A28"/>
      <c r="B28"/>
      <c r="C28" t="str">
        <f t="shared" si="0"/>
        <v/>
      </c>
      <c r="D28" t="s">
        <v>77</v>
      </c>
      <c r="E28">
        <f t="shared" si="1"/>
        <v>2.0328093080087539</v>
      </c>
      <c r="F28">
        <f t="shared" si="1"/>
        <v>5.9453762125646348</v>
      </c>
      <c r="G28"/>
      <c r="H28"/>
      <c r="I28"/>
      <c r="J28" t="s">
        <v>56</v>
      </c>
      <c r="K28" s="12">
        <v>146999</v>
      </c>
      <c r="L28" s="22">
        <v>12262.462</v>
      </c>
      <c r="M28" s="23" t="str">
        <f t="shared" si="2"/>
        <v/>
      </c>
      <c r="N28" s="23">
        <f t="shared" si="3"/>
        <v>1.126236148822013</v>
      </c>
      <c r="O28" s="23">
        <f t="shared" si="3"/>
        <v>0.63957799928071601</v>
      </c>
      <c r="T28" s="26"/>
      <c r="U28" s="27"/>
      <c r="V28" s="27"/>
    </row>
    <row r="29" spans="1:22" s="25" customFormat="1" x14ac:dyDescent="0.25">
      <c r="A29"/>
      <c r="B29"/>
      <c r="C29" t="str">
        <f t="shared" si="0"/>
        <v/>
      </c>
      <c r="D29" t="s">
        <v>78</v>
      </c>
      <c r="E29">
        <f t="shared" si="1"/>
        <v>5.3046893836052877</v>
      </c>
      <c r="F29">
        <f t="shared" si="1"/>
        <v>5.0488713297885957</v>
      </c>
      <c r="G29"/>
      <c r="H29"/>
      <c r="I29"/>
      <c r="J29" t="s">
        <v>59</v>
      </c>
      <c r="K29" s="12">
        <v>147521</v>
      </c>
      <c r="L29" s="22">
        <v>12342.525</v>
      </c>
      <c r="M29" s="23" t="str">
        <f t="shared" si="2"/>
        <v/>
      </c>
      <c r="N29" s="23">
        <f t="shared" si="3"/>
        <v>1.4280017037254567</v>
      </c>
      <c r="O29" s="23">
        <f t="shared" si="3"/>
        <v>2.6373343024463258</v>
      </c>
      <c r="T29" s="26"/>
      <c r="U29" s="27"/>
      <c r="V29" s="27"/>
    </row>
    <row r="30" spans="1:22" s="25" customFormat="1" x14ac:dyDescent="0.25">
      <c r="A30"/>
      <c r="B30"/>
      <c r="C30" t="str">
        <f t="shared" si="0"/>
        <v>2021</v>
      </c>
      <c r="D30" t="s">
        <v>79</v>
      </c>
      <c r="E30">
        <f t="shared" si="1"/>
        <v>4.1110086796385392</v>
      </c>
      <c r="F30">
        <f t="shared" si="1"/>
        <v>5.5057252128574152</v>
      </c>
      <c r="G30"/>
      <c r="H30"/>
      <c r="I30"/>
      <c r="J30" t="s">
        <v>61</v>
      </c>
      <c r="K30" s="12">
        <v>148281</v>
      </c>
      <c r="L30" s="22">
        <v>12439.055</v>
      </c>
      <c r="M30" s="23" t="str">
        <f t="shared" si="2"/>
        <v/>
      </c>
      <c r="N30" s="23">
        <f t="shared" si="3"/>
        <v>2.0767030033214784</v>
      </c>
      <c r="O30" s="23">
        <f t="shared" si="3"/>
        <v>3.1652630969480233</v>
      </c>
      <c r="T30" s="26"/>
      <c r="U30" s="27"/>
      <c r="V30" s="27"/>
    </row>
    <row r="31" spans="1:22" s="25" customFormat="1" x14ac:dyDescent="0.25">
      <c r="A31"/>
      <c r="B31"/>
      <c r="C31" t="str">
        <f t="shared" si="0"/>
        <v/>
      </c>
      <c r="D31" t="s">
        <v>80</v>
      </c>
      <c r="E31">
        <f t="shared" si="1"/>
        <v>5.5699000135507104</v>
      </c>
      <c r="F31">
        <f t="shared" si="1"/>
        <v>6.238766213795377</v>
      </c>
      <c r="G31"/>
      <c r="H31"/>
      <c r="I31"/>
      <c r="J31" t="s">
        <v>63</v>
      </c>
      <c r="K31" s="12">
        <v>148966</v>
      </c>
      <c r="L31" s="22">
        <v>12525.992</v>
      </c>
      <c r="M31" s="23" t="str">
        <f t="shared" si="2"/>
        <v>2018</v>
      </c>
      <c r="N31" s="23">
        <f t="shared" si="3"/>
        <v>1.8606868901114071</v>
      </c>
      <c r="O31" s="23">
        <f t="shared" si="3"/>
        <v>2.8250590643443374</v>
      </c>
      <c r="T31" s="26"/>
      <c r="U31" s="27"/>
      <c r="V31" s="27"/>
    </row>
    <row r="32" spans="1:22" s="25" customFormat="1" x14ac:dyDescent="0.25">
      <c r="A32"/>
      <c r="B32"/>
      <c r="C32" t="str">
        <f t="shared" si="0"/>
        <v/>
      </c>
      <c r="D32" t="s">
        <v>81</v>
      </c>
      <c r="E32">
        <f t="shared" si="1"/>
        <v>5.4230020671374612</v>
      </c>
      <c r="F32">
        <f t="shared" si="1"/>
        <v>7.7776832312609123</v>
      </c>
      <c r="G32"/>
      <c r="H32"/>
      <c r="I32"/>
      <c r="J32" t="s">
        <v>65</v>
      </c>
      <c r="K32" s="12">
        <v>149361</v>
      </c>
      <c r="L32" s="22">
        <v>12593.019</v>
      </c>
      <c r="M32" s="23" t="str">
        <f t="shared" si="2"/>
        <v/>
      </c>
      <c r="N32" s="23">
        <f t="shared" si="3"/>
        <v>1.064870800268003</v>
      </c>
      <c r="O32" s="23">
        <f t="shared" si="3"/>
        <v>2.1576548140830987</v>
      </c>
      <c r="T32" s="26"/>
      <c r="U32" s="27"/>
      <c r="V32" s="27"/>
    </row>
    <row r="33" spans="1:22" s="25" customFormat="1" x14ac:dyDescent="0.25">
      <c r="A33"/>
      <c r="B33"/>
      <c r="C33" t="str">
        <f t="shared" si="0"/>
        <v/>
      </c>
      <c r="D33" t="s">
        <v>82</v>
      </c>
      <c r="E33">
        <f t="shared" si="1"/>
        <v>4.5693333944545111</v>
      </c>
      <c r="F33">
        <f t="shared" si="1"/>
        <v>5.515851517257131</v>
      </c>
      <c r="G33"/>
      <c r="H33"/>
      <c r="I33"/>
      <c r="J33" t="s">
        <v>67</v>
      </c>
      <c r="K33" s="12">
        <v>149805</v>
      </c>
      <c r="L33" s="22">
        <v>12658.957</v>
      </c>
      <c r="M33" s="23" t="str">
        <f t="shared" si="2"/>
        <v/>
      </c>
      <c r="N33" s="23">
        <f t="shared" si="3"/>
        <v>1.1943779710778424</v>
      </c>
      <c r="O33" s="23">
        <f t="shared" si="3"/>
        <v>2.1109376453093853</v>
      </c>
      <c r="T33" s="26"/>
      <c r="U33" s="27"/>
      <c r="V33" s="27"/>
    </row>
    <row r="34" spans="1:22" s="25" customFormat="1" x14ac:dyDescent="0.25">
      <c r="A34"/>
      <c r="B34"/>
      <c r="C34" t="str">
        <f t="shared" si="0"/>
        <v>2022</v>
      </c>
      <c r="D34" t="s">
        <v>83</v>
      </c>
      <c r="E34">
        <f t="shared" si="1"/>
        <v>2.635544623420305</v>
      </c>
      <c r="F34">
        <f t="shared" si="1"/>
        <v>3.599110628879143</v>
      </c>
      <c r="G34"/>
      <c r="H34"/>
      <c r="I34"/>
      <c r="J34" t="s">
        <v>69</v>
      </c>
      <c r="K34" s="12">
        <v>150320</v>
      </c>
      <c r="L34" s="22">
        <v>12732.581</v>
      </c>
      <c r="M34" s="23" t="str">
        <f t="shared" si="2"/>
        <v/>
      </c>
      <c r="N34" s="23">
        <f t="shared" si="3"/>
        <v>1.3822283479574704</v>
      </c>
      <c r="O34" s="23">
        <f t="shared" si="3"/>
        <v>2.3467584398780605</v>
      </c>
      <c r="T34" s="26"/>
      <c r="U34" s="27"/>
      <c r="V34" s="27"/>
    </row>
    <row r="35" spans="1:22" s="25" customFormat="1" x14ac:dyDescent="0.25">
      <c r="A35"/>
      <c r="B35"/>
      <c r="C35" t="str">
        <f t="shared" si="0"/>
        <v/>
      </c>
      <c r="D35" t="s">
        <v>84</v>
      </c>
      <c r="E35">
        <f t="shared" si="1"/>
        <v>3.3749629014792948</v>
      </c>
      <c r="F35">
        <f t="shared" si="1"/>
        <v>6.4479600426317951</v>
      </c>
      <c r="G35"/>
      <c r="H35"/>
      <c r="I35"/>
      <c r="J35" t="s">
        <v>71</v>
      </c>
      <c r="K35" s="12">
        <v>150797</v>
      </c>
      <c r="L35" s="22">
        <v>12803.903</v>
      </c>
      <c r="M35" s="23" t="str">
        <f t="shared" si="2"/>
        <v>2019</v>
      </c>
      <c r="N35" s="23">
        <f t="shared" si="3"/>
        <v>1.2753466026904858</v>
      </c>
      <c r="O35" s="23">
        <f t="shared" si="3"/>
        <v>2.2595107795675862</v>
      </c>
      <c r="T35" s="26"/>
      <c r="U35" s="27"/>
      <c r="V35" s="27"/>
    </row>
    <row r="36" spans="1:22" s="25" customFormat="1" x14ac:dyDescent="0.25">
      <c r="A36"/>
      <c r="B36"/>
      <c r="C36" t="str">
        <f t="shared" si="0"/>
        <v/>
      </c>
      <c r="D36" t="s">
        <v>85</v>
      </c>
      <c r="E36">
        <f t="shared" si="1"/>
        <v>2.2387217249357771</v>
      </c>
      <c r="F36">
        <f t="shared" si="1"/>
        <v>1.6502262899992459</v>
      </c>
      <c r="G36"/>
      <c r="H36"/>
      <c r="I36"/>
      <c r="J36" t="s">
        <v>72</v>
      </c>
      <c r="K36" s="12">
        <v>151318</v>
      </c>
      <c r="L36" s="22">
        <v>12877.709000000001</v>
      </c>
      <c r="M36" s="23" t="str">
        <f t="shared" si="2"/>
        <v/>
      </c>
      <c r="N36" s="23">
        <f t="shared" si="3"/>
        <v>1.3891689838304577</v>
      </c>
      <c r="O36" s="23">
        <f t="shared" si="3"/>
        <v>2.3257476977452507</v>
      </c>
      <c r="T36" s="26"/>
      <c r="U36" s="27"/>
      <c r="V36" s="27"/>
    </row>
    <row r="37" spans="1:22" s="25" customFormat="1" x14ac:dyDescent="0.25">
      <c r="A37"/>
      <c r="B37"/>
      <c r="C37" t="str">
        <f t="shared" si="0"/>
        <v/>
      </c>
      <c r="D37" t="s">
        <v>86</v>
      </c>
      <c r="E37">
        <f t="shared" si="1"/>
        <v>2.4474883763943467</v>
      </c>
      <c r="F37">
        <f t="shared" si="1"/>
        <v>4.9349405167519622</v>
      </c>
      <c r="G37"/>
      <c r="H37"/>
      <c r="I37"/>
      <c r="J37" t="s">
        <v>73</v>
      </c>
      <c r="K37" s="12">
        <v>151764</v>
      </c>
      <c r="L37" s="22">
        <v>12918.791999999999</v>
      </c>
      <c r="M37" s="23" t="str">
        <f t="shared" si="2"/>
        <v/>
      </c>
      <c r="N37" s="23">
        <f t="shared" si="3"/>
        <v>1.1841967553748223</v>
      </c>
      <c r="O37" s="23">
        <f t="shared" si="3"/>
        <v>1.2822161299268275</v>
      </c>
      <c r="T37" s="26"/>
      <c r="U37" s="27"/>
      <c r="V37" s="27"/>
    </row>
    <row r="38" spans="1:22" s="25" customFormat="1" x14ac:dyDescent="0.25">
      <c r="A38"/>
      <c r="B38"/>
      <c r="C38" t="str">
        <f t="shared" si="0"/>
        <v>2023</v>
      </c>
      <c r="D38" t="s">
        <v>87</v>
      </c>
      <c r="E38">
        <f t="shared" si="1"/>
        <v>1.5604538274102131</v>
      </c>
      <c r="F38">
        <f t="shared" si="1"/>
        <v>2.77382698733879</v>
      </c>
      <c r="G38"/>
      <c r="H38"/>
      <c r="I38"/>
      <c r="J38" t="s">
        <v>74</v>
      </c>
      <c r="K38" s="12">
        <v>150944</v>
      </c>
      <c r="L38" s="22">
        <v>12917.315000000001</v>
      </c>
      <c r="M38" s="23" t="str">
        <f t="shared" si="2"/>
        <v/>
      </c>
      <c r="N38" s="23">
        <f t="shared" si="3"/>
        <v>-2.1437971104884768</v>
      </c>
      <c r="O38" s="23">
        <f t="shared" si="3"/>
        <v>-4.5723987881574057E-2</v>
      </c>
      <c r="T38" s="26"/>
      <c r="U38" s="27"/>
      <c r="V38" s="27"/>
    </row>
    <row r="39" spans="1:22" s="25" customFormat="1" x14ac:dyDescent="0.25">
      <c r="A39"/>
      <c r="B39"/>
      <c r="C39"/>
      <c r="D39" t="s">
        <v>88</v>
      </c>
      <c r="E39" s="20"/>
      <c r="F39" s="20"/>
      <c r="G39"/>
      <c r="H39"/>
      <c r="I39"/>
      <c r="J39" t="s">
        <v>75</v>
      </c>
      <c r="K39" s="12">
        <v>137620</v>
      </c>
      <c r="L39" s="22">
        <v>11997.62</v>
      </c>
      <c r="M39" s="23" t="str">
        <f t="shared" si="2"/>
        <v>2020</v>
      </c>
      <c r="N39" s="23">
        <f t="shared" si="3"/>
        <v>-30.902426617796785</v>
      </c>
      <c r="O39" s="23">
        <f t="shared" si="3"/>
        <v>-25.579701387235364</v>
      </c>
      <c r="T39" s="26"/>
      <c r="U39" s="27"/>
      <c r="V39" s="27"/>
    </row>
    <row r="40" spans="1:22" s="25" customFormat="1" x14ac:dyDescent="0.25">
      <c r="A40"/>
      <c r="B40"/>
      <c r="C40"/>
      <c r="D40" s="1" t="s">
        <v>89</v>
      </c>
      <c r="E40"/>
      <c r="F40"/>
      <c r="G40"/>
      <c r="H40"/>
      <c r="I40"/>
      <c r="J40" t="s">
        <v>76</v>
      </c>
      <c r="K40" s="12">
        <v>141760</v>
      </c>
      <c r="L40" s="22">
        <v>12170.857</v>
      </c>
      <c r="M40" s="23" t="str">
        <f t="shared" si="2"/>
        <v/>
      </c>
      <c r="N40" s="23">
        <f t="shared" si="3"/>
        <v>12.587092569990466</v>
      </c>
      <c r="O40" s="23">
        <f t="shared" si="3"/>
        <v>5.902016416437661</v>
      </c>
      <c r="T40" s="26"/>
      <c r="U40" s="27"/>
      <c r="V40" s="27"/>
    </row>
    <row r="41" spans="1:22" s="25" customFormat="1" x14ac:dyDescent="0.25">
      <c r="A41"/>
      <c r="B41"/>
      <c r="C41"/>
      <c r="D41"/>
      <c r="E41"/>
      <c r="F41"/>
      <c r="G41"/>
      <c r="H41"/>
      <c r="I41"/>
      <c r="J41" t="s">
        <v>77</v>
      </c>
      <c r="K41" s="12">
        <v>142475</v>
      </c>
      <c r="L41" s="22">
        <v>12347.859</v>
      </c>
      <c r="M41" s="23" t="str">
        <f t="shared" si="2"/>
        <v/>
      </c>
      <c r="N41" s="23">
        <f t="shared" si="3"/>
        <v>2.0328093080087539</v>
      </c>
      <c r="O41" s="23">
        <f t="shared" si="3"/>
        <v>5.9453762125646348</v>
      </c>
      <c r="T41" s="26"/>
      <c r="U41" s="27"/>
      <c r="V41" s="27"/>
    </row>
    <row r="42" spans="1:22" s="25" customFormat="1" x14ac:dyDescent="0.25">
      <c r="A42"/>
      <c r="B42"/>
      <c r="C42"/>
      <c r="D42"/>
      <c r="E42"/>
      <c r="F42"/>
      <c r="G42"/>
      <c r="H42"/>
      <c r="I42"/>
      <c r="J42" t="s">
        <v>78</v>
      </c>
      <c r="K42" s="12">
        <v>144328</v>
      </c>
      <c r="L42" s="22">
        <v>12500.849</v>
      </c>
      <c r="M42" s="23" t="str">
        <f t="shared" si="2"/>
        <v/>
      </c>
      <c r="N42" s="23">
        <f t="shared" si="3"/>
        <v>5.3046893836052877</v>
      </c>
      <c r="O42" s="23">
        <f t="shared" si="3"/>
        <v>5.0488713297885957</v>
      </c>
      <c r="T42" s="26"/>
      <c r="U42" s="27"/>
      <c r="V42" s="27"/>
    </row>
    <row r="43" spans="1:22" s="25" customFormat="1" x14ac:dyDescent="0.25">
      <c r="A43"/>
      <c r="B43"/>
      <c r="C43"/>
      <c r="D43"/>
      <c r="E43"/>
      <c r="F43"/>
      <c r="G43"/>
      <c r="H43"/>
      <c r="I43"/>
      <c r="J43" t="s">
        <v>79</v>
      </c>
      <c r="K43" s="12">
        <v>145789</v>
      </c>
      <c r="L43" s="22">
        <v>12669.472</v>
      </c>
      <c r="M43" s="23" t="str">
        <f t="shared" si="2"/>
        <v>2021</v>
      </c>
      <c r="N43" s="23">
        <f t="shared" si="3"/>
        <v>4.1110086796385392</v>
      </c>
      <c r="O43" s="23">
        <f t="shared" si="3"/>
        <v>5.5057252128574152</v>
      </c>
      <c r="T43" s="26"/>
      <c r="U43" s="27"/>
      <c r="V43" s="27"/>
    </row>
    <row r="44" spans="1:22" s="25" customFormat="1" x14ac:dyDescent="0.25">
      <c r="A44"/>
      <c r="B44"/>
      <c r="C44"/>
      <c r="D44"/>
      <c r="E44"/>
      <c r="F44"/>
      <c r="G44"/>
      <c r="H44"/>
      <c r="I44"/>
      <c r="J44" t="s">
        <v>80</v>
      </c>
      <c r="K44" s="12">
        <v>147778</v>
      </c>
      <c r="L44" s="22">
        <v>12862.615</v>
      </c>
      <c r="M44" s="23" t="str">
        <f t="shared" si="2"/>
        <v/>
      </c>
      <c r="N44" s="23">
        <f t="shared" si="3"/>
        <v>5.5699000135507104</v>
      </c>
      <c r="O44" s="23">
        <f t="shared" si="3"/>
        <v>6.238766213795377</v>
      </c>
      <c r="T44" s="26"/>
      <c r="U44" s="27"/>
      <c r="V44" s="27"/>
    </row>
    <row r="45" spans="1:22" s="25" customFormat="1" x14ac:dyDescent="0.25">
      <c r="A45"/>
      <c r="B45"/>
      <c r="C45"/>
      <c r="D45"/>
      <c r="E45"/>
      <c r="F45"/>
      <c r="G45"/>
      <c r="H45"/>
      <c r="I45"/>
      <c r="J45" t="s">
        <v>81</v>
      </c>
      <c r="K45" s="12">
        <v>149742</v>
      </c>
      <c r="L45" s="22">
        <v>13105.737999999999</v>
      </c>
      <c r="M45" s="23" t="str">
        <f t="shared" si="2"/>
        <v/>
      </c>
      <c r="N45" s="23">
        <f t="shared" si="3"/>
        <v>5.4230020671374612</v>
      </c>
      <c r="O45" s="23">
        <f t="shared" si="3"/>
        <v>7.7776832312609123</v>
      </c>
      <c r="T45" s="26"/>
      <c r="U45" s="27"/>
      <c r="V45" s="27"/>
    </row>
    <row r="46" spans="1:22" s="25" customFormat="1" x14ac:dyDescent="0.25">
      <c r="A46"/>
      <c r="B46"/>
      <c r="C46"/>
      <c r="D46"/>
      <c r="E46"/>
      <c r="F46"/>
      <c r="G46"/>
      <c r="H46"/>
      <c r="I46"/>
      <c r="J46" t="s">
        <v>82</v>
      </c>
      <c r="K46" s="12">
        <v>151424</v>
      </c>
      <c r="L46" s="22">
        <v>13282.839</v>
      </c>
      <c r="M46" s="23" t="str">
        <f t="shared" si="2"/>
        <v/>
      </c>
      <c r="N46" s="23">
        <f t="shared" si="3"/>
        <v>4.5693333944545111</v>
      </c>
      <c r="O46" s="23">
        <f t="shared" si="3"/>
        <v>5.515851517257131</v>
      </c>
      <c r="T46" s="26"/>
      <c r="U46" s="27"/>
      <c r="V46" s="27"/>
    </row>
    <row r="47" spans="1:22" s="25" customFormat="1" x14ac:dyDescent="0.25">
      <c r="A47"/>
      <c r="B47"/>
      <c r="C47"/>
      <c r="D47"/>
      <c r="E47"/>
      <c r="F47"/>
      <c r="G47"/>
      <c r="H47"/>
      <c r="I47"/>
      <c r="J47" t="s">
        <v>83</v>
      </c>
      <c r="K47" s="12">
        <v>152412</v>
      </c>
      <c r="L47" s="22">
        <v>13400.775</v>
      </c>
      <c r="M47" s="23" t="str">
        <f t="shared" si="2"/>
        <v>2022</v>
      </c>
      <c r="N47" s="23">
        <f t="shared" si="3"/>
        <v>2.635544623420305</v>
      </c>
      <c r="O47" s="23">
        <f t="shared" si="3"/>
        <v>3.599110628879143</v>
      </c>
      <c r="T47" s="26"/>
      <c r="U47" s="27"/>
      <c r="V47" s="27"/>
    </row>
    <row r="48" spans="1:22" s="25" customFormat="1" x14ac:dyDescent="0.25">
      <c r="A48"/>
      <c r="B48"/>
      <c r="C48"/>
      <c r="D48"/>
      <c r="E48"/>
      <c r="F48"/>
      <c r="G48"/>
      <c r="H48"/>
      <c r="I48"/>
      <c r="J48" t="s">
        <v>84</v>
      </c>
      <c r="K48" s="12">
        <v>153682</v>
      </c>
      <c r="L48" s="22">
        <v>13611.759</v>
      </c>
      <c r="M48" s="23" t="str">
        <f t="shared" si="2"/>
        <v/>
      </c>
      <c r="N48" s="23">
        <f t="shared" si="3"/>
        <v>3.3749629014792948</v>
      </c>
      <c r="O48" s="23">
        <f t="shared" si="3"/>
        <v>6.4479600426317951</v>
      </c>
      <c r="T48" s="26"/>
      <c r="U48" s="27"/>
      <c r="V48" s="27"/>
    </row>
    <row r="49" spans="1:22" s="25" customFormat="1" x14ac:dyDescent="0.25">
      <c r="A49"/>
      <c r="B49"/>
      <c r="C49"/>
      <c r="D49"/>
      <c r="E49"/>
      <c r="F49"/>
      <c r="G49"/>
      <c r="H49"/>
      <c r="I49"/>
      <c r="J49" t="s">
        <v>85</v>
      </c>
      <c r="K49" s="12">
        <v>154535</v>
      </c>
      <c r="L49" s="22">
        <v>13667.571</v>
      </c>
      <c r="M49" s="23" t="str">
        <f t="shared" si="2"/>
        <v/>
      </c>
      <c r="N49" s="23">
        <f t="shared" si="3"/>
        <v>2.2387217249357771</v>
      </c>
      <c r="O49" s="23">
        <f t="shared" si="3"/>
        <v>1.6502262899992459</v>
      </c>
      <c r="T49" s="26"/>
      <c r="U49" s="27"/>
      <c r="V49" s="27"/>
    </row>
    <row r="50" spans="1:22" s="25" customFormat="1" x14ac:dyDescent="0.25">
      <c r="A50"/>
      <c r="B50"/>
      <c r="C50"/>
      <c r="D50"/>
      <c r="E50"/>
      <c r="F50"/>
      <c r="G50"/>
      <c r="H50"/>
      <c r="I50"/>
      <c r="J50" t="s">
        <v>86</v>
      </c>
      <c r="K50" s="12">
        <v>155472</v>
      </c>
      <c r="L50" s="22">
        <v>13833.159</v>
      </c>
      <c r="M50" s="23" t="str">
        <f t="shared" si="2"/>
        <v/>
      </c>
      <c r="N50" s="23">
        <f t="shared" si="3"/>
        <v>2.4474883763943467</v>
      </c>
      <c r="O50" s="23">
        <f t="shared" si="3"/>
        <v>4.9349405167519622</v>
      </c>
      <c r="T50" s="26"/>
      <c r="U50" s="27"/>
      <c r="V50" s="27"/>
    </row>
    <row r="51" spans="1:22" s="25" customFormat="1" x14ac:dyDescent="0.25">
      <c r="A51"/>
      <c r="B51"/>
      <c r="C51"/>
      <c r="D51"/>
      <c r="E51"/>
      <c r="F51"/>
      <c r="G51"/>
      <c r="H51"/>
      <c r="I51"/>
      <c r="J51" t="s">
        <v>87</v>
      </c>
      <c r="K51" s="12">
        <v>156075</v>
      </c>
      <c r="L51" s="22">
        <v>13928.103999999999</v>
      </c>
      <c r="M51" s="23" t="str">
        <f t="shared" si="2"/>
        <v>2023</v>
      </c>
      <c r="N51" s="23">
        <f t="shared" si="3"/>
        <v>1.5604538274102131</v>
      </c>
      <c r="O51" s="23">
        <f t="shared" si="3"/>
        <v>2.77382698733879</v>
      </c>
      <c r="T51" s="26"/>
      <c r="U51" s="27"/>
      <c r="V51" s="27"/>
    </row>
    <row r="52" spans="1:22" s="25" customFormat="1" x14ac:dyDescent="0.25">
      <c r="A52"/>
      <c r="B52"/>
      <c r="C52"/>
      <c r="D52"/>
      <c r="E52"/>
      <c r="F52"/>
      <c r="G52"/>
      <c r="H52"/>
      <c r="I52"/>
      <c r="J52" t="s">
        <v>88</v>
      </c>
      <c r="K52" s="12" t="e">
        <v>#N/A</v>
      </c>
      <c r="L52" s="22" t="e">
        <v>#N/A</v>
      </c>
      <c r="M52" s="23" t="str">
        <f t="shared" si="2"/>
        <v/>
      </c>
      <c r="N52" s="37">
        <v>1.3</v>
      </c>
      <c r="O52" s="37">
        <v>1.8</v>
      </c>
      <c r="P52" s="25" t="s">
        <v>90</v>
      </c>
      <c r="T52" s="26"/>
      <c r="U52" s="27"/>
      <c r="V52" s="27"/>
    </row>
    <row r="53" spans="1:22" s="25" customFormat="1" x14ac:dyDescent="0.25">
      <c r="A53"/>
      <c r="B53"/>
      <c r="C53"/>
      <c r="D53"/>
      <c r="E53"/>
      <c r="F53"/>
      <c r="G53"/>
      <c r="H53"/>
      <c r="I53"/>
      <c r="J53" t="s">
        <v>89</v>
      </c>
      <c r="K53" s="12" t="e">
        <v>#N/A</v>
      </c>
      <c r="L53" s="22" t="e">
        <v>#N/A</v>
      </c>
      <c r="M53" s="23" t="str">
        <f t="shared" si="2"/>
        <v/>
      </c>
      <c r="N53" s="23" t="e">
        <f t="shared" si="3"/>
        <v>#N/A</v>
      </c>
      <c r="O53" s="23" t="e">
        <f t="shared" si="3"/>
        <v>#N/A</v>
      </c>
      <c r="T53" s="26"/>
      <c r="U53" s="27"/>
      <c r="V53" s="27"/>
    </row>
    <row r="54" spans="1:22" s="25" customFormat="1" x14ac:dyDescent="0.25">
      <c r="A54"/>
      <c r="B54"/>
      <c r="C54"/>
      <c r="D54"/>
      <c r="E54"/>
      <c r="F54"/>
      <c r="G54"/>
      <c r="H54"/>
      <c r="I54"/>
      <c r="J54" t="s">
        <v>91</v>
      </c>
      <c r="K54" s="12" t="e">
        <v>#N/A</v>
      </c>
      <c r="L54" s="22" t="e">
        <v>#N/A</v>
      </c>
      <c r="M54" s="23" t="str">
        <f t="shared" si="2"/>
        <v/>
      </c>
      <c r="N54" s="23" t="e">
        <f t="shared" si="3"/>
        <v>#N/A</v>
      </c>
      <c r="O54" s="23" t="e">
        <f t="shared" si="3"/>
        <v>#N/A</v>
      </c>
      <c r="T54" s="26"/>
      <c r="U54" s="27"/>
      <c r="V54" s="27"/>
    </row>
    <row r="55" spans="1:22" s="25" customFormat="1" x14ac:dyDescent="0.25">
      <c r="A55"/>
      <c r="B55"/>
      <c r="C55"/>
      <c r="D55"/>
      <c r="E55"/>
      <c r="F55"/>
      <c r="G55"/>
      <c r="H55"/>
      <c r="I55"/>
      <c r="J55" t="s">
        <v>92</v>
      </c>
      <c r="K55" s="12" t="e">
        <v>#N/A</v>
      </c>
      <c r="L55" s="22" t="e">
        <v>#N/A</v>
      </c>
      <c r="M55" s="23" t="str">
        <f t="shared" si="2"/>
        <v>2024</v>
      </c>
      <c r="N55" s="23" t="e">
        <f t="shared" si="3"/>
        <v>#N/A</v>
      </c>
      <c r="O55" s="23" t="e">
        <f t="shared" si="3"/>
        <v>#N/A</v>
      </c>
      <c r="T55" s="26"/>
      <c r="U55" s="27"/>
      <c r="V55" s="27"/>
    </row>
    <row r="56" spans="1:22" s="25" customFormat="1" x14ac:dyDescent="0.25">
      <c r="A56"/>
      <c r="B56"/>
      <c r="C56"/>
      <c r="D56"/>
      <c r="E56"/>
      <c r="F56"/>
      <c r="G56"/>
      <c r="H56"/>
      <c r="I56"/>
      <c r="J56" t="s">
        <v>93</v>
      </c>
      <c r="K56" s="12" t="e">
        <v>#N/A</v>
      </c>
      <c r="L56" s="22" t="e">
        <v>#N/A</v>
      </c>
      <c r="M56" s="23" t="str">
        <f t="shared" si="2"/>
        <v/>
      </c>
      <c r="N56" s="23" t="e">
        <f t="shared" si="3"/>
        <v>#N/A</v>
      </c>
      <c r="O56" s="23" t="e">
        <f t="shared" si="3"/>
        <v>#N/A</v>
      </c>
      <c r="T56" s="26"/>
      <c r="U56" s="27"/>
      <c r="V56" s="27"/>
    </row>
    <row r="57" spans="1:22" s="25" customFormat="1" x14ac:dyDescent="0.25">
      <c r="A57"/>
      <c r="B57"/>
      <c r="C57"/>
      <c r="D57"/>
      <c r="E57"/>
      <c r="F57"/>
      <c r="G57"/>
      <c r="H57"/>
      <c r="I57"/>
      <c r="J57" t="s">
        <v>94</v>
      </c>
      <c r="K57" s="12" t="e">
        <v>#N/A</v>
      </c>
      <c r="L57" s="22" t="e">
        <v>#N/A</v>
      </c>
      <c r="M57" s="23" t="str">
        <f t="shared" si="2"/>
        <v/>
      </c>
      <c r="N57" s="23" t="e">
        <f t="shared" si="3"/>
        <v>#N/A</v>
      </c>
      <c r="O57" s="23" t="e">
        <f t="shared" si="3"/>
        <v>#N/A</v>
      </c>
      <c r="T57" s="26"/>
      <c r="U57" s="27"/>
      <c r="V57" s="27"/>
    </row>
  </sheetData>
  <mergeCells count="1">
    <mergeCell ref="C8:F8"/>
  </mergeCells>
  <pageMargins left="0.7" right="0.7" top="0.75" bottom="0.75" header="0.3" footer="0.3"/>
  <headerFooter>
    <oddHeader>&amp;L&amp;"Calibri"&amp;11&amp;K000000 NONCONFIDENTIAL // EXTERNAL&amp;1#_x000D_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3E6C8-EC83-4888-ABF1-624B1108A684}">
  <sheetPr>
    <tabColor theme="7" tint="0.59999389629810485"/>
  </sheetPr>
  <dimension ref="A1:J145"/>
  <sheetViews>
    <sheetView topLeftCell="A97" workbookViewId="0">
      <selection activeCell="C134" sqref="C134:D134"/>
    </sheetView>
  </sheetViews>
  <sheetFormatPr defaultRowHeight="15" x14ac:dyDescent="0.25"/>
  <cols>
    <col min="3" max="3" width="18.85546875" customWidth="1"/>
    <col min="4" max="4" width="16.140625" customWidth="1"/>
  </cols>
  <sheetData>
    <row r="1" spans="1:10" x14ac:dyDescent="0.25">
      <c r="A1" s="28"/>
      <c r="B1" s="28"/>
      <c r="C1" s="28"/>
      <c r="D1" s="28"/>
      <c r="E1" s="28"/>
      <c r="F1" s="28"/>
      <c r="G1" s="28"/>
      <c r="H1" s="28"/>
      <c r="I1" s="28"/>
      <c r="J1" s="28"/>
    </row>
    <row r="2" spans="1:10" x14ac:dyDescent="0.25">
      <c r="C2" t="s">
        <v>95</v>
      </c>
      <c r="D2" t="s">
        <v>96</v>
      </c>
    </row>
    <row r="3" spans="1:10" x14ac:dyDescent="0.25">
      <c r="B3" s="1" t="s">
        <v>97</v>
      </c>
      <c r="C3" t="s">
        <v>98</v>
      </c>
      <c r="D3" t="s">
        <v>99</v>
      </c>
    </row>
    <row r="4" spans="1:10" x14ac:dyDescent="0.25">
      <c r="B4" t="s">
        <v>15</v>
      </c>
      <c r="C4" t="s">
        <v>100</v>
      </c>
      <c r="D4" t="s">
        <v>101</v>
      </c>
    </row>
    <row r="5" spans="1:10" x14ac:dyDescent="0.25">
      <c r="B5" t="s">
        <v>26</v>
      </c>
      <c r="C5" t="s">
        <v>102</v>
      </c>
      <c r="D5" t="s">
        <v>102</v>
      </c>
    </row>
    <row r="6" spans="1:10" x14ac:dyDescent="0.25">
      <c r="A6" t="str">
        <f>IF(OR(RIGHT(B6,1)="7", RIGHT(B6,1)="6"),LEFT(B6,4),"")</f>
        <v/>
      </c>
      <c r="B6" t="s">
        <v>103</v>
      </c>
      <c r="C6" s="24">
        <v>19.399999999999999</v>
      </c>
      <c r="D6" s="24">
        <v>10.199999999999999</v>
      </c>
    </row>
    <row r="7" spans="1:10" x14ac:dyDescent="0.25">
      <c r="A7" t="str">
        <f t="shared" ref="A7:A70" si="0">IF(OR(RIGHT(B7,1)="7", RIGHT(B7,1)="6"),LEFT(B7,4),"")</f>
        <v/>
      </c>
      <c r="B7" t="s">
        <v>104</v>
      </c>
      <c r="C7" s="24">
        <v>6.3</v>
      </c>
      <c r="D7" s="24">
        <v>16.2</v>
      </c>
    </row>
    <row r="8" spans="1:10" x14ac:dyDescent="0.25">
      <c r="A8" t="str">
        <f t="shared" si="0"/>
        <v/>
      </c>
      <c r="B8" t="s">
        <v>105</v>
      </c>
      <c r="C8" s="24">
        <v>9.1999999999999993</v>
      </c>
      <c r="D8" s="24">
        <v>14.1</v>
      </c>
    </row>
    <row r="9" spans="1:10" x14ac:dyDescent="0.25">
      <c r="A9" t="str">
        <f t="shared" si="0"/>
        <v/>
      </c>
      <c r="B9" t="s">
        <v>106</v>
      </c>
      <c r="C9" s="24">
        <v>-2</v>
      </c>
      <c r="D9" s="24">
        <v>5.3</v>
      </c>
    </row>
    <row r="10" spans="1:10" x14ac:dyDescent="0.25">
      <c r="A10" t="str">
        <f t="shared" si="0"/>
        <v/>
      </c>
      <c r="B10" t="s">
        <v>107</v>
      </c>
      <c r="C10" s="24">
        <v>9.1</v>
      </c>
      <c r="D10" s="24">
        <v>15.2</v>
      </c>
    </row>
    <row r="11" spans="1:10" x14ac:dyDescent="0.25">
      <c r="A11" t="str">
        <f t="shared" si="0"/>
        <v>2013</v>
      </c>
      <c r="B11" t="s">
        <v>108</v>
      </c>
      <c r="C11" s="24">
        <v>18.8</v>
      </c>
      <c r="D11" s="24">
        <v>6.7</v>
      </c>
    </row>
    <row r="12" spans="1:10" x14ac:dyDescent="0.25">
      <c r="A12" t="str">
        <f t="shared" si="0"/>
        <v>2013</v>
      </c>
      <c r="B12" t="s">
        <v>109</v>
      </c>
      <c r="C12" s="24">
        <v>9.4</v>
      </c>
      <c r="D12" s="24">
        <v>12.3</v>
      </c>
    </row>
    <row r="13" spans="1:10" x14ac:dyDescent="0.25">
      <c r="A13" t="str">
        <f t="shared" si="0"/>
        <v/>
      </c>
      <c r="B13" t="s">
        <v>110</v>
      </c>
      <c r="C13" s="24">
        <v>6.9</v>
      </c>
      <c r="D13" s="24">
        <v>15</v>
      </c>
    </row>
    <row r="14" spans="1:10" x14ac:dyDescent="0.25">
      <c r="A14" t="str">
        <f t="shared" si="0"/>
        <v/>
      </c>
      <c r="B14" t="s">
        <v>111</v>
      </c>
      <c r="C14" s="24">
        <v>7.9</v>
      </c>
      <c r="D14" s="24">
        <v>6.7</v>
      </c>
    </row>
    <row r="15" spans="1:10" x14ac:dyDescent="0.25">
      <c r="A15" t="str">
        <f t="shared" si="0"/>
        <v/>
      </c>
      <c r="B15" t="s">
        <v>112</v>
      </c>
      <c r="C15" s="24">
        <v>12.1</v>
      </c>
      <c r="D15" s="24">
        <v>5.5</v>
      </c>
    </row>
    <row r="16" spans="1:10" x14ac:dyDescent="0.25">
      <c r="A16" t="str">
        <f t="shared" si="0"/>
        <v/>
      </c>
      <c r="B16" t="s">
        <v>113</v>
      </c>
      <c r="C16" s="24">
        <v>18</v>
      </c>
      <c r="D16" s="24">
        <v>10.8</v>
      </c>
    </row>
    <row r="17" spans="1:4" x14ac:dyDescent="0.25">
      <c r="A17" t="str">
        <f t="shared" si="0"/>
        <v/>
      </c>
      <c r="B17" t="s">
        <v>114</v>
      </c>
      <c r="C17" s="24">
        <v>3.3</v>
      </c>
      <c r="D17" s="24">
        <v>14.8</v>
      </c>
    </row>
    <row r="18" spans="1:4" x14ac:dyDescent="0.25">
      <c r="A18" t="str">
        <f t="shared" si="0"/>
        <v/>
      </c>
      <c r="B18" t="s">
        <v>115</v>
      </c>
      <c r="C18" s="24">
        <v>12.6</v>
      </c>
      <c r="D18" s="24">
        <v>21.8</v>
      </c>
    </row>
    <row r="19" spans="1:4" x14ac:dyDescent="0.25">
      <c r="A19" t="str">
        <f t="shared" si="0"/>
        <v/>
      </c>
      <c r="B19" t="s">
        <v>116</v>
      </c>
      <c r="C19" s="24">
        <v>11.9</v>
      </c>
      <c r="D19" s="24">
        <v>12.4</v>
      </c>
    </row>
    <row r="20" spans="1:4" x14ac:dyDescent="0.25">
      <c r="A20" t="str">
        <f t="shared" si="0"/>
        <v/>
      </c>
      <c r="B20" t="s">
        <v>117</v>
      </c>
      <c r="C20" s="24">
        <v>18.3</v>
      </c>
      <c r="D20" s="24">
        <v>17.600000000000001</v>
      </c>
    </row>
    <row r="21" spans="1:4" x14ac:dyDescent="0.25">
      <c r="A21" t="str">
        <f t="shared" si="0"/>
        <v/>
      </c>
      <c r="B21" t="s">
        <v>118</v>
      </c>
      <c r="C21" s="24">
        <v>25.7</v>
      </c>
      <c r="D21" s="24">
        <v>21.4</v>
      </c>
    </row>
    <row r="22" spans="1:4" x14ac:dyDescent="0.25">
      <c r="A22" t="str">
        <f t="shared" si="0"/>
        <v/>
      </c>
      <c r="B22" t="s">
        <v>119</v>
      </c>
      <c r="C22" s="24">
        <v>10.8</v>
      </c>
      <c r="D22" s="24">
        <v>18.5</v>
      </c>
    </row>
    <row r="23" spans="1:4" x14ac:dyDescent="0.25">
      <c r="A23" t="str">
        <f t="shared" si="0"/>
        <v>2014</v>
      </c>
      <c r="B23" t="s">
        <v>120</v>
      </c>
      <c r="C23" s="24">
        <v>19</v>
      </c>
      <c r="D23" s="24">
        <v>19.399999999999999</v>
      </c>
    </row>
    <row r="24" spans="1:4" x14ac:dyDescent="0.25">
      <c r="A24" t="str">
        <f t="shared" si="0"/>
        <v>2014</v>
      </c>
      <c r="B24" t="s">
        <v>121</v>
      </c>
      <c r="C24" s="24">
        <v>19.100000000000001</v>
      </c>
      <c r="D24" s="24">
        <v>23.7</v>
      </c>
    </row>
    <row r="25" spans="1:4" x14ac:dyDescent="0.25">
      <c r="A25" t="str">
        <f t="shared" si="0"/>
        <v/>
      </c>
      <c r="B25" t="s">
        <v>122</v>
      </c>
      <c r="C25" s="24">
        <v>6.7</v>
      </c>
      <c r="D25" s="24">
        <v>24.3</v>
      </c>
    </row>
    <row r="26" spans="1:4" x14ac:dyDescent="0.25">
      <c r="A26" t="str">
        <f t="shared" si="0"/>
        <v/>
      </c>
      <c r="B26" t="s">
        <v>123</v>
      </c>
      <c r="C26" s="24">
        <v>16</v>
      </c>
      <c r="D26" s="24">
        <v>28.7</v>
      </c>
    </row>
    <row r="27" spans="1:4" x14ac:dyDescent="0.25">
      <c r="A27" t="str">
        <f t="shared" si="0"/>
        <v/>
      </c>
      <c r="B27" t="s">
        <v>124</v>
      </c>
      <c r="C27" s="24">
        <v>13.4</v>
      </c>
      <c r="D27" s="24">
        <v>15</v>
      </c>
    </row>
    <row r="28" spans="1:4" x14ac:dyDescent="0.25">
      <c r="A28" t="str">
        <f t="shared" si="0"/>
        <v/>
      </c>
      <c r="B28" t="s">
        <v>125</v>
      </c>
      <c r="C28" s="24">
        <v>7.5</v>
      </c>
      <c r="D28" s="24">
        <v>26.5</v>
      </c>
    </row>
    <row r="29" spans="1:4" x14ac:dyDescent="0.25">
      <c r="A29" t="str">
        <f t="shared" si="0"/>
        <v/>
      </c>
      <c r="B29" t="s">
        <v>126</v>
      </c>
      <c r="C29" s="24">
        <v>13.7</v>
      </c>
      <c r="D29" s="24">
        <v>20.6</v>
      </c>
    </row>
    <row r="30" spans="1:4" x14ac:dyDescent="0.25">
      <c r="A30" t="str">
        <f t="shared" si="0"/>
        <v/>
      </c>
      <c r="B30" t="s">
        <v>127</v>
      </c>
      <c r="C30" s="24">
        <v>3.9</v>
      </c>
      <c r="D30" s="24">
        <v>12.4</v>
      </c>
    </row>
    <row r="31" spans="1:4" x14ac:dyDescent="0.25">
      <c r="A31" t="str">
        <f t="shared" si="0"/>
        <v/>
      </c>
      <c r="B31" t="s">
        <v>128</v>
      </c>
      <c r="C31" s="24">
        <v>0.8</v>
      </c>
      <c r="D31" s="24">
        <v>13.7</v>
      </c>
    </row>
    <row r="32" spans="1:4" x14ac:dyDescent="0.25">
      <c r="A32" t="str">
        <f t="shared" si="0"/>
        <v/>
      </c>
      <c r="B32" t="s">
        <v>129</v>
      </c>
      <c r="C32" s="24">
        <v>-6.1</v>
      </c>
      <c r="D32" s="24">
        <v>8.8000000000000007</v>
      </c>
    </row>
    <row r="33" spans="1:4" x14ac:dyDescent="0.25">
      <c r="A33" t="str">
        <f t="shared" si="0"/>
        <v/>
      </c>
      <c r="B33" t="s">
        <v>130</v>
      </c>
      <c r="C33" s="24">
        <v>-5.3</v>
      </c>
      <c r="D33" s="24">
        <v>15</v>
      </c>
    </row>
    <row r="34" spans="1:4" x14ac:dyDescent="0.25">
      <c r="A34" t="str">
        <f t="shared" si="0"/>
        <v/>
      </c>
      <c r="B34" t="s">
        <v>131</v>
      </c>
      <c r="C34" s="24">
        <v>-15.4</v>
      </c>
      <c r="D34" s="24">
        <v>5.0999999999999996</v>
      </c>
    </row>
    <row r="35" spans="1:4" x14ac:dyDescent="0.25">
      <c r="A35" t="str">
        <f t="shared" si="0"/>
        <v>2015</v>
      </c>
      <c r="B35" t="s">
        <v>132</v>
      </c>
      <c r="C35" s="24">
        <v>-5</v>
      </c>
      <c r="D35" s="24">
        <v>13.4</v>
      </c>
    </row>
    <row r="36" spans="1:4" x14ac:dyDescent="0.25">
      <c r="A36" t="str">
        <f t="shared" si="0"/>
        <v>2015</v>
      </c>
      <c r="B36" t="s">
        <v>133</v>
      </c>
      <c r="C36" s="24">
        <v>-3.2</v>
      </c>
      <c r="D36" s="24">
        <v>19.600000000000001</v>
      </c>
    </row>
    <row r="37" spans="1:4" x14ac:dyDescent="0.25">
      <c r="A37" t="str">
        <f t="shared" si="0"/>
        <v/>
      </c>
      <c r="B37" t="s">
        <v>134</v>
      </c>
      <c r="C37" s="24">
        <v>-2.1</v>
      </c>
      <c r="D37" s="24">
        <v>10.4</v>
      </c>
    </row>
    <row r="38" spans="1:4" x14ac:dyDescent="0.25">
      <c r="A38" t="str">
        <f t="shared" si="0"/>
        <v/>
      </c>
      <c r="B38" t="s">
        <v>135</v>
      </c>
      <c r="C38" s="24">
        <v>-1.7</v>
      </c>
      <c r="D38" s="24">
        <v>12.6</v>
      </c>
    </row>
    <row r="39" spans="1:4" x14ac:dyDescent="0.25">
      <c r="A39" t="str">
        <f t="shared" si="0"/>
        <v/>
      </c>
      <c r="B39" t="s">
        <v>136</v>
      </c>
      <c r="C39" s="24">
        <v>4.3</v>
      </c>
      <c r="D39" s="24">
        <v>7.2</v>
      </c>
    </row>
    <row r="40" spans="1:4" x14ac:dyDescent="0.25">
      <c r="A40" t="str">
        <f t="shared" si="0"/>
        <v/>
      </c>
      <c r="B40" t="s">
        <v>137</v>
      </c>
      <c r="C40" s="24">
        <v>6.7</v>
      </c>
      <c r="D40" s="24">
        <v>9.8000000000000007</v>
      </c>
    </row>
    <row r="41" spans="1:4" x14ac:dyDescent="0.25">
      <c r="A41" t="str">
        <f t="shared" si="0"/>
        <v/>
      </c>
      <c r="B41" t="s">
        <v>138</v>
      </c>
      <c r="C41" s="24">
        <v>11</v>
      </c>
      <c r="D41" s="24">
        <v>14.6</v>
      </c>
    </row>
    <row r="42" spans="1:4" x14ac:dyDescent="0.25">
      <c r="A42" t="str">
        <f t="shared" si="0"/>
        <v/>
      </c>
      <c r="B42" t="s">
        <v>139</v>
      </c>
      <c r="C42" s="24">
        <v>-7.2</v>
      </c>
      <c r="D42" s="24">
        <v>10.3</v>
      </c>
    </row>
    <row r="43" spans="1:4" x14ac:dyDescent="0.25">
      <c r="A43" t="str">
        <f t="shared" si="0"/>
        <v/>
      </c>
      <c r="B43" t="s">
        <v>140</v>
      </c>
      <c r="C43" s="24">
        <v>-8.6999999999999993</v>
      </c>
      <c r="D43" s="24">
        <v>10.6</v>
      </c>
    </row>
    <row r="44" spans="1:4" x14ac:dyDescent="0.25">
      <c r="A44" t="str">
        <f t="shared" si="0"/>
        <v/>
      </c>
      <c r="B44" t="s">
        <v>141</v>
      </c>
      <c r="C44" s="24">
        <v>3.3</v>
      </c>
      <c r="D44" s="24">
        <v>5</v>
      </c>
    </row>
    <row r="45" spans="1:4" x14ac:dyDescent="0.25">
      <c r="A45" t="str">
        <f t="shared" si="0"/>
        <v/>
      </c>
      <c r="B45" t="s">
        <v>142</v>
      </c>
      <c r="C45" s="24">
        <v>6.3</v>
      </c>
      <c r="D45" s="24">
        <v>11.5</v>
      </c>
    </row>
    <row r="46" spans="1:4" x14ac:dyDescent="0.25">
      <c r="A46" t="str">
        <f t="shared" si="0"/>
        <v/>
      </c>
      <c r="B46" t="s">
        <v>143</v>
      </c>
      <c r="C46" s="24">
        <v>-15.5</v>
      </c>
      <c r="D46" s="24">
        <v>7.4</v>
      </c>
    </row>
    <row r="47" spans="1:4" x14ac:dyDescent="0.25">
      <c r="A47" t="str">
        <f t="shared" si="0"/>
        <v>2016</v>
      </c>
      <c r="B47" t="s">
        <v>144</v>
      </c>
      <c r="C47" s="24">
        <v>-5</v>
      </c>
      <c r="D47" s="24">
        <v>16.600000000000001</v>
      </c>
    </row>
    <row r="48" spans="1:4" x14ac:dyDescent="0.25">
      <c r="A48" t="str">
        <f t="shared" si="0"/>
        <v>2016</v>
      </c>
      <c r="B48" t="s">
        <v>145</v>
      </c>
      <c r="C48" s="24">
        <v>0.3</v>
      </c>
      <c r="D48" s="24">
        <v>10.9</v>
      </c>
    </row>
    <row r="49" spans="1:4" x14ac:dyDescent="0.25">
      <c r="A49" t="str">
        <f t="shared" si="0"/>
        <v/>
      </c>
      <c r="B49" t="s">
        <v>146</v>
      </c>
      <c r="C49" s="24">
        <v>5</v>
      </c>
      <c r="D49" s="24">
        <v>7.3</v>
      </c>
    </row>
    <row r="50" spans="1:4" x14ac:dyDescent="0.25">
      <c r="A50" t="str">
        <f t="shared" si="0"/>
        <v/>
      </c>
      <c r="B50" t="s">
        <v>147</v>
      </c>
      <c r="C50" s="24">
        <v>16.399999999999999</v>
      </c>
      <c r="D50" s="24">
        <v>13.2</v>
      </c>
    </row>
    <row r="51" spans="1:4" x14ac:dyDescent="0.25">
      <c r="A51" t="str">
        <f t="shared" si="0"/>
        <v/>
      </c>
      <c r="B51" t="s">
        <v>148</v>
      </c>
      <c r="C51" s="24">
        <v>7.8</v>
      </c>
      <c r="D51" s="24">
        <v>9.6</v>
      </c>
    </row>
    <row r="52" spans="1:4" x14ac:dyDescent="0.25">
      <c r="A52" t="str">
        <f t="shared" si="0"/>
        <v/>
      </c>
      <c r="B52" t="s">
        <v>149</v>
      </c>
      <c r="C52" s="24">
        <v>12</v>
      </c>
      <c r="D52" s="24">
        <v>13.7</v>
      </c>
    </row>
    <row r="53" spans="1:4" x14ac:dyDescent="0.25">
      <c r="A53" t="str">
        <f t="shared" si="0"/>
        <v/>
      </c>
      <c r="B53" t="s">
        <v>150</v>
      </c>
      <c r="C53" s="24">
        <v>13.6</v>
      </c>
      <c r="D53" s="24">
        <v>21</v>
      </c>
    </row>
    <row r="54" spans="1:4" x14ac:dyDescent="0.25">
      <c r="A54" t="str">
        <f t="shared" si="0"/>
        <v/>
      </c>
      <c r="B54" t="s">
        <v>151</v>
      </c>
      <c r="C54" s="24">
        <v>14.8</v>
      </c>
      <c r="D54" s="24">
        <v>16.899999999999999</v>
      </c>
    </row>
    <row r="55" spans="1:4" x14ac:dyDescent="0.25">
      <c r="A55" t="str">
        <f t="shared" si="0"/>
        <v/>
      </c>
      <c r="B55" t="s">
        <v>152</v>
      </c>
      <c r="C55" s="24">
        <v>17.100000000000001</v>
      </c>
      <c r="D55" s="24">
        <v>14.4</v>
      </c>
    </row>
    <row r="56" spans="1:4" x14ac:dyDescent="0.25">
      <c r="A56" t="str">
        <f t="shared" si="0"/>
        <v/>
      </c>
      <c r="B56" t="s">
        <v>153</v>
      </c>
      <c r="C56" s="24">
        <v>19.2</v>
      </c>
      <c r="D56" s="24">
        <v>13.9</v>
      </c>
    </row>
    <row r="57" spans="1:4" x14ac:dyDescent="0.25">
      <c r="A57" t="str">
        <f t="shared" si="0"/>
        <v/>
      </c>
      <c r="B57" t="s">
        <v>154</v>
      </c>
      <c r="C57" s="24">
        <v>15.8</v>
      </c>
      <c r="D57" s="24">
        <v>13</v>
      </c>
    </row>
    <row r="58" spans="1:4" x14ac:dyDescent="0.25">
      <c r="A58" t="str">
        <f t="shared" si="0"/>
        <v/>
      </c>
      <c r="B58" t="s">
        <v>155</v>
      </c>
      <c r="C58" s="24">
        <v>21.8</v>
      </c>
      <c r="D58" s="24">
        <v>18.100000000000001</v>
      </c>
    </row>
    <row r="59" spans="1:4" x14ac:dyDescent="0.25">
      <c r="A59" t="str">
        <f t="shared" si="0"/>
        <v>2017</v>
      </c>
      <c r="B59" t="s">
        <v>156</v>
      </c>
      <c r="C59" s="24">
        <v>13.5</v>
      </c>
      <c r="D59" s="24">
        <v>15.6</v>
      </c>
    </row>
    <row r="60" spans="1:4" x14ac:dyDescent="0.25">
      <c r="A60" t="str">
        <f t="shared" si="0"/>
        <v>2017</v>
      </c>
      <c r="B60" t="s">
        <v>157</v>
      </c>
      <c r="C60" s="24">
        <v>22.8</v>
      </c>
      <c r="D60" s="24">
        <v>16.100000000000001</v>
      </c>
    </row>
    <row r="61" spans="1:4" x14ac:dyDescent="0.25">
      <c r="A61" t="str">
        <f t="shared" si="0"/>
        <v/>
      </c>
      <c r="B61" t="s">
        <v>158</v>
      </c>
      <c r="C61" s="24">
        <v>20.6</v>
      </c>
      <c r="D61" s="24">
        <v>14.9</v>
      </c>
    </row>
    <row r="62" spans="1:4" x14ac:dyDescent="0.25">
      <c r="A62" t="str">
        <f t="shared" si="0"/>
        <v/>
      </c>
      <c r="B62" t="s">
        <v>159</v>
      </c>
      <c r="C62" s="24">
        <v>18.899999999999999</v>
      </c>
      <c r="D62" s="24">
        <v>15.3</v>
      </c>
    </row>
    <row r="63" spans="1:4" x14ac:dyDescent="0.25">
      <c r="A63" t="str">
        <f t="shared" si="0"/>
        <v/>
      </c>
      <c r="B63" t="s">
        <v>160</v>
      </c>
      <c r="C63" s="24">
        <v>26.7</v>
      </c>
      <c r="D63" s="24">
        <v>18.8</v>
      </c>
    </row>
    <row r="64" spans="1:4" x14ac:dyDescent="0.25">
      <c r="A64" t="str">
        <f t="shared" si="0"/>
        <v/>
      </c>
      <c r="B64" t="s">
        <v>161</v>
      </c>
      <c r="C64" s="24">
        <v>17.3</v>
      </c>
      <c r="D64" s="24">
        <v>24.9</v>
      </c>
    </row>
    <row r="65" spans="1:4" x14ac:dyDescent="0.25">
      <c r="A65" t="str">
        <f t="shared" si="0"/>
        <v/>
      </c>
      <c r="B65" t="s">
        <v>162</v>
      </c>
      <c r="C65" s="24">
        <v>33.9</v>
      </c>
      <c r="D65" s="24">
        <v>25.4</v>
      </c>
    </row>
    <row r="66" spans="1:4" x14ac:dyDescent="0.25">
      <c r="A66" t="str">
        <f t="shared" si="0"/>
        <v/>
      </c>
      <c r="B66" t="s">
        <v>163</v>
      </c>
      <c r="C66" s="24">
        <v>19.399999999999999</v>
      </c>
      <c r="D66" s="24">
        <v>14.1</v>
      </c>
    </row>
    <row r="67" spans="1:4" x14ac:dyDescent="0.25">
      <c r="A67" t="str">
        <f t="shared" si="0"/>
        <v/>
      </c>
      <c r="B67" t="s">
        <v>164</v>
      </c>
      <c r="C67" s="24">
        <v>29.9</v>
      </c>
      <c r="D67" s="24">
        <v>14.1</v>
      </c>
    </row>
    <row r="68" spans="1:4" x14ac:dyDescent="0.25">
      <c r="A68" t="str">
        <f t="shared" si="0"/>
        <v/>
      </c>
      <c r="B68" t="s">
        <v>165</v>
      </c>
      <c r="C68" s="24">
        <v>14.2</v>
      </c>
      <c r="D68" s="24">
        <v>19.5</v>
      </c>
    </row>
    <row r="69" spans="1:4" x14ac:dyDescent="0.25">
      <c r="A69" t="str">
        <f t="shared" si="0"/>
        <v/>
      </c>
      <c r="B69" t="s">
        <v>166</v>
      </c>
      <c r="C69" s="24">
        <v>25.1</v>
      </c>
      <c r="D69" s="24">
        <v>14.9</v>
      </c>
    </row>
    <row r="70" spans="1:4" x14ac:dyDescent="0.25">
      <c r="A70" t="str">
        <f t="shared" si="0"/>
        <v/>
      </c>
      <c r="B70" t="s">
        <v>167</v>
      </c>
      <c r="C70" s="24">
        <v>33.799999999999997</v>
      </c>
      <c r="D70" s="24">
        <v>24.6</v>
      </c>
    </row>
    <row r="71" spans="1:4" x14ac:dyDescent="0.25">
      <c r="A71" t="str">
        <f t="shared" ref="A71:A134" si="1">IF(OR(RIGHT(B71,1)="7", RIGHT(B71,1)="6"),LEFT(B71,4),"")</f>
        <v>2018</v>
      </c>
      <c r="B71" t="s">
        <v>168</v>
      </c>
      <c r="C71" s="24">
        <v>23.6</v>
      </c>
      <c r="D71" s="24">
        <v>19</v>
      </c>
    </row>
    <row r="72" spans="1:4" x14ac:dyDescent="0.25">
      <c r="A72" t="str">
        <f t="shared" si="1"/>
        <v>2018</v>
      </c>
      <c r="B72" t="s">
        <v>169</v>
      </c>
      <c r="C72" s="24">
        <v>29</v>
      </c>
      <c r="D72" s="24">
        <v>25.2</v>
      </c>
    </row>
    <row r="73" spans="1:4" x14ac:dyDescent="0.25">
      <c r="A73" t="str">
        <f t="shared" si="1"/>
        <v/>
      </c>
      <c r="B73" t="s">
        <v>170</v>
      </c>
      <c r="C73" s="24">
        <v>29</v>
      </c>
      <c r="D73" s="24">
        <v>21.7</v>
      </c>
    </row>
    <row r="74" spans="1:4" x14ac:dyDescent="0.25">
      <c r="A74" t="str">
        <f t="shared" si="1"/>
        <v/>
      </c>
      <c r="B74" t="s">
        <v>171</v>
      </c>
      <c r="C74" s="24">
        <v>21.7</v>
      </c>
      <c r="D74" s="24">
        <v>26.6</v>
      </c>
    </row>
    <row r="75" spans="1:4" x14ac:dyDescent="0.25">
      <c r="A75" t="str">
        <f t="shared" si="1"/>
        <v/>
      </c>
      <c r="B75" t="s">
        <v>172</v>
      </c>
      <c r="C75" s="24">
        <v>17.2</v>
      </c>
      <c r="D75" s="24">
        <v>17.8</v>
      </c>
    </row>
    <row r="76" spans="1:4" x14ac:dyDescent="0.25">
      <c r="A76" t="str">
        <f t="shared" si="1"/>
        <v/>
      </c>
      <c r="B76" t="s">
        <v>173</v>
      </c>
      <c r="C76" s="24">
        <v>8.5</v>
      </c>
      <c r="D76" s="24">
        <v>21</v>
      </c>
    </row>
    <row r="77" spans="1:4" x14ac:dyDescent="0.25">
      <c r="A77" t="str">
        <f t="shared" si="1"/>
        <v/>
      </c>
      <c r="B77" t="s">
        <v>174</v>
      </c>
      <c r="C77" s="24">
        <v>5.6</v>
      </c>
      <c r="D77" s="24">
        <v>9.5</v>
      </c>
    </row>
    <row r="78" spans="1:4" x14ac:dyDescent="0.25">
      <c r="A78" t="str">
        <f t="shared" si="1"/>
        <v/>
      </c>
      <c r="B78" t="s">
        <v>175</v>
      </c>
      <c r="C78" s="24">
        <v>14.6</v>
      </c>
      <c r="D78" s="24">
        <v>14.4</v>
      </c>
    </row>
    <row r="79" spans="1:4" x14ac:dyDescent="0.25">
      <c r="A79" t="str">
        <f t="shared" si="1"/>
        <v/>
      </c>
      <c r="B79" t="s">
        <v>176</v>
      </c>
      <c r="C79" s="24">
        <v>9.3000000000000007</v>
      </c>
      <c r="D79" s="24">
        <v>18.5</v>
      </c>
    </row>
    <row r="80" spans="1:4" x14ac:dyDescent="0.25">
      <c r="A80" t="str">
        <f t="shared" si="1"/>
        <v/>
      </c>
      <c r="B80" t="s">
        <v>177</v>
      </c>
      <c r="C80" s="24">
        <v>10.6</v>
      </c>
      <c r="D80" s="24">
        <v>11.2</v>
      </c>
    </row>
    <row r="81" spans="1:4" x14ac:dyDescent="0.25">
      <c r="A81" t="str">
        <f t="shared" si="1"/>
        <v/>
      </c>
      <c r="B81" t="s">
        <v>178</v>
      </c>
      <c r="C81" s="24">
        <v>12.5</v>
      </c>
      <c r="D81" s="24">
        <v>13.9</v>
      </c>
    </row>
    <row r="82" spans="1:4" x14ac:dyDescent="0.25">
      <c r="A82" t="str">
        <f t="shared" si="1"/>
        <v/>
      </c>
      <c r="B82" t="s">
        <v>179</v>
      </c>
      <c r="C82" s="24">
        <v>3.9</v>
      </c>
      <c r="D82" s="24">
        <v>3.7</v>
      </c>
    </row>
    <row r="83" spans="1:4" x14ac:dyDescent="0.25">
      <c r="A83" t="str">
        <f t="shared" si="1"/>
        <v>2019</v>
      </c>
      <c r="B83" t="s">
        <v>180</v>
      </c>
      <c r="C83" s="24">
        <v>9.5</v>
      </c>
      <c r="D83" s="24">
        <v>14</v>
      </c>
    </row>
    <row r="84" spans="1:4" x14ac:dyDescent="0.25">
      <c r="A84" t="str">
        <f t="shared" si="1"/>
        <v>2019</v>
      </c>
      <c r="B84" t="s">
        <v>181</v>
      </c>
      <c r="C84" s="24">
        <v>9.4</v>
      </c>
      <c r="D84" s="24">
        <v>21.5</v>
      </c>
    </row>
    <row r="85" spans="1:4" x14ac:dyDescent="0.25">
      <c r="A85" t="str">
        <f t="shared" si="1"/>
        <v/>
      </c>
      <c r="B85" t="s">
        <v>182</v>
      </c>
      <c r="C85" s="24">
        <v>19</v>
      </c>
      <c r="D85" s="24">
        <v>8.1</v>
      </c>
    </row>
    <row r="86" spans="1:4" x14ac:dyDescent="0.25">
      <c r="A86" t="str">
        <f t="shared" si="1"/>
        <v/>
      </c>
      <c r="B86" t="s">
        <v>183</v>
      </c>
      <c r="C86" s="24">
        <v>13.1</v>
      </c>
      <c r="D86" s="24">
        <v>13.1</v>
      </c>
    </row>
    <row r="87" spans="1:4" x14ac:dyDescent="0.25">
      <c r="A87" t="str">
        <f t="shared" si="1"/>
        <v/>
      </c>
      <c r="B87" t="s">
        <v>184</v>
      </c>
      <c r="C87" s="24">
        <v>4.3</v>
      </c>
      <c r="D87" s="24">
        <v>15.2</v>
      </c>
    </row>
    <row r="88" spans="1:4" x14ac:dyDescent="0.25">
      <c r="A88" t="str">
        <f t="shared" si="1"/>
        <v/>
      </c>
      <c r="B88" t="s">
        <v>185</v>
      </c>
      <c r="C88" s="24">
        <v>-2.1</v>
      </c>
      <c r="D88" s="24">
        <v>12.7</v>
      </c>
    </row>
    <row r="89" spans="1:4" x14ac:dyDescent="0.25">
      <c r="A89" t="str">
        <f t="shared" si="1"/>
        <v/>
      </c>
      <c r="B89" t="s">
        <v>186</v>
      </c>
      <c r="C89" s="24">
        <v>2.2999999999999998</v>
      </c>
      <c r="D89" s="24">
        <v>18.600000000000001</v>
      </c>
    </row>
    <row r="90" spans="1:4" x14ac:dyDescent="0.25">
      <c r="A90" t="str">
        <f t="shared" si="1"/>
        <v/>
      </c>
      <c r="B90" t="s">
        <v>187</v>
      </c>
      <c r="C90" s="24">
        <v>12.2</v>
      </c>
      <c r="D90" s="24">
        <v>20.100000000000001</v>
      </c>
    </row>
    <row r="91" spans="1:4" x14ac:dyDescent="0.25">
      <c r="A91" t="str">
        <f t="shared" si="1"/>
        <v/>
      </c>
      <c r="B91" t="s">
        <v>188</v>
      </c>
      <c r="C91" s="24">
        <v>16.8</v>
      </c>
      <c r="D91" s="24">
        <v>14.2</v>
      </c>
    </row>
    <row r="92" spans="1:4" x14ac:dyDescent="0.25">
      <c r="A92" t="str">
        <f t="shared" si="1"/>
        <v/>
      </c>
      <c r="B92" t="s">
        <v>189</v>
      </c>
      <c r="C92" s="24">
        <v>-35</v>
      </c>
      <c r="D92" s="24">
        <v>-67.099999999999994</v>
      </c>
    </row>
    <row r="93" spans="1:4" x14ac:dyDescent="0.25">
      <c r="A93" t="str">
        <f t="shared" si="1"/>
        <v/>
      </c>
      <c r="B93" t="s">
        <v>190</v>
      </c>
      <c r="C93" s="24">
        <v>-54.8</v>
      </c>
      <c r="D93" s="24">
        <v>-65.5</v>
      </c>
    </row>
    <row r="94" spans="1:4" x14ac:dyDescent="0.25">
      <c r="A94" t="str">
        <f t="shared" si="1"/>
        <v/>
      </c>
      <c r="B94" t="s">
        <v>191</v>
      </c>
      <c r="C94" s="24">
        <v>-27.6</v>
      </c>
      <c r="D94" s="24">
        <v>-26.7</v>
      </c>
    </row>
    <row r="95" spans="1:4" x14ac:dyDescent="0.25">
      <c r="A95" t="str">
        <f t="shared" si="1"/>
        <v>2020</v>
      </c>
      <c r="B95" t="s">
        <v>192</v>
      </c>
      <c r="C95" s="24">
        <v>15.3</v>
      </c>
      <c r="D95" s="24">
        <v>6.9</v>
      </c>
    </row>
    <row r="96" spans="1:4" x14ac:dyDescent="0.25">
      <c r="A96" t="str">
        <f t="shared" si="1"/>
        <v>2020</v>
      </c>
      <c r="B96" t="s">
        <v>193</v>
      </c>
      <c r="C96" s="24">
        <v>17.5</v>
      </c>
      <c r="D96" s="24">
        <v>-7.2</v>
      </c>
    </row>
    <row r="97" spans="1:4" x14ac:dyDescent="0.25">
      <c r="A97" t="str">
        <f t="shared" si="1"/>
        <v/>
      </c>
      <c r="B97" t="s">
        <v>194</v>
      </c>
      <c r="C97" s="24">
        <v>15.3</v>
      </c>
      <c r="D97" s="24">
        <v>3.2</v>
      </c>
    </row>
    <row r="98" spans="1:4" x14ac:dyDescent="0.25">
      <c r="A98" t="str">
        <f t="shared" si="1"/>
        <v/>
      </c>
      <c r="B98" t="s">
        <v>195</v>
      </c>
      <c r="C98" s="24">
        <v>23.6</v>
      </c>
      <c r="D98" s="24">
        <v>15.5</v>
      </c>
    </row>
    <row r="99" spans="1:4" x14ac:dyDescent="0.25">
      <c r="A99" t="str">
        <f t="shared" si="1"/>
        <v/>
      </c>
      <c r="B99" t="s">
        <v>196</v>
      </c>
      <c r="C99" s="24">
        <v>27.1</v>
      </c>
      <c r="D99" s="24">
        <v>7.9</v>
      </c>
    </row>
    <row r="100" spans="1:4" x14ac:dyDescent="0.25">
      <c r="A100" t="str">
        <f t="shared" si="1"/>
        <v/>
      </c>
      <c r="B100" t="s">
        <v>197</v>
      </c>
      <c r="C100" s="24">
        <v>8.4</v>
      </c>
      <c r="D100" s="24">
        <v>0.6</v>
      </c>
    </row>
    <row r="101" spans="1:4" x14ac:dyDescent="0.25">
      <c r="A101" t="str">
        <f t="shared" si="1"/>
        <v/>
      </c>
      <c r="B101" t="s">
        <v>198</v>
      </c>
      <c r="C101" s="24">
        <v>26.2</v>
      </c>
      <c r="D101" s="24">
        <v>6.2</v>
      </c>
    </row>
    <row r="102" spans="1:4" x14ac:dyDescent="0.25">
      <c r="A102" t="str">
        <f t="shared" si="1"/>
        <v/>
      </c>
      <c r="B102" t="s">
        <v>199</v>
      </c>
      <c r="C102" s="24">
        <v>5.5</v>
      </c>
      <c r="D102" s="24">
        <v>1.2</v>
      </c>
    </row>
    <row r="103" spans="1:4" x14ac:dyDescent="0.25">
      <c r="A103" t="str">
        <f t="shared" si="1"/>
        <v/>
      </c>
      <c r="B103" t="s">
        <v>200</v>
      </c>
      <c r="C103" s="24">
        <v>21</v>
      </c>
      <c r="D103" s="24">
        <v>2.6</v>
      </c>
    </row>
    <row r="104" spans="1:4" x14ac:dyDescent="0.25">
      <c r="A104" t="str">
        <f t="shared" si="1"/>
        <v/>
      </c>
      <c r="B104" t="s">
        <v>201</v>
      </c>
      <c r="C104" s="24">
        <v>48.8</v>
      </c>
      <c r="D104" s="24">
        <v>21.4</v>
      </c>
    </row>
    <row r="105" spans="1:4" x14ac:dyDescent="0.25">
      <c r="A105" t="str">
        <f t="shared" si="1"/>
        <v/>
      </c>
      <c r="B105" t="s">
        <v>202</v>
      </c>
      <c r="C105" s="24">
        <v>34</v>
      </c>
      <c r="D105" s="24">
        <v>26.2</v>
      </c>
    </row>
    <row r="106" spans="1:4" x14ac:dyDescent="0.25">
      <c r="A106" t="str">
        <f t="shared" si="1"/>
        <v/>
      </c>
      <c r="B106" t="s">
        <v>203</v>
      </c>
      <c r="C106" s="24">
        <v>14.3</v>
      </c>
      <c r="D106" s="24">
        <v>24.4</v>
      </c>
    </row>
    <row r="107" spans="1:4" x14ac:dyDescent="0.25">
      <c r="A107" t="str">
        <f t="shared" si="1"/>
        <v>2021</v>
      </c>
      <c r="B107" t="s">
        <v>204</v>
      </c>
      <c r="C107" s="24">
        <v>29.7</v>
      </c>
      <c r="D107" s="24">
        <v>17.100000000000001</v>
      </c>
    </row>
    <row r="108" spans="1:4" x14ac:dyDescent="0.25">
      <c r="A108" t="str">
        <f t="shared" si="1"/>
        <v>2021</v>
      </c>
      <c r="B108" t="s">
        <v>205</v>
      </c>
      <c r="C108" s="24">
        <v>30.9</v>
      </c>
      <c r="D108" s="24">
        <v>22.1</v>
      </c>
    </row>
    <row r="109" spans="1:4" x14ac:dyDescent="0.25">
      <c r="A109" t="str">
        <f t="shared" si="1"/>
        <v/>
      </c>
      <c r="B109" t="s">
        <v>206</v>
      </c>
      <c r="C109" s="24">
        <v>20.8</v>
      </c>
      <c r="D109" s="24">
        <v>16.899999999999999</v>
      </c>
    </row>
    <row r="110" spans="1:4" x14ac:dyDescent="0.25">
      <c r="A110" t="str">
        <f t="shared" si="1"/>
        <v/>
      </c>
      <c r="B110" t="s">
        <v>207</v>
      </c>
      <c r="C110" s="24">
        <v>23.3</v>
      </c>
      <c r="D110" s="24">
        <v>15</v>
      </c>
    </row>
    <row r="111" spans="1:4" x14ac:dyDescent="0.25">
      <c r="A111" t="str">
        <f t="shared" si="1"/>
        <v/>
      </c>
      <c r="B111" t="s">
        <v>208</v>
      </c>
      <c r="C111" s="24">
        <v>17.600000000000001</v>
      </c>
      <c r="D111" s="24">
        <v>19.3</v>
      </c>
    </row>
    <row r="112" spans="1:4" x14ac:dyDescent="0.25">
      <c r="A112" t="str">
        <f t="shared" si="1"/>
        <v/>
      </c>
      <c r="B112" t="s">
        <v>209</v>
      </c>
      <c r="C112" s="24">
        <v>26.6</v>
      </c>
      <c r="D112" s="24">
        <v>25.8</v>
      </c>
    </row>
    <row r="113" spans="1:4" x14ac:dyDescent="0.25">
      <c r="A113" t="str">
        <f t="shared" si="1"/>
        <v/>
      </c>
      <c r="B113" t="s">
        <v>210</v>
      </c>
      <c r="C113" s="24">
        <v>25.4</v>
      </c>
      <c r="D113" s="24">
        <v>21</v>
      </c>
    </row>
    <row r="114" spans="1:4" x14ac:dyDescent="0.25">
      <c r="A114" t="str">
        <f t="shared" si="1"/>
        <v/>
      </c>
      <c r="B114" t="s">
        <v>211</v>
      </c>
      <c r="C114" s="24">
        <v>16.8</v>
      </c>
      <c r="D114" s="24">
        <v>2.6</v>
      </c>
    </row>
    <row r="115" spans="1:4" x14ac:dyDescent="0.25">
      <c r="A115" t="str">
        <f t="shared" si="1"/>
        <v/>
      </c>
      <c r="B115" t="s">
        <v>212</v>
      </c>
      <c r="C115" s="24">
        <v>14.5</v>
      </c>
      <c r="D115" s="24">
        <v>22.2</v>
      </c>
    </row>
    <row r="116" spans="1:4" x14ac:dyDescent="0.25">
      <c r="A116" t="str">
        <f t="shared" si="1"/>
        <v/>
      </c>
      <c r="B116" t="s">
        <v>213</v>
      </c>
      <c r="C116" s="24">
        <v>13.2</v>
      </c>
      <c r="D116" s="24">
        <v>23.9</v>
      </c>
    </row>
    <row r="117" spans="1:4" x14ac:dyDescent="0.25">
      <c r="A117" t="str">
        <f t="shared" si="1"/>
        <v/>
      </c>
      <c r="B117" t="s">
        <v>214</v>
      </c>
      <c r="C117" s="24">
        <v>10.7</v>
      </c>
      <c r="D117" s="24">
        <v>11.4</v>
      </c>
    </row>
    <row r="118" spans="1:4" x14ac:dyDescent="0.25">
      <c r="A118" t="str">
        <f t="shared" si="1"/>
        <v/>
      </c>
      <c r="B118" t="s">
        <v>215</v>
      </c>
      <c r="C118" s="24">
        <v>18.399999999999999</v>
      </c>
      <c r="D118" s="24">
        <v>6.2</v>
      </c>
    </row>
    <row r="119" spans="1:4" x14ac:dyDescent="0.25">
      <c r="A119" t="str">
        <f t="shared" si="1"/>
        <v>2022</v>
      </c>
      <c r="B119" t="s">
        <v>216</v>
      </c>
      <c r="C119" s="24">
        <v>2.2999999999999998</v>
      </c>
      <c r="D119" s="24">
        <v>9.6999999999999993</v>
      </c>
    </row>
    <row r="120" spans="1:4" x14ac:dyDescent="0.25">
      <c r="A120" t="str">
        <f t="shared" si="1"/>
        <v>2022</v>
      </c>
      <c r="B120" t="s">
        <v>217</v>
      </c>
      <c r="C120" s="24">
        <v>3.5</v>
      </c>
      <c r="D120" s="24">
        <v>9.9</v>
      </c>
    </row>
    <row r="121" spans="1:4" x14ac:dyDescent="0.25">
      <c r="A121" t="str">
        <f t="shared" si="1"/>
        <v/>
      </c>
      <c r="B121" t="s">
        <v>218</v>
      </c>
      <c r="C121" s="24">
        <v>0.8</v>
      </c>
      <c r="D121" s="24">
        <v>7.3</v>
      </c>
    </row>
    <row r="122" spans="1:4" x14ac:dyDescent="0.25">
      <c r="A122" t="str">
        <f t="shared" si="1"/>
        <v/>
      </c>
      <c r="B122" t="s">
        <v>219</v>
      </c>
      <c r="C122" s="24">
        <v>9.1999999999999993</v>
      </c>
      <c r="D122" s="24">
        <v>6.1</v>
      </c>
    </row>
    <row r="123" spans="1:4" x14ac:dyDescent="0.25">
      <c r="A123" t="str">
        <f t="shared" si="1"/>
        <v/>
      </c>
      <c r="B123" t="s">
        <v>220</v>
      </c>
      <c r="C123" s="24">
        <v>5.6</v>
      </c>
      <c r="D123" s="24">
        <v>8.5</v>
      </c>
    </row>
    <row r="124" spans="1:4" x14ac:dyDescent="0.25">
      <c r="A124" t="str">
        <f t="shared" si="1"/>
        <v/>
      </c>
      <c r="B124" t="s">
        <v>221</v>
      </c>
      <c r="C124" s="24">
        <v>0.2</v>
      </c>
      <c r="D124" s="24">
        <v>5.4</v>
      </c>
    </row>
    <row r="125" spans="1:4" x14ac:dyDescent="0.25">
      <c r="A125" t="str">
        <f t="shared" si="1"/>
        <v/>
      </c>
      <c r="B125" t="s">
        <v>222</v>
      </c>
      <c r="C125" s="24">
        <v>9.1</v>
      </c>
      <c r="D125" s="24">
        <v>-0.6</v>
      </c>
    </row>
    <row r="126" spans="1:4" x14ac:dyDescent="0.25">
      <c r="A126" t="str">
        <f t="shared" si="1"/>
        <v/>
      </c>
      <c r="B126" t="s">
        <v>223</v>
      </c>
      <c r="C126" s="24">
        <v>0.2</v>
      </c>
      <c r="D126" s="24">
        <v>4.9000000000000004</v>
      </c>
    </row>
    <row r="127" spans="1:4" x14ac:dyDescent="0.25">
      <c r="A127" t="str">
        <f t="shared" si="1"/>
        <v/>
      </c>
      <c r="B127" t="s">
        <v>224</v>
      </c>
      <c r="C127" s="24">
        <v>-2.8</v>
      </c>
      <c r="D127" s="24">
        <v>6.6</v>
      </c>
    </row>
    <row r="128" spans="1:4" x14ac:dyDescent="0.25">
      <c r="A128" t="str">
        <f t="shared" si="1"/>
        <v/>
      </c>
      <c r="B128" t="s">
        <v>225</v>
      </c>
      <c r="C128" s="24">
        <v>2.5</v>
      </c>
      <c r="D128" s="24">
        <v>5.5</v>
      </c>
    </row>
    <row r="129" spans="1:4" x14ac:dyDescent="0.25">
      <c r="A129" t="str">
        <f t="shared" si="1"/>
        <v/>
      </c>
      <c r="B129" t="s">
        <v>226</v>
      </c>
      <c r="C129" s="24">
        <v>0.9</v>
      </c>
      <c r="D129" s="24">
        <v>6.9</v>
      </c>
    </row>
    <row r="130" spans="1:4" x14ac:dyDescent="0.25">
      <c r="A130" t="str">
        <f t="shared" si="1"/>
        <v/>
      </c>
      <c r="B130" t="s">
        <v>227</v>
      </c>
      <c r="C130" s="24">
        <v>-1.3</v>
      </c>
      <c r="D130" s="24">
        <v>6.9</v>
      </c>
    </row>
    <row r="131" spans="1:4" x14ac:dyDescent="0.25">
      <c r="A131" t="str">
        <f t="shared" si="1"/>
        <v>2023</v>
      </c>
      <c r="B131" t="s">
        <v>228</v>
      </c>
      <c r="C131" s="24">
        <v>-4.2</v>
      </c>
      <c r="D131" s="24">
        <v>3.6</v>
      </c>
    </row>
    <row r="132" spans="1:4" x14ac:dyDescent="0.25">
      <c r="A132" t="str">
        <f t="shared" si="1"/>
        <v>2023</v>
      </c>
      <c r="B132" t="s">
        <v>229</v>
      </c>
      <c r="C132" s="24">
        <v>-4.8</v>
      </c>
      <c r="D132" s="24">
        <v>12.9</v>
      </c>
    </row>
    <row r="133" spans="1:4" x14ac:dyDescent="0.25">
      <c r="A133" t="str">
        <f t="shared" si="1"/>
        <v/>
      </c>
      <c r="B133" t="s">
        <v>230</v>
      </c>
      <c r="C133" s="24">
        <v>-11.2</v>
      </c>
      <c r="D133" s="24">
        <v>16.2</v>
      </c>
    </row>
    <row r="134" spans="1:4" x14ac:dyDescent="0.25">
      <c r="A134" t="str">
        <f t="shared" si="1"/>
        <v/>
      </c>
      <c r="B134" t="s">
        <v>231</v>
      </c>
      <c r="C134" s="24">
        <v>7.9</v>
      </c>
      <c r="D134" s="24">
        <v>8.6999999999999993</v>
      </c>
    </row>
    <row r="135" spans="1:4" x14ac:dyDescent="0.25">
      <c r="A135" t="str">
        <f t="shared" ref="A135:A137" si="2">IF(OR(RIGHT(B135,1)="7", RIGHT(B135,1)="6"),LEFT(B135,4),"")</f>
        <v/>
      </c>
      <c r="B135" t="s">
        <v>232</v>
      </c>
      <c r="C135" s="24" t="e">
        <v>#N/A</v>
      </c>
      <c r="D135" s="24" t="e">
        <v>#N/A</v>
      </c>
    </row>
    <row r="136" spans="1:4" x14ac:dyDescent="0.25">
      <c r="A136" t="str">
        <f t="shared" si="2"/>
        <v/>
      </c>
      <c r="B136" t="s">
        <v>233</v>
      </c>
      <c r="C136" s="24" t="e">
        <v>#N/A</v>
      </c>
      <c r="D136" s="24" t="e">
        <v>#N/A</v>
      </c>
    </row>
    <row r="137" spans="1:4" x14ac:dyDescent="0.25">
      <c r="A137" t="str">
        <f t="shared" si="2"/>
        <v/>
      </c>
      <c r="B137" t="s">
        <v>234</v>
      </c>
      <c r="C137" s="24" t="e">
        <v>#N/A</v>
      </c>
      <c r="D137" s="24" t="e">
        <v>#N/A</v>
      </c>
    </row>
    <row r="143" spans="1:4" ht="15.75" x14ac:dyDescent="0.25">
      <c r="A143" s="29" t="s">
        <v>235</v>
      </c>
    </row>
    <row r="144" spans="1:4" x14ac:dyDescent="0.25">
      <c r="A144" t="s">
        <v>236</v>
      </c>
    </row>
    <row r="145" spans="1:1" x14ac:dyDescent="0.25">
      <c r="A145" t="s">
        <v>237</v>
      </c>
    </row>
  </sheetData>
  <pageMargins left="0.7" right="0.7" top="0.75" bottom="0.75" header="0.3" footer="0.3"/>
  <headerFooter>
    <oddHeader>&amp;L&amp;"Calibri"&amp;11&amp;K000000 NONCONFIDENTIAL // EXTERNAL&amp;1#_x000D_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DB43-69E5-437D-9C39-71F3384DCF18}">
  <sheetPr>
    <tabColor theme="7" tint="0.59999389629810485"/>
  </sheetPr>
  <dimension ref="A1:R147"/>
  <sheetViews>
    <sheetView topLeftCell="A26" workbookViewId="0">
      <selection activeCell="B135" sqref="B135:F135"/>
    </sheetView>
  </sheetViews>
  <sheetFormatPr defaultRowHeight="15" x14ac:dyDescent="0.25"/>
  <cols>
    <col min="8" max="8" width="17" customWidth="1"/>
    <col min="11" max="11" width="12.28515625" customWidth="1"/>
    <col min="12" max="12" width="18" bestFit="1" customWidth="1"/>
    <col min="13" max="13" width="16.5703125" bestFit="1" customWidth="1"/>
  </cols>
  <sheetData>
    <row r="1" spans="1:18" x14ac:dyDescent="0.25">
      <c r="A1" s="28"/>
      <c r="B1" s="28"/>
      <c r="C1" s="28"/>
      <c r="D1" s="28"/>
      <c r="E1" s="28"/>
      <c r="F1" s="28"/>
      <c r="G1" s="28"/>
      <c r="H1" s="28"/>
      <c r="I1" s="28"/>
    </row>
    <row r="3" spans="1:18" x14ac:dyDescent="0.25">
      <c r="C3" t="s">
        <v>238</v>
      </c>
      <c r="D3" t="s">
        <v>239</v>
      </c>
      <c r="E3" t="s">
        <v>240</v>
      </c>
      <c r="F3" t="s">
        <v>241</v>
      </c>
      <c r="G3" t="s">
        <v>242</v>
      </c>
      <c r="H3" t="s">
        <v>243</v>
      </c>
    </row>
    <row r="4" spans="1:18" ht="45" x14ac:dyDescent="0.25">
      <c r="B4" s="1" t="s">
        <v>244</v>
      </c>
      <c r="C4" t="s">
        <v>245</v>
      </c>
      <c r="D4" t="s">
        <v>246</v>
      </c>
      <c r="E4" t="s">
        <v>247</v>
      </c>
      <c r="F4" t="s">
        <v>248</v>
      </c>
      <c r="G4" t="s">
        <v>249</v>
      </c>
      <c r="H4" s="34" t="s">
        <v>250</v>
      </c>
    </row>
    <row r="5" spans="1:18" x14ac:dyDescent="0.25">
      <c r="B5" t="s">
        <v>15</v>
      </c>
      <c r="C5" t="s">
        <v>251</v>
      </c>
      <c r="D5" t="s">
        <v>252</v>
      </c>
      <c r="E5" t="s">
        <v>253</v>
      </c>
      <c r="F5" t="s">
        <v>254</v>
      </c>
      <c r="G5" t="s">
        <v>255</v>
      </c>
      <c r="H5" t="s">
        <v>256</v>
      </c>
      <c r="K5" s="42" t="s">
        <v>257</v>
      </c>
      <c r="L5" s="42"/>
      <c r="M5" s="42"/>
    </row>
    <row r="6" spans="1:18" x14ac:dyDescent="0.25">
      <c r="B6" t="s">
        <v>26</v>
      </c>
      <c r="C6" t="s">
        <v>102</v>
      </c>
      <c r="D6" t="s">
        <v>102</v>
      </c>
      <c r="E6" t="s">
        <v>102</v>
      </c>
      <c r="F6" t="s">
        <v>102</v>
      </c>
      <c r="G6" t="s">
        <v>258</v>
      </c>
      <c r="H6" t="s">
        <v>259</v>
      </c>
      <c r="K6" s="35"/>
      <c r="L6" s="35" t="s">
        <v>260</v>
      </c>
      <c r="M6" s="35" t="s">
        <v>261</v>
      </c>
      <c r="O6" t="s">
        <v>262</v>
      </c>
      <c r="P6" t="s">
        <v>263</v>
      </c>
      <c r="Q6" t="s">
        <v>264</v>
      </c>
      <c r="R6" t="s">
        <v>265</v>
      </c>
    </row>
    <row r="7" spans="1:18" x14ac:dyDescent="0.25">
      <c r="A7" t="str">
        <f>IF(OR(RIGHT(B7,1)="7",RIGHT(B7,1)="6"),LEFT(B7,4),"")</f>
        <v/>
      </c>
      <c r="B7" t="s">
        <v>103</v>
      </c>
      <c r="C7" s="24">
        <v>9.1999999999999993</v>
      </c>
      <c r="D7" s="24">
        <v>27.3</v>
      </c>
      <c r="E7" s="24">
        <v>11.3</v>
      </c>
      <c r="F7" s="24">
        <v>28.8</v>
      </c>
      <c r="G7" s="22">
        <v>0.1503085571332182</v>
      </c>
      <c r="H7" s="22">
        <v>0.84969144286678178</v>
      </c>
      <c r="K7" s="35" t="str">
        <f>A7</f>
        <v/>
      </c>
      <c r="L7" s="36">
        <f>C7*G7+E7*H7</f>
        <v>10.984352030020242</v>
      </c>
      <c r="M7" s="36">
        <f>D7*G7+F7*H7</f>
        <v>28.574537164300175</v>
      </c>
      <c r="O7" s="24">
        <f>C7</f>
        <v>9.1999999999999993</v>
      </c>
      <c r="P7" s="24">
        <f t="shared" ref="P7:R22" si="0">D7</f>
        <v>27.3</v>
      </c>
      <c r="Q7" s="24">
        <f t="shared" si="0"/>
        <v>11.3</v>
      </c>
      <c r="R7" s="24">
        <f t="shared" si="0"/>
        <v>28.8</v>
      </c>
    </row>
    <row r="8" spans="1:18" x14ac:dyDescent="0.25">
      <c r="A8" t="str">
        <f t="shared" ref="A8:A71" si="1">IF(OR(RIGHT(B8,1)="7",RIGHT(B8,1)="6"),LEFT(B8,4),"")</f>
        <v/>
      </c>
      <c r="B8" t="s">
        <v>104</v>
      </c>
      <c r="C8" s="24">
        <v>3.7</v>
      </c>
      <c r="D8" s="24">
        <v>15.8</v>
      </c>
      <c r="E8" s="24">
        <v>11.1</v>
      </c>
      <c r="F8" s="24">
        <v>29.2</v>
      </c>
      <c r="G8" s="22">
        <v>0.1503085571332182</v>
      </c>
      <c r="H8" s="22">
        <v>0.84969144286678178</v>
      </c>
      <c r="K8" s="35" t="str">
        <f t="shared" ref="K8:K71" si="2">A8</f>
        <v/>
      </c>
      <c r="L8" s="36">
        <f>C8*G8+E8*H8</f>
        <v>9.9877166772141841</v>
      </c>
      <c r="M8" s="36">
        <f t="shared" ref="M8:M71" si="3">D8*G8+F8*H8</f>
        <v>27.185865334414874</v>
      </c>
      <c r="O8" s="24">
        <f t="shared" ref="O8:R71" si="4">C8</f>
        <v>3.7</v>
      </c>
      <c r="P8" s="24">
        <f t="shared" si="0"/>
        <v>15.8</v>
      </c>
      <c r="Q8" s="24">
        <f t="shared" si="0"/>
        <v>11.1</v>
      </c>
      <c r="R8" s="24">
        <f t="shared" si="0"/>
        <v>29.2</v>
      </c>
    </row>
    <row r="9" spans="1:18" x14ac:dyDescent="0.25">
      <c r="A9" t="str">
        <f t="shared" si="1"/>
        <v/>
      </c>
      <c r="B9" t="s">
        <v>105</v>
      </c>
      <c r="C9" s="24">
        <v>7.8</v>
      </c>
      <c r="D9" s="24">
        <v>18.899999999999999</v>
      </c>
      <c r="E9" s="24">
        <v>5.0999999999999996</v>
      </c>
      <c r="F9" s="24">
        <v>26.5</v>
      </c>
      <c r="G9" s="22">
        <v>0.1503085571332182</v>
      </c>
      <c r="H9" s="22">
        <v>0.84969144286678178</v>
      </c>
      <c r="K9" s="35" t="str">
        <f t="shared" si="2"/>
        <v/>
      </c>
      <c r="L9" s="36">
        <f t="shared" ref="L9:L72" si="5">C9*G9+E9*H9</f>
        <v>5.5058331042596889</v>
      </c>
      <c r="M9" s="36">
        <f t="shared" si="3"/>
        <v>25.357654965787539</v>
      </c>
      <c r="O9" s="24">
        <f t="shared" si="4"/>
        <v>7.8</v>
      </c>
      <c r="P9" s="24">
        <f t="shared" si="0"/>
        <v>18.899999999999999</v>
      </c>
      <c r="Q9" s="24">
        <f t="shared" si="0"/>
        <v>5.0999999999999996</v>
      </c>
      <c r="R9" s="24">
        <f t="shared" si="0"/>
        <v>26.5</v>
      </c>
    </row>
    <row r="10" spans="1:18" x14ac:dyDescent="0.25">
      <c r="A10" t="str">
        <f t="shared" si="1"/>
        <v/>
      </c>
      <c r="B10" t="s">
        <v>106</v>
      </c>
      <c r="C10" s="24">
        <v>-3.7</v>
      </c>
      <c r="D10" s="24">
        <v>3.3</v>
      </c>
      <c r="E10" s="24">
        <v>5.7</v>
      </c>
      <c r="F10" s="24">
        <v>25.4</v>
      </c>
      <c r="G10" s="22">
        <v>0.15025952189487535</v>
      </c>
      <c r="H10" s="22">
        <v>0.84974047810512454</v>
      </c>
      <c r="K10" s="35" t="str">
        <f t="shared" si="2"/>
        <v/>
      </c>
      <c r="L10" s="36">
        <f t="shared" si="5"/>
        <v>4.2875604941881713</v>
      </c>
      <c r="M10" s="36">
        <f t="shared" si="3"/>
        <v>22.07926456612325</v>
      </c>
      <c r="O10" s="24">
        <f t="shared" si="4"/>
        <v>-3.7</v>
      </c>
      <c r="P10" s="24">
        <f t="shared" si="0"/>
        <v>3.3</v>
      </c>
      <c r="Q10" s="24">
        <f t="shared" si="0"/>
        <v>5.7</v>
      </c>
      <c r="R10" s="24">
        <f t="shared" si="0"/>
        <v>25.4</v>
      </c>
    </row>
    <row r="11" spans="1:18" x14ac:dyDescent="0.25">
      <c r="A11" t="str">
        <f t="shared" si="1"/>
        <v/>
      </c>
      <c r="B11" t="s">
        <v>107</v>
      </c>
      <c r="C11" s="24">
        <v>-7.2</v>
      </c>
      <c r="D11" s="24">
        <v>5.3</v>
      </c>
      <c r="E11" s="24">
        <v>3.1</v>
      </c>
      <c r="F11" s="24">
        <v>22.6</v>
      </c>
      <c r="G11" s="22">
        <v>0.15025952189487535</v>
      </c>
      <c r="H11" s="22">
        <v>0.84974047810512454</v>
      </c>
      <c r="K11" s="35" t="str">
        <f t="shared" si="2"/>
        <v/>
      </c>
      <c r="L11" s="36">
        <f t="shared" si="5"/>
        <v>1.5523269244827833</v>
      </c>
      <c r="M11" s="36">
        <f t="shared" si="3"/>
        <v>20.000510271218655</v>
      </c>
      <c r="O11" s="24">
        <f t="shared" si="4"/>
        <v>-7.2</v>
      </c>
      <c r="P11" s="24">
        <f t="shared" si="0"/>
        <v>5.3</v>
      </c>
      <c r="Q11" s="24">
        <f t="shared" si="0"/>
        <v>3.1</v>
      </c>
      <c r="R11" s="24">
        <f t="shared" si="0"/>
        <v>22.6</v>
      </c>
    </row>
    <row r="12" spans="1:18" x14ac:dyDescent="0.25">
      <c r="A12" t="str">
        <f t="shared" si="1"/>
        <v>2013</v>
      </c>
      <c r="B12" t="s">
        <v>108</v>
      </c>
      <c r="C12" s="24">
        <v>-2.6</v>
      </c>
      <c r="D12" s="24">
        <v>10.5</v>
      </c>
      <c r="E12" s="24">
        <v>4.2</v>
      </c>
      <c r="F12" s="24">
        <v>20.8</v>
      </c>
      <c r="G12" s="22">
        <v>0.15025952189487535</v>
      </c>
      <c r="H12" s="22">
        <v>0.84974047810512454</v>
      </c>
      <c r="K12" s="35" t="str">
        <f t="shared" si="2"/>
        <v>2013</v>
      </c>
      <c r="L12" s="36">
        <f>C12*G12+E12*H12</f>
        <v>3.1782352511148475</v>
      </c>
      <c r="M12" s="36">
        <f t="shared" si="3"/>
        <v>19.252326924482784</v>
      </c>
      <c r="O12" s="24">
        <f t="shared" si="4"/>
        <v>-2.6</v>
      </c>
      <c r="P12" s="24">
        <f t="shared" si="0"/>
        <v>10.5</v>
      </c>
      <c r="Q12" s="24">
        <f t="shared" si="0"/>
        <v>4.2</v>
      </c>
      <c r="R12" s="24">
        <f t="shared" si="0"/>
        <v>20.8</v>
      </c>
    </row>
    <row r="13" spans="1:18" x14ac:dyDescent="0.25">
      <c r="A13" t="str">
        <f t="shared" si="1"/>
        <v>2013</v>
      </c>
      <c r="B13" t="s">
        <v>109</v>
      </c>
      <c r="C13" s="24">
        <v>-0.6</v>
      </c>
      <c r="D13" s="24">
        <v>16</v>
      </c>
      <c r="E13" s="24">
        <v>9.4</v>
      </c>
      <c r="F13" s="24">
        <v>26.7</v>
      </c>
      <c r="G13" s="22">
        <v>0.14812774576535265</v>
      </c>
      <c r="H13" s="22">
        <v>0.8518722542346473</v>
      </c>
      <c r="K13" s="35" t="str">
        <f t="shared" si="2"/>
        <v>2013</v>
      </c>
      <c r="L13" s="36">
        <f t="shared" si="5"/>
        <v>7.9187225423464733</v>
      </c>
      <c r="M13" s="36">
        <f t="shared" si="3"/>
        <v>25.115033120310727</v>
      </c>
      <c r="O13" s="24">
        <f t="shared" si="4"/>
        <v>-0.6</v>
      </c>
      <c r="P13" s="24">
        <f t="shared" si="0"/>
        <v>16</v>
      </c>
      <c r="Q13" s="24">
        <f t="shared" si="0"/>
        <v>9.4</v>
      </c>
      <c r="R13" s="24">
        <f t="shared" si="0"/>
        <v>26.7</v>
      </c>
    </row>
    <row r="14" spans="1:18" x14ac:dyDescent="0.25">
      <c r="A14" t="str">
        <f t="shared" si="1"/>
        <v/>
      </c>
      <c r="B14" t="s">
        <v>110</v>
      </c>
      <c r="C14" s="24">
        <v>5</v>
      </c>
      <c r="D14" s="24">
        <v>8.3000000000000007</v>
      </c>
      <c r="E14" s="24">
        <v>7.5</v>
      </c>
      <c r="F14" s="24">
        <v>22.1</v>
      </c>
      <c r="G14" s="22">
        <v>0.14812774576535265</v>
      </c>
      <c r="H14" s="22">
        <v>0.8518722542346473</v>
      </c>
      <c r="K14" s="35" t="str">
        <f t="shared" si="2"/>
        <v/>
      </c>
      <c r="L14" s="36">
        <f t="shared" si="5"/>
        <v>7.1296806355866176</v>
      </c>
      <c r="M14" s="36">
        <f t="shared" si="3"/>
        <v>20.055837108438133</v>
      </c>
      <c r="O14" s="24">
        <f t="shared" si="4"/>
        <v>5</v>
      </c>
      <c r="P14" s="24">
        <f t="shared" si="0"/>
        <v>8.3000000000000007</v>
      </c>
      <c r="Q14" s="24">
        <f t="shared" si="0"/>
        <v>7.5</v>
      </c>
      <c r="R14" s="24">
        <f t="shared" si="0"/>
        <v>22.1</v>
      </c>
    </row>
    <row r="15" spans="1:18" x14ac:dyDescent="0.25">
      <c r="A15" t="str">
        <f t="shared" si="1"/>
        <v/>
      </c>
      <c r="B15" t="s">
        <v>111</v>
      </c>
      <c r="C15" s="24">
        <v>11.4</v>
      </c>
      <c r="D15" s="24">
        <v>13.7</v>
      </c>
      <c r="E15" s="24">
        <v>5.7</v>
      </c>
      <c r="F15" s="24">
        <v>27.5</v>
      </c>
      <c r="G15" s="22">
        <v>0.14812774576535265</v>
      </c>
      <c r="H15" s="22">
        <v>0.8518722542346473</v>
      </c>
      <c r="K15" s="35" t="str">
        <f t="shared" si="2"/>
        <v/>
      </c>
      <c r="L15" s="36">
        <f t="shared" si="5"/>
        <v>6.5443281508625102</v>
      </c>
      <c r="M15" s="36">
        <f t="shared" si="3"/>
        <v>25.455837108438132</v>
      </c>
      <c r="O15" s="24">
        <f t="shared" si="4"/>
        <v>11.4</v>
      </c>
      <c r="P15" s="24">
        <f t="shared" si="0"/>
        <v>13.7</v>
      </c>
      <c r="Q15" s="24">
        <f t="shared" si="0"/>
        <v>5.7</v>
      </c>
      <c r="R15" s="24">
        <f t="shared" si="0"/>
        <v>27.5</v>
      </c>
    </row>
    <row r="16" spans="1:18" x14ac:dyDescent="0.25">
      <c r="A16" t="str">
        <f t="shared" si="1"/>
        <v/>
      </c>
      <c r="B16" t="s">
        <v>112</v>
      </c>
      <c r="C16" s="24">
        <v>3.7</v>
      </c>
      <c r="D16" s="24">
        <v>19.5</v>
      </c>
      <c r="E16" s="24">
        <v>8.1</v>
      </c>
      <c r="F16" s="24">
        <v>27.8</v>
      </c>
      <c r="G16" s="22">
        <v>0.14459900138757437</v>
      </c>
      <c r="H16" s="22">
        <v>0.85540099861242569</v>
      </c>
      <c r="K16" s="35" t="str">
        <f t="shared" si="2"/>
        <v/>
      </c>
      <c r="L16" s="36">
        <f t="shared" si="5"/>
        <v>7.4637643938946727</v>
      </c>
      <c r="M16" s="36">
        <f t="shared" si="3"/>
        <v>26.599828288483135</v>
      </c>
      <c r="O16" s="24">
        <f t="shared" si="4"/>
        <v>3.7</v>
      </c>
      <c r="P16" s="24">
        <f t="shared" si="0"/>
        <v>19.5</v>
      </c>
      <c r="Q16" s="24">
        <f t="shared" si="0"/>
        <v>8.1</v>
      </c>
      <c r="R16" s="24">
        <f t="shared" si="0"/>
        <v>27.8</v>
      </c>
    </row>
    <row r="17" spans="1:18" x14ac:dyDescent="0.25">
      <c r="A17" t="str">
        <f t="shared" si="1"/>
        <v/>
      </c>
      <c r="B17" t="s">
        <v>113</v>
      </c>
      <c r="C17" s="24">
        <v>2.7</v>
      </c>
      <c r="D17" s="24">
        <v>21.1</v>
      </c>
      <c r="E17" s="24">
        <v>7.4</v>
      </c>
      <c r="F17" s="24">
        <v>24.9</v>
      </c>
      <c r="G17" s="22">
        <v>0.14459900138757437</v>
      </c>
      <c r="H17" s="22">
        <v>0.85540099861242569</v>
      </c>
      <c r="K17" s="35" t="str">
        <f t="shared" si="2"/>
        <v/>
      </c>
      <c r="L17" s="36">
        <f t="shared" si="5"/>
        <v>6.7203846934784011</v>
      </c>
      <c r="M17" s="36">
        <f t="shared" si="3"/>
        <v>24.350523794727216</v>
      </c>
      <c r="O17" s="24">
        <f t="shared" si="4"/>
        <v>2.7</v>
      </c>
      <c r="P17" s="24">
        <f t="shared" si="0"/>
        <v>21.1</v>
      </c>
      <c r="Q17" s="24">
        <f t="shared" si="0"/>
        <v>7.4</v>
      </c>
      <c r="R17" s="24">
        <f t="shared" si="0"/>
        <v>24.9</v>
      </c>
    </row>
    <row r="18" spans="1:18" x14ac:dyDescent="0.25">
      <c r="A18" t="str">
        <f t="shared" si="1"/>
        <v/>
      </c>
      <c r="B18" t="s">
        <v>114</v>
      </c>
      <c r="C18" s="24">
        <v>5.4</v>
      </c>
      <c r="D18" s="24">
        <v>31.7</v>
      </c>
      <c r="E18" s="24">
        <v>10.4</v>
      </c>
      <c r="F18" s="24">
        <v>28.2</v>
      </c>
      <c r="G18" s="22">
        <v>0.14459900138757437</v>
      </c>
      <c r="H18" s="22">
        <v>0.85540099861242569</v>
      </c>
      <c r="K18" s="35" t="str">
        <f t="shared" si="2"/>
        <v/>
      </c>
      <c r="L18" s="36">
        <f t="shared" si="5"/>
        <v>9.6770049930621287</v>
      </c>
      <c r="M18" s="36">
        <f t="shared" si="3"/>
        <v>28.706096504856511</v>
      </c>
      <c r="O18" s="24">
        <f t="shared" si="4"/>
        <v>5.4</v>
      </c>
      <c r="P18" s="24">
        <f t="shared" si="0"/>
        <v>31.7</v>
      </c>
      <c r="Q18" s="24">
        <f t="shared" si="0"/>
        <v>10.4</v>
      </c>
      <c r="R18" s="24">
        <f t="shared" si="0"/>
        <v>28.2</v>
      </c>
    </row>
    <row r="19" spans="1:18" x14ac:dyDescent="0.25">
      <c r="A19" t="str">
        <f t="shared" si="1"/>
        <v/>
      </c>
      <c r="B19" t="s">
        <v>115</v>
      </c>
      <c r="C19" s="24">
        <v>11.4</v>
      </c>
      <c r="D19" s="24">
        <v>28.1</v>
      </c>
      <c r="E19" s="24">
        <v>11.9</v>
      </c>
      <c r="F19" s="24">
        <v>28.8</v>
      </c>
      <c r="G19" s="22">
        <v>0.13448448510042404</v>
      </c>
      <c r="H19" s="22">
        <v>0.8655155148995759</v>
      </c>
      <c r="K19" s="35" t="str">
        <f t="shared" si="2"/>
        <v/>
      </c>
      <c r="L19" s="36">
        <f t="shared" si="5"/>
        <v>11.832757757449787</v>
      </c>
      <c r="M19" s="36">
        <f t="shared" si="3"/>
        <v>28.705860860429702</v>
      </c>
      <c r="O19" s="24">
        <f t="shared" si="4"/>
        <v>11.4</v>
      </c>
      <c r="P19" s="24">
        <f t="shared" si="0"/>
        <v>28.1</v>
      </c>
      <c r="Q19" s="24">
        <f t="shared" si="0"/>
        <v>11.9</v>
      </c>
      <c r="R19" s="24">
        <f t="shared" si="0"/>
        <v>28.8</v>
      </c>
    </row>
    <row r="20" spans="1:18" x14ac:dyDescent="0.25">
      <c r="A20" t="str">
        <f t="shared" si="1"/>
        <v/>
      </c>
      <c r="B20" t="s">
        <v>116</v>
      </c>
      <c r="C20" s="24">
        <v>11.2</v>
      </c>
      <c r="D20" s="24">
        <v>22.9</v>
      </c>
      <c r="E20" s="24">
        <v>8.6999999999999993</v>
      </c>
      <c r="F20" s="24">
        <v>26.2</v>
      </c>
      <c r="G20" s="22">
        <v>0.13448448510042404</v>
      </c>
      <c r="H20" s="22">
        <v>0.8655155148995759</v>
      </c>
      <c r="K20" s="35" t="str">
        <f t="shared" si="2"/>
        <v/>
      </c>
      <c r="L20" s="36">
        <f t="shared" si="5"/>
        <v>9.0362112127510592</v>
      </c>
      <c r="M20" s="36">
        <f t="shared" si="3"/>
        <v>25.756201199168597</v>
      </c>
      <c r="O20" s="24">
        <f t="shared" si="4"/>
        <v>11.2</v>
      </c>
      <c r="P20" s="24">
        <f t="shared" si="0"/>
        <v>22.9</v>
      </c>
      <c r="Q20" s="24">
        <f t="shared" si="0"/>
        <v>8.6999999999999993</v>
      </c>
      <c r="R20" s="24">
        <f t="shared" si="0"/>
        <v>26.2</v>
      </c>
    </row>
    <row r="21" spans="1:18" x14ac:dyDescent="0.25">
      <c r="A21" t="str">
        <f t="shared" si="1"/>
        <v/>
      </c>
      <c r="B21" t="s">
        <v>117</v>
      </c>
      <c r="C21" s="24">
        <v>7.9</v>
      </c>
      <c r="D21" s="24">
        <v>23.9</v>
      </c>
      <c r="E21" s="24">
        <v>10.1</v>
      </c>
      <c r="F21" s="24">
        <v>31.4</v>
      </c>
      <c r="G21" s="22">
        <v>0.13448448510042404</v>
      </c>
      <c r="H21" s="22">
        <v>0.8655155148995759</v>
      </c>
      <c r="K21" s="35" t="str">
        <f t="shared" si="2"/>
        <v/>
      </c>
      <c r="L21" s="36">
        <f t="shared" si="5"/>
        <v>9.8041341327790654</v>
      </c>
      <c r="M21" s="36">
        <f t="shared" si="3"/>
        <v>30.391366361746815</v>
      </c>
      <c r="O21" s="24">
        <f t="shared" si="4"/>
        <v>7.9</v>
      </c>
      <c r="P21" s="24">
        <f t="shared" si="0"/>
        <v>23.9</v>
      </c>
      <c r="Q21" s="24">
        <f t="shared" si="0"/>
        <v>10.1</v>
      </c>
      <c r="R21" s="24">
        <f t="shared" si="0"/>
        <v>31.4</v>
      </c>
    </row>
    <row r="22" spans="1:18" x14ac:dyDescent="0.25">
      <c r="A22" t="str">
        <f t="shared" si="1"/>
        <v/>
      </c>
      <c r="B22" t="s">
        <v>118</v>
      </c>
      <c r="C22" s="24">
        <v>8.4</v>
      </c>
      <c r="D22" s="24">
        <v>10.4</v>
      </c>
      <c r="E22" s="24">
        <v>5.2</v>
      </c>
      <c r="F22" s="24">
        <v>24</v>
      </c>
      <c r="G22" s="22">
        <v>0.12894082291269429</v>
      </c>
      <c r="H22" s="22">
        <v>0.87105917708730574</v>
      </c>
      <c r="K22" s="35" t="str">
        <f t="shared" si="2"/>
        <v/>
      </c>
      <c r="L22" s="36">
        <f t="shared" si="5"/>
        <v>5.6126106333206218</v>
      </c>
      <c r="M22" s="36">
        <f t="shared" si="3"/>
        <v>22.246404808387361</v>
      </c>
      <c r="O22" s="24">
        <f t="shared" si="4"/>
        <v>8.4</v>
      </c>
      <c r="P22" s="24">
        <f t="shared" si="0"/>
        <v>10.4</v>
      </c>
      <c r="Q22" s="24">
        <f t="shared" si="0"/>
        <v>5.2</v>
      </c>
      <c r="R22" s="24">
        <f t="shared" si="0"/>
        <v>24</v>
      </c>
    </row>
    <row r="23" spans="1:18" x14ac:dyDescent="0.25">
      <c r="A23" t="str">
        <f t="shared" si="1"/>
        <v/>
      </c>
      <c r="B23" t="s">
        <v>119</v>
      </c>
      <c r="C23" s="24">
        <v>7.2</v>
      </c>
      <c r="D23" s="24">
        <v>24.4</v>
      </c>
      <c r="E23" s="24">
        <v>6</v>
      </c>
      <c r="F23" s="24">
        <v>28.5</v>
      </c>
      <c r="G23" s="22">
        <v>0.12894082291269429</v>
      </c>
      <c r="H23" s="22">
        <v>0.87105917708730574</v>
      </c>
      <c r="K23" s="35" t="str">
        <f t="shared" si="2"/>
        <v/>
      </c>
      <c r="L23" s="36">
        <f t="shared" si="5"/>
        <v>6.1547289874952336</v>
      </c>
      <c r="M23" s="36">
        <f t="shared" si="3"/>
        <v>27.971342626057954</v>
      </c>
      <c r="O23" s="24">
        <f t="shared" si="4"/>
        <v>7.2</v>
      </c>
      <c r="P23" s="24">
        <f t="shared" si="4"/>
        <v>24.4</v>
      </c>
      <c r="Q23" s="24">
        <f t="shared" si="4"/>
        <v>6</v>
      </c>
      <c r="R23" s="24">
        <f t="shared" si="4"/>
        <v>28.5</v>
      </c>
    </row>
    <row r="24" spans="1:18" x14ac:dyDescent="0.25">
      <c r="A24" t="str">
        <f t="shared" si="1"/>
        <v>2014</v>
      </c>
      <c r="B24" t="s">
        <v>120</v>
      </c>
      <c r="C24" s="24">
        <v>7.5</v>
      </c>
      <c r="D24" s="24">
        <v>22.6</v>
      </c>
      <c r="E24" s="24">
        <v>9.5</v>
      </c>
      <c r="F24" s="24">
        <v>22</v>
      </c>
      <c r="G24" s="22">
        <v>0.12894082291269429</v>
      </c>
      <c r="H24" s="22">
        <v>0.87105917708730574</v>
      </c>
      <c r="K24" s="35" t="str">
        <f t="shared" si="2"/>
        <v>2014</v>
      </c>
      <c r="L24" s="36">
        <f t="shared" si="5"/>
        <v>9.2421183541746128</v>
      </c>
      <c r="M24" s="36">
        <f t="shared" si="3"/>
        <v>22.077364493747616</v>
      </c>
      <c r="O24" s="24">
        <f t="shared" si="4"/>
        <v>7.5</v>
      </c>
      <c r="P24" s="24">
        <f t="shared" si="4"/>
        <v>22.6</v>
      </c>
      <c r="Q24" s="24">
        <f t="shared" si="4"/>
        <v>9.5</v>
      </c>
      <c r="R24" s="24">
        <f t="shared" si="4"/>
        <v>22</v>
      </c>
    </row>
    <row r="25" spans="1:18" x14ac:dyDescent="0.25">
      <c r="A25" t="str">
        <f t="shared" si="1"/>
        <v>2014</v>
      </c>
      <c r="B25" t="s">
        <v>121</v>
      </c>
      <c r="C25" s="24">
        <v>8.1</v>
      </c>
      <c r="D25" s="24">
        <v>24.2</v>
      </c>
      <c r="E25" s="24">
        <v>9.9</v>
      </c>
      <c r="F25" s="24">
        <v>23.7</v>
      </c>
      <c r="G25" s="22">
        <v>0.12521328315640348</v>
      </c>
      <c r="H25" s="22">
        <v>0.87478671684359655</v>
      </c>
      <c r="K25" s="35" t="str">
        <f t="shared" si="2"/>
        <v>2014</v>
      </c>
      <c r="L25" s="36">
        <f t="shared" si="5"/>
        <v>9.6746160903184748</v>
      </c>
      <c r="M25" s="36">
        <f t="shared" si="3"/>
        <v>23.762606641578202</v>
      </c>
      <c r="O25" s="24">
        <f t="shared" si="4"/>
        <v>8.1</v>
      </c>
      <c r="P25" s="24">
        <f t="shared" si="4"/>
        <v>24.2</v>
      </c>
      <c r="Q25" s="24">
        <f t="shared" si="4"/>
        <v>9.9</v>
      </c>
      <c r="R25" s="24">
        <f t="shared" si="4"/>
        <v>23.7</v>
      </c>
    </row>
    <row r="26" spans="1:18" x14ac:dyDescent="0.25">
      <c r="A26" t="str">
        <f t="shared" si="1"/>
        <v/>
      </c>
      <c r="B26" t="s">
        <v>122</v>
      </c>
      <c r="C26" s="24">
        <v>10.7</v>
      </c>
      <c r="D26" s="24">
        <v>24.5</v>
      </c>
      <c r="E26" s="24">
        <v>9.8000000000000007</v>
      </c>
      <c r="F26" s="24">
        <v>24.8</v>
      </c>
      <c r="G26" s="22">
        <v>0.12521328315640348</v>
      </c>
      <c r="H26" s="22">
        <v>0.87478671684359655</v>
      </c>
      <c r="K26" s="35" t="str">
        <f t="shared" si="2"/>
        <v/>
      </c>
      <c r="L26" s="36">
        <f t="shared" si="5"/>
        <v>9.9126919548407653</v>
      </c>
      <c r="M26" s="36">
        <f t="shared" si="3"/>
        <v>24.76243601505308</v>
      </c>
      <c r="O26" s="24">
        <f t="shared" si="4"/>
        <v>10.7</v>
      </c>
      <c r="P26" s="24">
        <f t="shared" si="4"/>
        <v>24.5</v>
      </c>
      <c r="Q26" s="24">
        <f t="shared" si="4"/>
        <v>9.8000000000000007</v>
      </c>
      <c r="R26" s="24">
        <f t="shared" si="4"/>
        <v>24.8</v>
      </c>
    </row>
    <row r="27" spans="1:18" x14ac:dyDescent="0.25">
      <c r="A27" t="str">
        <f t="shared" si="1"/>
        <v/>
      </c>
      <c r="B27" t="s">
        <v>123</v>
      </c>
      <c r="C27" s="24">
        <v>7.3</v>
      </c>
      <c r="D27" s="24">
        <v>14.1</v>
      </c>
      <c r="E27" s="24">
        <v>7.1</v>
      </c>
      <c r="F27" s="24">
        <v>28.5</v>
      </c>
      <c r="G27" s="22">
        <v>0.12521328315640348</v>
      </c>
      <c r="H27" s="22">
        <v>0.87478671684359655</v>
      </c>
      <c r="K27" s="35" t="str">
        <f t="shared" si="2"/>
        <v/>
      </c>
      <c r="L27" s="36">
        <f t="shared" si="5"/>
        <v>7.1250426566312806</v>
      </c>
      <c r="M27" s="36">
        <f t="shared" si="3"/>
        <v>26.696928722547792</v>
      </c>
      <c r="O27" s="24">
        <f t="shared" si="4"/>
        <v>7.3</v>
      </c>
      <c r="P27" s="24">
        <f t="shared" si="4"/>
        <v>14.1</v>
      </c>
      <c r="Q27" s="24">
        <f t="shared" si="4"/>
        <v>7.1</v>
      </c>
      <c r="R27" s="24">
        <f t="shared" si="4"/>
        <v>28.5</v>
      </c>
    </row>
    <row r="28" spans="1:18" x14ac:dyDescent="0.25">
      <c r="A28" t="str">
        <f t="shared" si="1"/>
        <v/>
      </c>
      <c r="B28" t="s">
        <v>124</v>
      </c>
      <c r="C28" s="24">
        <v>6.7</v>
      </c>
      <c r="D28" s="24">
        <v>15.9</v>
      </c>
      <c r="E28" s="24">
        <v>5.5</v>
      </c>
      <c r="F28" s="24">
        <v>22.3</v>
      </c>
      <c r="G28" s="22">
        <v>0.12390106986855613</v>
      </c>
      <c r="H28" s="22">
        <v>0.87609893013144391</v>
      </c>
      <c r="K28" s="35" t="str">
        <f t="shared" si="2"/>
        <v/>
      </c>
      <c r="L28" s="36">
        <f t="shared" si="5"/>
        <v>5.6486812838422678</v>
      </c>
      <c r="M28" s="36">
        <f t="shared" si="3"/>
        <v>21.507033152841245</v>
      </c>
      <c r="O28" s="24">
        <f t="shared" si="4"/>
        <v>6.7</v>
      </c>
      <c r="P28" s="24">
        <f t="shared" si="4"/>
        <v>15.9</v>
      </c>
      <c r="Q28" s="24">
        <f t="shared" si="4"/>
        <v>5.5</v>
      </c>
      <c r="R28" s="24">
        <f t="shared" si="4"/>
        <v>22.3</v>
      </c>
    </row>
    <row r="29" spans="1:18" x14ac:dyDescent="0.25">
      <c r="A29" t="str">
        <f t="shared" si="1"/>
        <v/>
      </c>
      <c r="B29" t="s">
        <v>125</v>
      </c>
      <c r="C29" s="24">
        <v>10.4</v>
      </c>
      <c r="D29" s="24">
        <v>12.4</v>
      </c>
      <c r="E29" s="24">
        <v>8.3000000000000007</v>
      </c>
      <c r="F29" s="24">
        <v>23.3</v>
      </c>
      <c r="G29" s="22">
        <v>0.12390106986855613</v>
      </c>
      <c r="H29" s="22">
        <v>0.87609893013144391</v>
      </c>
      <c r="K29" s="35" t="str">
        <f t="shared" si="2"/>
        <v/>
      </c>
      <c r="L29" s="36">
        <f t="shared" si="5"/>
        <v>8.5601922467239682</v>
      </c>
      <c r="M29" s="36">
        <f t="shared" si="3"/>
        <v>21.949478338432741</v>
      </c>
      <c r="O29" s="24">
        <f t="shared" si="4"/>
        <v>10.4</v>
      </c>
      <c r="P29" s="24">
        <f t="shared" si="4"/>
        <v>12.4</v>
      </c>
      <c r="Q29" s="24">
        <f t="shared" si="4"/>
        <v>8.3000000000000007</v>
      </c>
      <c r="R29" s="24">
        <f t="shared" si="4"/>
        <v>23.3</v>
      </c>
    </row>
    <row r="30" spans="1:18" x14ac:dyDescent="0.25">
      <c r="A30" t="str">
        <f t="shared" si="1"/>
        <v/>
      </c>
      <c r="B30" t="s">
        <v>126</v>
      </c>
      <c r="C30" s="24">
        <v>3.1</v>
      </c>
      <c r="D30" s="24">
        <v>7.2</v>
      </c>
      <c r="E30" s="24">
        <v>6.3</v>
      </c>
      <c r="F30" s="24">
        <v>18.600000000000001</v>
      </c>
      <c r="G30" s="22">
        <v>0.12390106986855613</v>
      </c>
      <c r="H30" s="22">
        <v>0.87609893013144391</v>
      </c>
      <c r="K30" s="35" t="str">
        <f t="shared" si="2"/>
        <v/>
      </c>
      <c r="L30" s="36">
        <f t="shared" si="5"/>
        <v>5.9035165764206203</v>
      </c>
      <c r="M30" s="36">
        <f t="shared" si="3"/>
        <v>17.187527803498462</v>
      </c>
      <c r="O30" s="24">
        <f t="shared" si="4"/>
        <v>3.1</v>
      </c>
      <c r="P30" s="24">
        <f t="shared" si="4"/>
        <v>7.2</v>
      </c>
      <c r="Q30" s="24">
        <f t="shared" si="4"/>
        <v>6.3</v>
      </c>
      <c r="R30" s="24">
        <f t="shared" si="4"/>
        <v>18.600000000000001</v>
      </c>
    </row>
    <row r="31" spans="1:18" x14ac:dyDescent="0.25">
      <c r="A31" t="str">
        <f t="shared" si="1"/>
        <v/>
      </c>
      <c r="B31" t="s">
        <v>127</v>
      </c>
      <c r="C31" s="24">
        <v>-7.6</v>
      </c>
      <c r="D31" s="24">
        <v>-1.1000000000000001</v>
      </c>
      <c r="E31" s="24">
        <v>2.9</v>
      </c>
      <c r="F31" s="24">
        <v>12.5</v>
      </c>
      <c r="G31" s="22">
        <v>0.13618897406090402</v>
      </c>
      <c r="H31" s="22">
        <v>0.86381102593909598</v>
      </c>
      <c r="K31" s="35" t="str">
        <f t="shared" si="2"/>
        <v/>
      </c>
      <c r="L31" s="36">
        <f t="shared" si="5"/>
        <v>1.4700157723605078</v>
      </c>
      <c r="M31" s="36">
        <f t="shared" si="3"/>
        <v>10.647829952771707</v>
      </c>
      <c r="O31" s="24">
        <f t="shared" si="4"/>
        <v>-7.6</v>
      </c>
      <c r="P31" s="24">
        <f t="shared" si="4"/>
        <v>-1.1000000000000001</v>
      </c>
      <c r="Q31" s="24">
        <f t="shared" si="4"/>
        <v>2.9</v>
      </c>
      <c r="R31" s="24">
        <f t="shared" si="4"/>
        <v>12.5</v>
      </c>
    </row>
    <row r="32" spans="1:18" x14ac:dyDescent="0.25">
      <c r="A32" t="str">
        <f t="shared" si="1"/>
        <v/>
      </c>
      <c r="B32" t="s">
        <v>128</v>
      </c>
      <c r="C32" s="24">
        <v>-5</v>
      </c>
      <c r="D32" s="24">
        <v>-1.2</v>
      </c>
      <c r="E32" s="24">
        <v>4.0999999999999996</v>
      </c>
      <c r="F32" s="24">
        <v>18.7</v>
      </c>
      <c r="G32" s="22">
        <v>0.13618897406090402</v>
      </c>
      <c r="H32" s="22">
        <v>0.86381102593909598</v>
      </c>
      <c r="K32" s="35" t="str">
        <f t="shared" si="2"/>
        <v/>
      </c>
      <c r="L32" s="36">
        <f t="shared" si="5"/>
        <v>2.8606803360457729</v>
      </c>
      <c r="M32" s="36">
        <f t="shared" si="3"/>
        <v>15.98983941618801</v>
      </c>
      <c r="O32" s="24">
        <f t="shared" si="4"/>
        <v>-5</v>
      </c>
      <c r="P32" s="24">
        <f t="shared" si="4"/>
        <v>-1.2</v>
      </c>
      <c r="Q32" s="24">
        <f t="shared" si="4"/>
        <v>4.0999999999999996</v>
      </c>
      <c r="R32" s="24">
        <f t="shared" si="4"/>
        <v>18.7</v>
      </c>
    </row>
    <row r="33" spans="1:18" x14ac:dyDescent="0.25">
      <c r="A33" t="str">
        <f t="shared" si="1"/>
        <v/>
      </c>
      <c r="B33" t="s">
        <v>129</v>
      </c>
      <c r="C33" s="24">
        <v>-10.3</v>
      </c>
      <c r="D33" s="24">
        <v>-9.5</v>
      </c>
      <c r="E33" s="24">
        <v>1.3</v>
      </c>
      <c r="F33" s="24">
        <v>15.2</v>
      </c>
      <c r="G33" s="22">
        <v>0.13618897406090402</v>
      </c>
      <c r="H33" s="22">
        <v>0.86381102593909598</v>
      </c>
      <c r="K33" s="35" t="str">
        <f t="shared" si="2"/>
        <v/>
      </c>
      <c r="L33" s="36">
        <f t="shared" si="5"/>
        <v>-0.27979209910648684</v>
      </c>
      <c r="M33" s="36">
        <f t="shared" si="3"/>
        <v>11.83613234069567</v>
      </c>
      <c r="O33" s="24">
        <f t="shared" si="4"/>
        <v>-10.3</v>
      </c>
      <c r="P33" s="24">
        <f t="shared" si="4"/>
        <v>-9.5</v>
      </c>
      <c r="Q33" s="24">
        <f t="shared" si="4"/>
        <v>1.3</v>
      </c>
      <c r="R33" s="24">
        <f t="shared" si="4"/>
        <v>15.2</v>
      </c>
    </row>
    <row r="34" spans="1:18" x14ac:dyDescent="0.25">
      <c r="A34" t="str">
        <f t="shared" si="1"/>
        <v/>
      </c>
      <c r="B34" t="s">
        <v>130</v>
      </c>
      <c r="C34" s="24">
        <v>-8.1999999999999993</v>
      </c>
      <c r="D34" s="24">
        <v>-10.1</v>
      </c>
      <c r="E34" s="24">
        <v>2.6</v>
      </c>
      <c r="F34" s="24">
        <v>18.8</v>
      </c>
      <c r="G34" s="22">
        <v>0.13181345488287788</v>
      </c>
      <c r="H34" s="22">
        <v>0.86818654511712212</v>
      </c>
      <c r="K34" s="35" t="str">
        <f t="shared" si="2"/>
        <v/>
      </c>
      <c r="L34" s="36">
        <f t="shared" si="5"/>
        <v>1.1764146872649193</v>
      </c>
      <c r="M34" s="36">
        <f t="shared" si="3"/>
        <v>14.99059115388483</v>
      </c>
      <c r="O34" s="24">
        <f t="shared" si="4"/>
        <v>-8.1999999999999993</v>
      </c>
      <c r="P34" s="24">
        <f t="shared" si="4"/>
        <v>-10.1</v>
      </c>
      <c r="Q34" s="24">
        <f t="shared" si="4"/>
        <v>2.6</v>
      </c>
      <c r="R34" s="24">
        <f t="shared" si="4"/>
        <v>18.8</v>
      </c>
    </row>
    <row r="35" spans="1:18" x14ac:dyDescent="0.25">
      <c r="A35" t="str">
        <f t="shared" si="1"/>
        <v/>
      </c>
      <c r="B35" t="s">
        <v>131</v>
      </c>
      <c r="C35" s="24">
        <v>-7.7</v>
      </c>
      <c r="D35" s="24">
        <v>-1.8</v>
      </c>
      <c r="E35" s="24">
        <v>2.4</v>
      </c>
      <c r="F35" s="24">
        <v>18.7</v>
      </c>
      <c r="G35" s="22">
        <v>0.13181345488287788</v>
      </c>
      <c r="H35" s="22">
        <v>0.86818654511712212</v>
      </c>
      <c r="K35" s="35" t="str">
        <f t="shared" si="2"/>
        <v/>
      </c>
      <c r="L35" s="36">
        <f t="shared" si="5"/>
        <v>1.0686841056829333</v>
      </c>
      <c r="M35" s="36">
        <f t="shared" si="3"/>
        <v>15.997824174901004</v>
      </c>
      <c r="O35" s="24">
        <f t="shared" si="4"/>
        <v>-7.7</v>
      </c>
      <c r="P35" s="24">
        <f t="shared" si="4"/>
        <v>-1.8</v>
      </c>
      <c r="Q35" s="24">
        <f t="shared" si="4"/>
        <v>2.4</v>
      </c>
      <c r="R35" s="24">
        <f t="shared" si="4"/>
        <v>18.7</v>
      </c>
    </row>
    <row r="36" spans="1:18" x14ac:dyDescent="0.25">
      <c r="A36" t="str">
        <f t="shared" si="1"/>
        <v>2015</v>
      </c>
      <c r="B36" t="s">
        <v>132</v>
      </c>
      <c r="C36" s="24">
        <v>-1.5</v>
      </c>
      <c r="D36" s="24">
        <v>5.4</v>
      </c>
      <c r="E36" s="24">
        <v>7</v>
      </c>
      <c r="F36" s="24">
        <v>20.9</v>
      </c>
      <c r="G36" s="22">
        <v>0.13181345488287788</v>
      </c>
      <c r="H36" s="22">
        <v>0.86818654511712212</v>
      </c>
      <c r="K36" s="35" t="str">
        <f t="shared" si="2"/>
        <v>2015</v>
      </c>
      <c r="L36" s="36">
        <f t="shared" si="5"/>
        <v>5.8795856334955383</v>
      </c>
      <c r="M36" s="36">
        <f t="shared" si="3"/>
        <v>18.856891449315391</v>
      </c>
      <c r="O36" s="24">
        <f t="shared" si="4"/>
        <v>-1.5</v>
      </c>
      <c r="P36" s="24">
        <f t="shared" si="4"/>
        <v>5.4</v>
      </c>
      <c r="Q36" s="24">
        <f t="shared" si="4"/>
        <v>7</v>
      </c>
      <c r="R36" s="24">
        <f t="shared" si="4"/>
        <v>20.9</v>
      </c>
    </row>
    <row r="37" spans="1:18" x14ac:dyDescent="0.25">
      <c r="A37" t="str">
        <f t="shared" si="1"/>
        <v>2015</v>
      </c>
      <c r="B37" t="s">
        <v>133</v>
      </c>
      <c r="C37" s="24">
        <v>-1.5</v>
      </c>
      <c r="D37" s="24">
        <v>1.5</v>
      </c>
      <c r="E37" s="24">
        <v>1.5</v>
      </c>
      <c r="F37" s="24">
        <v>22.4</v>
      </c>
      <c r="G37" s="22">
        <v>0.13486066130902402</v>
      </c>
      <c r="H37" s="22">
        <v>0.86513933869097603</v>
      </c>
      <c r="K37" s="35" t="str">
        <f t="shared" si="2"/>
        <v>2015</v>
      </c>
      <c r="L37" s="36">
        <f t="shared" si="5"/>
        <v>1.0954180160729281</v>
      </c>
      <c r="M37" s="36">
        <f t="shared" si="3"/>
        <v>19.581412178641397</v>
      </c>
      <c r="O37" s="24">
        <f t="shared" si="4"/>
        <v>-1.5</v>
      </c>
      <c r="P37" s="24">
        <f t="shared" si="4"/>
        <v>1.5</v>
      </c>
      <c r="Q37" s="24">
        <f t="shared" si="4"/>
        <v>1.5</v>
      </c>
      <c r="R37" s="24">
        <f t="shared" si="4"/>
        <v>22.4</v>
      </c>
    </row>
    <row r="38" spans="1:18" x14ac:dyDescent="0.25">
      <c r="A38" t="str">
        <f t="shared" si="1"/>
        <v/>
      </c>
      <c r="B38" t="s">
        <v>134</v>
      </c>
      <c r="C38" s="24">
        <v>-14.2</v>
      </c>
      <c r="D38" s="24">
        <v>-7.8</v>
      </c>
      <c r="E38" s="24">
        <v>-0.9</v>
      </c>
      <c r="F38" s="24">
        <v>17.3</v>
      </c>
      <c r="G38" s="22">
        <v>0.13486066130902402</v>
      </c>
      <c r="H38" s="22">
        <v>0.86513933869097603</v>
      </c>
      <c r="K38" s="35" t="str">
        <f t="shared" si="2"/>
        <v/>
      </c>
      <c r="L38" s="36">
        <f t="shared" si="5"/>
        <v>-2.6936467954100194</v>
      </c>
      <c r="M38" s="36">
        <f t="shared" si="3"/>
        <v>13.914997401143498</v>
      </c>
      <c r="O38" s="24">
        <f t="shared" si="4"/>
        <v>-14.2</v>
      </c>
      <c r="P38" s="24">
        <f t="shared" si="4"/>
        <v>-7.8</v>
      </c>
      <c r="Q38" s="24">
        <f t="shared" si="4"/>
        <v>-0.9</v>
      </c>
      <c r="R38" s="24">
        <f t="shared" si="4"/>
        <v>17.3</v>
      </c>
    </row>
    <row r="39" spans="1:18" x14ac:dyDescent="0.25">
      <c r="A39" t="str">
        <f t="shared" si="1"/>
        <v/>
      </c>
      <c r="B39" t="s">
        <v>135</v>
      </c>
      <c r="C39" s="24">
        <v>-10.1</v>
      </c>
      <c r="D39" s="24">
        <v>-2.7</v>
      </c>
      <c r="E39" s="24">
        <v>3.8</v>
      </c>
      <c r="F39" s="24">
        <v>17.8</v>
      </c>
      <c r="G39" s="22">
        <v>0.13486066130902402</v>
      </c>
      <c r="H39" s="22">
        <v>0.86513933869097603</v>
      </c>
      <c r="K39" s="35" t="str">
        <f t="shared" si="2"/>
        <v/>
      </c>
      <c r="L39" s="36">
        <f t="shared" si="5"/>
        <v>1.9254368078045663</v>
      </c>
      <c r="M39" s="36">
        <f t="shared" si="3"/>
        <v>15.035356443165011</v>
      </c>
      <c r="O39" s="24">
        <f t="shared" si="4"/>
        <v>-10.1</v>
      </c>
      <c r="P39" s="24">
        <f t="shared" si="4"/>
        <v>-2.7</v>
      </c>
      <c r="Q39" s="24">
        <f t="shared" si="4"/>
        <v>3.8</v>
      </c>
      <c r="R39" s="24">
        <f t="shared" si="4"/>
        <v>17.8</v>
      </c>
    </row>
    <row r="40" spans="1:18" x14ac:dyDescent="0.25">
      <c r="A40" t="str">
        <f t="shared" si="1"/>
        <v/>
      </c>
      <c r="B40" t="s">
        <v>136</v>
      </c>
      <c r="C40" s="24">
        <v>-9.1</v>
      </c>
      <c r="D40" s="24">
        <v>-2.2000000000000002</v>
      </c>
      <c r="E40" s="24">
        <v>4</v>
      </c>
      <c r="F40" s="24">
        <v>17.8</v>
      </c>
      <c r="G40" s="22">
        <v>0.13542755283153327</v>
      </c>
      <c r="H40" s="22">
        <v>0.86457244716846671</v>
      </c>
      <c r="K40" s="35" t="str">
        <f t="shared" si="2"/>
        <v/>
      </c>
      <c r="L40" s="36">
        <f t="shared" si="5"/>
        <v>2.225899057906914</v>
      </c>
      <c r="M40" s="36">
        <f t="shared" si="3"/>
        <v>15.091448943369334</v>
      </c>
      <c r="O40" s="24">
        <f t="shared" si="4"/>
        <v>-9.1</v>
      </c>
      <c r="P40" s="24">
        <f t="shared" si="4"/>
        <v>-2.2000000000000002</v>
      </c>
      <c r="Q40" s="24">
        <f t="shared" si="4"/>
        <v>4</v>
      </c>
      <c r="R40" s="24">
        <f t="shared" si="4"/>
        <v>17.8</v>
      </c>
    </row>
    <row r="41" spans="1:18" x14ac:dyDescent="0.25">
      <c r="A41" t="str">
        <f t="shared" si="1"/>
        <v/>
      </c>
      <c r="B41" t="s">
        <v>137</v>
      </c>
      <c r="C41" s="24">
        <v>-10.5</v>
      </c>
      <c r="D41" s="24">
        <v>-5.3</v>
      </c>
      <c r="E41" s="24">
        <v>4.7</v>
      </c>
      <c r="F41" s="24">
        <v>20.5</v>
      </c>
      <c r="G41" s="22">
        <v>0.13542755283153327</v>
      </c>
      <c r="H41" s="22">
        <v>0.86457244716846671</v>
      </c>
      <c r="K41" s="35" t="str">
        <f t="shared" si="2"/>
        <v/>
      </c>
      <c r="L41" s="36">
        <f t="shared" si="5"/>
        <v>2.6415011969606947</v>
      </c>
      <c r="M41" s="36">
        <f t="shared" si="3"/>
        <v>17.00596913694644</v>
      </c>
      <c r="O41" s="24">
        <f t="shared" si="4"/>
        <v>-10.5</v>
      </c>
      <c r="P41" s="24">
        <f t="shared" si="4"/>
        <v>-5.3</v>
      </c>
      <c r="Q41" s="24">
        <f t="shared" si="4"/>
        <v>4.7</v>
      </c>
      <c r="R41" s="24">
        <f t="shared" si="4"/>
        <v>20.5</v>
      </c>
    </row>
    <row r="42" spans="1:18" x14ac:dyDescent="0.25">
      <c r="A42" t="str">
        <f t="shared" si="1"/>
        <v/>
      </c>
      <c r="B42" t="s">
        <v>138</v>
      </c>
      <c r="C42" s="24">
        <v>-16.7</v>
      </c>
      <c r="D42" s="24">
        <v>-9.1999999999999993</v>
      </c>
      <c r="E42" s="24">
        <v>6.1</v>
      </c>
      <c r="F42" s="24">
        <v>22.6</v>
      </c>
      <c r="G42" s="22">
        <v>0.13542755283153327</v>
      </c>
      <c r="H42" s="22">
        <v>0.86457244716846671</v>
      </c>
      <c r="K42" s="35" t="str">
        <f t="shared" si="2"/>
        <v/>
      </c>
      <c r="L42" s="36">
        <f t="shared" si="5"/>
        <v>3.012251795441041</v>
      </c>
      <c r="M42" s="36">
        <f t="shared" si="3"/>
        <v>18.293403819957241</v>
      </c>
      <c r="O42" s="24">
        <f t="shared" si="4"/>
        <v>-16.7</v>
      </c>
      <c r="P42" s="24">
        <f t="shared" si="4"/>
        <v>-9.1999999999999993</v>
      </c>
      <c r="Q42" s="24">
        <f t="shared" si="4"/>
        <v>6.1</v>
      </c>
      <c r="R42" s="24">
        <f t="shared" si="4"/>
        <v>22.6</v>
      </c>
    </row>
    <row r="43" spans="1:18" x14ac:dyDescent="0.25">
      <c r="A43" t="str">
        <f t="shared" si="1"/>
        <v/>
      </c>
      <c r="B43" t="s">
        <v>139</v>
      </c>
      <c r="C43" s="24">
        <v>-10.4</v>
      </c>
      <c r="D43" s="24">
        <v>-7.8</v>
      </c>
      <c r="E43" s="24">
        <v>1</v>
      </c>
      <c r="F43" s="24">
        <v>14.2</v>
      </c>
      <c r="G43" s="22">
        <v>0.12483527410195734</v>
      </c>
      <c r="H43" s="22">
        <v>0.87516472589804262</v>
      </c>
      <c r="K43" s="35" t="str">
        <f t="shared" si="2"/>
        <v/>
      </c>
      <c r="L43" s="36">
        <f t="shared" si="5"/>
        <v>-0.42312212476231381</v>
      </c>
      <c r="M43" s="36">
        <f t="shared" si="3"/>
        <v>11.453623969756938</v>
      </c>
      <c r="O43" s="24">
        <f t="shared" si="4"/>
        <v>-10.4</v>
      </c>
      <c r="P43" s="24">
        <f t="shared" si="4"/>
        <v>-7.8</v>
      </c>
      <c r="Q43" s="24">
        <f t="shared" si="4"/>
        <v>1</v>
      </c>
      <c r="R43" s="24">
        <f t="shared" si="4"/>
        <v>14.2</v>
      </c>
    </row>
    <row r="44" spans="1:18" x14ac:dyDescent="0.25">
      <c r="A44" t="str">
        <f t="shared" si="1"/>
        <v/>
      </c>
      <c r="B44" t="s">
        <v>140</v>
      </c>
      <c r="C44" s="24">
        <v>-13.3</v>
      </c>
      <c r="D44" s="24">
        <v>-11.6</v>
      </c>
      <c r="E44" s="24">
        <v>-0.1</v>
      </c>
      <c r="F44" s="24">
        <v>18.5</v>
      </c>
      <c r="G44" s="22">
        <v>0.12483527410195734</v>
      </c>
      <c r="H44" s="22">
        <v>0.87516472589804262</v>
      </c>
      <c r="K44" s="35" t="str">
        <f t="shared" si="2"/>
        <v/>
      </c>
      <c r="L44" s="36">
        <f t="shared" si="5"/>
        <v>-1.7478256181458371</v>
      </c>
      <c r="M44" s="36">
        <f t="shared" si="3"/>
        <v>14.742458249531083</v>
      </c>
      <c r="O44" s="24">
        <f t="shared" si="4"/>
        <v>-13.3</v>
      </c>
      <c r="P44" s="24">
        <f t="shared" si="4"/>
        <v>-11.6</v>
      </c>
      <c r="Q44" s="24">
        <f t="shared" si="4"/>
        <v>-0.1</v>
      </c>
      <c r="R44" s="24">
        <f t="shared" si="4"/>
        <v>18.5</v>
      </c>
    </row>
    <row r="45" spans="1:18" x14ac:dyDescent="0.25">
      <c r="A45" t="str">
        <f t="shared" si="1"/>
        <v/>
      </c>
      <c r="B45" t="s">
        <v>141</v>
      </c>
      <c r="C45" s="24">
        <v>-8.3000000000000007</v>
      </c>
      <c r="D45" s="24">
        <v>0.3</v>
      </c>
      <c r="E45" s="24">
        <v>3.7</v>
      </c>
      <c r="F45" s="24">
        <v>17.600000000000001</v>
      </c>
      <c r="G45" s="22">
        <v>0.12483527410195734</v>
      </c>
      <c r="H45" s="22">
        <v>0.87516472589804262</v>
      </c>
      <c r="K45" s="35" t="str">
        <f t="shared" si="2"/>
        <v/>
      </c>
      <c r="L45" s="36">
        <f t="shared" si="5"/>
        <v>2.2019767107765116</v>
      </c>
      <c r="M45" s="36">
        <f t="shared" si="3"/>
        <v>15.440349758036138</v>
      </c>
      <c r="O45" s="24">
        <f t="shared" si="4"/>
        <v>-8.3000000000000007</v>
      </c>
      <c r="P45" s="24">
        <f t="shared" si="4"/>
        <v>0.3</v>
      </c>
      <c r="Q45" s="24">
        <f t="shared" si="4"/>
        <v>3.7</v>
      </c>
      <c r="R45" s="24">
        <f t="shared" si="4"/>
        <v>17.600000000000001</v>
      </c>
    </row>
    <row r="46" spans="1:18" x14ac:dyDescent="0.25">
      <c r="A46" t="str">
        <f t="shared" si="1"/>
        <v/>
      </c>
      <c r="B46" t="s">
        <v>142</v>
      </c>
      <c r="C46" s="24">
        <v>-6.4</v>
      </c>
      <c r="D46" s="24">
        <v>8</v>
      </c>
      <c r="E46" s="24">
        <v>6.1</v>
      </c>
      <c r="F46" s="24">
        <v>20.7</v>
      </c>
      <c r="G46" s="22">
        <v>0.12624339970736051</v>
      </c>
      <c r="H46" s="22">
        <v>0.87375660029263935</v>
      </c>
      <c r="K46" s="35" t="str">
        <f t="shared" si="2"/>
        <v/>
      </c>
      <c r="L46" s="36">
        <f t="shared" si="5"/>
        <v>4.5219575036579922</v>
      </c>
      <c r="M46" s="36">
        <f t="shared" si="3"/>
        <v>19.096708823716519</v>
      </c>
      <c r="O46" s="24">
        <f t="shared" si="4"/>
        <v>-6.4</v>
      </c>
      <c r="P46" s="24">
        <f t="shared" si="4"/>
        <v>8</v>
      </c>
      <c r="Q46" s="24">
        <f t="shared" si="4"/>
        <v>6.1</v>
      </c>
      <c r="R46" s="24">
        <f t="shared" si="4"/>
        <v>20.7</v>
      </c>
    </row>
    <row r="47" spans="1:18" x14ac:dyDescent="0.25">
      <c r="A47" t="str">
        <f t="shared" si="1"/>
        <v/>
      </c>
      <c r="B47" t="s">
        <v>143</v>
      </c>
      <c r="C47" s="24">
        <v>-1.4</v>
      </c>
      <c r="D47" s="24">
        <v>15.2</v>
      </c>
      <c r="E47" s="24">
        <v>4</v>
      </c>
      <c r="F47" s="24">
        <v>19.3</v>
      </c>
      <c r="G47" s="22">
        <v>0.12624339970736051</v>
      </c>
      <c r="H47" s="22">
        <v>0.87375660029263935</v>
      </c>
      <c r="K47" s="35" t="str">
        <f t="shared" si="2"/>
        <v/>
      </c>
      <c r="L47" s="36">
        <f t="shared" si="5"/>
        <v>3.3182856415802529</v>
      </c>
      <c r="M47" s="36">
        <f t="shared" si="3"/>
        <v>18.782402061199821</v>
      </c>
      <c r="O47" s="24">
        <f t="shared" si="4"/>
        <v>-1.4</v>
      </c>
      <c r="P47" s="24">
        <f t="shared" si="4"/>
        <v>15.2</v>
      </c>
      <c r="Q47" s="24">
        <f t="shared" si="4"/>
        <v>4</v>
      </c>
      <c r="R47" s="24">
        <f t="shared" si="4"/>
        <v>19.3</v>
      </c>
    </row>
    <row r="48" spans="1:18" x14ac:dyDescent="0.25">
      <c r="A48" t="str">
        <f t="shared" si="1"/>
        <v>2016</v>
      </c>
      <c r="B48" t="s">
        <v>144</v>
      </c>
      <c r="C48" s="24">
        <v>-4.2</v>
      </c>
      <c r="D48" s="24">
        <v>13.5</v>
      </c>
      <c r="E48" s="24">
        <v>5.4</v>
      </c>
      <c r="F48" s="24">
        <v>22.1</v>
      </c>
      <c r="G48" s="22">
        <v>0.12624339970736051</v>
      </c>
      <c r="H48" s="22">
        <v>0.87375660029263935</v>
      </c>
      <c r="K48" s="35" t="str">
        <f t="shared" si="2"/>
        <v>2016</v>
      </c>
      <c r="L48" s="36">
        <f t="shared" si="5"/>
        <v>4.1880633628093387</v>
      </c>
      <c r="M48" s="36">
        <f t="shared" si="3"/>
        <v>21.014306762516696</v>
      </c>
      <c r="O48" s="24">
        <f t="shared" si="4"/>
        <v>-4.2</v>
      </c>
      <c r="P48" s="24">
        <f t="shared" si="4"/>
        <v>13.5</v>
      </c>
      <c r="Q48" s="24">
        <f t="shared" si="4"/>
        <v>5.4</v>
      </c>
      <c r="R48" s="24">
        <f t="shared" si="4"/>
        <v>22.1</v>
      </c>
    </row>
    <row r="49" spans="1:18" x14ac:dyDescent="0.25">
      <c r="A49" t="str">
        <f t="shared" si="1"/>
        <v>2016</v>
      </c>
      <c r="B49" t="s">
        <v>145</v>
      </c>
      <c r="C49" s="24">
        <v>-4.2</v>
      </c>
      <c r="D49" s="24">
        <v>11.5</v>
      </c>
      <c r="E49" s="24">
        <v>3.4</v>
      </c>
      <c r="F49" s="24">
        <v>18.600000000000001</v>
      </c>
      <c r="G49" s="22">
        <v>0.12589916728605802</v>
      </c>
      <c r="H49" s="22">
        <v>0.87410083271394201</v>
      </c>
      <c r="K49" s="35" t="str">
        <f t="shared" si="2"/>
        <v>2016</v>
      </c>
      <c r="L49" s="36">
        <f t="shared" si="5"/>
        <v>2.4431663286259591</v>
      </c>
      <c r="M49" s="36">
        <f t="shared" si="3"/>
        <v>17.706115912268992</v>
      </c>
      <c r="O49" s="24">
        <f t="shared" si="4"/>
        <v>-4.2</v>
      </c>
      <c r="P49" s="24">
        <f t="shared" si="4"/>
        <v>11.5</v>
      </c>
      <c r="Q49" s="24">
        <f t="shared" si="4"/>
        <v>3.4</v>
      </c>
      <c r="R49" s="24">
        <f t="shared" si="4"/>
        <v>18.600000000000001</v>
      </c>
    </row>
    <row r="50" spans="1:18" x14ac:dyDescent="0.25">
      <c r="A50" t="str">
        <f t="shared" si="1"/>
        <v/>
      </c>
      <c r="B50" t="s">
        <v>146</v>
      </c>
      <c r="C50" s="24">
        <v>1</v>
      </c>
      <c r="D50" s="24">
        <v>16.7</v>
      </c>
      <c r="E50" s="24">
        <v>2.2999999999999998</v>
      </c>
      <c r="F50" s="24">
        <v>21.8</v>
      </c>
      <c r="G50" s="22">
        <v>0.12589916728605802</v>
      </c>
      <c r="H50" s="22">
        <v>0.87410083271394201</v>
      </c>
      <c r="K50" s="35" t="str">
        <f t="shared" si="2"/>
        <v/>
      </c>
      <c r="L50" s="36">
        <f t="shared" si="5"/>
        <v>2.1363310825281245</v>
      </c>
      <c r="M50" s="36">
        <f t="shared" si="3"/>
        <v>21.157914246841102</v>
      </c>
      <c r="O50" s="24">
        <f t="shared" si="4"/>
        <v>1</v>
      </c>
      <c r="P50" s="24">
        <f t="shared" si="4"/>
        <v>16.7</v>
      </c>
      <c r="Q50" s="24">
        <f t="shared" si="4"/>
        <v>2.2999999999999998</v>
      </c>
      <c r="R50" s="24">
        <f t="shared" si="4"/>
        <v>21.8</v>
      </c>
    </row>
    <row r="51" spans="1:18" x14ac:dyDescent="0.25">
      <c r="A51" t="str">
        <f t="shared" si="1"/>
        <v/>
      </c>
      <c r="B51" t="s">
        <v>147</v>
      </c>
      <c r="C51" s="24">
        <v>0.5</v>
      </c>
      <c r="D51" s="24">
        <v>12.7</v>
      </c>
      <c r="E51" s="24">
        <v>4.3</v>
      </c>
      <c r="F51" s="24">
        <v>23.6</v>
      </c>
      <c r="G51" s="22">
        <v>0.12589916728605802</v>
      </c>
      <c r="H51" s="22">
        <v>0.87410083271394201</v>
      </c>
      <c r="K51" s="35" t="str">
        <f t="shared" si="2"/>
        <v/>
      </c>
      <c r="L51" s="36">
        <f t="shared" si="5"/>
        <v>3.8215831643129796</v>
      </c>
      <c r="M51" s="36">
        <f t="shared" si="3"/>
        <v>22.22769907658197</v>
      </c>
      <c r="O51" s="24">
        <f t="shared" si="4"/>
        <v>0.5</v>
      </c>
      <c r="P51" s="24">
        <f t="shared" si="4"/>
        <v>12.7</v>
      </c>
      <c r="Q51" s="24">
        <f t="shared" si="4"/>
        <v>4.3</v>
      </c>
      <c r="R51" s="24">
        <f t="shared" si="4"/>
        <v>23.6</v>
      </c>
    </row>
    <row r="52" spans="1:18" x14ac:dyDescent="0.25">
      <c r="A52" t="str">
        <f t="shared" si="1"/>
        <v/>
      </c>
      <c r="B52" t="s">
        <v>148</v>
      </c>
      <c r="C52" s="24">
        <v>2.2999999999999998</v>
      </c>
      <c r="D52" s="24">
        <v>14.7</v>
      </c>
      <c r="E52" s="24">
        <v>4</v>
      </c>
      <c r="F52" s="24">
        <v>22.9</v>
      </c>
      <c r="G52" s="22">
        <v>0.12373149329890111</v>
      </c>
      <c r="H52" s="22">
        <v>0.8762685067010989</v>
      </c>
      <c r="K52" s="35" t="str">
        <f t="shared" si="2"/>
        <v/>
      </c>
      <c r="L52" s="36">
        <f t="shared" si="5"/>
        <v>3.7896564613918682</v>
      </c>
      <c r="M52" s="36">
        <f t="shared" si="3"/>
        <v>21.885401754949008</v>
      </c>
      <c r="O52" s="24">
        <f t="shared" si="4"/>
        <v>2.2999999999999998</v>
      </c>
      <c r="P52" s="24">
        <f t="shared" si="4"/>
        <v>14.7</v>
      </c>
      <c r="Q52" s="24">
        <f t="shared" si="4"/>
        <v>4</v>
      </c>
      <c r="R52" s="24">
        <f t="shared" si="4"/>
        <v>22.9</v>
      </c>
    </row>
    <row r="53" spans="1:18" x14ac:dyDescent="0.25">
      <c r="A53" t="str">
        <f t="shared" si="1"/>
        <v/>
      </c>
      <c r="B53" t="s">
        <v>149</v>
      </c>
      <c r="C53" s="24">
        <v>10.199999999999999</v>
      </c>
      <c r="D53" s="24">
        <v>20.2</v>
      </c>
      <c r="E53" s="24">
        <v>4.7</v>
      </c>
      <c r="F53" s="24">
        <v>22.8</v>
      </c>
      <c r="G53" s="22">
        <v>0.12373149329890111</v>
      </c>
      <c r="H53" s="22">
        <v>0.8762685067010989</v>
      </c>
      <c r="K53" s="35" t="str">
        <f t="shared" si="2"/>
        <v/>
      </c>
      <c r="L53" s="36">
        <f t="shared" si="5"/>
        <v>5.380523213143956</v>
      </c>
      <c r="M53" s="36">
        <f t="shared" si="3"/>
        <v>22.478298117422856</v>
      </c>
      <c r="O53" s="24">
        <f t="shared" si="4"/>
        <v>10.199999999999999</v>
      </c>
      <c r="P53" s="24">
        <f t="shared" si="4"/>
        <v>20.2</v>
      </c>
      <c r="Q53" s="24">
        <f t="shared" si="4"/>
        <v>4.7</v>
      </c>
      <c r="R53" s="24">
        <f t="shared" si="4"/>
        <v>22.8</v>
      </c>
    </row>
    <row r="54" spans="1:18" x14ac:dyDescent="0.25">
      <c r="A54" t="str">
        <f t="shared" si="1"/>
        <v/>
      </c>
      <c r="B54" t="s">
        <v>150</v>
      </c>
      <c r="C54" s="24">
        <v>15.6</v>
      </c>
      <c r="D54" s="24">
        <v>30.2</v>
      </c>
      <c r="E54" s="24">
        <v>12.3</v>
      </c>
      <c r="F54" s="24">
        <v>29.6</v>
      </c>
      <c r="G54" s="22">
        <v>0.12373149329890111</v>
      </c>
      <c r="H54" s="22">
        <v>0.8762685067010989</v>
      </c>
      <c r="K54" s="35" t="str">
        <f t="shared" si="2"/>
        <v/>
      </c>
      <c r="L54" s="36">
        <f t="shared" si="5"/>
        <v>12.708313927886374</v>
      </c>
      <c r="M54" s="36">
        <f t="shared" si="3"/>
        <v>29.674238895979343</v>
      </c>
      <c r="O54" s="24">
        <f t="shared" si="4"/>
        <v>15.6</v>
      </c>
      <c r="P54" s="24">
        <f t="shared" si="4"/>
        <v>30.2</v>
      </c>
      <c r="Q54" s="24">
        <f t="shared" si="4"/>
        <v>12.3</v>
      </c>
      <c r="R54" s="24">
        <f t="shared" si="4"/>
        <v>29.6</v>
      </c>
    </row>
    <row r="55" spans="1:18" x14ac:dyDescent="0.25">
      <c r="A55" t="str">
        <f t="shared" si="1"/>
        <v/>
      </c>
      <c r="B55" t="s">
        <v>151</v>
      </c>
      <c r="C55" s="24">
        <v>17.399999999999999</v>
      </c>
      <c r="D55" s="24">
        <v>32</v>
      </c>
      <c r="E55" s="24">
        <v>13.4</v>
      </c>
      <c r="F55" s="24">
        <v>23.8</v>
      </c>
      <c r="G55" s="22">
        <v>0.12681621597208065</v>
      </c>
      <c r="H55" s="22">
        <v>0.87318378402791941</v>
      </c>
      <c r="K55" s="35" t="str">
        <f t="shared" si="2"/>
        <v/>
      </c>
      <c r="L55" s="36">
        <f t="shared" si="5"/>
        <v>13.907264863888322</v>
      </c>
      <c r="M55" s="36">
        <f t="shared" si="3"/>
        <v>24.839892970971064</v>
      </c>
      <c r="O55" s="24">
        <f t="shared" si="4"/>
        <v>17.399999999999999</v>
      </c>
      <c r="P55" s="24">
        <f t="shared" si="4"/>
        <v>32</v>
      </c>
      <c r="Q55" s="24">
        <f t="shared" si="4"/>
        <v>13.4</v>
      </c>
      <c r="R55" s="24">
        <f t="shared" si="4"/>
        <v>23.8</v>
      </c>
    </row>
    <row r="56" spans="1:18" x14ac:dyDescent="0.25">
      <c r="A56" t="str">
        <f t="shared" si="1"/>
        <v/>
      </c>
      <c r="B56" t="s">
        <v>152</v>
      </c>
      <c r="C56" s="24">
        <v>18.8</v>
      </c>
      <c r="D56" s="24">
        <v>32.299999999999997</v>
      </c>
      <c r="E56" s="24">
        <v>9.8000000000000007</v>
      </c>
      <c r="F56" s="24">
        <v>27</v>
      </c>
      <c r="G56" s="22">
        <v>0.12681621597208065</v>
      </c>
      <c r="H56" s="22">
        <v>0.87318378402791941</v>
      </c>
      <c r="K56" s="35" t="str">
        <f t="shared" si="2"/>
        <v/>
      </c>
      <c r="L56" s="36">
        <f t="shared" si="5"/>
        <v>10.941345943748727</v>
      </c>
      <c r="M56" s="36">
        <f t="shared" si="3"/>
        <v>27.672125944652031</v>
      </c>
      <c r="O56" s="24">
        <f t="shared" si="4"/>
        <v>18.8</v>
      </c>
      <c r="P56" s="24">
        <f t="shared" si="4"/>
        <v>32.299999999999997</v>
      </c>
      <c r="Q56" s="24">
        <f t="shared" si="4"/>
        <v>9.8000000000000007</v>
      </c>
      <c r="R56" s="24">
        <f t="shared" si="4"/>
        <v>27</v>
      </c>
    </row>
    <row r="57" spans="1:18" x14ac:dyDescent="0.25">
      <c r="A57" t="str">
        <f t="shared" si="1"/>
        <v/>
      </c>
      <c r="B57" t="s">
        <v>153</v>
      </c>
      <c r="C57" s="24">
        <v>7.4</v>
      </c>
      <c r="D57" s="24">
        <v>26</v>
      </c>
      <c r="E57" s="24">
        <v>5.4</v>
      </c>
      <c r="F57" s="24">
        <v>20.8</v>
      </c>
      <c r="G57" s="22">
        <v>0.12681621597208065</v>
      </c>
      <c r="H57" s="22">
        <v>0.87318378402791941</v>
      </c>
      <c r="K57" s="35" t="str">
        <f t="shared" si="2"/>
        <v/>
      </c>
      <c r="L57" s="36">
        <f t="shared" si="5"/>
        <v>5.6536324319441622</v>
      </c>
      <c r="M57" s="36">
        <f t="shared" si="3"/>
        <v>21.459444323054822</v>
      </c>
      <c r="O57" s="24">
        <f t="shared" si="4"/>
        <v>7.4</v>
      </c>
      <c r="P57" s="24">
        <f t="shared" si="4"/>
        <v>26</v>
      </c>
      <c r="Q57" s="24">
        <f t="shared" si="4"/>
        <v>5.4</v>
      </c>
      <c r="R57" s="24">
        <f t="shared" si="4"/>
        <v>20.8</v>
      </c>
    </row>
    <row r="58" spans="1:18" x14ac:dyDescent="0.25">
      <c r="A58" t="str">
        <f t="shared" si="1"/>
        <v/>
      </c>
      <c r="B58" t="s">
        <v>154</v>
      </c>
      <c r="C58" s="24">
        <v>12.1</v>
      </c>
      <c r="D58" s="24">
        <v>22.1</v>
      </c>
      <c r="E58" s="24">
        <v>8.6999999999999993</v>
      </c>
      <c r="F58" s="24">
        <v>28.6</v>
      </c>
      <c r="G58" s="22">
        <v>0.12670130586720618</v>
      </c>
      <c r="H58" s="22">
        <v>0.87329869413279382</v>
      </c>
      <c r="K58" s="35" t="str">
        <f t="shared" si="2"/>
        <v/>
      </c>
      <c r="L58" s="36">
        <f t="shared" si="5"/>
        <v>9.130784439948501</v>
      </c>
      <c r="M58" s="36">
        <f t="shared" si="3"/>
        <v>27.776441511863162</v>
      </c>
      <c r="O58" s="24">
        <f t="shared" si="4"/>
        <v>12.1</v>
      </c>
      <c r="P58" s="24">
        <f t="shared" si="4"/>
        <v>22.1</v>
      </c>
      <c r="Q58" s="24">
        <f t="shared" si="4"/>
        <v>8.6999999999999993</v>
      </c>
      <c r="R58" s="24">
        <f t="shared" si="4"/>
        <v>28.6</v>
      </c>
    </row>
    <row r="59" spans="1:18" x14ac:dyDescent="0.25">
      <c r="A59" t="str">
        <f t="shared" si="1"/>
        <v/>
      </c>
      <c r="B59" t="s">
        <v>155</v>
      </c>
      <c r="C59" s="24">
        <v>6.6</v>
      </c>
      <c r="D59" s="24">
        <v>18.399999999999999</v>
      </c>
      <c r="E59" s="24">
        <v>11.3</v>
      </c>
      <c r="F59" s="24">
        <v>27.2</v>
      </c>
      <c r="G59" s="22">
        <v>0.12670130586720618</v>
      </c>
      <c r="H59" s="22">
        <v>0.87329869413279382</v>
      </c>
      <c r="K59" s="35" t="str">
        <f t="shared" si="2"/>
        <v/>
      </c>
      <c r="L59" s="36">
        <f t="shared" si="5"/>
        <v>10.704503862424133</v>
      </c>
      <c r="M59" s="36">
        <f t="shared" si="3"/>
        <v>26.085028508368588</v>
      </c>
      <c r="O59" s="24">
        <f t="shared" si="4"/>
        <v>6.6</v>
      </c>
      <c r="P59" s="24">
        <f t="shared" si="4"/>
        <v>18.399999999999999</v>
      </c>
      <c r="Q59" s="24">
        <f t="shared" si="4"/>
        <v>11.3</v>
      </c>
      <c r="R59" s="24">
        <f t="shared" si="4"/>
        <v>27.2</v>
      </c>
    </row>
    <row r="60" spans="1:18" x14ac:dyDescent="0.25">
      <c r="A60" t="str">
        <f t="shared" si="1"/>
        <v>2017</v>
      </c>
      <c r="B60" t="s">
        <v>156</v>
      </c>
      <c r="C60" s="24">
        <v>3</v>
      </c>
      <c r="D60" s="24">
        <v>14.7</v>
      </c>
      <c r="E60" s="24">
        <v>8.6999999999999993</v>
      </c>
      <c r="F60" s="24">
        <v>23.6</v>
      </c>
      <c r="G60" s="22">
        <v>0.12670130586720618</v>
      </c>
      <c r="H60" s="22">
        <v>0.87329869413279382</v>
      </c>
      <c r="K60" s="35" t="str">
        <f t="shared" si="2"/>
        <v>2017</v>
      </c>
      <c r="L60" s="36">
        <f t="shared" si="5"/>
        <v>7.9778025565569246</v>
      </c>
      <c r="M60" s="36">
        <f t="shared" si="3"/>
        <v>22.472358377781866</v>
      </c>
      <c r="O60" s="24">
        <f t="shared" si="4"/>
        <v>3</v>
      </c>
      <c r="P60" s="24">
        <f t="shared" si="4"/>
        <v>14.7</v>
      </c>
      <c r="Q60" s="24">
        <f t="shared" si="4"/>
        <v>8.6999999999999993</v>
      </c>
      <c r="R60" s="24">
        <f t="shared" si="4"/>
        <v>23.6</v>
      </c>
    </row>
    <row r="61" spans="1:18" x14ac:dyDescent="0.25">
      <c r="A61" t="str">
        <f t="shared" si="1"/>
        <v>2017</v>
      </c>
      <c r="B61" t="s">
        <v>157</v>
      </c>
      <c r="C61" s="24">
        <v>5.7</v>
      </c>
      <c r="D61" s="24">
        <v>17.7</v>
      </c>
      <c r="E61" s="24">
        <v>12.5</v>
      </c>
      <c r="F61" s="24">
        <v>19.3</v>
      </c>
      <c r="G61" s="22">
        <v>0.12937759652580974</v>
      </c>
      <c r="H61" s="22">
        <v>0.8706224034741904</v>
      </c>
      <c r="K61" s="35" t="str">
        <f t="shared" si="2"/>
        <v>2017</v>
      </c>
      <c r="L61" s="36">
        <f t="shared" si="5"/>
        <v>11.620232343624496</v>
      </c>
      <c r="M61" s="36">
        <f t="shared" si="3"/>
        <v>19.092995845558708</v>
      </c>
      <c r="O61" s="24">
        <f t="shared" si="4"/>
        <v>5.7</v>
      </c>
      <c r="P61" s="24">
        <f t="shared" si="4"/>
        <v>17.7</v>
      </c>
      <c r="Q61" s="24">
        <f t="shared" si="4"/>
        <v>12.5</v>
      </c>
      <c r="R61" s="24">
        <f t="shared" si="4"/>
        <v>19.3</v>
      </c>
    </row>
    <row r="62" spans="1:18" x14ac:dyDescent="0.25">
      <c r="A62" t="str">
        <f t="shared" si="1"/>
        <v/>
      </c>
      <c r="B62" t="s">
        <v>158</v>
      </c>
      <c r="C62" s="24">
        <v>11.5</v>
      </c>
      <c r="D62" s="24">
        <v>29</v>
      </c>
      <c r="E62" s="24">
        <v>10.1</v>
      </c>
      <c r="F62" s="24">
        <v>27.2</v>
      </c>
      <c r="G62" s="22">
        <v>0.12937759652580974</v>
      </c>
      <c r="H62" s="22">
        <v>0.8706224034741904</v>
      </c>
      <c r="K62" s="35" t="str">
        <f t="shared" si="2"/>
        <v/>
      </c>
      <c r="L62" s="36">
        <f t="shared" si="5"/>
        <v>10.281128635136135</v>
      </c>
      <c r="M62" s="36">
        <f t="shared" si="3"/>
        <v>27.432879673746459</v>
      </c>
      <c r="O62" s="24">
        <f t="shared" si="4"/>
        <v>11.5</v>
      </c>
      <c r="P62" s="24">
        <f t="shared" si="4"/>
        <v>29</v>
      </c>
      <c r="Q62" s="24">
        <f t="shared" si="4"/>
        <v>10.1</v>
      </c>
      <c r="R62" s="24">
        <f t="shared" si="4"/>
        <v>27.2</v>
      </c>
    </row>
    <row r="63" spans="1:18" x14ac:dyDescent="0.25">
      <c r="A63" t="str">
        <f t="shared" si="1"/>
        <v/>
      </c>
      <c r="B63" t="s">
        <v>159</v>
      </c>
      <c r="C63" s="24">
        <v>18.600000000000001</v>
      </c>
      <c r="D63" s="24">
        <v>36</v>
      </c>
      <c r="E63" s="24">
        <v>10.9</v>
      </c>
      <c r="F63" s="24">
        <v>26.6</v>
      </c>
      <c r="G63" s="22">
        <v>0.12937759652580974</v>
      </c>
      <c r="H63" s="22">
        <v>0.8706224034741904</v>
      </c>
      <c r="K63" s="35" t="str">
        <f t="shared" si="2"/>
        <v/>
      </c>
      <c r="L63" s="36">
        <f t="shared" si="5"/>
        <v>11.896207493248738</v>
      </c>
      <c r="M63" s="36">
        <f t="shared" si="3"/>
        <v>27.816149407342618</v>
      </c>
      <c r="O63" s="24">
        <f t="shared" si="4"/>
        <v>18.600000000000001</v>
      </c>
      <c r="P63" s="24">
        <f t="shared" si="4"/>
        <v>36</v>
      </c>
      <c r="Q63" s="24">
        <f t="shared" si="4"/>
        <v>10.9</v>
      </c>
      <c r="R63" s="24">
        <f t="shared" si="4"/>
        <v>26.6</v>
      </c>
    </row>
    <row r="64" spans="1:18" x14ac:dyDescent="0.25">
      <c r="A64" t="str">
        <f t="shared" si="1"/>
        <v/>
      </c>
      <c r="B64" t="s">
        <v>160</v>
      </c>
      <c r="C64" s="24">
        <v>15.7</v>
      </c>
      <c r="D64" s="24">
        <v>33.4</v>
      </c>
      <c r="E64" s="24">
        <v>13.9</v>
      </c>
      <c r="F64" s="24">
        <v>29.8</v>
      </c>
      <c r="G64" s="22">
        <v>0.13117228166045916</v>
      </c>
      <c r="H64" s="22">
        <v>0.86882771833954076</v>
      </c>
      <c r="K64" s="35" t="str">
        <f t="shared" si="2"/>
        <v/>
      </c>
      <c r="L64" s="36">
        <f t="shared" si="5"/>
        <v>14.136110106988827</v>
      </c>
      <c r="M64" s="36">
        <f t="shared" si="3"/>
        <v>30.272220213977651</v>
      </c>
      <c r="O64" s="24">
        <f t="shared" si="4"/>
        <v>15.7</v>
      </c>
      <c r="P64" s="24">
        <f t="shared" si="4"/>
        <v>33.4</v>
      </c>
      <c r="Q64" s="24">
        <f t="shared" si="4"/>
        <v>13.9</v>
      </c>
      <c r="R64" s="24">
        <f t="shared" si="4"/>
        <v>29.8</v>
      </c>
    </row>
    <row r="65" spans="1:18" x14ac:dyDescent="0.25">
      <c r="A65" t="str">
        <f t="shared" si="1"/>
        <v/>
      </c>
      <c r="B65" t="s">
        <v>161</v>
      </c>
      <c r="C65" s="24">
        <v>16.7</v>
      </c>
      <c r="D65" s="24">
        <v>34.6</v>
      </c>
      <c r="E65" s="24">
        <v>12.2</v>
      </c>
      <c r="F65" s="24">
        <v>30.7</v>
      </c>
      <c r="G65" s="22">
        <v>0.13117228166045916</v>
      </c>
      <c r="H65" s="22">
        <v>0.86882771833954076</v>
      </c>
      <c r="K65" s="35" t="str">
        <f t="shared" si="2"/>
        <v/>
      </c>
      <c r="L65" s="36">
        <f t="shared" si="5"/>
        <v>12.790275267472065</v>
      </c>
      <c r="M65" s="36">
        <f t="shared" si="3"/>
        <v>31.211571898475789</v>
      </c>
      <c r="O65" s="24">
        <f t="shared" si="4"/>
        <v>16.7</v>
      </c>
      <c r="P65" s="24">
        <f t="shared" si="4"/>
        <v>34.6</v>
      </c>
      <c r="Q65" s="24">
        <f t="shared" si="4"/>
        <v>12.2</v>
      </c>
      <c r="R65" s="24">
        <f t="shared" si="4"/>
        <v>30.7</v>
      </c>
    </row>
    <row r="66" spans="1:18" x14ac:dyDescent="0.25">
      <c r="A66" t="str">
        <f t="shared" si="1"/>
        <v/>
      </c>
      <c r="B66" t="s">
        <v>162</v>
      </c>
      <c r="C66" s="24">
        <v>18.7</v>
      </c>
      <c r="D66" s="24">
        <v>35</v>
      </c>
      <c r="E66" s="24">
        <v>17.8</v>
      </c>
      <c r="F66" s="24">
        <v>30.9</v>
      </c>
      <c r="G66" s="22">
        <v>0.13117228166045916</v>
      </c>
      <c r="H66" s="22">
        <v>0.86882771833954076</v>
      </c>
      <c r="K66" s="35" t="str">
        <f t="shared" si="2"/>
        <v/>
      </c>
      <c r="L66" s="36">
        <f t="shared" si="5"/>
        <v>17.918055053494413</v>
      </c>
      <c r="M66" s="36">
        <f t="shared" si="3"/>
        <v>31.437806354807879</v>
      </c>
      <c r="O66" s="24">
        <f t="shared" si="4"/>
        <v>18.7</v>
      </c>
      <c r="P66" s="24">
        <f t="shared" si="4"/>
        <v>35</v>
      </c>
      <c r="Q66" s="24">
        <f t="shared" si="4"/>
        <v>17.8</v>
      </c>
      <c r="R66" s="24">
        <f t="shared" si="4"/>
        <v>30.9</v>
      </c>
    </row>
    <row r="67" spans="1:18" x14ac:dyDescent="0.25">
      <c r="A67" t="str">
        <f t="shared" si="1"/>
        <v/>
      </c>
      <c r="B67" t="s">
        <v>163</v>
      </c>
      <c r="C67" s="24">
        <v>23.7</v>
      </c>
      <c r="D67" s="24">
        <v>37.200000000000003</v>
      </c>
      <c r="E67" s="24">
        <v>15.2</v>
      </c>
      <c r="F67" s="24">
        <v>32.799999999999997</v>
      </c>
      <c r="G67" s="22">
        <v>0.13575682542489906</v>
      </c>
      <c r="H67" s="22">
        <v>0.8642431745751008</v>
      </c>
      <c r="K67" s="35" t="str">
        <f t="shared" si="2"/>
        <v/>
      </c>
      <c r="L67" s="36">
        <f t="shared" si="5"/>
        <v>16.35393301611164</v>
      </c>
      <c r="M67" s="36">
        <f t="shared" si="3"/>
        <v>33.397330031869551</v>
      </c>
      <c r="O67" s="24">
        <f t="shared" si="4"/>
        <v>23.7</v>
      </c>
      <c r="P67" s="24">
        <f t="shared" si="4"/>
        <v>37.200000000000003</v>
      </c>
      <c r="Q67" s="24">
        <f t="shared" si="4"/>
        <v>15.2</v>
      </c>
      <c r="R67" s="24">
        <f t="shared" si="4"/>
        <v>32.799999999999997</v>
      </c>
    </row>
    <row r="68" spans="1:18" x14ac:dyDescent="0.25">
      <c r="A68" t="str">
        <f t="shared" si="1"/>
        <v/>
      </c>
      <c r="B68" t="s">
        <v>164</v>
      </c>
      <c r="C68" s="24">
        <v>23.1</v>
      </c>
      <c r="D68" s="24">
        <v>42.4</v>
      </c>
      <c r="E68" s="24">
        <v>17.600000000000001</v>
      </c>
      <c r="F68" s="24">
        <v>36.4</v>
      </c>
      <c r="G68" s="22">
        <v>0.13575682542489906</v>
      </c>
      <c r="H68" s="22">
        <v>0.8642431745751008</v>
      </c>
      <c r="K68" s="35" t="str">
        <f t="shared" si="2"/>
        <v/>
      </c>
      <c r="L68" s="36">
        <f t="shared" si="5"/>
        <v>18.346662539836942</v>
      </c>
      <c r="M68" s="36">
        <f t="shared" si="3"/>
        <v>37.214540952549385</v>
      </c>
      <c r="O68" s="24">
        <f t="shared" si="4"/>
        <v>23.1</v>
      </c>
      <c r="P68" s="24">
        <f t="shared" si="4"/>
        <v>42.4</v>
      </c>
      <c r="Q68" s="24">
        <f t="shared" si="4"/>
        <v>17.600000000000001</v>
      </c>
      <c r="R68" s="24">
        <f t="shared" si="4"/>
        <v>36.4</v>
      </c>
    </row>
    <row r="69" spans="1:18" x14ac:dyDescent="0.25">
      <c r="A69" t="str">
        <f t="shared" si="1"/>
        <v/>
      </c>
      <c r="B69" t="s">
        <v>165</v>
      </c>
      <c r="C69" s="24">
        <v>18.8</v>
      </c>
      <c r="D69" s="24">
        <v>44.2</v>
      </c>
      <c r="E69" s="24">
        <v>18.3</v>
      </c>
      <c r="F69" s="24">
        <v>29.7</v>
      </c>
      <c r="G69" s="22">
        <v>0.13575682542489906</v>
      </c>
      <c r="H69" s="22">
        <v>0.8642431745751008</v>
      </c>
      <c r="K69" s="35" t="str">
        <f t="shared" si="2"/>
        <v/>
      </c>
      <c r="L69" s="36">
        <f t="shared" si="5"/>
        <v>18.367878412712447</v>
      </c>
      <c r="M69" s="36">
        <f t="shared" si="3"/>
        <v>31.668473968661033</v>
      </c>
      <c r="O69" s="24">
        <f t="shared" si="4"/>
        <v>18.8</v>
      </c>
      <c r="P69" s="24">
        <f t="shared" si="4"/>
        <v>44.2</v>
      </c>
      <c r="Q69" s="24">
        <f t="shared" si="4"/>
        <v>18.3</v>
      </c>
      <c r="R69" s="24">
        <f t="shared" si="4"/>
        <v>29.7</v>
      </c>
    </row>
    <row r="70" spans="1:18" x14ac:dyDescent="0.25">
      <c r="A70" t="str">
        <f t="shared" si="1"/>
        <v/>
      </c>
      <c r="B70" t="s">
        <v>166</v>
      </c>
      <c r="C70" s="24">
        <v>16.7</v>
      </c>
      <c r="D70" s="24">
        <v>48.2</v>
      </c>
      <c r="E70" s="24">
        <v>19.2</v>
      </c>
      <c r="F70" s="24">
        <v>32.1</v>
      </c>
      <c r="G70" s="22">
        <v>0.13520286998020875</v>
      </c>
      <c r="H70" s="22">
        <v>0.86479713001979119</v>
      </c>
      <c r="K70" s="35" t="str">
        <f t="shared" si="2"/>
        <v/>
      </c>
      <c r="L70" s="36">
        <f t="shared" si="5"/>
        <v>18.861992825049477</v>
      </c>
      <c r="M70" s="36">
        <f t="shared" si="3"/>
        <v>34.276766206681359</v>
      </c>
      <c r="O70" s="24">
        <f t="shared" si="4"/>
        <v>16.7</v>
      </c>
      <c r="P70" s="24">
        <f t="shared" si="4"/>
        <v>48.2</v>
      </c>
      <c r="Q70" s="24">
        <f t="shared" si="4"/>
        <v>19.2</v>
      </c>
      <c r="R70" s="24">
        <f t="shared" si="4"/>
        <v>32.1</v>
      </c>
    </row>
    <row r="71" spans="1:18" x14ac:dyDescent="0.25">
      <c r="A71" t="str">
        <f t="shared" si="1"/>
        <v/>
      </c>
      <c r="B71" t="s">
        <v>167</v>
      </c>
      <c r="C71" s="24">
        <v>21.2</v>
      </c>
      <c r="D71" s="24">
        <v>44.7</v>
      </c>
      <c r="E71" s="24">
        <v>18</v>
      </c>
      <c r="F71" s="24">
        <v>39.6</v>
      </c>
      <c r="G71" s="22">
        <v>0.13520286998020875</v>
      </c>
      <c r="H71" s="22">
        <v>0.86479713001979119</v>
      </c>
      <c r="K71" s="35" t="str">
        <f t="shared" si="2"/>
        <v/>
      </c>
      <c r="L71" s="36">
        <f t="shared" si="5"/>
        <v>18.432649183936668</v>
      </c>
      <c r="M71" s="36">
        <f t="shared" si="3"/>
        <v>40.289534636899063</v>
      </c>
      <c r="O71" s="24">
        <f t="shared" si="4"/>
        <v>21.2</v>
      </c>
      <c r="P71" s="24">
        <f t="shared" si="4"/>
        <v>44.7</v>
      </c>
      <c r="Q71" s="24">
        <f t="shared" si="4"/>
        <v>18</v>
      </c>
      <c r="R71" s="24">
        <f t="shared" si="4"/>
        <v>39.6</v>
      </c>
    </row>
    <row r="72" spans="1:18" x14ac:dyDescent="0.25">
      <c r="A72" t="str">
        <f t="shared" ref="A72:A135" si="6">IF(OR(RIGHT(B72,1)="7",RIGHT(B72,1)="6"),LEFT(B72,4),"")</f>
        <v>2018</v>
      </c>
      <c r="B72" t="s">
        <v>168</v>
      </c>
      <c r="C72" s="24">
        <v>26</v>
      </c>
      <c r="D72" s="24">
        <v>53</v>
      </c>
      <c r="E72" s="24">
        <v>16.5</v>
      </c>
      <c r="F72" s="24">
        <v>35.9</v>
      </c>
      <c r="G72" s="22">
        <v>0.13520286998020875</v>
      </c>
      <c r="H72" s="22">
        <v>0.86479713001979119</v>
      </c>
      <c r="K72" s="35" t="str">
        <f t="shared" ref="K72:K135" si="7">A72</f>
        <v>2018</v>
      </c>
      <c r="L72" s="36">
        <f t="shared" si="5"/>
        <v>17.784427264811981</v>
      </c>
      <c r="M72" s="36">
        <f t="shared" ref="M72:M135" si="8">D72*G72+F72*H72</f>
        <v>38.211969076661568</v>
      </c>
      <c r="O72" s="24">
        <f t="shared" ref="O72:R135" si="9">C72</f>
        <v>26</v>
      </c>
      <c r="P72" s="24">
        <f t="shared" si="9"/>
        <v>53</v>
      </c>
      <c r="Q72" s="24">
        <f t="shared" si="9"/>
        <v>16.5</v>
      </c>
      <c r="R72" s="24">
        <f t="shared" si="9"/>
        <v>35.9</v>
      </c>
    </row>
    <row r="73" spans="1:18" x14ac:dyDescent="0.25">
      <c r="A73" t="str">
        <f t="shared" si="6"/>
        <v>2018</v>
      </c>
      <c r="B73" t="s">
        <v>169</v>
      </c>
      <c r="C73" s="24">
        <v>23</v>
      </c>
      <c r="D73" s="24">
        <v>49.9</v>
      </c>
      <c r="E73" s="24">
        <v>15</v>
      </c>
      <c r="F73" s="24">
        <v>37.5</v>
      </c>
      <c r="G73" s="22">
        <v>0.13413822544276363</v>
      </c>
      <c r="H73" s="22">
        <v>0.86586177455723634</v>
      </c>
      <c r="K73" s="35" t="str">
        <f t="shared" si="7"/>
        <v>2018</v>
      </c>
      <c r="L73" s="36">
        <f t="shared" ref="L73:L136" si="10">C73*G73+E73*H73</f>
        <v>16.073105803542109</v>
      </c>
      <c r="M73" s="36">
        <f t="shared" si="8"/>
        <v>39.16331399549027</v>
      </c>
      <c r="O73" s="24">
        <f t="shared" si="9"/>
        <v>23</v>
      </c>
      <c r="P73" s="24">
        <f t="shared" si="9"/>
        <v>49.9</v>
      </c>
      <c r="Q73" s="24">
        <f t="shared" si="9"/>
        <v>15</v>
      </c>
      <c r="R73" s="24">
        <f t="shared" si="9"/>
        <v>37.5</v>
      </c>
    </row>
    <row r="74" spans="1:18" x14ac:dyDescent="0.25">
      <c r="A74" t="str">
        <f t="shared" si="6"/>
        <v/>
      </c>
      <c r="B74" t="s">
        <v>170</v>
      </c>
      <c r="C74" s="24">
        <v>15.7</v>
      </c>
      <c r="D74" s="24">
        <v>45.7</v>
      </c>
      <c r="E74" s="24">
        <v>15.2</v>
      </c>
      <c r="F74" s="24">
        <v>36.1</v>
      </c>
      <c r="G74" s="22">
        <v>0.13413822544276363</v>
      </c>
      <c r="H74" s="22">
        <v>0.86586177455723634</v>
      </c>
      <c r="K74" s="35" t="str">
        <f t="shared" si="7"/>
        <v/>
      </c>
      <c r="L74" s="36">
        <f t="shared" si="10"/>
        <v>15.26706911272138</v>
      </c>
      <c r="M74" s="36">
        <f t="shared" si="8"/>
        <v>37.387726964250533</v>
      </c>
      <c r="O74" s="24">
        <f t="shared" si="9"/>
        <v>15.7</v>
      </c>
      <c r="P74" s="24">
        <f t="shared" si="9"/>
        <v>45.7</v>
      </c>
      <c r="Q74" s="24">
        <f t="shared" si="9"/>
        <v>15.2</v>
      </c>
      <c r="R74" s="24">
        <f t="shared" si="9"/>
        <v>36.1</v>
      </c>
    </row>
    <row r="75" spans="1:18" x14ac:dyDescent="0.25">
      <c r="A75" t="str">
        <f t="shared" si="6"/>
        <v/>
      </c>
      <c r="B75" t="s">
        <v>171</v>
      </c>
      <c r="C75" s="24">
        <v>13.5</v>
      </c>
      <c r="D75" s="24">
        <v>42.3</v>
      </c>
      <c r="E75" s="24">
        <v>16.600000000000001</v>
      </c>
      <c r="F75" s="24">
        <v>32.799999999999997</v>
      </c>
      <c r="G75" s="22">
        <v>0.13413822544276363</v>
      </c>
      <c r="H75" s="22">
        <v>0.86586177455723634</v>
      </c>
      <c r="K75" s="35" t="str">
        <f t="shared" si="7"/>
        <v/>
      </c>
      <c r="L75" s="36">
        <f t="shared" si="10"/>
        <v>16.184171501127434</v>
      </c>
      <c r="M75" s="36">
        <f t="shared" si="8"/>
        <v>34.074313141706256</v>
      </c>
      <c r="O75" s="24">
        <f t="shared" si="9"/>
        <v>13.5</v>
      </c>
      <c r="P75" s="24">
        <f t="shared" si="9"/>
        <v>42.3</v>
      </c>
      <c r="Q75" s="24">
        <f t="shared" si="9"/>
        <v>16.600000000000001</v>
      </c>
      <c r="R75" s="24">
        <f t="shared" si="9"/>
        <v>32.799999999999997</v>
      </c>
    </row>
    <row r="76" spans="1:18" x14ac:dyDescent="0.25">
      <c r="A76" t="str">
        <f t="shared" si="6"/>
        <v/>
      </c>
      <c r="B76" t="s">
        <v>172</v>
      </c>
      <c r="C76" s="24">
        <v>16.899999999999999</v>
      </c>
      <c r="D76" s="24">
        <v>53.5</v>
      </c>
      <c r="E76" s="24">
        <v>14.8</v>
      </c>
      <c r="F76" s="24">
        <v>33</v>
      </c>
      <c r="G76" s="22">
        <v>0.13395717439844868</v>
      </c>
      <c r="H76" s="22">
        <v>0.86604282560155132</v>
      </c>
      <c r="K76" s="35" t="str">
        <f t="shared" si="7"/>
        <v/>
      </c>
      <c r="L76" s="36">
        <f t="shared" si="10"/>
        <v>15.081310066236743</v>
      </c>
      <c r="M76" s="36">
        <f t="shared" si="8"/>
        <v>35.746122075168195</v>
      </c>
      <c r="O76" s="24">
        <f t="shared" si="9"/>
        <v>16.899999999999999</v>
      </c>
      <c r="P76" s="24">
        <f t="shared" si="9"/>
        <v>53.5</v>
      </c>
      <c r="Q76" s="24">
        <f t="shared" si="9"/>
        <v>14.8</v>
      </c>
      <c r="R76" s="24">
        <f t="shared" si="9"/>
        <v>33</v>
      </c>
    </row>
    <row r="77" spans="1:18" x14ac:dyDescent="0.25">
      <c r="A77" t="str">
        <f t="shared" si="6"/>
        <v/>
      </c>
      <c r="B77" t="s">
        <v>173</v>
      </c>
      <c r="C77" s="24">
        <v>7.5</v>
      </c>
      <c r="D77" s="24">
        <v>33</v>
      </c>
      <c r="E77" s="24">
        <v>14.3</v>
      </c>
      <c r="F77" s="24">
        <v>30.9</v>
      </c>
      <c r="G77" s="22">
        <v>0.13395717439844868</v>
      </c>
      <c r="H77" s="22">
        <v>0.86604282560155132</v>
      </c>
      <c r="K77" s="35" t="str">
        <f t="shared" si="7"/>
        <v/>
      </c>
      <c r="L77" s="36">
        <f t="shared" si="10"/>
        <v>13.389091214090548</v>
      </c>
      <c r="M77" s="36">
        <f t="shared" si="8"/>
        <v>31.18131006623674</v>
      </c>
      <c r="O77" s="24">
        <f t="shared" si="9"/>
        <v>7.5</v>
      </c>
      <c r="P77" s="24">
        <f t="shared" si="9"/>
        <v>33</v>
      </c>
      <c r="Q77" s="24">
        <f t="shared" si="9"/>
        <v>14.3</v>
      </c>
      <c r="R77" s="24">
        <f t="shared" si="9"/>
        <v>30.9</v>
      </c>
    </row>
    <row r="78" spans="1:18" x14ac:dyDescent="0.25">
      <c r="A78" t="str">
        <f t="shared" si="6"/>
        <v/>
      </c>
      <c r="B78" t="s">
        <v>174</v>
      </c>
      <c r="C78" s="24">
        <v>5.8</v>
      </c>
      <c r="D78" s="24">
        <v>27.9</v>
      </c>
      <c r="E78" s="24">
        <v>13.7</v>
      </c>
      <c r="F78" s="24">
        <v>30.2</v>
      </c>
      <c r="G78" s="22">
        <v>0.13395717439844868</v>
      </c>
      <c r="H78" s="22">
        <v>0.86604282560155132</v>
      </c>
      <c r="K78" s="35" t="str">
        <f t="shared" si="7"/>
        <v/>
      </c>
      <c r="L78" s="36">
        <f t="shared" si="10"/>
        <v>12.641738322252255</v>
      </c>
      <c r="M78" s="36">
        <f t="shared" si="8"/>
        <v>29.89189849888357</v>
      </c>
      <c r="O78" s="24">
        <f t="shared" si="9"/>
        <v>5.8</v>
      </c>
      <c r="P78" s="24">
        <f t="shared" si="9"/>
        <v>27.9</v>
      </c>
      <c r="Q78" s="24">
        <f t="shared" si="9"/>
        <v>13.7</v>
      </c>
      <c r="R78" s="24">
        <f t="shared" si="9"/>
        <v>30.2</v>
      </c>
    </row>
    <row r="79" spans="1:18" x14ac:dyDescent="0.25">
      <c r="A79" t="str">
        <f t="shared" si="6"/>
        <v/>
      </c>
      <c r="B79" t="s">
        <v>175</v>
      </c>
      <c r="C79" s="24">
        <v>6.3</v>
      </c>
      <c r="D79" s="24">
        <v>20.6</v>
      </c>
      <c r="E79" s="24">
        <v>11</v>
      </c>
      <c r="F79" s="24">
        <v>22.8</v>
      </c>
      <c r="G79" s="22">
        <v>0.12669779425709035</v>
      </c>
      <c r="H79" s="22">
        <v>0.87330220574290962</v>
      </c>
      <c r="K79" s="35" t="str">
        <f t="shared" si="7"/>
        <v/>
      </c>
      <c r="L79" s="36">
        <f t="shared" si="10"/>
        <v>10.404520366991676</v>
      </c>
      <c r="M79" s="36">
        <f t="shared" si="8"/>
        <v>22.521264852634403</v>
      </c>
      <c r="O79" s="24">
        <f t="shared" si="9"/>
        <v>6.3</v>
      </c>
      <c r="P79" s="24">
        <f t="shared" si="9"/>
        <v>20.6</v>
      </c>
      <c r="Q79" s="24">
        <f t="shared" si="9"/>
        <v>11</v>
      </c>
      <c r="R79" s="24">
        <f t="shared" si="9"/>
        <v>22.8</v>
      </c>
    </row>
    <row r="80" spans="1:18" x14ac:dyDescent="0.25">
      <c r="A80" t="str">
        <f t="shared" si="6"/>
        <v/>
      </c>
      <c r="B80" t="s">
        <v>176</v>
      </c>
      <c r="C80" s="24">
        <v>4.4000000000000004</v>
      </c>
      <c r="D80" s="24">
        <v>20.9</v>
      </c>
      <c r="E80" s="24">
        <v>10.4</v>
      </c>
      <c r="F80" s="24">
        <v>23.4</v>
      </c>
      <c r="G80" s="22">
        <v>0.12669779425709035</v>
      </c>
      <c r="H80" s="22">
        <v>0.87330220574290962</v>
      </c>
      <c r="K80" s="35" t="str">
        <f t="shared" si="7"/>
        <v/>
      </c>
      <c r="L80" s="36">
        <f t="shared" si="10"/>
        <v>9.6398132344574581</v>
      </c>
      <c r="M80" s="36">
        <f t="shared" si="8"/>
        <v>23.083255514357273</v>
      </c>
      <c r="O80" s="24">
        <f t="shared" si="9"/>
        <v>4.4000000000000004</v>
      </c>
      <c r="P80" s="24">
        <f t="shared" si="9"/>
        <v>20.9</v>
      </c>
      <c r="Q80" s="24">
        <f t="shared" si="9"/>
        <v>10.4</v>
      </c>
      <c r="R80" s="24">
        <f t="shared" si="9"/>
        <v>23.4</v>
      </c>
    </row>
    <row r="81" spans="1:18" x14ac:dyDescent="0.25">
      <c r="A81" t="str">
        <f t="shared" si="6"/>
        <v/>
      </c>
      <c r="B81" t="s">
        <v>177</v>
      </c>
      <c r="C81" s="24">
        <v>6</v>
      </c>
      <c r="D81" s="24">
        <v>19.5</v>
      </c>
      <c r="E81" s="24">
        <v>11.7</v>
      </c>
      <c r="F81" s="24">
        <v>30.4</v>
      </c>
      <c r="G81" s="22">
        <v>0.12669779425709035</v>
      </c>
      <c r="H81" s="22">
        <v>0.87330220574290962</v>
      </c>
      <c r="K81" s="35" t="str">
        <f t="shared" si="7"/>
        <v/>
      </c>
      <c r="L81" s="36">
        <f t="shared" si="10"/>
        <v>10.977822572734585</v>
      </c>
      <c r="M81" s="36">
        <f t="shared" si="8"/>
        <v>29.018994042597715</v>
      </c>
      <c r="O81" s="24">
        <f t="shared" si="9"/>
        <v>6</v>
      </c>
      <c r="P81" s="24">
        <f t="shared" si="9"/>
        <v>19.5</v>
      </c>
      <c r="Q81" s="24">
        <f t="shared" si="9"/>
        <v>11.7</v>
      </c>
      <c r="R81" s="24">
        <f t="shared" si="9"/>
        <v>30.4</v>
      </c>
    </row>
    <row r="82" spans="1:18" x14ac:dyDescent="0.25">
      <c r="A82" t="str">
        <f t="shared" si="6"/>
        <v/>
      </c>
      <c r="B82" t="s">
        <v>178</v>
      </c>
      <c r="C82" s="24">
        <v>5.8</v>
      </c>
      <c r="D82" s="24">
        <v>8.6999999999999993</v>
      </c>
      <c r="E82" s="24">
        <v>10.1</v>
      </c>
      <c r="F82" s="24">
        <v>25.8</v>
      </c>
      <c r="G82" s="22">
        <v>0.12318671622727698</v>
      </c>
      <c r="H82" s="22">
        <v>0.87681328377272305</v>
      </c>
      <c r="K82" s="35" t="str">
        <f t="shared" si="7"/>
        <v/>
      </c>
      <c r="L82" s="36">
        <f t="shared" si="10"/>
        <v>9.5702971202227101</v>
      </c>
      <c r="M82" s="36">
        <f t="shared" si="8"/>
        <v>23.693507152513565</v>
      </c>
      <c r="O82" s="24">
        <f t="shared" si="9"/>
        <v>5.8</v>
      </c>
      <c r="P82" s="24">
        <f t="shared" si="9"/>
        <v>8.6999999999999993</v>
      </c>
      <c r="Q82" s="24">
        <f t="shared" si="9"/>
        <v>10.1</v>
      </c>
      <c r="R82" s="24">
        <f t="shared" si="9"/>
        <v>25.8</v>
      </c>
    </row>
    <row r="83" spans="1:18" x14ac:dyDescent="0.25">
      <c r="A83" t="str">
        <f t="shared" si="6"/>
        <v/>
      </c>
      <c r="B83" t="s">
        <v>179</v>
      </c>
      <c r="C83" s="24">
        <v>1.2</v>
      </c>
      <c r="D83" s="24">
        <v>7</v>
      </c>
      <c r="E83" s="24">
        <v>5.3</v>
      </c>
      <c r="F83" s="24">
        <v>24.2</v>
      </c>
      <c r="G83" s="22">
        <v>0.12318671622727698</v>
      </c>
      <c r="H83" s="22">
        <v>0.87681328377272305</v>
      </c>
      <c r="K83" s="35" t="str">
        <f t="shared" si="7"/>
        <v/>
      </c>
      <c r="L83" s="36">
        <f t="shared" si="10"/>
        <v>4.7949344634681648</v>
      </c>
      <c r="M83" s="36">
        <f t="shared" si="8"/>
        <v>22.081188480890837</v>
      </c>
      <c r="O83" s="24">
        <f t="shared" si="9"/>
        <v>1.2</v>
      </c>
      <c r="P83" s="24">
        <f t="shared" si="9"/>
        <v>7</v>
      </c>
      <c r="Q83" s="24">
        <f t="shared" si="9"/>
        <v>5.3</v>
      </c>
      <c r="R83" s="24">
        <f t="shared" si="9"/>
        <v>24.2</v>
      </c>
    </row>
    <row r="84" spans="1:18" x14ac:dyDescent="0.25">
      <c r="A84" t="str">
        <f t="shared" si="6"/>
        <v>2019</v>
      </c>
      <c r="B84" t="s">
        <v>180</v>
      </c>
      <c r="C84" s="24">
        <v>1.1000000000000001</v>
      </c>
      <c r="D84" s="24">
        <v>15</v>
      </c>
      <c r="E84" s="24">
        <v>7.5</v>
      </c>
      <c r="F84" s="24">
        <v>25.8</v>
      </c>
      <c r="G84" s="22">
        <v>0.12318671622727698</v>
      </c>
      <c r="H84" s="22">
        <v>0.87681328377272305</v>
      </c>
      <c r="K84" s="35" t="str">
        <f t="shared" si="7"/>
        <v>2019</v>
      </c>
      <c r="L84" s="36">
        <f t="shared" si="10"/>
        <v>6.7116050161454277</v>
      </c>
      <c r="M84" s="36">
        <f t="shared" si="8"/>
        <v>24.469583464745412</v>
      </c>
      <c r="O84" s="24">
        <f t="shared" si="9"/>
        <v>1.1000000000000001</v>
      </c>
      <c r="P84" s="24">
        <f t="shared" si="9"/>
        <v>15</v>
      </c>
      <c r="Q84" s="24">
        <f t="shared" si="9"/>
        <v>7.5</v>
      </c>
      <c r="R84" s="24">
        <f t="shared" si="9"/>
        <v>25.8</v>
      </c>
    </row>
    <row r="85" spans="1:18" x14ac:dyDescent="0.25">
      <c r="A85" t="str">
        <f t="shared" si="6"/>
        <v>2019</v>
      </c>
      <c r="B85" t="s">
        <v>181</v>
      </c>
      <c r="C85" s="24">
        <v>-1.5</v>
      </c>
      <c r="D85" s="24">
        <v>18</v>
      </c>
      <c r="E85" s="24">
        <v>6.7</v>
      </c>
      <c r="F85" s="24">
        <v>24</v>
      </c>
      <c r="G85" s="22">
        <v>0.12026373598153592</v>
      </c>
      <c r="H85" s="22">
        <v>0.87973626401846405</v>
      </c>
      <c r="K85" s="35" t="str">
        <f t="shared" si="7"/>
        <v>2019</v>
      </c>
      <c r="L85" s="36">
        <f t="shared" si="10"/>
        <v>5.7138373649514049</v>
      </c>
      <c r="M85" s="36">
        <f t="shared" si="8"/>
        <v>23.278417584110784</v>
      </c>
      <c r="O85" s="24">
        <f t="shared" si="9"/>
        <v>-1.5</v>
      </c>
      <c r="P85" s="24">
        <f t="shared" si="9"/>
        <v>18</v>
      </c>
      <c r="Q85" s="24">
        <f t="shared" si="9"/>
        <v>6.7</v>
      </c>
      <c r="R85" s="24">
        <f t="shared" si="9"/>
        <v>24</v>
      </c>
    </row>
    <row r="86" spans="1:18" x14ac:dyDescent="0.25">
      <c r="A86" t="str">
        <f t="shared" si="6"/>
        <v/>
      </c>
      <c r="B86" t="s">
        <v>182</v>
      </c>
      <c r="C86" s="24">
        <v>-2.4</v>
      </c>
      <c r="D86" s="24">
        <v>10</v>
      </c>
      <c r="E86" s="24">
        <v>4.8</v>
      </c>
      <c r="F86" s="24">
        <v>23.5</v>
      </c>
      <c r="G86" s="22">
        <v>0.12026373598153592</v>
      </c>
      <c r="H86" s="22">
        <v>0.87973626401846405</v>
      </c>
      <c r="K86" s="35" t="str">
        <f t="shared" si="7"/>
        <v/>
      </c>
      <c r="L86" s="36">
        <f t="shared" si="10"/>
        <v>3.9341011009329407</v>
      </c>
      <c r="M86" s="36">
        <f t="shared" si="8"/>
        <v>21.876439564249264</v>
      </c>
      <c r="O86" s="24">
        <f t="shared" si="9"/>
        <v>-2.4</v>
      </c>
      <c r="P86" s="24">
        <f t="shared" si="9"/>
        <v>10</v>
      </c>
      <c r="Q86" s="24">
        <f t="shared" si="9"/>
        <v>4.8</v>
      </c>
      <c r="R86" s="24">
        <f t="shared" si="9"/>
        <v>23.5</v>
      </c>
    </row>
    <row r="87" spans="1:18" x14ac:dyDescent="0.25">
      <c r="A87" t="str">
        <f t="shared" si="6"/>
        <v/>
      </c>
      <c r="B87" t="s">
        <v>183</v>
      </c>
      <c r="C87" s="24">
        <v>1.5</v>
      </c>
      <c r="D87" s="24">
        <v>19.100000000000001</v>
      </c>
      <c r="E87" s="24">
        <v>5.6</v>
      </c>
      <c r="F87" s="24">
        <v>22.5</v>
      </c>
      <c r="G87" s="22">
        <v>0.12026373598153592</v>
      </c>
      <c r="H87" s="22">
        <v>0.87973626401846405</v>
      </c>
      <c r="K87" s="35" t="str">
        <f t="shared" si="7"/>
        <v/>
      </c>
      <c r="L87" s="36">
        <f t="shared" si="10"/>
        <v>5.106918682475702</v>
      </c>
      <c r="M87" s="36">
        <f t="shared" si="8"/>
        <v>22.091103297662777</v>
      </c>
      <c r="O87" s="24">
        <f t="shared" si="9"/>
        <v>1.5</v>
      </c>
      <c r="P87" s="24">
        <f t="shared" si="9"/>
        <v>19.100000000000001</v>
      </c>
      <c r="Q87" s="24">
        <f t="shared" si="9"/>
        <v>5.6</v>
      </c>
      <c r="R87" s="24">
        <f t="shared" si="9"/>
        <v>22.5</v>
      </c>
    </row>
    <row r="88" spans="1:18" x14ac:dyDescent="0.25">
      <c r="A88" t="str">
        <f t="shared" si="6"/>
        <v/>
      </c>
      <c r="B88" t="s">
        <v>184</v>
      </c>
      <c r="C88" s="24">
        <v>4.9000000000000004</v>
      </c>
      <c r="D88" s="24">
        <v>22.4</v>
      </c>
      <c r="E88" s="24">
        <v>3.1</v>
      </c>
      <c r="F88" s="24">
        <v>25.2</v>
      </c>
      <c r="G88" s="22">
        <v>0.11617340027093792</v>
      </c>
      <c r="H88" s="22">
        <v>0.88382659972906208</v>
      </c>
      <c r="K88" s="35" t="str">
        <f t="shared" si="7"/>
        <v/>
      </c>
      <c r="L88" s="36">
        <f t="shared" si="10"/>
        <v>3.3091121204876885</v>
      </c>
      <c r="M88" s="36">
        <f t="shared" si="8"/>
        <v>24.874714479241373</v>
      </c>
      <c r="O88" s="24">
        <f t="shared" si="9"/>
        <v>4.9000000000000004</v>
      </c>
      <c r="P88" s="24">
        <f t="shared" si="9"/>
        <v>22.4</v>
      </c>
      <c r="Q88" s="24">
        <f t="shared" si="9"/>
        <v>3.1</v>
      </c>
      <c r="R88" s="24">
        <f t="shared" si="9"/>
        <v>25.2</v>
      </c>
    </row>
    <row r="89" spans="1:18" x14ac:dyDescent="0.25">
      <c r="A89" t="str">
        <f t="shared" si="6"/>
        <v/>
      </c>
      <c r="B89" t="s">
        <v>185</v>
      </c>
      <c r="C89" s="24">
        <v>2.2000000000000002</v>
      </c>
      <c r="D89" s="24">
        <v>17.399999999999999</v>
      </c>
      <c r="E89" s="24">
        <v>4.5</v>
      </c>
      <c r="F89" s="24">
        <v>23.6</v>
      </c>
      <c r="G89" s="22">
        <v>0.11617340027093792</v>
      </c>
      <c r="H89" s="22">
        <v>0.88382659972906208</v>
      </c>
      <c r="K89" s="35" t="str">
        <f t="shared" si="7"/>
        <v/>
      </c>
      <c r="L89" s="36">
        <f t="shared" si="10"/>
        <v>4.2328011793768425</v>
      </c>
      <c r="M89" s="36">
        <f t="shared" si="8"/>
        <v>22.879724918320186</v>
      </c>
      <c r="O89" s="24">
        <f t="shared" si="9"/>
        <v>2.2000000000000002</v>
      </c>
      <c r="P89" s="24">
        <f t="shared" si="9"/>
        <v>17.399999999999999</v>
      </c>
      <c r="Q89" s="24">
        <f t="shared" si="9"/>
        <v>4.5</v>
      </c>
      <c r="R89" s="24">
        <f t="shared" si="9"/>
        <v>23.6</v>
      </c>
    </row>
    <row r="90" spans="1:18" x14ac:dyDescent="0.25">
      <c r="A90" t="str">
        <f t="shared" si="6"/>
        <v/>
      </c>
      <c r="B90" t="s">
        <v>186</v>
      </c>
      <c r="C90" s="24">
        <v>0.3</v>
      </c>
      <c r="D90" s="24">
        <v>13.6</v>
      </c>
      <c r="E90" s="24">
        <v>8.3000000000000007</v>
      </c>
      <c r="F90" s="24">
        <v>23.6</v>
      </c>
      <c r="G90" s="22">
        <v>0.11617340027093792</v>
      </c>
      <c r="H90" s="22">
        <v>0.88382659972906208</v>
      </c>
      <c r="K90" s="35" t="str">
        <f t="shared" si="7"/>
        <v/>
      </c>
      <c r="L90" s="36">
        <f t="shared" si="10"/>
        <v>7.3706127978324973</v>
      </c>
      <c r="M90" s="36">
        <f t="shared" si="8"/>
        <v>22.438265997290625</v>
      </c>
      <c r="O90" s="24">
        <f t="shared" si="9"/>
        <v>0.3</v>
      </c>
      <c r="P90" s="24">
        <f t="shared" si="9"/>
        <v>13.6</v>
      </c>
      <c r="Q90" s="24">
        <f t="shared" si="9"/>
        <v>8.3000000000000007</v>
      </c>
      <c r="R90" s="24">
        <f t="shared" si="9"/>
        <v>23.6</v>
      </c>
    </row>
    <row r="91" spans="1:18" x14ac:dyDescent="0.25">
      <c r="A91" t="str">
        <f t="shared" si="6"/>
        <v/>
      </c>
      <c r="B91" t="s">
        <v>187</v>
      </c>
      <c r="C91" s="24">
        <v>-1.9</v>
      </c>
      <c r="D91" s="24">
        <v>8.6999999999999993</v>
      </c>
      <c r="E91" s="24">
        <v>15.3</v>
      </c>
      <c r="F91" s="24">
        <v>26.7</v>
      </c>
      <c r="G91" s="22">
        <v>0.11323937984158286</v>
      </c>
      <c r="H91" s="22">
        <v>0.88676062015841728</v>
      </c>
      <c r="K91" s="35" t="str">
        <f t="shared" si="7"/>
        <v/>
      </c>
      <c r="L91" s="36">
        <f t="shared" si="10"/>
        <v>13.352282666724777</v>
      </c>
      <c r="M91" s="36">
        <f t="shared" si="8"/>
        <v>24.661691162851511</v>
      </c>
      <c r="O91" s="24">
        <f t="shared" si="9"/>
        <v>-1.9</v>
      </c>
      <c r="P91" s="24">
        <f t="shared" si="9"/>
        <v>8.6999999999999993</v>
      </c>
      <c r="Q91" s="24">
        <f t="shared" si="9"/>
        <v>15.3</v>
      </c>
      <c r="R91" s="24">
        <f t="shared" si="9"/>
        <v>26.7</v>
      </c>
    </row>
    <row r="92" spans="1:18" x14ac:dyDescent="0.25">
      <c r="A92" t="str">
        <f t="shared" si="6"/>
        <v/>
      </c>
      <c r="B92" t="s">
        <v>188</v>
      </c>
      <c r="C92" s="24">
        <v>-0.5</v>
      </c>
      <c r="D92" s="24">
        <v>11.4</v>
      </c>
      <c r="E92" s="24">
        <v>9.8000000000000007</v>
      </c>
      <c r="F92" s="24">
        <v>25.3</v>
      </c>
      <c r="G92" s="22">
        <v>0.11323937984158286</v>
      </c>
      <c r="H92" s="22">
        <v>0.88676062015841728</v>
      </c>
      <c r="K92" s="35" t="str">
        <f t="shared" si="7"/>
        <v/>
      </c>
      <c r="L92" s="36">
        <f t="shared" si="10"/>
        <v>8.6336343876316981</v>
      </c>
      <c r="M92" s="36">
        <f t="shared" si="8"/>
        <v>23.725972620202004</v>
      </c>
      <c r="O92" s="24">
        <f t="shared" si="9"/>
        <v>-0.5</v>
      </c>
      <c r="P92" s="24">
        <f t="shared" si="9"/>
        <v>11.4</v>
      </c>
      <c r="Q92" s="24">
        <f t="shared" si="9"/>
        <v>9.8000000000000007</v>
      </c>
      <c r="R92" s="24">
        <f t="shared" si="9"/>
        <v>25.3</v>
      </c>
    </row>
    <row r="93" spans="1:18" x14ac:dyDescent="0.25">
      <c r="A93" t="str">
        <f t="shared" si="6"/>
        <v/>
      </c>
      <c r="B93" t="s">
        <v>189</v>
      </c>
      <c r="C93" s="24">
        <v>-10.6</v>
      </c>
      <c r="D93" s="24">
        <v>-7.8</v>
      </c>
      <c r="E93" s="24">
        <v>-25.2</v>
      </c>
      <c r="F93" s="24">
        <v>3</v>
      </c>
      <c r="G93" s="22">
        <v>0.11323937984158286</v>
      </c>
      <c r="H93" s="22">
        <v>0.88676062015841728</v>
      </c>
      <c r="K93" s="35" t="str">
        <f t="shared" si="7"/>
        <v/>
      </c>
      <c r="L93" s="36">
        <f t="shared" si="10"/>
        <v>-23.546705054312895</v>
      </c>
      <c r="M93" s="36">
        <f t="shared" si="8"/>
        <v>1.7770146977109056</v>
      </c>
      <c r="O93" s="24">
        <f t="shared" si="9"/>
        <v>-10.6</v>
      </c>
      <c r="P93" s="24">
        <f t="shared" si="9"/>
        <v>-7.8</v>
      </c>
      <c r="Q93" s="24">
        <f t="shared" si="9"/>
        <v>-25.2</v>
      </c>
      <c r="R93" s="24">
        <f t="shared" si="9"/>
        <v>3</v>
      </c>
    </row>
    <row r="94" spans="1:18" x14ac:dyDescent="0.25">
      <c r="A94" t="str">
        <f t="shared" si="6"/>
        <v/>
      </c>
      <c r="B94" t="s">
        <v>190</v>
      </c>
      <c r="C94" s="24">
        <v>-25.4</v>
      </c>
      <c r="D94" s="24">
        <v>-21.3</v>
      </c>
      <c r="E94" s="24">
        <v>-30.3</v>
      </c>
      <c r="F94" s="24">
        <v>-0.9</v>
      </c>
      <c r="G94" s="22">
        <v>0.11061060158520063</v>
      </c>
      <c r="H94" s="22">
        <v>0.88938939841479936</v>
      </c>
      <c r="K94" s="35" t="str">
        <f t="shared" si="7"/>
        <v/>
      </c>
      <c r="L94" s="36">
        <f t="shared" si="10"/>
        <v>-29.758008052232515</v>
      </c>
      <c r="M94" s="36">
        <f t="shared" si="8"/>
        <v>-3.1564562723380929</v>
      </c>
      <c r="O94" s="24">
        <f t="shared" si="9"/>
        <v>-25.4</v>
      </c>
      <c r="P94" s="24">
        <f t="shared" si="9"/>
        <v>-21.3</v>
      </c>
      <c r="Q94" s="24">
        <f t="shared" si="9"/>
        <v>-30.3</v>
      </c>
      <c r="R94" s="24">
        <f t="shared" si="9"/>
        <v>-0.9</v>
      </c>
    </row>
    <row r="95" spans="1:18" x14ac:dyDescent="0.25">
      <c r="A95" t="str">
        <f t="shared" si="6"/>
        <v/>
      </c>
      <c r="B95" t="s">
        <v>191</v>
      </c>
      <c r="C95" s="24">
        <v>-19</v>
      </c>
      <c r="D95" s="24">
        <v>1.7</v>
      </c>
      <c r="E95" s="24">
        <v>-19.100000000000001</v>
      </c>
      <c r="F95" s="24">
        <v>9.9</v>
      </c>
      <c r="G95" s="22">
        <v>0.11061060158520063</v>
      </c>
      <c r="H95" s="22">
        <v>0.88938939841479936</v>
      </c>
      <c r="K95" s="35" t="str">
        <f t="shared" si="7"/>
        <v/>
      </c>
      <c r="L95" s="36">
        <f t="shared" si="10"/>
        <v>-19.08893893984148</v>
      </c>
      <c r="M95" s="36">
        <f t="shared" si="8"/>
        <v>8.992993067001354</v>
      </c>
      <c r="O95" s="24">
        <f t="shared" si="9"/>
        <v>-19</v>
      </c>
      <c r="P95" s="24">
        <f t="shared" si="9"/>
        <v>1.7</v>
      </c>
      <c r="Q95" s="24">
        <f t="shared" si="9"/>
        <v>-19.100000000000001</v>
      </c>
      <c r="R95" s="24">
        <f t="shared" si="9"/>
        <v>9.9</v>
      </c>
    </row>
    <row r="96" spans="1:18" x14ac:dyDescent="0.25">
      <c r="A96" t="str">
        <f t="shared" si="6"/>
        <v>2020</v>
      </c>
      <c r="B96" t="s">
        <v>192</v>
      </c>
      <c r="C96" s="24">
        <v>-4.2</v>
      </c>
      <c r="D96" s="24">
        <v>11.7</v>
      </c>
      <c r="E96" s="24">
        <v>-1.6</v>
      </c>
      <c r="F96" s="24">
        <v>16.899999999999999</v>
      </c>
      <c r="G96" s="22">
        <v>0.11061060158520063</v>
      </c>
      <c r="H96" s="22">
        <v>0.88938939841479936</v>
      </c>
      <c r="K96" s="35" t="str">
        <f t="shared" si="7"/>
        <v>2020</v>
      </c>
      <c r="L96" s="36">
        <f t="shared" si="10"/>
        <v>-1.8875875641215216</v>
      </c>
      <c r="M96" s="36">
        <f t="shared" si="8"/>
        <v>16.324824871756956</v>
      </c>
      <c r="O96" s="24">
        <f t="shared" si="9"/>
        <v>-4.2</v>
      </c>
      <c r="P96" s="24">
        <f t="shared" si="9"/>
        <v>11.7</v>
      </c>
      <c r="Q96" s="24">
        <f t="shared" si="9"/>
        <v>-1.6</v>
      </c>
      <c r="R96" s="24">
        <f t="shared" si="9"/>
        <v>16.899999999999999</v>
      </c>
    </row>
    <row r="97" spans="1:18" x14ac:dyDescent="0.25">
      <c r="A97" t="str">
        <f t="shared" si="6"/>
        <v>2020</v>
      </c>
      <c r="B97" t="s">
        <v>193</v>
      </c>
      <c r="C97" s="24">
        <v>-0.6</v>
      </c>
      <c r="D97" s="24">
        <v>11.5</v>
      </c>
      <c r="E97" s="24">
        <v>-4.7</v>
      </c>
      <c r="F97" s="24">
        <v>18.100000000000001</v>
      </c>
      <c r="G97" s="22">
        <v>0.10922722800908344</v>
      </c>
      <c r="H97" s="22">
        <v>0.89077277199091653</v>
      </c>
      <c r="K97" s="35" t="str">
        <f t="shared" si="7"/>
        <v>2020</v>
      </c>
      <c r="L97" s="36">
        <f t="shared" si="10"/>
        <v>-4.252168365162758</v>
      </c>
      <c r="M97" s="36">
        <f t="shared" si="8"/>
        <v>17.379100295140049</v>
      </c>
      <c r="O97" s="24">
        <f t="shared" si="9"/>
        <v>-0.6</v>
      </c>
      <c r="P97" s="24">
        <f t="shared" si="9"/>
        <v>11.5</v>
      </c>
      <c r="Q97" s="24">
        <f t="shared" si="9"/>
        <v>-4.7</v>
      </c>
      <c r="R97" s="24">
        <f t="shared" si="9"/>
        <v>18.100000000000001</v>
      </c>
    </row>
    <row r="98" spans="1:18" x14ac:dyDescent="0.25">
      <c r="A98" t="str">
        <f t="shared" si="6"/>
        <v/>
      </c>
      <c r="B98" t="s">
        <v>194</v>
      </c>
      <c r="C98" s="24">
        <v>1.9</v>
      </c>
      <c r="D98" s="24">
        <v>21</v>
      </c>
      <c r="E98" s="24">
        <v>5.7</v>
      </c>
      <c r="F98" s="24">
        <v>22.8</v>
      </c>
      <c r="G98" s="22">
        <v>0.10922722800908344</v>
      </c>
      <c r="H98" s="22">
        <v>0.89077277199091653</v>
      </c>
      <c r="K98" s="35" t="str">
        <f t="shared" si="7"/>
        <v/>
      </c>
      <c r="L98" s="36">
        <f t="shared" si="10"/>
        <v>5.2849365335654834</v>
      </c>
      <c r="M98" s="36">
        <f t="shared" si="8"/>
        <v>22.603390989583652</v>
      </c>
      <c r="O98" s="24">
        <f t="shared" si="9"/>
        <v>1.9</v>
      </c>
      <c r="P98" s="24">
        <f t="shared" si="9"/>
        <v>21</v>
      </c>
      <c r="Q98" s="24">
        <f t="shared" si="9"/>
        <v>5.7</v>
      </c>
      <c r="R98" s="24">
        <f t="shared" si="9"/>
        <v>22.8</v>
      </c>
    </row>
    <row r="99" spans="1:18" x14ac:dyDescent="0.25">
      <c r="A99" t="str">
        <f t="shared" si="6"/>
        <v/>
      </c>
      <c r="B99" t="s">
        <v>195</v>
      </c>
      <c r="C99" s="24">
        <v>6.2</v>
      </c>
      <c r="D99" s="24">
        <v>27.5</v>
      </c>
      <c r="E99" s="24">
        <v>3.6</v>
      </c>
      <c r="F99" s="24">
        <v>20.100000000000001</v>
      </c>
      <c r="G99" s="22">
        <v>0.10922722800908344</v>
      </c>
      <c r="H99" s="22">
        <v>0.89077277199091653</v>
      </c>
      <c r="K99" s="35" t="str">
        <f t="shared" si="7"/>
        <v/>
      </c>
      <c r="L99" s="36">
        <f t="shared" si="10"/>
        <v>3.8839907928236168</v>
      </c>
      <c r="M99" s="36">
        <f t="shared" si="8"/>
        <v>20.908281487267217</v>
      </c>
      <c r="O99" s="24">
        <f t="shared" si="9"/>
        <v>6.2</v>
      </c>
      <c r="P99" s="24">
        <f t="shared" si="9"/>
        <v>27.5</v>
      </c>
      <c r="Q99" s="24">
        <f t="shared" si="9"/>
        <v>3.6</v>
      </c>
      <c r="R99" s="24">
        <f t="shared" si="9"/>
        <v>20.100000000000001</v>
      </c>
    </row>
    <row r="100" spans="1:18" x14ac:dyDescent="0.25">
      <c r="A100" t="str">
        <f t="shared" si="6"/>
        <v/>
      </c>
      <c r="B100" t="s">
        <v>196</v>
      </c>
      <c r="C100" s="24">
        <v>7.7</v>
      </c>
      <c r="D100" s="24">
        <v>31.5</v>
      </c>
      <c r="E100" s="24">
        <v>5.4</v>
      </c>
      <c r="F100" s="24">
        <v>18.399999999999999</v>
      </c>
      <c r="G100" s="22">
        <v>0.10863089688229181</v>
      </c>
      <c r="H100" s="22">
        <v>0.89136910311770823</v>
      </c>
      <c r="K100" s="35" t="str">
        <f t="shared" si="7"/>
        <v/>
      </c>
      <c r="L100" s="36">
        <f t="shared" si="10"/>
        <v>5.6498510628292724</v>
      </c>
      <c r="M100" s="36">
        <f t="shared" si="8"/>
        <v>19.823064749158021</v>
      </c>
      <c r="O100" s="24">
        <f t="shared" si="9"/>
        <v>7.7</v>
      </c>
      <c r="P100" s="24">
        <f t="shared" si="9"/>
        <v>31.5</v>
      </c>
      <c r="Q100" s="24">
        <f t="shared" si="9"/>
        <v>5.4</v>
      </c>
      <c r="R100" s="24">
        <f t="shared" si="9"/>
        <v>18.399999999999999</v>
      </c>
    </row>
    <row r="101" spans="1:18" x14ac:dyDescent="0.25">
      <c r="A101" t="str">
        <f t="shared" si="6"/>
        <v/>
      </c>
      <c r="B101" t="s">
        <v>197</v>
      </c>
      <c r="C101" s="24">
        <v>6.6</v>
      </c>
      <c r="D101" s="24">
        <v>37.5</v>
      </c>
      <c r="E101" s="24">
        <v>4.5</v>
      </c>
      <c r="F101" s="24">
        <v>20.6</v>
      </c>
      <c r="G101" s="22">
        <v>0.10863089688229181</v>
      </c>
      <c r="H101" s="22">
        <v>0.89136910311770823</v>
      </c>
      <c r="K101" s="35" t="str">
        <f t="shared" si="7"/>
        <v/>
      </c>
      <c r="L101" s="36">
        <f t="shared" si="10"/>
        <v>4.7281248834528125</v>
      </c>
      <c r="M101" s="36">
        <f t="shared" si="8"/>
        <v>22.435862157310737</v>
      </c>
      <c r="O101" s="24">
        <f t="shared" si="9"/>
        <v>6.6</v>
      </c>
      <c r="P101" s="24">
        <f t="shared" si="9"/>
        <v>37.5</v>
      </c>
      <c r="Q101" s="24">
        <f t="shared" si="9"/>
        <v>4.5</v>
      </c>
      <c r="R101" s="24">
        <f t="shared" si="9"/>
        <v>20.6</v>
      </c>
    </row>
    <row r="102" spans="1:18" x14ac:dyDescent="0.25">
      <c r="A102" t="str">
        <f t="shared" si="6"/>
        <v/>
      </c>
      <c r="B102" t="s">
        <v>198</v>
      </c>
      <c r="C102" s="24">
        <v>19.3</v>
      </c>
      <c r="D102" s="24">
        <v>51.5</v>
      </c>
      <c r="E102" s="24">
        <v>6.8</v>
      </c>
      <c r="F102" s="24">
        <v>22.3</v>
      </c>
      <c r="G102" s="22">
        <v>0.10863089688229181</v>
      </c>
      <c r="H102" s="22">
        <v>0.89136910311770823</v>
      </c>
      <c r="K102" s="35" t="str">
        <f t="shared" si="7"/>
        <v/>
      </c>
      <c r="L102" s="36">
        <f t="shared" si="10"/>
        <v>8.1578862110286483</v>
      </c>
      <c r="M102" s="36">
        <f t="shared" si="8"/>
        <v>25.472022188962921</v>
      </c>
      <c r="O102" s="24">
        <f t="shared" si="9"/>
        <v>19.3</v>
      </c>
      <c r="P102" s="24">
        <f t="shared" si="9"/>
        <v>51.5</v>
      </c>
      <c r="Q102" s="24">
        <f t="shared" si="9"/>
        <v>6.8</v>
      </c>
      <c r="R102" s="24">
        <f t="shared" si="9"/>
        <v>22.3</v>
      </c>
    </row>
    <row r="103" spans="1:18" x14ac:dyDescent="0.25">
      <c r="A103" t="str">
        <f t="shared" si="6"/>
        <v/>
      </c>
      <c r="B103" t="s">
        <v>199</v>
      </c>
      <c r="C103" s="24">
        <v>14.4</v>
      </c>
      <c r="D103" s="24">
        <v>56.3</v>
      </c>
      <c r="E103" s="24">
        <v>6.9</v>
      </c>
      <c r="F103" s="24">
        <v>22.8</v>
      </c>
      <c r="G103" s="22">
        <v>0.10947005483333212</v>
      </c>
      <c r="H103" s="22">
        <v>0.89052994516666784</v>
      </c>
      <c r="K103" s="35" t="str">
        <f t="shared" si="7"/>
        <v/>
      </c>
      <c r="L103" s="36">
        <f t="shared" si="10"/>
        <v>7.7210254112499905</v>
      </c>
      <c r="M103" s="36">
        <f t="shared" si="8"/>
        <v>26.467246836916626</v>
      </c>
      <c r="O103" s="24">
        <f t="shared" si="9"/>
        <v>14.4</v>
      </c>
      <c r="P103" s="24">
        <f t="shared" si="9"/>
        <v>56.3</v>
      </c>
      <c r="Q103" s="24">
        <f t="shared" si="9"/>
        <v>6.9</v>
      </c>
      <c r="R103" s="24">
        <f t="shared" si="9"/>
        <v>22.8</v>
      </c>
    </row>
    <row r="104" spans="1:18" x14ac:dyDescent="0.25">
      <c r="A104" t="str">
        <f t="shared" si="6"/>
        <v/>
      </c>
      <c r="B104" t="s">
        <v>200</v>
      </c>
      <c r="C104" s="24">
        <v>23.5</v>
      </c>
      <c r="D104" s="24">
        <v>57.9</v>
      </c>
      <c r="E104" s="24">
        <v>9.8000000000000007</v>
      </c>
      <c r="F104" s="24">
        <v>25.1</v>
      </c>
      <c r="G104" s="22">
        <v>0.10947005483333212</v>
      </c>
      <c r="H104" s="22">
        <v>0.89052994516666784</v>
      </c>
      <c r="K104" s="35" t="str">
        <f t="shared" si="7"/>
        <v/>
      </c>
      <c r="L104" s="36">
        <f t="shared" si="10"/>
        <v>11.299739751216649</v>
      </c>
      <c r="M104" s="36">
        <f t="shared" si="8"/>
        <v>28.690617798533292</v>
      </c>
      <c r="O104" s="24">
        <f t="shared" si="9"/>
        <v>23.5</v>
      </c>
      <c r="P104" s="24">
        <f t="shared" si="9"/>
        <v>57.9</v>
      </c>
      <c r="Q104" s="24">
        <f t="shared" si="9"/>
        <v>9.8000000000000007</v>
      </c>
      <c r="R104" s="24">
        <f t="shared" si="9"/>
        <v>25.1</v>
      </c>
    </row>
    <row r="105" spans="1:18" x14ac:dyDescent="0.25">
      <c r="A105" t="str">
        <f t="shared" si="6"/>
        <v/>
      </c>
      <c r="B105" t="s">
        <v>201</v>
      </c>
      <c r="C105" s="24">
        <v>32.4</v>
      </c>
      <c r="D105" s="24">
        <v>66.3</v>
      </c>
      <c r="E105" s="24">
        <v>12.2</v>
      </c>
      <c r="F105" s="24">
        <v>26.8</v>
      </c>
      <c r="G105" s="22">
        <v>0.10947005483333212</v>
      </c>
      <c r="H105" s="22">
        <v>0.89052994516666784</v>
      </c>
      <c r="K105" s="35" t="str">
        <f t="shared" si="7"/>
        <v/>
      </c>
      <c r="L105" s="36">
        <f t="shared" si="10"/>
        <v>14.411295107633308</v>
      </c>
      <c r="M105" s="36">
        <f t="shared" si="8"/>
        <v>31.124067165916617</v>
      </c>
      <c r="O105" s="24">
        <f t="shared" si="9"/>
        <v>32.4</v>
      </c>
      <c r="P105" s="24">
        <f t="shared" si="9"/>
        <v>66.3</v>
      </c>
      <c r="Q105" s="24">
        <f t="shared" si="9"/>
        <v>12.2</v>
      </c>
      <c r="R105" s="24">
        <f t="shared" si="9"/>
        <v>26.8</v>
      </c>
    </row>
    <row r="106" spans="1:18" x14ac:dyDescent="0.25">
      <c r="A106" t="str">
        <f t="shared" si="6"/>
        <v/>
      </c>
      <c r="B106" t="s">
        <v>202</v>
      </c>
      <c r="C106" s="24">
        <v>39.4</v>
      </c>
      <c r="D106" s="24">
        <v>72.599999999999994</v>
      </c>
      <c r="E106" s="24">
        <v>19</v>
      </c>
      <c r="F106" s="24">
        <v>34.9</v>
      </c>
      <c r="G106" s="22">
        <v>0.10960634299644026</v>
      </c>
      <c r="H106" s="22">
        <v>0.89039365700355977</v>
      </c>
      <c r="K106" s="35" t="str">
        <f t="shared" si="7"/>
        <v/>
      </c>
      <c r="L106" s="36">
        <f t="shared" si="10"/>
        <v>21.235969397127381</v>
      </c>
      <c r="M106" s="36">
        <f t="shared" si="8"/>
        <v>39.032159130965795</v>
      </c>
      <c r="O106" s="24">
        <f t="shared" si="9"/>
        <v>39.4</v>
      </c>
      <c r="P106" s="24">
        <f t="shared" si="9"/>
        <v>72.599999999999994</v>
      </c>
      <c r="Q106" s="24">
        <f t="shared" si="9"/>
        <v>19</v>
      </c>
      <c r="R106" s="24">
        <f t="shared" si="9"/>
        <v>34.9</v>
      </c>
    </row>
    <row r="107" spans="1:18" x14ac:dyDescent="0.25">
      <c r="A107" t="str">
        <f t="shared" si="6"/>
        <v/>
      </c>
      <c r="B107" t="s">
        <v>203</v>
      </c>
      <c r="C107" s="24">
        <v>39.200000000000003</v>
      </c>
      <c r="D107" s="24">
        <v>81.099999999999994</v>
      </c>
      <c r="E107" s="24">
        <v>23.7</v>
      </c>
      <c r="F107" s="24">
        <v>44.8</v>
      </c>
      <c r="G107" s="22">
        <v>0.10960634299644026</v>
      </c>
      <c r="H107" s="22">
        <v>0.89039365700355977</v>
      </c>
      <c r="K107" s="35" t="str">
        <f t="shared" si="7"/>
        <v/>
      </c>
      <c r="L107" s="36">
        <f t="shared" si="10"/>
        <v>25.398898316444821</v>
      </c>
      <c r="M107" s="36">
        <f t="shared" si="8"/>
        <v>48.778710250770786</v>
      </c>
      <c r="O107" s="24">
        <f t="shared" si="9"/>
        <v>39.200000000000003</v>
      </c>
      <c r="P107" s="24">
        <f t="shared" si="9"/>
        <v>81.099999999999994</v>
      </c>
      <c r="Q107" s="24">
        <f t="shared" si="9"/>
        <v>23.7</v>
      </c>
      <c r="R107" s="24">
        <f t="shared" si="9"/>
        <v>44.8</v>
      </c>
    </row>
    <row r="108" spans="1:18" x14ac:dyDescent="0.25">
      <c r="A108" t="str">
        <f t="shared" si="6"/>
        <v>2021</v>
      </c>
      <c r="B108" t="s">
        <v>204</v>
      </c>
      <c r="C108" s="24">
        <v>43.7</v>
      </c>
      <c r="D108" s="24">
        <v>82</v>
      </c>
      <c r="E108" s="24">
        <v>29.1</v>
      </c>
      <c r="F108" s="24">
        <v>45.9</v>
      </c>
      <c r="G108" s="22">
        <v>0.10960634299644026</v>
      </c>
      <c r="H108" s="22">
        <v>0.89039365700355977</v>
      </c>
      <c r="K108" s="35" t="str">
        <f t="shared" si="7"/>
        <v>2021</v>
      </c>
      <c r="L108" s="36">
        <f t="shared" si="10"/>
        <v>30.70025260774803</v>
      </c>
      <c r="M108" s="36">
        <f t="shared" si="8"/>
        <v>49.856788982171494</v>
      </c>
      <c r="O108" s="24">
        <f t="shared" si="9"/>
        <v>43.7</v>
      </c>
      <c r="P108" s="24">
        <f t="shared" si="9"/>
        <v>82</v>
      </c>
      <c r="Q108" s="24">
        <f t="shared" si="9"/>
        <v>29.1</v>
      </c>
      <c r="R108" s="24">
        <f t="shared" si="9"/>
        <v>45.9</v>
      </c>
    </row>
    <row r="109" spans="1:18" x14ac:dyDescent="0.25">
      <c r="A109" t="str">
        <f t="shared" si="6"/>
        <v>2021</v>
      </c>
      <c r="B109" t="s">
        <v>205</v>
      </c>
      <c r="C109" s="24">
        <v>42.4</v>
      </c>
      <c r="D109" s="24">
        <v>75.8</v>
      </c>
      <c r="E109" s="24">
        <v>25.3</v>
      </c>
      <c r="F109" s="24">
        <v>43.4</v>
      </c>
      <c r="G109" s="22">
        <v>0.10983881242863153</v>
      </c>
      <c r="H109" s="22">
        <v>0.89016118757136842</v>
      </c>
      <c r="K109" s="35" t="str">
        <f t="shared" si="7"/>
        <v>2021</v>
      </c>
      <c r="L109" s="36">
        <f t="shared" si="10"/>
        <v>27.178243692529598</v>
      </c>
      <c r="M109" s="36">
        <f t="shared" si="8"/>
        <v>46.958777522687654</v>
      </c>
      <c r="O109" s="24">
        <f t="shared" si="9"/>
        <v>42.4</v>
      </c>
      <c r="P109" s="24">
        <f t="shared" si="9"/>
        <v>75.8</v>
      </c>
      <c r="Q109" s="24">
        <f t="shared" si="9"/>
        <v>25.3</v>
      </c>
      <c r="R109" s="24">
        <f t="shared" si="9"/>
        <v>43.4</v>
      </c>
    </row>
    <row r="110" spans="1:18" x14ac:dyDescent="0.25">
      <c r="A110" t="str">
        <f t="shared" si="6"/>
        <v/>
      </c>
      <c r="B110" t="s">
        <v>206</v>
      </c>
      <c r="C110" s="24">
        <v>39.200000000000003</v>
      </c>
      <c r="D110" s="24">
        <v>76.400000000000006</v>
      </c>
      <c r="E110" s="24">
        <v>21.7</v>
      </c>
      <c r="F110" s="24">
        <v>43.3</v>
      </c>
      <c r="G110" s="22">
        <v>0.10983881242863153</v>
      </c>
      <c r="H110" s="22">
        <v>0.89016118757136842</v>
      </c>
      <c r="K110" s="35" t="str">
        <f t="shared" si="7"/>
        <v/>
      </c>
      <c r="L110" s="36">
        <f t="shared" si="10"/>
        <v>23.622179217501049</v>
      </c>
      <c r="M110" s="36">
        <f t="shared" si="8"/>
        <v>46.9356646913877</v>
      </c>
      <c r="O110" s="24">
        <f t="shared" si="9"/>
        <v>39.200000000000003</v>
      </c>
      <c r="P110" s="24">
        <f t="shared" si="9"/>
        <v>76.400000000000006</v>
      </c>
      <c r="Q110" s="24">
        <f t="shared" si="9"/>
        <v>21.7</v>
      </c>
      <c r="R110" s="24">
        <f t="shared" si="9"/>
        <v>43.3</v>
      </c>
    </row>
    <row r="111" spans="1:18" x14ac:dyDescent="0.25">
      <c r="A111" t="str">
        <f t="shared" si="6"/>
        <v/>
      </c>
      <c r="B111" t="s">
        <v>207</v>
      </c>
      <c r="C111" s="24">
        <v>45.8</v>
      </c>
      <c r="D111" s="24">
        <v>81.900000000000006</v>
      </c>
      <c r="E111" s="24">
        <v>21.5</v>
      </c>
      <c r="F111" s="24">
        <v>44.5</v>
      </c>
      <c r="G111" s="22">
        <v>0.10983881242863153</v>
      </c>
      <c r="H111" s="22">
        <v>0.89016118757136842</v>
      </c>
      <c r="K111" s="35" t="str">
        <f t="shared" si="7"/>
        <v/>
      </c>
      <c r="L111" s="36">
        <f t="shared" si="10"/>
        <v>24.169083142015744</v>
      </c>
      <c r="M111" s="36">
        <f t="shared" si="8"/>
        <v>48.607971584830821</v>
      </c>
      <c r="O111" s="24">
        <f t="shared" si="9"/>
        <v>45.8</v>
      </c>
      <c r="P111" s="24">
        <f t="shared" si="9"/>
        <v>81.900000000000006</v>
      </c>
      <c r="Q111" s="24">
        <f t="shared" si="9"/>
        <v>21.5</v>
      </c>
      <c r="R111" s="24">
        <f t="shared" si="9"/>
        <v>44.5</v>
      </c>
    </row>
    <row r="112" spans="1:18" x14ac:dyDescent="0.25">
      <c r="A112" t="str">
        <f t="shared" si="6"/>
        <v/>
      </c>
      <c r="B112" t="s">
        <v>208</v>
      </c>
      <c r="C112" s="24">
        <v>51.3</v>
      </c>
      <c r="D112" s="24">
        <v>77.8</v>
      </c>
      <c r="E112" s="24">
        <v>23.9</v>
      </c>
      <c r="F112" s="24">
        <v>48.2</v>
      </c>
      <c r="G112" s="22">
        <v>0.11329608672060866</v>
      </c>
      <c r="H112" s="22">
        <v>0.88670391327939124</v>
      </c>
      <c r="K112" s="35" t="str">
        <f t="shared" si="7"/>
        <v/>
      </c>
      <c r="L112" s="36">
        <f t="shared" si="10"/>
        <v>27.004312776144673</v>
      </c>
      <c r="M112" s="36">
        <f t="shared" si="8"/>
        <v>51.553564166930016</v>
      </c>
      <c r="O112" s="24">
        <f t="shared" si="9"/>
        <v>51.3</v>
      </c>
      <c r="P112" s="24">
        <f t="shared" si="9"/>
        <v>77.8</v>
      </c>
      <c r="Q112" s="24">
        <f t="shared" si="9"/>
        <v>23.9</v>
      </c>
      <c r="R112" s="24">
        <f t="shared" si="9"/>
        <v>48.2</v>
      </c>
    </row>
    <row r="113" spans="1:18" x14ac:dyDescent="0.25">
      <c r="A113" t="str">
        <f t="shared" si="6"/>
        <v/>
      </c>
      <c r="B113" t="s">
        <v>209</v>
      </c>
      <c r="C113" s="24">
        <v>43</v>
      </c>
      <c r="D113" s="24">
        <v>84.1</v>
      </c>
      <c r="E113" s="24">
        <v>31.2</v>
      </c>
      <c r="F113" s="24">
        <v>53</v>
      </c>
      <c r="G113" s="22">
        <v>0.11329608672060866</v>
      </c>
      <c r="H113" s="22">
        <v>0.88670391327939124</v>
      </c>
      <c r="K113" s="35" t="str">
        <f t="shared" si="7"/>
        <v/>
      </c>
      <c r="L113" s="36">
        <f t="shared" si="10"/>
        <v>32.536893823303174</v>
      </c>
      <c r="M113" s="36">
        <f t="shared" si="8"/>
        <v>56.52350829701092</v>
      </c>
      <c r="O113" s="24">
        <f t="shared" si="9"/>
        <v>43</v>
      </c>
      <c r="P113" s="24">
        <f t="shared" si="9"/>
        <v>84.1</v>
      </c>
      <c r="Q113" s="24">
        <f t="shared" si="9"/>
        <v>31.2</v>
      </c>
      <c r="R113" s="24">
        <f t="shared" si="9"/>
        <v>53</v>
      </c>
    </row>
    <row r="114" spans="1:18" x14ac:dyDescent="0.25">
      <c r="A114" t="str">
        <f t="shared" si="6"/>
        <v/>
      </c>
      <c r="B114" t="s">
        <v>210</v>
      </c>
      <c r="C114" s="24">
        <v>42.8</v>
      </c>
      <c r="D114" s="24">
        <v>67.8</v>
      </c>
      <c r="E114" s="24">
        <v>28.5</v>
      </c>
      <c r="F114" s="24">
        <v>49.1</v>
      </c>
      <c r="G114" s="22">
        <v>0.11329608672060866</v>
      </c>
      <c r="H114" s="22">
        <v>0.88670391327939124</v>
      </c>
      <c r="K114" s="35" t="str">
        <f t="shared" si="7"/>
        <v/>
      </c>
      <c r="L114" s="36">
        <f t="shared" si="10"/>
        <v>30.120134040104698</v>
      </c>
      <c r="M114" s="36">
        <f t="shared" si="8"/>
        <v>51.218636821675375</v>
      </c>
      <c r="O114" s="24">
        <f t="shared" si="9"/>
        <v>42.8</v>
      </c>
      <c r="P114" s="24">
        <f t="shared" si="9"/>
        <v>67.8</v>
      </c>
      <c r="Q114" s="24">
        <f t="shared" si="9"/>
        <v>28.5</v>
      </c>
      <c r="R114" s="24">
        <f t="shared" si="9"/>
        <v>49.1</v>
      </c>
    </row>
    <row r="115" spans="1:18" x14ac:dyDescent="0.25">
      <c r="A115" t="str">
        <f t="shared" si="6"/>
        <v/>
      </c>
      <c r="B115" t="s">
        <v>211</v>
      </c>
      <c r="C115" s="24">
        <v>37.299999999999997</v>
      </c>
      <c r="D115" s="24">
        <v>62.5</v>
      </c>
      <c r="E115" s="24">
        <v>30</v>
      </c>
      <c r="F115" s="24">
        <v>51</v>
      </c>
      <c r="G115" s="22">
        <v>0.11171428024807203</v>
      </c>
      <c r="H115" s="22">
        <v>0.88828571975192783</v>
      </c>
      <c r="K115" s="35" t="str">
        <f t="shared" si="7"/>
        <v/>
      </c>
      <c r="L115" s="36">
        <f t="shared" si="10"/>
        <v>30.815514245810924</v>
      </c>
      <c r="M115" s="36">
        <f t="shared" si="8"/>
        <v>52.28471422285282</v>
      </c>
      <c r="O115" s="24">
        <f t="shared" si="9"/>
        <v>37.299999999999997</v>
      </c>
      <c r="P115" s="24">
        <f t="shared" si="9"/>
        <v>62.5</v>
      </c>
      <c r="Q115" s="24">
        <f t="shared" si="9"/>
        <v>30</v>
      </c>
      <c r="R115" s="24">
        <f t="shared" si="9"/>
        <v>51</v>
      </c>
    </row>
    <row r="116" spans="1:18" x14ac:dyDescent="0.25">
      <c r="A116" t="str">
        <f t="shared" si="6"/>
        <v/>
      </c>
      <c r="B116" t="s">
        <v>212</v>
      </c>
      <c r="C116" s="24">
        <v>44.9</v>
      </c>
      <c r="D116" s="24">
        <v>73.099999999999994</v>
      </c>
      <c r="E116" s="24">
        <v>29.8</v>
      </c>
      <c r="F116" s="24">
        <v>51.3</v>
      </c>
      <c r="G116" s="22">
        <v>0.11171428024807203</v>
      </c>
      <c r="H116" s="22">
        <v>0.88828571975192783</v>
      </c>
      <c r="K116" s="35" t="str">
        <f t="shared" si="7"/>
        <v/>
      </c>
      <c r="L116" s="36">
        <f t="shared" si="10"/>
        <v>31.486885631745885</v>
      </c>
      <c r="M116" s="36">
        <f t="shared" si="8"/>
        <v>53.735371309407959</v>
      </c>
      <c r="O116" s="24">
        <f t="shared" si="9"/>
        <v>44.9</v>
      </c>
      <c r="P116" s="24">
        <f t="shared" si="9"/>
        <v>73.099999999999994</v>
      </c>
      <c r="Q116" s="24">
        <f t="shared" si="9"/>
        <v>29.8</v>
      </c>
      <c r="R116" s="24">
        <f t="shared" si="9"/>
        <v>51.3</v>
      </c>
    </row>
    <row r="117" spans="1:18" x14ac:dyDescent="0.25">
      <c r="A117" t="str">
        <f t="shared" si="6"/>
        <v/>
      </c>
      <c r="B117" t="s">
        <v>213</v>
      </c>
      <c r="C117" s="24">
        <v>47.5</v>
      </c>
      <c r="D117" s="24">
        <v>73.400000000000006</v>
      </c>
      <c r="E117" s="24">
        <v>34.1</v>
      </c>
      <c r="F117" s="24">
        <v>59.3</v>
      </c>
      <c r="G117" s="22">
        <v>0.11171428024807203</v>
      </c>
      <c r="H117" s="22">
        <v>0.88828571975192783</v>
      </c>
      <c r="K117" s="35" t="str">
        <f t="shared" si="7"/>
        <v/>
      </c>
      <c r="L117" s="36">
        <f t="shared" si="10"/>
        <v>35.596971355324165</v>
      </c>
      <c r="M117" s="36">
        <f t="shared" si="8"/>
        <v>60.875171351497812</v>
      </c>
      <c r="O117" s="24">
        <f t="shared" si="9"/>
        <v>47.5</v>
      </c>
      <c r="P117" s="24">
        <f t="shared" si="9"/>
        <v>73.400000000000006</v>
      </c>
      <c r="Q117" s="24">
        <f t="shared" si="9"/>
        <v>34.1</v>
      </c>
      <c r="R117" s="24">
        <f t="shared" si="9"/>
        <v>59.3</v>
      </c>
    </row>
    <row r="118" spans="1:18" x14ac:dyDescent="0.25">
      <c r="A118" t="str">
        <f t="shared" si="6"/>
        <v/>
      </c>
      <c r="B118" t="s">
        <v>214</v>
      </c>
      <c r="C118" s="24">
        <v>42.6</v>
      </c>
      <c r="D118" s="24">
        <v>60.3</v>
      </c>
      <c r="E118" s="24">
        <v>34.1</v>
      </c>
      <c r="F118" s="24">
        <v>54.6</v>
      </c>
      <c r="G118" s="22">
        <v>0.11072158949735714</v>
      </c>
      <c r="H118" s="22">
        <v>0.88927841050264289</v>
      </c>
      <c r="K118" s="35" t="str">
        <f t="shared" si="7"/>
        <v/>
      </c>
      <c r="L118" s="36">
        <f t="shared" si="10"/>
        <v>35.041133510727541</v>
      </c>
      <c r="M118" s="36">
        <f t="shared" si="8"/>
        <v>55.231113060134938</v>
      </c>
      <c r="O118" s="24">
        <f t="shared" si="9"/>
        <v>42.6</v>
      </c>
      <c r="P118" s="24">
        <f t="shared" si="9"/>
        <v>60.3</v>
      </c>
      <c r="Q118" s="24">
        <f t="shared" si="9"/>
        <v>34.1</v>
      </c>
      <c r="R118" s="24">
        <f t="shared" si="9"/>
        <v>54.6</v>
      </c>
    </row>
    <row r="119" spans="1:18" x14ac:dyDescent="0.25">
      <c r="A119" t="str">
        <f t="shared" si="6"/>
        <v/>
      </c>
      <c r="B119" t="s">
        <v>215</v>
      </c>
      <c r="C119" s="24">
        <v>40.9</v>
      </c>
      <c r="D119" s="24">
        <v>60.9</v>
      </c>
      <c r="E119" s="24">
        <v>32.799999999999997</v>
      </c>
      <c r="F119" s="24">
        <v>54.1</v>
      </c>
      <c r="G119" s="22">
        <v>0.11072158949735714</v>
      </c>
      <c r="H119" s="22">
        <v>0.88927841050264289</v>
      </c>
      <c r="K119" s="35" t="str">
        <f t="shared" si="7"/>
        <v/>
      </c>
      <c r="L119" s="36">
        <f t="shared" si="10"/>
        <v>33.696844874928594</v>
      </c>
      <c r="M119" s="36">
        <f t="shared" si="8"/>
        <v>54.852906808582027</v>
      </c>
      <c r="O119" s="24">
        <f t="shared" si="9"/>
        <v>40.9</v>
      </c>
      <c r="P119" s="24">
        <f t="shared" si="9"/>
        <v>60.9</v>
      </c>
      <c r="Q119" s="24">
        <f t="shared" si="9"/>
        <v>32.799999999999997</v>
      </c>
      <c r="R119" s="24">
        <f t="shared" si="9"/>
        <v>54.1</v>
      </c>
    </row>
    <row r="120" spans="1:18" x14ac:dyDescent="0.25">
      <c r="A120" t="str">
        <f t="shared" si="6"/>
        <v>2022</v>
      </c>
      <c r="B120" t="s">
        <v>216</v>
      </c>
      <c r="C120" s="24">
        <v>33</v>
      </c>
      <c r="D120" s="24">
        <v>56.3</v>
      </c>
      <c r="E120" s="24">
        <v>29.2</v>
      </c>
      <c r="F120" s="24">
        <v>56.3</v>
      </c>
      <c r="G120" s="22">
        <v>0.11072158949735714</v>
      </c>
      <c r="H120" s="22">
        <v>0.88927841050264289</v>
      </c>
      <c r="K120" s="35" t="str">
        <f t="shared" si="7"/>
        <v>2022</v>
      </c>
      <c r="L120" s="36">
        <f t="shared" si="10"/>
        <v>29.620742040089958</v>
      </c>
      <c r="M120" s="36">
        <f t="shared" si="8"/>
        <v>56.3</v>
      </c>
      <c r="O120" s="24">
        <f t="shared" si="9"/>
        <v>33</v>
      </c>
      <c r="P120" s="24">
        <f t="shared" si="9"/>
        <v>56.3</v>
      </c>
      <c r="Q120" s="24">
        <f t="shared" si="9"/>
        <v>29.2</v>
      </c>
      <c r="R120" s="24">
        <f t="shared" si="9"/>
        <v>56.3</v>
      </c>
    </row>
    <row r="121" spans="1:18" x14ac:dyDescent="0.25">
      <c r="A121" t="str">
        <f t="shared" si="6"/>
        <v>2022</v>
      </c>
      <c r="B121" t="s">
        <v>217</v>
      </c>
      <c r="C121" s="24">
        <v>28.7</v>
      </c>
      <c r="D121" s="24">
        <v>37.6</v>
      </c>
      <c r="E121" s="24">
        <v>25.3</v>
      </c>
      <c r="F121" s="24">
        <v>50.2</v>
      </c>
      <c r="G121" s="22">
        <v>0.11200143865904988</v>
      </c>
      <c r="H121" s="22">
        <v>0.88799856134095012</v>
      </c>
      <c r="K121" s="35" t="str">
        <f t="shared" si="7"/>
        <v>2022</v>
      </c>
      <c r="L121" s="36">
        <f t="shared" si="10"/>
        <v>25.680804891440769</v>
      </c>
      <c r="M121" s="36">
        <f t="shared" si="8"/>
        <v>48.788781872895974</v>
      </c>
      <c r="O121" s="24">
        <f t="shared" si="9"/>
        <v>28.7</v>
      </c>
      <c r="P121" s="24">
        <f t="shared" si="9"/>
        <v>37.6</v>
      </c>
      <c r="Q121" s="24">
        <f t="shared" si="9"/>
        <v>25.3</v>
      </c>
      <c r="R121" s="24">
        <f t="shared" si="9"/>
        <v>50.2</v>
      </c>
    </row>
    <row r="122" spans="1:18" x14ac:dyDescent="0.25">
      <c r="A122" t="str">
        <f t="shared" si="6"/>
        <v/>
      </c>
      <c r="B122" t="s">
        <v>218</v>
      </c>
      <c r="C122" s="24">
        <v>25.7</v>
      </c>
      <c r="D122" s="24">
        <v>32.799999999999997</v>
      </c>
      <c r="E122" s="24">
        <v>22.9</v>
      </c>
      <c r="F122" s="24">
        <v>44.9</v>
      </c>
      <c r="G122" s="22">
        <v>0.11200143865904988</v>
      </c>
      <c r="H122" s="22">
        <v>0.88799856134095012</v>
      </c>
      <c r="K122" s="35" t="str">
        <f t="shared" si="7"/>
        <v/>
      </c>
      <c r="L122" s="36">
        <f t="shared" si="10"/>
        <v>23.213604028245339</v>
      </c>
      <c r="M122" s="36">
        <f t="shared" si="8"/>
        <v>43.544782592225495</v>
      </c>
      <c r="O122" s="24">
        <f t="shared" si="9"/>
        <v>25.7</v>
      </c>
      <c r="P122" s="24">
        <f t="shared" si="9"/>
        <v>32.799999999999997</v>
      </c>
      <c r="Q122" s="24">
        <f t="shared" si="9"/>
        <v>22.9</v>
      </c>
      <c r="R122" s="24">
        <f t="shared" si="9"/>
        <v>44.9</v>
      </c>
    </row>
    <row r="123" spans="1:18" x14ac:dyDescent="0.25">
      <c r="A123" t="str">
        <f t="shared" si="6"/>
        <v/>
      </c>
      <c r="B123" t="s">
        <v>219</v>
      </c>
      <c r="C123" s="24">
        <v>17</v>
      </c>
      <c r="D123" s="24">
        <v>35.200000000000003</v>
      </c>
      <c r="E123" s="24">
        <v>20.5</v>
      </c>
      <c r="F123" s="24">
        <v>48.7</v>
      </c>
      <c r="G123" s="22">
        <v>0.11200143865904988</v>
      </c>
      <c r="H123" s="22">
        <v>0.88799856134095012</v>
      </c>
      <c r="K123" s="35" t="str">
        <f t="shared" si="7"/>
        <v/>
      </c>
      <c r="L123" s="36">
        <f t="shared" si="10"/>
        <v>20.107994964693326</v>
      </c>
      <c r="M123" s="36">
        <f t="shared" si="8"/>
        <v>47.187980578102831</v>
      </c>
      <c r="O123" s="24">
        <f t="shared" si="9"/>
        <v>17</v>
      </c>
      <c r="P123" s="24">
        <f t="shared" si="9"/>
        <v>35.200000000000003</v>
      </c>
      <c r="Q123" s="24">
        <f t="shared" si="9"/>
        <v>20.5</v>
      </c>
      <c r="R123" s="24">
        <f t="shared" si="9"/>
        <v>48.7</v>
      </c>
    </row>
    <row r="124" spans="1:18" x14ac:dyDescent="0.25">
      <c r="A124" t="str">
        <f t="shared" si="6"/>
        <v/>
      </c>
      <c r="B124" t="s">
        <v>220</v>
      </c>
      <c r="C124" s="24">
        <v>20.9</v>
      </c>
      <c r="D124" s="24">
        <v>30.1</v>
      </c>
      <c r="E124" s="24">
        <v>19</v>
      </c>
      <c r="F124" s="24">
        <v>51.8</v>
      </c>
      <c r="G124" s="22">
        <v>0.11610266931286251</v>
      </c>
      <c r="H124" s="22">
        <v>0.88389733068713749</v>
      </c>
      <c r="K124" s="35" t="str">
        <f t="shared" si="7"/>
        <v/>
      </c>
      <c r="L124" s="36">
        <f t="shared" si="10"/>
        <v>19.22059507169444</v>
      </c>
      <c r="M124" s="36">
        <f t="shared" si="8"/>
        <v>49.280572075910882</v>
      </c>
      <c r="O124" s="24">
        <f t="shared" si="9"/>
        <v>20.9</v>
      </c>
      <c r="P124" s="24">
        <f t="shared" si="9"/>
        <v>30.1</v>
      </c>
      <c r="Q124" s="24">
        <f t="shared" si="9"/>
        <v>19</v>
      </c>
      <c r="R124" s="24">
        <f t="shared" si="9"/>
        <v>51.8</v>
      </c>
    </row>
    <row r="125" spans="1:18" x14ac:dyDescent="0.25">
      <c r="A125" t="str">
        <f t="shared" si="6"/>
        <v/>
      </c>
      <c r="B125" t="s">
        <v>221</v>
      </c>
      <c r="C125" s="24">
        <v>12.2</v>
      </c>
      <c r="D125" s="24">
        <v>20.6</v>
      </c>
      <c r="E125" s="24">
        <v>17</v>
      </c>
      <c r="F125" s="24">
        <v>46.4</v>
      </c>
      <c r="G125" s="22">
        <v>0.11610266931286251</v>
      </c>
      <c r="H125" s="22">
        <v>0.88389733068713749</v>
      </c>
      <c r="K125" s="35" t="str">
        <f t="shared" si="7"/>
        <v/>
      </c>
      <c r="L125" s="36">
        <f t="shared" si="10"/>
        <v>16.442707187298261</v>
      </c>
      <c r="M125" s="36">
        <f t="shared" si="8"/>
        <v>43.404551131728148</v>
      </c>
      <c r="O125" s="24">
        <f t="shared" si="9"/>
        <v>12.2</v>
      </c>
      <c r="P125" s="24">
        <f t="shared" si="9"/>
        <v>20.6</v>
      </c>
      <c r="Q125" s="24">
        <f t="shared" si="9"/>
        <v>17</v>
      </c>
      <c r="R125" s="24">
        <f t="shared" si="9"/>
        <v>46.4</v>
      </c>
    </row>
    <row r="126" spans="1:18" x14ac:dyDescent="0.25">
      <c r="A126" t="str">
        <f t="shared" si="6"/>
        <v/>
      </c>
      <c r="B126" t="s">
        <v>222</v>
      </c>
      <c r="C126" s="24">
        <v>10.9</v>
      </c>
      <c r="D126" s="24">
        <v>21.9</v>
      </c>
      <c r="E126" s="24">
        <v>19.600000000000001</v>
      </c>
      <c r="F126" s="24">
        <v>43.4</v>
      </c>
      <c r="G126" s="22">
        <v>0.11610266931286251</v>
      </c>
      <c r="H126" s="22">
        <v>0.88389733068713749</v>
      </c>
      <c r="K126" s="35" t="str">
        <f t="shared" si="7"/>
        <v/>
      </c>
      <c r="L126" s="36">
        <f t="shared" si="10"/>
        <v>18.589906776978097</v>
      </c>
      <c r="M126" s="36">
        <f t="shared" si="8"/>
        <v>40.903792609773461</v>
      </c>
      <c r="O126" s="24">
        <f t="shared" si="9"/>
        <v>10.9</v>
      </c>
      <c r="P126" s="24">
        <f t="shared" si="9"/>
        <v>21.9</v>
      </c>
      <c r="Q126" s="24">
        <f t="shared" si="9"/>
        <v>19.600000000000001</v>
      </c>
      <c r="R126" s="24">
        <f t="shared" si="9"/>
        <v>43.4</v>
      </c>
    </row>
    <row r="127" spans="1:18" x14ac:dyDescent="0.25">
      <c r="A127" t="str">
        <f t="shared" si="6"/>
        <v/>
      </c>
      <c r="B127" t="s">
        <v>223</v>
      </c>
      <c r="C127" s="24">
        <v>9.9</v>
      </c>
      <c r="D127" s="24">
        <v>20.5</v>
      </c>
      <c r="E127" s="24">
        <v>18.899999999999999</v>
      </c>
      <c r="F127" s="24">
        <v>38.799999999999997</v>
      </c>
      <c r="G127" s="22">
        <v>0.1160024068830946</v>
      </c>
      <c r="H127" s="22">
        <v>0.8839975931169054</v>
      </c>
      <c r="K127" s="35" t="str">
        <f t="shared" si="7"/>
        <v/>
      </c>
      <c r="L127" s="36">
        <f t="shared" si="10"/>
        <v>17.855978338052147</v>
      </c>
      <c r="M127" s="36">
        <f t="shared" si="8"/>
        <v>36.677155954039371</v>
      </c>
      <c r="O127" s="24">
        <f t="shared" si="9"/>
        <v>9.9</v>
      </c>
      <c r="P127" s="24">
        <f t="shared" si="9"/>
        <v>20.5</v>
      </c>
      <c r="Q127" s="24">
        <f t="shared" si="9"/>
        <v>18.899999999999999</v>
      </c>
      <c r="R127" s="24">
        <f t="shared" si="9"/>
        <v>38.799999999999997</v>
      </c>
    </row>
    <row r="128" spans="1:18" x14ac:dyDescent="0.25">
      <c r="A128" t="str">
        <f t="shared" si="6"/>
        <v/>
      </c>
      <c r="B128" t="s">
        <v>224</v>
      </c>
      <c r="C128" s="24">
        <v>15.8</v>
      </c>
      <c r="D128" s="24">
        <v>25.1</v>
      </c>
      <c r="E128" s="24">
        <v>19.8</v>
      </c>
      <c r="F128" s="24">
        <v>40.6</v>
      </c>
      <c r="G128" s="22">
        <v>0.1160024068830946</v>
      </c>
      <c r="H128" s="22">
        <v>0.8839975931169054</v>
      </c>
      <c r="K128" s="35" t="str">
        <f t="shared" si="7"/>
        <v/>
      </c>
      <c r="L128" s="36">
        <f t="shared" si="10"/>
        <v>19.335990372467624</v>
      </c>
      <c r="M128" s="36">
        <f t="shared" si="8"/>
        <v>38.801962693312035</v>
      </c>
      <c r="O128" s="24">
        <f t="shared" si="9"/>
        <v>15.8</v>
      </c>
      <c r="P128" s="24">
        <f t="shared" si="9"/>
        <v>25.1</v>
      </c>
      <c r="Q128" s="24">
        <f t="shared" si="9"/>
        <v>19.8</v>
      </c>
      <c r="R128" s="24">
        <f t="shared" si="9"/>
        <v>40.6</v>
      </c>
    </row>
    <row r="129" spans="1:18" x14ac:dyDescent="0.25">
      <c r="A129" t="str">
        <f t="shared" si="6"/>
        <v/>
      </c>
      <c r="B129" t="s">
        <v>225</v>
      </c>
      <c r="C129" s="24">
        <v>7</v>
      </c>
      <c r="D129" s="24">
        <v>20.3</v>
      </c>
      <c r="E129" s="24">
        <v>11.4</v>
      </c>
      <c r="F129" s="24">
        <v>38.299999999999997</v>
      </c>
      <c r="G129" s="22">
        <v>0.1160024068830946</v>
      </c>
      <c r="H129" s="22">
        <v>0.8839975931169054</v>
      </c>
      <c r="K129" s="35" t="str">
        <f t="shared" si="7"/>
        <v/>
      </c>
      <c r="L129" s="36">
        <f t="shared" si="10"/>
        <v>10.889589409714384</v>
      </c>
      <c r="M129" s="36">
        <f t="shared" si="8"/>
        <v>36.211956676104293</v>
      </c>
      <c r="O129" s="24">
        <f t="shared" si="9"/>
        <v>7</v>
      </c>
      <c r="P129" s="24">
        <f t="shared" si="9"/>
        <v>20.3</v>
      </c>
      <c r="Q129" s="24">
        <f t="shared" si="9"/>
        <v>11.4</v>
      </c>
      <c r="R129" s="24">
        <f t="shared" si="9"/>
        <v>38.299999999999997</v>
      </c>
    </row>
    <row r="130" spans="1:18" x14ac:dyDescent="0.25">
      <c r="A130" t="str">
        <f t="shared" si="6"/>
        <v/>
      </c>
      <c r="B130" t="s">
        <v>226</v>
      </c>
      <c r="C130" s="24">
        <v>8.4</v>
      </c>
      <c r="D130" s="24">
        <v>19.5</v>
      </c>
      <c r="E130" s="24">
        <v>16.100000000000001</v>
      </c>
      <c r="F130" s="24">
        <v>35.5</v>
      </c>
      <c r="G130" s="22">
        <v>0.11595227566821099</v>
      </c>
      <c r="H130" s="22">
        <v>0.88403769808881305</v>
      </c>
      <c r="K130" s="35" t="str">
        <f t="shared" si="7"/>
        <v/>
      </c>
      <c r="L130" s="36">
        <f t="shared" si="10"/>
        <v>15.207006054842864</v>
      </c>
      <c r="M130" s="36">
        <f t="shared" si="8"/>
        <v>33.644407657682976</v>
      </c>
      <c r="O130" s="24">
        <f t="shared" si="9"/>
        <v>8.4</v>
      </c>
      <c r="P130" s="24">
        <f t="shared" si="9"/>
        <v>19.5</v>
      </c>
      <c r="Q130" s="24">
        <f t="shared" si="9"/>
        <v>16.100000000000001</v>
      </c>
      <c r="R130" s="24">
        <f t="shared" si="9"/>
        <v>35.5</v>
      </c>
    </row>
    <row r="131" spans="1:18" x14ac:dyDescent="0.25">
      <c r="A131" t="str">
        <f t="shared" si="6"/>
        <v/>
      </c>
      <c r="B131" t="s">
        <v>227</v>
      </c>
      <c r="C131" s="24">
        <v>0.4</v>
      </c>
      <c r="D131" s="24">
        <v>13.8</v>
      </c>
      <c r="E131" s="24">
        <v>13.8</v>
      </c>
      <c r="F131" s="24">
        <v>31.8</v>
      </c>
      <c r="G131" s="22">
        <v>0.11592219693928001</v>
      </c>
      <c r="H131" s="22">
        <v>0.88406347985646705</v>
      </c>
      <c r="K131" s="35" t="str">
        <f t="shared" si="7"/>
        <v/>
      </c>
      <c r="L131" s="36">
        <f t="shared" si="10"/>
        <v>12.246444900794959</v>
      </c>
      <c r="M131" s="36">
        <f t="shared" si="8"/>
        <v>29.712944977197715</v>
      </c>
      <c r="O131" s="24">
        <f t="shared" si="9"/>
        <v>0.4</v>
      </c>
      <c r="P131" s="24">
        <f t="shared" si="9"/>
        <v>13.8</v>
      </c>
      <c r="Q131" s="24">
        <f t="shared" si="9"/>
        <v>13.8</v>
      </c>
      <c r="R131" s="24">
        <f t="shared" si="9"/>
        <v>31.8</v>
      </c>
    </row>
    <row r="132" spans="1:18" x14ac:dyDescent="0.25">
      <c r="A132" t="str">
        <f t="shared" si="6"/>
        <v>2023</v>
      </c>
      <c r="B132" t="s">
        <v>228</v>
      </c>
      <c r="C132" s="24">
        <v>-1.9</v>
      </c>
      <c r="D132" s="24">
        <v>1.4</v>
      </c>
      <c r="E132" s="24">
        <v>12.8</v>
      </c>
      <c r="F132" s="24">
        <v>35</v>
      </c>
      <c r="G132" s="22">
        <v>0.11589211821035</v>
      </c>
      <c r="H132" s="22">
        <v>0.88408926162412205</v>
      </c>
      <c r="K132" s="35" t="str">
        <f t="shared" si="7"/>
        <v>2023</v>
      </c>
      <c r="L132" s="36">
        <f t="shared" si="10"/>
        <v>11.096147524189098</v>
      </c>
      <c r="M132" s="36">
        <f t="shared" si="8"/>
        <v>31.105373122338762</v>
      </c>
      <c r="O132" s="24">
        <f t="shared" si="9"/>
        <v>-1.9</v>
      </c>
      <c r="P132" s="24">
        <f t="shared" si="9"/>
        <v>1.4</v>
      </c>
      <c r="Q132" s="24">
        <f t="shared" si="9"/>
        <v>12.8</v>
      </c>
      <c r="R132" s="24">
        <f t="shared" si="9"/>
        <v>35</v>
      </c>
    </row>
    <row r="133" spans="1:18" x14ac:dyDescent="0.25">
      <c r="A133" t="str">
        <f t="shared" si="6"/>
        <v>2023</v>
      </c>
      <c r="B133" t="s">
        <v>229</v>
      </c>
      <c r="C133" s="24">
        <v>2.2999999999999998</v>
      </c>
      <c r="D133" s="24">
        <v>10.5</v>
      </c>
      <c r="E133" s="24">
        <v>9.9</v>
      </c>
      <c r="F133" s="24">
        <v>31.7</v>
      </c>
      <c r="G133" s="22">
        <v>0.11586203948142</v>
      </c>
      <c r="H133" s="22">
        <v>0.88411504339177605</v>
      </c>
      <c r="K133" s="35" t="str">
        <f t="shared" si="7"/>
        <v>2023</v>
      </c>
      <c r="L133" s="36">
        <f t="shared" si="10"/>
        <v>9.0192216203858493</v>
      </c>
      <c r="M133" s="36">
        <f t="shared" si="8"/>
        <v>29.242998290074212</v>
      </c>
      <c r="O133" s="24">
        <f t="shared" si="9"/>
        <v>2.2999999999999998</v>
      </c>
      <c r="P133" s="24">
        <f t="shared" si="9"/>
        <v>10.5</v>
      </c>
      <c r="Q133" s="24">
        <f t="shared" si="9"/>
        <v>9.9</v>
      </c>
      <c r="R133" s="24">
        <f t="shared" si="9"/>
        <v>31.7</v>
      </c>
    </row>
    <row r="134" spans="1:18" x14ac:dyDescent="0.25">
      <c r="A134" t="str">
        <f t="shared" si="6"/>
        <v/>
      </c>
      <c r="B134" t="s">
        <v>230</v>
      </c>
      <c r="C134" s="24">
        <v>1.8</v>
      </c>
      <c r="D134" s="24">
        <v>17.399999999999999</v>
      </c>
      <c r="E134" s="24">
        <v>14.2</v>
      </c>
      <c r="F134" s="24">
        <v>37.799999999999997</v>
      </c>
      <c r="G134" s="22">
        <v>0.115831960752489</v>
      </c>
      <c r="H134" s="22">
        <v>0.88414082515943104</v>
      </c>
      <c r="K134" s="35" t="str">
        <f t="shared" si="7"/>
        <v/>
      </c>
      <c r="L134" s="36">
        <f>C134*G134+E134*H134</f>
        <v>12.7632972466184</v>
      </c>
      <c r="M134" s="36">
        <f t="shared" si="8"/>
        <v>35.435999308119797</v>
      </c>
      <c r="O134" s="24">
        <f t="shared" si="9"/>
        <v>1.8</v>
      </c>
      <c r="P134" s="24">
        <f t="shared" si="9"/>
        <v>17.399999999999999</v>
      </c>
      <c r="Q134" s="24">
        <f t="shared" si="9"/>
        <v>14.2</v>
      </c>
      <c r="R134" s="24">
        <f t="shared" si="9"/>
        <v>37.799999999999997</v>
      </c>
    </row>
    <row r="135" spans="1:18" x14ac:dyDescent="0.25">
      <c r="A135" t="str">
        <f t="shared" si="6"/>
        <v/>
      </c>
      <c r="B135" t="s">
        <v>231</v>
      </c>
      <c r="C135" s="30">
        <v>1.8</v>
      </c>
      <c r="D135" s="24">
        <v>25</v>
      </c>
      <c r="E135" s="30">
        <v>9.8000000000000007</v>
      </c>
      <c r="F135" s="24">
        <v>37.6</v>
      </c>
      <c r="G135" s="22" t="e">
        <v>#N/A</v>
      </c>
      <c r="H135" s="22" t="e">
        <v>#N/A</v>
      </c>
      <c r="K135" s="35" t="str">
        <f t="shared" si="7"/>
        <v/>
      </c>
      <c r="L135" s="36" t="e">
        <f t="shared" si="10"/>
        <v>#N/A</v>
      </c>
      <c r="M135" s="36" t="e">
        <f t="shared" si="8"/>
        <v>#N/A</v>
      </c>
      <c r="O135" s="24">
        <f t="shared" si="9"/>
        <v>1.8</v>
      </c>
      <c r="P135" s="24">
        <f t="shared" si="9"/>
        <v>25</v>
      </c>
      <c r="Q135" s="24">
        <f t="shared" si="9"/>
        <v>9.8000000000000007</v>
      </c>
      <c r="R135" s="24">
        <f t="shared" ref="R135:R138" si="11">F135</f>
        <v>37.6</v>
      </c>
    </row>
    <row r="136" spans="1:18" x14ac:dyDescent="0.25">
      <c r="A136" t="str">
        <f t="shared" ref="A136:A138" si="12">IF(OR(RIGHT(B136,1)="7",RIGHT(B136,1)="6"),LEFT(B136,4),"")</f>
        <v/>
      </c>
      <c r="B136" t="s">
        <v>232</v>
      </c>
      <c r="C136" s="24" t="e">
        <v>#N/A</v>
      </c>
      <c r="D136" s="24" t="e">
        <v>#N/A</v>
      </c>
      <c r="E136" s="24" t="e">
        <v>#N/A</v>
      </c>
      <c r="F136" s="24" t="e">
        <v>#N/A</v>
      </c>
      <c r="G136" s="22" t="e">
        <v>#N/A</v>
      </c>
      <c r="H136" s="22" t="e">
        <v>#N/A</v>
      </c>
      <c r="K136" s="35" t="str">
        <f t="shared" ref="K136:K138" si="13">A136</f>
        <v/>
      </c>
      <c r="L136" s="36" t="e">
        <f t="shared" si="10"/>
        <v>#N/A</v>
      </c>
      <c r="M136" s="36" t="e">
        <f t="shared" ref="M136:M138" si="14">D136*G136+F136*H136</f>
        <v>#N/A</v>
      </c>
      <c r="O136" s="24" t="e">
        <f t="shared" ref="O136:Q138" si="15">C136</f>
        <v>#N/A</v>
      </c>
      <c r="P136" s="24" t="e">
        <f t="shared" si="15"/>
        <v>#N/A</v>
      </c>
      <c r="Q136" s="24" t="e">
        <f t="shared" si="15"/>
        <v>#N/A</v>
      </c>
      <c r="R136" s="24" t="e">
        <f t="shared" si="11"/>
        <v>#N/A</v>
      </c>
    </row>
    <row r="137" spans="1:18" x14ac:dyDescent="0.25">
      <c r="A137" t="str">
        <f t="shared" si="12"/>
        <v/>
      </c>
      <c r="B137" t="s">
        <v>233</v>
      </c>
      <c r="C137" s="24" t="e">
        <v>#N/A</v>
      </c>
      <c r="D137" s="24" t="e">
        <v>#N/A</v>
      </c>
      <c r="E137" s="24" t="e">
        <v>#N/A</v>
      </c>
      <c r="F137" s="24" t="e">
        <v>#N/A</v>
      </c>
      <c r="G137" s="22" t="e">
        <v>#N/A</v>
      </c>
      <c r="H137" s="22" t="e">
        <v>#N/A</v>
      </c>
      <c r="K137" s="35" t="str">
        <f t="shared" si="13"/>
        <v/>
      </c>
      <c r="L137" s="36" t="e">
        <f t="shared" ref="L137:L138" si="16">C137*G137+E137*H137</f>
        <v>#N/A</v>
      </c>
      <c r="M137" s="36" t="e">
        <f t="shared" si="14"/>
        <v>#N/A</v>
      </c>
      <c r="O137" s="24" t="e">
        <f t="shared" si="15"/>
        <v>#N/A</v>
      </c>
      <c r="P137" s="24" t="e">
        <f t="shared" si="15"/>
        <v>#N/A</v>
      </c>
      <c r="Q137" s="24" t="e">
        <f t="shared" si="15"/>
        <v>#N/A</v>
      </c>
      <c r="R137" s="24" t="e">
        <f t="shared" si="11"/>
        <v>#N/A</v>
      </c>
    </row>
    <row r="138" spans="1:18" x14ac:dyDescent="0.25">
      <c r="A138" t="str">
        <f t="shared" si="12"/>
        <v/>
      </c>
      <c r="B138" t="s">
        <v>234</v>
      </c>
      <c r="C138" s="24" t="e">
        <v>#N/A</v>
      </c>
      <c r="D138" s="24" t="e">
        <v>#N/A</v>
      </c>
      <c r="E138" s="24" t="e">
        <v>#N/A</v>
      </c>
      <c r="F138" s="24" t="e">
        <v>#N/A</v>
      </c>
      <c r="G138" s="22" t="e">
        <v>#N/A</v>
      </c>
      <c r="H138" s="22" t="e">
        <v>#N/A</v>
      </c>
      <c r="K138" s="35" t="str">
        <f t="shared" si="13"/>
        <v/>
      </c>
      <c r="L138" s="36" t="e">
        <f t="shared" si="16"/>
        <v>#N/A</v>
      </c>
      <c r="M138" s="36" t="e">
        <f t="shared" si="14"/>
        <v>#N/A</v>
      </c>
      <c r="O138" s="24" t="e">
        <f t="shared" si="15"/>
        <v>#N/A</v>
      </c>
      <c r="P138" s="24" t="e">
        <f t="shared" si="15"/>
        <v>#N/A</v>
      </c>
      <c r="Q138" s="24" t="e">
        <f t="shared" si="15"/>
        <v>#N/A</v>
      </c>
      <c r="R138" s="24" t="e">
        <f t="shared" si="11"/>
        <v>#N/A</v>
      </c>
    </row>
    <row r="143" spans="1:18" x14ac:dyDescent="0.25">
      <c r="D143" s="24">
        <f>AVERAGE(D7:D134)</f>
        <v>25.821093750000014</v>
      </c>
      <c r="E143" s="24">
        <f t="shared" ref="E143:F143" si="17">AVERAGE(E7:E134)</f>
        <v>10.5484375</v>
      </c>
      <c r="F143" s="24">
        <f t="shared" si="17"/>
        <v>28.838281250000009</v>
      </c>
    </row>
    <row r="147" spans="1:1" ht="15.75" x14ac:dyDescent="0.25">
      <c r="A147" s="29"/>
    </row>
  </sheetData>
  <mergeCells count="1">
    <mergeCell ref="K5:M5"/>
  </mergeCells>
  <pageMargins left="0.7" right="0.7" top="0.75" bottom="0.75" header="0.3" footer="0.3"/>
  <headerFooter>
    <oddHeader>&amp;L&amp;"Calibri"&amp;11&amp;K000000 NONCONFIDENTIAL // EXTERNAL&amp;1#_x000D_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885E6-93AB-439D-86C2-8BCB369251DE}">
  <sheetPr>
    <tabColor theme="7" tint="0.59999389629810485"/>
  </sheetPr>
  <dimension ref="A1:AF39"/>
  <sheetViews>
    <sheetView tabSelected="1" zoomScaleNormal="100" workbookViewId="0"/>
  </sheetViews>
  <sheetFormatPr defaultRowHeight="15" x14ac:dyDescent="0.25"/>
  <sheetData>
    <row r="1" spans="1:32" x14ac:dyDescent="0.25">
      <c r="B1" t="s">
        <v>266</v>
      </c>
      <c r="C1">
        <v>2022</v>
      </c>
      <c r="D1" t="s">
        <v>267</v>
      </c>
      <c r="E1" t="s">
        <v>268</v>
      </c>
      <c r="F1" t="s">
        <v>269</v>
      </c>
    </row>
    <row r="2" spans="1:32" x14ac:dyDescent="0.25">
      <c r="A2" t="s">
        <v>270</v>
      </c>
      <c r="B2">
        <v>4.0999999999999996</v>
      </c>
      <c r="C2">
        <v>7.6</v>
      </c>
      <c r="D2">
        <v>5.6</v>
      </c>
      <c r="E2">
        <v>5.3</v>
      </c>
      <c r="F2">
        <v>5</v>
      </c>
      <c r="K2" s="30" t="s">
        <v>271</v>
      </c>
    </row>
    <row r="3" spans="1:32" x14ac:dyDescent="0.25">
      <c r="A3" t="s">
        <v>272</v>
      </c>
      <c r="B3">
        <v>3.7</v>
      </c>
      <c r="C3">
        <v>9.6</v>
      </c>
      <c r="D3">
        <v>5.9</v>
      </c>
      <c r="E3">
        <v>4.7</v>
      </c>
      <c r="F3">
        <v>4.7</v>
      </c>
      <c r="K3" s="30" t="s">
        <v>273</v>
      </c>
    </row>
    <row r="4" spans="1:32" x14ac:dyDescent="0.25">
      <c r="A4" t="s">
        <v>274</v>
      </c>
      <c r="B4">
        <v>2.6</v>
      </c>
      <c r="C4">
        <v>7.4</v>
      </c>
      <c r="D4">
        <v>4.7</v>
      </c>
      <c r="E4">
        <v>3.8</v>
      </c>
      <c r="F4">
        <v>3.3</v>
      </c>
    </row>
    <row r="7" spans="1:32" x14ac:dyDescent="0.25">
      <c r="A7" s="30"/>
      <c r="B7" s="30"/>
      <c r="C7" s="30"/>
      <c r="D7" s="43" t="s">
        <v>275</v>
      </c>
      <c r="E7" s="43"/>
      <c r="F7" s="30"/>
      <c r="G7" s="43" t="s">
        <v>276</v>
      </c>
      <c r="H7" s="43"/>
      <c r="I7" s="30"/>
      <c r="J7" s="40" t="s">
        <v>277</v>
      </c>
      <c r="K7" s="30"/>
      <c r="L7" s="43" t="s">
        <v>278</v>
      </c>
      <c r="M7" s="43"/>
      <c r="N7" s="30"/>
      <c r="O7" s="43" t="s">
        <v>279</v>
      </c>
      <c r="P7" s="43"/>
      <c r="Q7" s="30"/>
      <c r="R7" s="40" t="s">
        <v>280</v>
      </c>
      <c r="S7" s="30"/>
      <c r="T7" s="30" t="s">
        <v>281</v>
      </c>
      <c r="U7" s="30"/>
      <c r="V7" s="30"/>
      <c r="W7" s="30" t="s">
        <v>282</v>
      </c>
      <c r="X7" s="30"/>
      <c r="Y7" s="30"/>
      <c r="Z7" s="30" t="s">
        <v>283</v>
      </c>
      <c r="AA7" s="30"/>
      <c r="AB7" s="30" t="s">
        <v>284</v>
      </c>
      <c r="AC7" s="30"/>
      <c r="AD7" s="30"/>
      <c r="AE7" s="30" t="s">
        <v>267</v>
      </c>
      <c r="AF7" s="30"/>
    </row>
    <row r="8" spans="1:32" x14ac:dyDescent="0.25">
      <c r="A8" s="30"/>
      <c r="B8" s="30"/>
      <c r="C8" s="30"/>
      <c r="D8" s="30" t="s">
        <v>285</v>
      </c>
      <c r="E8" s="30" t="s">
        <v>286</v>
      </c>
      <c r="F8" s="30"/>
      <c r="G8" s="30" t="s">
        <v>287</v>
      </c>
      <c r="H8" s="30" t="s">
        <v>288</v>
      </c>
      <c r="I8" s="30"/>
      <c r="J8" s="30" t="s">
        <v>288</v>
      </c>
      <c r="K8" s="30"/>
      <c r="L8" s="30" t="s">
        <v>289</v>
      </c>
      <c r="M8" s="30" t="s">
        <v>290</v>
      </c>
      <c r="N8" s="30"/>
      <c r="O8" s="30" t="s">
        <v>291</v>
      </c>
      <c r="P8" s="30" t="s">
        <v>292</v>
      </c>
      <c r="Q8" s="30"/>
      <c r="R8" s="30" t="s">
        <v>292</v>
      </c>
      <c r="S8" s="30"/>
      <c r="T8" s="30" t="s">
        <v>292</v>
      </c>
      <c r="U8" s="30" t="s">
        <v>293</v>
      </c>
      <c r="V8" s="30"/>
      <c r="W8" s="30" t="s">
        <v>294</v>
      </c>
      <c r="X8" s="30" t="s">
        <v>293</v>
      </c>
      <c r="Y8" s="30"/>
      <c r="Z8" s="30" t="s">
        <v>295</v>
      </c>
      <c r="AA8" s="30"/>
      <c r="AB8" s="30" t="s">
        <v>295</v>
      </c>
      <c r="AC8" s="30" t="s">
        <v>296</v>
      </c>
      <c r="AD8" s="30"/>
      <c r="AE8" s="30" t="s">
        <v>297</v>
      </c>
      <c r="AF8" s="30" t="s">
        <v>298</v>
      </c>
    </row>
    <row r="9" spans="1:32" x14ac:dyDescent="0.25">
      <c r="A9" s="30" t="s">
        <v>270</v>
      </c>
      <c r="B9" s="30"/>
      <c r="C9" s="30"/>
      <c r="D9" s="31">
        <v>3.7999999999999999E-2</v>
      </c>
      <c r="E9" s="31">
        <v>4.3999999999999997E-2</v>
      </c>
      <c r="F9" s="30"/>
      <c r="G9" s="31">
        <v>4.4999999999999998E-2</v>
      </c>
      <c r="H9" s="31">
        <v>0.04</v>
      </c>
      <c r="I9" s="30"/>
      <c r="J9" s="32">
        <v>3.7999999999999999E-2</v>
      </c>
      <c r="K9" s="30"/>
      <c r="L9" s="32">
        <v>3.9E-2</v>
      </c>
      <c r="M9" s="31">
        <v>3.7999999999999999E-2</v>
      </c>
      <c r="N9" s="30"/>
      <c r="O9" s="32">
        <v>2.1000000000000001E-2</v>
      </c>
      <c r="P9" s="32">
        <v>4.2999999999999997E-2</v>
      </c>
      <c r="Q9" s="30"/>
      <c r="R9" s="32">
        <v>4.7E-2</v>
      </c>
      <c r="S9" s="30"/>
      <c r="T9" s="32">
        <v>5.0999999999999997E-2</v>
      </c>
      <c r="U9" s="32">
        <v>4.7E-2</v>
      </c>
      <c r="V9" s="30"/>
      <c r="W9" s="32">
        <v>7.0000000000000007E-2</v>
      </c>
      <c r="X9" s="32">
        <v>6.4000000000000001E-2</v>
      </c>
      <c r="Y9" s="30"/>
      <c r="Z9" s="32">
        <v>6.9000000000000006E-2</v>
      </c>
      <c r="AA9" s="30"/>
      <c r="AB9" s="32">
        <v>7.3999999999999996E-2</v>
      </c>
      <c r="AC9" s="32">
        <v>0.06</v>
      </c>
      <c r="AD9" s="30"/>
      <c r="AE9" s="32">
        <v>7.5999999999999998E-2</v>
      </c>
      <c r="AF9" s="32">
        <v>5.6000000000000001E-2</v>
      </c>
    </row>
    <row r="10" spans="1:32" x14ac:dyDescent="0.25">
      <c r="A10" s="30" t="s">
        <v>299</v>
      </c>
      <c r="B10" s="30"/>
      <c r="C10" s="30"/>
      <c r="D10" s="31">
        <v>3.1E-2</v>
      </c>
      <c r="E10" s="31">
        <v>4.8000000000000001E-2</v>
      </c>
      <c r="F10" s="30"/>
      <c r="G10" s="31">
        <v>4.7E-2</v>
      </c>
      <c r="H10" s="31">
        <v>3.7999999999999999E-2</v>
      </c>
      <c r="I10" s="30"/>
      <c r="J10" s="32">
        <v>3.2000000000000001E-2</v>
      </c>
      <c r="K10" s="30"/>
      <c r="L10" s="32">
        <v>3.4000000000000002E-2</v>
      </c>
      <c r="M10" s="31">
        <v>3.3000000000000002E-2</v>
      </c>
      <c r="N10" s="30"/>
      <c r="O10" s="32">
        <v>2.7E-2</v>
      </c>
      <c r="P10" s="32">
        <v>3.6999999999999998E-2</v>
      </c>
      <c r="Q10" s="30"/>
      <c r="R10" s="32">
        <v>5.5E-2</v>
      </c>
      <c r="S10" s="30"/>
      <c r="T10" s="32">
        <v>6.7000000000000004E-2</v>
      </c>
      <c r="U10" s="32">
        <v>4.7E-2</v>
      </c>
      <c r="V10" s="30"/>
      <c r="W10" s="32">
        <v>9.9000000000000005E-2</v>
      </c>
      <c r="X10" s="32">
        <v>7.0999999999999994E-2</v>
      </c>
      <c r="Y10" s="30"/>
      <c r="Z10" s="32">
        <v>8.5000000000000006E-2</v>
      </c>
      <c r="AA10" s="30"/>
      <c r="AB10" s="32">
        <v>9.7000000000000003E-2</v>
      </c>
      <c r="AC10" s="32">
        <v>7.0999999999999994E-2</v>
      </c>
      <c r="AD10" s="30"/>
      <c r="AE10" s="32">
        <v>9.6000000000000002E-2</v>
      </c>
      <c r="AF10" s="32">
        <v>5.8999999999999997E-2</v>
      </c>
    </row>
    <row r="11" spans="1:32" x14ac:dyDescent="0.25">
      <c r="A11" s="30" t="s">
        <v>274</v>
      </c>
      <c r="B11" s="30"/>
      <c r="C11" s="30"/>
      <c r="D11" s="31">
        <v>2.3E-2</v>
      </c>
      <c r="E11" s="31">
        <v>3.5000000000000003E-2</v>
      </c>
      <c r="F11" s="30"/>
      <c r="G11" s="31">
        <v>3.1E-2</v>
      </c>
      <c r="H11" s="31">
        <v>2.8000000000000001E-2</v>
      </c>
      <c r="I11" s="30"/>
      <c r="J11" s="32">
        <v>2.9000000000000001E-2</v>
      </c>
      <c r="K11" s="30"/>
      <c r="L11" s="32">
        <v>2.4E-2</v>
      </c>
      <c r="M11" s="31">
        <v>2.8000000000000001E-2</v>
      </c>
      <c r="N11" s="30"/>
      <c r="O11" s="32">
        <v>1.0999999999999999E-2</v>
      </c>
      <c r="P11" s="32">
        <v>3.4000000000000002E-2</v>
      </c>
      <c r="Q11" s="30"/>
      <c r="R11" s="32">
        <v>4.2999999999999997E-2</v>
      </c>
      <c r="S11" s="30"/>
      <c r="T11" s="32">
        <v>5.2999999999999999E-2</v>
      </c>
      <c r="U11" s="32">
        <v>4.3999999999999997E-2</v>
      </c>
      <c r="V11" s="30"/>
      <c r="W11" s="32">
        <v>6.9000000000000006E-2</v>
      </c>
      <c r="X11" s="32">
        <v>6.4000000000000001E-2</v>
      </c>
      <c r="Y11" s="30"/>
      <c r="Z11" s="32">
        <v>6.4000000000000001E-2</v>
      </c>
      <c r="AA11" s="30"/>
      <c r="AB11" s="32">
        <v>7.0999999999999994E-2</v>
      </c>
      <c r="AC11" s="32">
        <v>5.7000000000000002E-2</v>
      </c>
      <c r="AD11" s="30"/>
      <c r="AE11" s="32">
        <v>7.3999999999999996E-2</v>
      </c>
      <c r="AF11" s="32">
        <v>4.7E-2</v>
      </c>
    </row>
    <row r="15" spans="1:32" x14ac:dyDescent="0.25">
      <c r="B15" s="30" t="s">
        <v>275</v>
      </c>
      <c r="C15" s="30">
        <v>2019</v>
      </c>
      <c r="D15" s="30" t="s">
        <v>277</v>
      </c>
      <c r="E15" s="30">
        <v>2020</v>
      </c>
      <c r="F15" s="30">
        <v>2021</v>
      </c>
      <c r="G15" s="30" t="s">
        <v>280</v>
      </c>
      <c r="H15" s="30" t="s">
        <v>281</v>
      </c>
      <c r="I15" s="30">
        <v>2022</v>
      </c>
      <c r="J15" s="30" t="s">
        <v>283</v>
      </c>
      <c r="K15" s="30" t="s">
        <v>300</v>
      </c>
      <c r="L15" s="30">
        <v>2023</v>
      </c>
    </row>
    <row r="16" spans="1:32" x14ac:dyDescent="0.25">
      <c r="A16" s="30" t="s">
        <v>270</v>
      </c>
      <c r="B16" s="31">
        <v>4.3999999999999997E-2</v>
      </c>
      <c r="C16" s="31">
        <v>0.04</v>
      </c>
      <c r="D16" s="32">
        <v>3.7999999999999999E-2</v>
      </c>
      <c r="E16" s="31">
        <v>3.7999999999999999E-2</v>
      </c>
      <c r="F16" s="32">
        <v>4.2999999999999997E-2</v>
      </c>
      <c r="G16" s="32">
        <v>4.7E-2</v>
      </c>
      <c r="H16" s="32">
        <v>4.7E-2</v>
      </c>
      <c r="I16" s="32">
        <v>6.4000000000000001E-2</v>
      </c>
      <c r="J16" s="32">
        <v>6.9000000000000006E-2</v>
      </c>
      <c r="K16" s="32">
        <v>0.06</v>
      </c>
      <c r="L16" s="32">
        <v>5.6000000000000001E-2</v>
      </c>
    </row>
    <row r="17" spans="1:12" x14ac:dyDescent="0.25">
      <c r="A17" s="30" t="s">
        <v>299</v>
      </c>
      <c r="B17" s="31">
        <v>4.8000000000000001E-2</v>
      </c>
      <c r="C17" s="31">
        <v>3.7999999999999999E-2</v>
      </c>
      <c r="D17" s="32">
        <v>3.2000000000000001E-2</v>
      </c>
      <c r="E17" s="31">
        <v>3.3000000000000002E-2</v>
      </c>
      <c r="F17" s="32">
        <v>3.6999999999999998E-2</v>
      </c>
      <c r="G17" s="32">
        <v>5.5E-2</v>
      </c>
      <c r="H17" s="32">
        <v>4.7E-2</v>
      </c>
      <c r="I17" s="32">
        <v>7.0999999999999994E-2</v>
      </c>
      <c r="J17" s="32">
        <v>8.5000000000000006E-2</v>
      </c>
      <c r="K17" s="32">
        <v>7.0999999999999994E-2</v>
      </c>
      <c r="L17" s="32">
        <v>5.8999999999999997E-2</v>
      </c>
    </row>
    <row r="18" spans="1:12" x14ac:dyDescent="0.25">
      <c r="A18" s="30" t="s">
        <v>274</v>
      </c>
      <c r="B18" s="31">
        <v>3.5000000000000003E-2</v>
      </c>
      <c r="C18" s="31">
        <v>2.8000000000000001E-2</v>
      </c>
      <c r="D18" s="32">
        <v>2.9000000000000001E-2</v>
      </c>
      <c r="E18" s="31">
        <v>2.8000000000000001E-2</v>
      </c>
      <c r="F18" s="32">
        <v>3.4000000000000002E-2</v>
      </c>
      <c r="G18" s="32">
        <v>4.2999999999999997E-2</v>
      </c>
      <c r="H18" s="32">
        <v>4.3999999999999997E-2</v>
      </c>
      <c r="I18" s="32">
        <v>6.4000000000000001E-2</v>
      </c>
      <c r="J18" s="32">
        <v>6.4000000000000001E-2</v>
      </c>
      <c r="K18" s="32">
        <v>5.7000000000000002E-2</v>
      </c>
      <c r="L18" s="32">
        <v>4.7E-2</v>
      </c>
    </row>
    <row r="21" spans="1:12" x14ac:dyDescent="0.25">
      <c r="B21" s="30">
        <v>2019</v>
      </c>
      <c r="C21" s="30">
        <v>2020</v>
      </c>
      <c r="D21" s="30">
        <v>2021</v>
      </c>
      <c r="E21" s="30">
        <v>2022</v>
      </c>
      <c r="F21" s="30" t="s">
        <v>301</v>
      </c>
      <c r="G21" t="s">
        <v>302</v>
      </c>
      <c r="H21" t="s">
        <v>303</v>
      </c>
    </row>
    <row r="22" spans="1:12" x14ac:dyDescent="0.25">
      <c r="A22" s="30" t="s">
        <v>270</v>
      </c>
      <c r="B22" s="38">
        <f>100*B25</f>
        <v>4</v>
      </c>
      <c r="C22" s="38">
        <f t="shared" ref="C22:F22" si="0">100*C25</f>
        <v>3.8</v>
      </c>
      <c r="D22" s="38">
        <f t="shared" si="0"/>
        <v>4.3</v>
      </c>
      <c r="E22" s="38">
        <f t="shared" si="0"/>
        <v>6.4</v>
      </c>
      <c r="F22" s="38">
        <f t="shared" si="0"/>
        <v>5.6000000000000005</v>
      </c>
      <c r="G22" s="24">
        <f>E2</f>
        <v>5.3</v>
      </c>
      <c r="H22" s="24">
        <f>F2</f>
        <v>5</v>
      </c>
    </row>
    <row r="23" spans="1:12" x14ac:dyDescent="0.25">
      <c r="A23" s="30" t="s">
        <v>299</v>
      </c>
      <c r="B23" s="38">
        <f t="shared" ref="B23:F24" si="1">100*B26</f>
        <v>3.8</v>
      </c>
      <c r="C23" s="38">
        <f t="shared" si="1"/>
        <v>3.3000000000000003</v>
      </c>
      <c r="D23" s="38">
        <f t="shared" si="1"/>
        <v>3.6999999999999997</v>
      </c>
      <c r="E23" s="38">
        <f t="shared" si="1"/>
        <v>7.1</v>
      </c>
      <c r="F23" s="38">
        <f t="shared" si="1"/>
        <v>5.8999999999999995</v>
      </c>
      <c r="G23" s="24">
        <f t="shared" ref="G23:H24" si="2">E3</f>
        <v>4.7</v>
      </c>
      <c r="H23" s="24">
        <f t="shared" si="2"/>
        <v>4.7</v>
      </c>
    </row>
    <row r="24" spans="1:12" x14ac:dyDescent="0.25">
      <c r="A24" s="30" t="s">
        <v>274</v>
      </c>
      <c r="B24" s="38">
        <f t="shared" si="1"/>
        <v>2.8000000000000003</v>
      </c>
      <c r="C24" s="38">
        <f t="shared" si="1"/>
        <v>2.8000000000000003</v>
      </c>
      <c r="D24" s="38">
        <f t="shared" si="1"/>
        <v>3.4000000000000004</v>
      </c>
      <c r="E24" s="38">
        <f t="shared" si="1"/>
        <v>6.4</v>
      </c>
      <c r="F24" s="38">
        <f t="shared" si="1"/>
        <v>4.7</v>
      </c>
      <c r="G24" s="24">
        <f t="shared" si="2"/>
        <v>3.8</v>
      </c>
      <c r="H24" s="24">
        <f t="shared" si="2"/>
        <v>3.3</v>
      </c>
    </row>
    <row r="25" spans="1:12" x14ac:dyDescent="0.25">
      <c r="B25" s="38">
        <v>0.04</v>
      </c>
      <c r="C25" s="38">
        <v>3.7999999999999999E-2</v>
      </c>
      <c r="D25" s="39">
        <v>4.2999999999999997E-2</v>
      </c>
      <c r="E25" s="39">
        <v>6.4000000000000001E-2</v>
      </c>
      <c r="F25" s="39">
        <v>5.6000000000000001E-2</v>
      </c>
      <c r="G25" s="24">
        <v>5.3</v>
      </c>
      <c r="H25" s="24">
        <v>5</v>
      </c>
    </row>
    <row r="26" spans="1:12" x14ac:dyDescent="0.25">
      <c r="B26" s="38">
        <v>3.7999999999999999E-2</v>
      </c>
      <c r="C26" s="38">
        <v>3.3000000000000002E-2</v>
      </c>
      <c r="D26" s="39">
        <v>3.6999999999999998E-2</v>
      </c>
      <c r="E26" s="39">
        <v>7.0999999999999994E-2</v>
      </c>
      <c r="F26" s="39">
        <v>5.8999999999999997E-2</v>
      </c>
      <c r="G26" s="24">
        <v>4.7</v>
      </c>
      <c r="H26" s="24">
        <v>4.7</v>
      </c>
    </row>
    <row r="27" spans="1:12" x14ac:dyDescent="0.25">
      <c r="B27" s="38">
        <v>2.8000000000000001E-2</v>
      </c>
      <c r="C27" s="38">
        <v>2.8000000000000001E-2</v>
      </c>
      <c r="D27" s="39">
        <v>3.4000000000000002E-2</v>
      </c>
      <c r="E27" s="39">
        <v>6.4000000000000001E-2</v>
      </c>
      <c r="F27" s="39">
        <v>4.7E-2</v>
      </c>
      <c r="G27" s="24">
        <v>3.8</v>
      </c>
      <c r="H27" s="24">
        <v>3.3</v>
      </c>
    </row>
    <row r="31" spans="1:12" ht="15.75" x14ac:dyDescent="0.25">
      <c r="A31" s="33" t="s">
        <v>304</v>
      </c>
    </row>
    <row r="35" spans="1:1" x14ac:dyDescent="0.25">
      <c r="A35" t="s">
        <v>305</v>
      </c>
    </row>
    <row r="36" spans="1:1" x14ac:dyDescent="0.25">
      <c r="A36" t="s">
        <v>306</v>
      </c>
    </row>
    <row r="37" spans="1:1" x14ac:dyDescent="0.25">
      <c r="A37" t="s">
        <v>307</v>
      </c>
    </row>
    <row r="38" spans="1:1" x14ac:dyDescent="0.25">
      <c r="A38" t="s">
        <v>308</v>
      </c>
    </row>
    <row r="39" spans="1:1" x14ac:dyDescent="0.25">
      <c r="A39" t="s">
        <v>309</v>
      </c>
    </row>
  </sheetData>
  <mergeCells count="4">
    <mergeCell ref="D7:E7"/>
    <mergeCell ref="G7:H7"/>
    <mergeCell ref="L7:M7"/>
    <mergeCell ref="O7:P7"/>
  </mergeCells>
  <pageMargins left="0.7" right="0.7" top="0.75" bottom="0.75" header="0.3" footer="0.3"/>
  <headerFooter>
    <oddHeader>&amp;L&amp;"Calibri"&amp;11&amp;K000000 NONCONFIDENTIAL // EXTERNAL&amp;1#_x000D_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64264fa-5603-4e4e-a2f4-32f4724a08c4" xsi:nil="true"/>
    <_ip_UnifiedCompliancePolicyProperties xmlns="http://schemas.microsoft.com/sharepoint/v3" xsi:nil="true"/>
    <lcf76f155ced4ddcb4097134ff3c332f xmlns="8172f215-60fb-4aea-bce3-5824ce8231c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E21B3133A6E54F929859EE61FFEB56" ma:contentTypeVersion="15" ma:contentTypeDescription="Create a new document." ma:contentTypeScope="" ma:versionID="da643862868915483d57ac15ac236fa1">
  <xsd:schema xmlns:xsd="http://www.w3.org/2001/XMLSchema" xmlns:xs="http://www.w3.org/2001/XMLSchema" xmlns:p="http://schemas.microsoft.com/office/2006/metadata/properties" xmlns:ns1="http://schemas.microsoft.com/sharepoint/v3" xmlns:ns2="8172f215-60fb-4aea-bce3-5824ce8231cd" xmlns:ns3="d64264fa-5603-4e4e-a2f4-32f4724a08c4" xmlns:ns4="2814f50d-da92-4ebb-b3e7-78ffc71e2a52" xmlns:ns5="b6b0a385-71c1-4ba9-b48d-f3f9140e37ea" targetNamespace="http://schemas.microsoft.com/office/2006/metadata/properties" ma:root="true" ma:fieldsID="d777f22a9b41e7e5c514b7d72409ed86" ns1:_="" ns2:_="" ns3:_="" ns4:_="" ns5:_="">
    <xsd:import namespace="http://schemas.microsoft.com/sharepoint/v3"/>
    <xsd:import namespace="8172f215-60fb-4aea-bce3-5824ce8231cd"/>
    <xsd:import namespace="d64264fa-5603-4e4e-a2f4-32f4724a08c4"/>
    <xsd:import namespace="2814f50d-da92-4ebb-b3e7-78ffc71e2a52"/>
    <xsd:import namespace="b6b0a385-71c1-4ba9-b48d-f3f9140e37ea"/>
    <xsd:element name="properties">
      <xsd:complexType>
        <xsd:sequence>
          <xsd:element name="documentManagement">
            <xsd:complexType>
              <xsd:all>
                <xsd:element ref="ns1:_ip_UnifiedCompliancePolicyProperties" minOccurs="0"/>
                <xsd:element ref="ns1:_ip_UnifiedCompliancePolicyUIAction"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4:SharedWithUsers" minOccurs="0"/>
                <xsd:element ref="ns5: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72f215-60fb-4aea-bce3-5824ce8231c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b94cc3ae-357c-4eb4-84e8-520ab3b4f5d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4264fa-5603-4e4e-a2f4-32f4724a08c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d62b0c9-db67-4e82-b694-67e81e0f5876}" ma:internalName="TaxCatchAll" ma:showField="CatchAllData" ma:web="af44d872-6276-42da-ba23-58815cdf9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14f50d-da92-4ebb-b3e7-78ffc71e2a5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b0a385-71c1-4ba9-b48d-f3f9140e37ea" elementFormDefault="qualified">
    <xsd:import namespace="http://schemas.microsoft.com/office/2006/documentManagement/types"/>
    <xsd:import namespace="http://schemas.microsoft.com/office/infopath/2007/PartnerControls"/>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A0BB75-B78C-43F2-8182-2D670EBCC047}">
  <ds:schemaRefs>
    <ds:schemaRef ds:uri="http://schemas.microsoft.com/sharepoint/v3/contenttype/forms"/>
  </ds:schemaRefs>
</ds:datastoreItem>
</file>

<file path=customXml/itemProps2.xml><?xml version="1.0" encoding="utf-8"?>
<ds:datastoreItem xmlns:ds="http://schemas.openxmlformats.org/officeDocument/2006/customXml" ds:itemID="{50BD62AA-0089-454D-9541-2DABE561AFC7}">
  <ds:schemaRefs>
    <ds:schemaRef ds:uri="http://schemas.microsoft.com/sharepoint/v3"/>
    <ds:schemaRef ds:uri="http://purl.org/dc/elements/1.1/"/>
    <ds:schemaRef ds:uri="b6b0a385-71c1-4ba9-b48d-f3f9140e37ea"/>
    <ds:schemaRef ds:uri="http://purl.org/dc/terms/"/>
    <ds:schemaRef ds:uri="d64264fa-5603-4e4e-a2f4-32f4724a08c4"/>
    <ds:schemaRef ds:uri="http://schemas.microsoft.com/office/infopath/2007/PartnerControls"/>
    <ds:schemaRef ds:uri="http://schemas.openxmlformats.org/package/2006/metadata/core-properties"/>
    <ds:schemaRef ds:uri="http://purl.org/dc/dcmitype/"/>
    <ds:schemaRef ds:uri="2814f50d-da92-4ebb-b3e7-78ffc71e2a52"/>
    <ds:schemaRef ds:uri="http://schemas.microsoft.com/office/2006/documentManagement/types"/>
    <ds:schemaRef ds:uri="8172f215-60fb-4aea-bce3-5824ce8231cd"/>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90E3E98-E62D-4638-8999-1EDB82EF2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72f215-60fb-4aea-bce3-5824ce8231cd"/>
    <ds:schemaRef ds:uri="d64264fa-5603-4e4e-a2f4-32f4724a08c4"/>
    <ds:schemaRef ds:uri="2814f50d-da92-4ebb-b3e7-78ffc71e2a52"/>
    <ds:schemaRef ds:uri="b6b0a385-71c1-4ba9-b48d-f3f9140e37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5</vt:i4>
      </vt:variant>
      <vt:variant>
        <vt:lpstr>Named Ranges</vt:lpstr>
      </vt:variant>
      <vt:variant>
        <vt:i4>5</vt:i4>
      </vt:variant>
    </vt:vector>
  </HeadingPairs>
  <TitlesOfParts>
    <vt:vector size="14" baseType="lpstr">
      <vt:lpstr>Data 1</vt:lpstr>
      <vt:lpstr>Data 2</vt:lpstr>
      <vt:lpstr>Data 3</vt:lpstr>
      <vt:lpstr>Data 4</vt:lpstr>
      <vt:lpstr>Chart 1</vt:lpstr>
      <vt:lpstr>Chart 2</vt:lpstr>
      <vt:lpstr>Chart 3</vt:lpstr>
      <vt:lpstr>Chart 4</vt:lpstr>
      <vt:lpstr>Old Chart 1</vt:lpstr>
      <vt:lpstr>_1__M</vt:lpstr>
      <vt:lpstr>_DLX1.USE</vt:lpstr>
      <vt:lpstr>_DLX12.USE</vt:lpstr>
      <vt:lpstr>_DLX6.USE</vt:lpstr>
      <vt:lpstr>_DLX8.USE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Pranger, Ana C</dc:creator>
  <cp:keywords/>
  <dc:description/>
  <cp:lastModifiedBy>Coursey, Anne</cp:lastModifiedBy>
  <cp:revision/>
  <dcterms:created xsi:type="dcterms:W3CDTF">2023-09-19T13:26:58Z</dcterms:created>
  <dcterms:modified xsi:type="dcterms:W3CDTF">2023-09-28T15:08:25Z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51c2f0d-b3ff-4d77-9838-7b0e82bdd7ab_Enabled">
    <vt:lpwstr>true</vt:lpwstr>
  </property>
  <property fmtid="{D5CDD505-2E9C-101B-9397-08002B2CF9AE}" pid="3" name="MSIP_Label_b51c2f0d-b3ff-4d77-9838-7b0e82bdd7ab_SetDate">
    <vt:lpwstr>2023-09-19T13:41:07Z</vt:lpwstr>
  </property>
  <property fmtid="{D5CDD505-2E9C-101B-9397-08002B2CF9AE}" pid="4" name="MSIP_Label_b51c2f0d-b3ff-4d77-9838-7b0e82bdd7ab_Method">
    <vt:lpwstr>Privileged</vt:lpwstr>
  </property>
  <property fmtid="{D5CDD505-2E9C-101B-9397-08002B2CF9AE}" pid="5" name="MSIP_Label_b51c2f0d-b3ff-4d77-9838-7b0e82bdd7ab_Name">
    <vt:lpwstr>b51c2f0d-b3ff-4d77-9838-7b0e82bdd7ab</vt:lpwstr>
  </property>
  <property fmtid="{D5CDD505-2E9C-101B-9397-08002B2CF9AE}" pid="6" name="MSIP_Label_b51c2f0d-b3ff-4d77-9838-7b0e82bdd7ab_SiteId">
    <vt:lpwstr>b397c653-5b19-463f-b9fc-af658ded9128</vt:lpwstr>
  </property>
  <property fmtid="{D5CDD505-2E9C-101B-9397-08002B2CF9AE}" pid="7" name="MSIP_Label_b51c2f0d-b3ff-4d77-9838-7b0e82bdd7ab_ActionId">
    <vt:lpwstr>50bc49bb-e3c0-4497-93d6-3403674eca77</vt:lpwstr>
  </property>
  <property fmtid="{D5CDD505-2E9C-101B-9397-08002B2CF9AE}" pid="8" name="MSIP_Label_b51c2f0d-b3ff-4d77-9838-7b0e82bdd7ab_ContentBits">
    <vt:lpwstr>1</vt:lpwstr>
  </property>
  <property fmtid="{D5CDD505-2E9C-101B-9397-08002B2CF9AE}" pid="9" name="ContentTypeId">
    <vt:lpwstr>0x01010093E21B3133A6E54F929859EE61FFEB56</vt:lpwstr>
  </property>
  <property fmtid="{D5CDD505-2E9C-101B-9397-08002B2CF9AE}" pid="10" name="MediaServiceImageTags">
    <vt:lpwstr/>
  </property>
</Properties>
</file>