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frbprod1.sharepoint.com/sites/11K-CO/ExternalComm/Pubs/DFE/2024/2Q April-June/0203_Su_TexasUpdate/"/>
    </mc:Choice>
  </mc:AlternateContent>
  <xr:revisionPtr revIDLastSave="75" documentId="13_ncr:1_{EDF72597-A6AA-4AEC-BDC9-2B82D036DA29}" xr6:coauthVersionLast="47" xr6:coauthVersionMax="47" xr10:uidLastSave="{6927B9F5-7EA2-4234-B2E4-E0AED8C9AC17}"/>
  <bookViews>
    <workbookView xWindow="-120" yWindow="-120" windowWidth="29040" windowHeight="17640" activeTab="4" xr2:uid="{46D62243-BED7-4242-9966-20E8FC2DA373}"/>
  </bookViews>
  <sheets>
    <sheet name="Chart1" sheetId="2" r:id="rId1"/>
    <sheet name="data1" sheetId="1" r:id="rId2"/>
    <sheet name="Chart2" sheetId="3" r:id="rId3"/>
    <sheet name="data2" sheetId="4" r:id="rId4"/>
    <sheet name="Chart3" sheetId="6" r:id="rId5"/>
    <sheet name="data3" sheetId="5" r:id="rId6"/>
    <sheet name="Chart4" sheetId="8" r:id="rId7"/>
    <sheet name="data4" sheetId="7" r:id="rId8"/>
    <sheet name="Sheet1" sheetId="9" r:id="rId9"/>
  </sheets>
  <externalReferences>
    <externalReference r:id="rId10"/>
  </externalReferences>
  <definedNames>
    <definedName name="_dlx.forecast.use">#REF!</definedName>
    <definedName name="_dlx.metroemp.use">#REF!</definedName>
    <definedName name="_DLX.MIGRATION.use">#REF!</definedName>
    <definedName name="_dlx.qemp1.use">#REF!</definedName>
    <definedName name="_dlx.qemp12.use">#REF!</definedName>
    <definedName name="_dlx.qemp21.use">#REF!</definedName>
    <definedName name="_dlx.qemp32.use">#REF!</definedName>
    <definedName name="_dlx.sec3">#REF!</definedName>
    <definedName name="_dlx.sec3.use">#REF!</definedName>
    <definedName name="_dlx.sec8.use">#REF!</definedName>
    <definedName name="_dlx.sect6.use">#REF!</definedName>
    <definedName name="_dlx.sector4.use">#REF!</definedName>
    <definedName name="_dlx.sectoremp.use">#REF!</definedName>
    <definedName name="_dlx.txli.use">#REF!</definedName>
    <definedName name="_dlx.urmetro.use">#REF!</definedName>
    <definedName name="_dlx.urrate.use">#REF!</definedName>
    <definedName name="_DLX1.USE">#REF!</definedName>
    <definedName name="_DLX19.USE">data2!$B$3:$H$6</definedName>
    <definedName name="_DLX2.USE">#REF!</definedName>
    <definedName name="_DLX3.USE">data1!$C$2:$K$4</definedName>
    <definedName name="_DLX4.USE">data1!$N$9:$O$11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hart9" hidden="1">#REF!</definedName>
    <definedName name="csdwqq" hidden="1">#REF!</definedName>
    <definedName name="cv" hidden="1">#REF!</definedName>
    <definedName name="cvh45gh" hidden="1">#REF!</definedName>
    <definedName name="DateCollectionEnds" hidden="1">[1]Instructions!$H$9</definedName>
    <definedName name="DateCollectionEndsa" hidden="1">[1]Instructions!$H$9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[1]Instructions!$H$9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" hidden="1">{"'Sheet1'!$A$1:$J$121"}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[1]Instructions!$H$9</definedName>
    <definedName name="skjdh" hidden="1">#REF!</definedName>
    <definedName name="SpreadsheetBuilder_1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9" l="1"/>
  <c r="B2" i="9"/>
  <c r="E2" i="7"/>
  <c r="B3" i="7"/>
  <c r="B4" i="7"/>
  <c r="B5" i="7"/>
  <c r="B6" i="7"/>
  <c r="B7" i="7"/>
  <c r="B8" i="7"/>
  <c r="B2" i="7"/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3" i="1"/>
  <c r="B8" i="1"/>
  <c r="B11" i="1"/>
  <c r="B14" i="1"/>
  <c r="B17" i="1"/>
  <c r="B20" i="1"/>
  <c r="B23" i="1"/>
  <c r="B26" i="1"/>
  <c r="B29" i="1"/>
  <c r="B32" i="1"/>
  <c r="B35" i="1"/>
  <c r="B38" i="1"/>
  <c r="B41" i="1"/>
  <c r="B44" i="1"/>
  <c r="B47" i="1"/>
  <c r="B50" i="1"/>
  <c r="B53" i="1"/>
  <c r="B56" i="1"/>
  <c r="B59" i="1"/>
  <c r="B62" i="1"/>
  <c r="B65" i="1"/>
  <c r="B68" i="1"/>
  <c r="B71" i="1"/>
  <c r="B74" i="1"/>
  <c r="B77" i="1"/>
  <c r="B80" i="1"/>
  <c r="B83" i="1"/>
  <c r="B86" i="1"/>
  <c r="B5" i="1"/>
  <c r="F5" i="1" s="1"/>
  <c r="W7" i="1"/>
  <c r="W8" i="1" s="1"/>
  <c r="W9" i="1" s="1"/>
  <c r="W10" i="1" s="1"/>
  <c r="W4" i="1"/>
  <c r="W5" i="1" s="1"/>
  <c r="W6" i="1" s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5" i="1"/>
  <c r="A14" i="5"/>
  <c r="A22" i="5"/>
  <c r="A30" i="5"/>
  <c r="A38" i="5"/>
  <c r="A46" i="5"/>
  <c r="A54" i="5"/>
  <c r="A62" i="5"/>
  <c r="A6" i="5"/>
  <c r="B62" i="5"/>
  <c r="B63" i="5"/>
  <c r="B64" i="5"/>
  <c r="B65" i="5"/>
  <c r="B61" i="5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F8" i="1" l="1"/>
  <c r="F20" i="1"/>
  <c r="F17" i="1"/>
  <c r="W11" i="1"/>
  <c r="F14" i="1"/>
  <c r="F11" i="1"/>
  <c r="F26" i="1"/>
  <c r="F23" i="1"/>
  <c r="F29" i="1" l="1"/>
  <c r="W15" i="1"/>
  <c r="W12" i="1"/>
  <c r="W13" i="1" l="1"/>
  <c r="F32" i="1"/>
  <c r="W16" i="1"/>
  <c r="W17" i="1" s="1"/>
  <c r="W18" i="1" s="1"/>
  <c r="W19" i="1"/>
  <c r="W14" i="1" l="1"/>
  <c r="F53" i="1"/>
  <c r="W20" i="1"/>
  <c r="W21" i="1" s="1"/>
  <c r="W22" i="1" s="1"/>
  <c r="W23" i="1"/>
  <c r="F35" i="1"/>
  <c r="W24" i="1" l="1"/>
  <c r="W27" i="1"/>
  <c r="W28" i="1" s="1"/>
  <c r="F41" i="1"/>
  <c r="F50" i="1"/>
  <c r="F62" i="1"/>
  <c r="F38" i="1"/>
  <c r="F65" i="1"/>
  <c r="F47" i="1"/>
  <c r="F44" i="1"/>
  <c r="F56" i="1"/>
  <c r="F59" i="1"/>
  <c r="W25" i="1" l="1"/>
  <c r="F68" i="1"/>
  <c r="F39" i="1" l="1"/>
  <c r="W26" i="1"/>
  <c r="F54" i="1" s="1"/>
  <c r="F73" i="1"/>
  <c r="F74" i="1"/>
  <c r="F82" i="1"/>
  <c r="F71" i="1"/>
  <c r="F77" i="1"/>
  <c r="F75" i="1"/>
  <c r="F49" i="1" l="1"/>
  <c r="F64" i="1"/>
  <c r="F33" i="1"/>
  <c r="F46" i="1"/>
  <c r="F52" i="1"/>
  <c r="F69" i="1"/>
  <c r="F48" i="1"/>
  <c r="F63" i="1"/>
  <c r="F15" i="1"/>
  <c r="F10" i="1"/>
  <c r="F45" i="1"/>
  <c r="F7" i="1"/>
  <c r="F79" i="1"/>
  <c r="F19" i="1"/>
  <c r="F22" i="1"/>
  <c r="F37" i="1"/>
  <c r="F18" i="1"/>
  <c r="F12" i="1"/>
  <c r="F51" i="1"/>
  <c r="F55" i="1"/>
  <c r="F36" i="1"/>
  <c r="F16" i="1"/>
  <c r="F9" i="1"/>
  <c r="F25" i="1"/>
  <c r="F24" i="1"/>
  <c r="F34" i="1"/>
  <c r="F67" i="1"/>
  <c r="F30" i="1"/>
  <c r="F70" i="1"/>
  <c r="F86" i="1"/>
  <c r="F21" i="1"/>
  <c r="F88" i="1"/>
  <c r="F58" i="1"/>
  <c r="F40" i="1"/>
  <c r="F78" i="1"/>
  <c r="F13" i="1"/>
  <c r="F87" i="1"/>
  <c r="F61" i="1"/>
  <c r="F28" i="1"/>
  <c r="F27" i="1"/>
  <c r="F66" i="1"/>
  <c r="F80" i="1"/>
  <c r="F43" i="1"/>
  <c r="F42" i="1"/>
  <c r="F60" i="1"/>
  <c r="F72" i="1"/>
  <c r="F83" i="1"/>
  <c r="F76" i="1"/>
  <c r="F6" i="1"/>
  <c r="F81" i="1"/>
  <c r="F31" i="1"/>
  <c r="F57" i="1"/>
  <c r="F85" i="1"/>
  <c r="F84" i="1"/>
</calcChain>
</file>

<file path=xl/sharedStrings.xml><?xml version="1.0" encoding="utf-8"?>
<sst xmlns="http://schemas.openxmlformats.org/spreadsheetml/2006/main" count="291" uniqueCount="197">
  <si>
    <t>TMOS production</t>
  </si>
  <si>
    <t>TSSOS revenue</t>
  </si>
  <si>
    <t>Texas employment growth</t>
  </si>
  <si>
    <t>201801 202412</t>
  </si>
  <si>
    <t>movv(dprods@surveys,3)</t>
  </si>
  <si>
    <t>movv(dsrevs@surveys,3)</t>
  </si>
  <si>
    <t>.DESC</t>
  </si>
  <si>
    <t>Texas Mfg Outlook Survey: Production (SA, %Bal) 3-month MovingAverage</t>
  </si>
  <si>
    <t>Texas Service Sector Outlook Survey: Revenue (SA, %Bal) 3-month MovingAverage</t>
  </si>
  <si>
    <t>.SOURCE</t>
  </si>
  <si>
    <t>FRBDAL</t>
  </si>
  <si>
    <t>201801</t>
  </si>
  <si>
    <t>201802</t>
  </si>
  <si>
    <t>201803</t>
  </si>
  <si>
    <t>201804</t>
  </si>
  <si>
    <t>201805</t>
  </si>
  <si>
    <t>20181 20244</t>
  </si>
  <si>
    <t>201806</t>
  </si>
  <si>
    <t>All Employees: Total Nonfarm, TX, SA (Thous)</t>
  </si>
  <si>
    <t>201807</t>
  </si>
  <si>
    <t>201808</t>
  </si>
  <si>
    <t>20181</t>
  </si>
  <si>
    <t>201809</t>
  </si>
  <si>
    <t>20182</t>
  </si>
  <si>
    <t>201810</t>
  </si>
  <si>
    <t>20183</t>
  </si>
  <si>
    <t>201811</t>
  </si>
  <si>
    <t>20184</t>
  </si>
  <si>
    <t>201812</t>
  </si>
  <si>
    <t>20191</t>
  </si>
  <si>
    <t>201901</t>
  </si>
  <si>
    <t>20192</t>
  </si>
  <si>
    <t>201902</t>
  </si>
  <si>
    <t>20193</t>
  </si>
  <si>
    <t>201903</t>
  </si>
  <si>
    <t>20194</t>
  </si>
  <si>
    <t>201904</t>
  </si>
  <si>
    <t>20201</t>
  </si>
  <si>
    <t>201905</t>
  </si>
  <si>
    <t>20202</t>
  </si>
  <si>
    <t>201906</t>
  </si>
  <si>
    <t>20203</t>
  </si>
  <si>
    <t>201907</t>
  </si>
  <si>
    <t>20204</t>
  </si>
  <si>
    <t>201908</t>
  </si>
  <si>
    <t>20211</t>
  </si>
  <si>
    <t>201909</t>
  </si>
  <si>
    <t>20212</t>
  </si>
  <si>
    <t>201910</t>
  </si>
  <si>
    <t>20213</t>
  </si>
  <si>
    <t>201911</t>
  </si>
  <si>
    <t>20214</t>
  </si>
  <si>
    <t>201912</t>
  </si>
  <si>
    <t>20221</t>
  </si>
  <si>
    <t>202001</t>
  </si>
  <si>
    <t>20222</t>
  </si>
  <si>
    <t>202002</t>
  </si>
  <si>
    <t>20223</t>
  </si>
  <si>
    <t>202003</t>
  </si>
  <si>
    <t>20224</t>
  </si>
  <si>
    <t>202004</t>
  </si>
  <si>
    <t>20231</t>
  </si>
  <si>
    <t>202005</t>
  </si>
  <si>
    <t>20232</t>
  </si>
  <si>
    <t>202006</t>
  </si>
  <si>
    <t>20233</t>
  </si>
  <si>
    <t>202007</t>
  </si>
  <si>
    <t>20234</t>
  </si>
  <si>
    <t>202008</t>
  </si>
  <si>
    <t>20241</t>
  </si>
  <si>
    <t>202009</t>
  </si>
  <si>
    <t>20242</t>
  </si>
  <si>
    <t>202010</t>
  </si>
  <si>
    <t>20243</t>
  </si>
  <si>
    <t>202011</t>
  </si>
  <si>
    <t>20244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</si>
  <si>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</si>
  <si>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</si>
  <si>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</si>
  <si>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</si>
  <si>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</si>
  <si>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</si>
  <si>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</si>
  <si>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</si>
  <si>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</si>
  <si>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</si>
  <si>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</si>
  <si>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</si>
  <si>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</si>
  <si>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</si>
  <si>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</si>
  <si>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</si>
  <si>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</si>
  <si>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</si>
  <si>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</si>
  <si>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</si>
  <si>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</si>
  <si>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</si>
  <si>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</si>
  <si>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</si>
  <si>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</si>
  <si>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</si>
  <si>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</si>
  <si>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</si>
  <si>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</si>
  <si>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</si>
  <si>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</si>
  <si>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</si>
  <si>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</si>
  <si>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</si>
  <si>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</si>
  <si>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</si>
  <si>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</si>
  <si>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</si>
  <si>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</si>
  <si>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</si>
  <si>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</si>
  <si>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</si>
  <si>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</si>
  <si>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</si>
  <si>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</si>
  <si>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</si>
  <si>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</si>
  <si>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</si>
  <si>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</si>
  <si>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Dallas</t>
  </si>
  <si>
    <t>Houston</t>
  </si>
  <si>
    <t>Dallas CPI</t>
  </si>
  <si>
    <t>Dallas core</t>
  </si>
  <si>
    <t>Dallas shelter</t>
  </si>
  <si>
    <t>Houston CPI</t>
  </si>
  <si>
    <t>Houston core</t>
  </si>
  <si>
    <t>Houston shelter</t>
  </si>
  <si>
    <t>201501 202412</t>
  </si>
  <si>
    <t xml:space="preserve">yryr%(DALLS@DALFED) </t>
  </si>
  <si>
    <t xml:space="preserve">yryr%(DALFES@DALFED) </t>
  </si>
  <si>
    <t xml:space="preserve">yryr%(DSHELS@DALFED) </t>
  </si>
  <si>
    <t xml:space="preserve">yryr%(HALLS@DALFED) </t>
  </si>
  <si>
    <t xml:space="preserve">yryr%(HALFES@DALFED) </t>
  </si>
  <si>
    <t xml:space="preserve">yryr%(HSHELS@DALFED) </t>
  </si>
  <si>
    <t>Consumer Prices, Dallas, all, SA % Change - Year to Year</t>
  </si>
  <si>
    <t>Consumer Prices, Dallas, all less food and energy, SA % Change - Year to Year</t>
  </si>
  <si>
    <t>Consumer Prices, Dallas, shelter, SA % Change - Year to Year</t>
  </si>
  <si>
    <t>Consumer Prices, Houston, all, SA % Change - Year to Year</t>
  </si>
  <si>
    <t>Consumer Prices, Houston, all less food and energy, SA % Change - Year to Year</t>
  </si>
  <si>
    <t>Consumer Prices, Houston, shelter, SA % Change - Year to Year</t>
  </si>
  <si>
    <t>.DTLM</t>
  </si>
  <si>
    <t>Apr-10-2024 08:26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</si>
  <si>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</si>
  <si>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</si>
  <si>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</si>
  <si>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</si>
  <si>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</si>
  <si>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</si>
  <si>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</si>
  <si>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</si>
  <si>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</si>
  <si>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</si>
  <si>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</si>
  <si>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</si>
  <si>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</si>
  <si>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</si>
  <si>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</si>
  <si>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</si>
  <si>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</si>
  <si>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</si>
  <si>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</si>
  <si>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</si>
  <si>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</si>
  <si>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</si>
  <si>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</si>
  <si>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</si>
  <si>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</si>
  <si>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</si>
  <si>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</si>
  <si>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</si>
  <si>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</si>
  <si>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</si>
  <si>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</si>
  <si>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</si>
  <si>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</si>
  <si>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</si>
  <si>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</si>
  <si>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</si>
  <si>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date</t>
  </si>
  <si>
    <t>Loan volume, total</t>
  </si>
  <si>
    <t>Loan volume, CRE</t>
  </si>
  <si>
    <t>answer</t>
  </si>
  <si>
    <t>Yes, traditional AI</t>
  </si>
  <si>
    <t>Yes, generative AI</t>
  </si>
  <si>
    <t>Yes, both traditional and generative AI</t>
  </si>
  <si>
    <t>Yes, but don't know which type</t>
  </si>
  <si>
    <t>No, but planning to do so in the next 12 months</t>
  </si>
  <si>
    <t>No, and we have no plans to do so in the near future</t>
  </si>
  <si>
    <t>Don't know</t>
  </si>
  <si>
    <t>Nonperformance, total</t>
  </si>
  <si>
    <t>Nonperformance, 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</si>
</sst>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2" fontId="0" fillId="0" borderId="0" xfId="0" applyNumberFormat="1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745396283295915E-2"/>
          <c:y val="0.18133579047299936"/>
          <c:w val="0.90850920743340813"/>
          <c:h val="0.52107471951073214"/>
        </c:manualLayout>
      </c:layout>
      <c:lineChart>
        <c:grouping val="standard"/>
        <c:varyColors val="0"/>
        <c:ser>
          <c:idx val="0"/>
          <c:order val="0"/>
          <c:tx>
            <c:strRef>
              <c:f>data1!$D$1</c:f>
              <c:strCache>
                <c:ptCount val="1"/>
                <c:pt idx="0">
                  <c:v>TMOS production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data1!$A$2:$C$88</c:f>
              <c:strCache>
                <c:ptCount val="82"/>
                <c:pt idx="9">
                  <c:v>2018</c:v>
                </c:pt>
                <c:pt idx="21">
                  <c:v>2019</c:v>
                </c:pt>
                <c:pt idx="33">
                  <c:v>2020</c:v>
                </c:pt>
                <c:pt idx="45">
                  <c:v>2021</c:v>
                </c:pt>
                <c:pt idx="57">
                  <c:v>2022</c:v>
                </c:pt>
                <c:pt idx="69">
                  <c:v>2023</c:v>
                </c:pt>
                <c:pt idx="81">
                  <c:v>2024</c:v>
                </c:pt>
              </c:strCache>
            </c:strRef>
          </c:cat>
          <c:val>
            <c:numRef>
              <c:f>data1!$D$2:$D$88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23.599999999999998</c:v>
                </c:pt>
                <c:pt idx="4" formatCode="0.0">
                  <c:v>27.766666666666666</c:v>
                </c:pt>
                <c:pt idx="5" formatCode="0.0">
                  <c:v>21.333333333333332</c:v>
                </c:pt>
                <c:pt idx="6" formatCode="0.0">
                  <c:v>23</c:v>
                </c:pt>
                <c:pt idx="7" formatCode="0.0">
                  <c:v>24.2</c:v>
                </c:pt>
                <c:pt idx="8" formatCode="0.0">
                  <c:v>27.433333333333334</c:v>
                </c:pt>
                <c:pt idx="9" formatCode="0.0">
                  <c:v>28.866666666666671</c:v>
                </c:pt>
                <c:pt idx="10" formatCode="0.0">
                  <c:v>27.333333333333332</c:v>
                </c:pt>
                <c:pt idx="11" formatCode="0.0">
                  <c:v>26.566666666666663</c:v>
                </c:pt>
                <c:pt idx="12" formatCode="0.0">
                  <c:v>22.466666666666669</c:v>
                </c:pt>
                <c:pt idx="13" formatCode="0.0">
                  <c:v>15.633333333333333</c:v>
                </c:pt>
                <c:pt idx="14" formatCode="0.0">
                  <c:v>10.133333333333333</c:v>
                </c:pt>
                <c:pt idx="15" formatCode="0.0">
                  <c:v>9.5333333333333332</c:v>
                </c:pt>
                <c:pt idx="16" formatCode="0.0">
                  <c:v>9.8666666666666671</c:v>
                </c:pt>
                <c:pt idx="17" formatCode="0.0">
                  <c:v>11.700000000000001</c:v>
                </c:pt>
                <c:pt idx="18" formatCode="0.0">
                  <c:v>10.766666666666666</c:v>
                </c:pt>
                <c:pt idx="19" formatCode="0.0">
                  <c:v>8.8666666666666671</c:v>
                </c:pt>
                <c:pt idx="20" formatCode="0.0">
                  <c:v>8.6666666666666661</c:v>
                </c:pt>
                <c:pt idx="21" formatCode="0.0">
                  <c:v>7.7666666666666666</c:v>
                </c:pt>
                <c:pt idx="22" formatCode="0.0">
                  <c:v>12.9</c:v>
                </c:pt>
                <c:pt idx="23" formatCode="0.0">
                  <c:v>13.9</c:v>
                </c:pt>
                <c:pt idx="24" formatCode="0.0">
                  <c:v>12.066666666666668</c:v>
                </c:pt>
                <c:pt idx="25" formatCode="0.0">
                  <c:v>4.9999999999999991</c:v>
                </c:pt>
                <c:pt idx="26" formatCode="0.0">
                  <c:v>1.3333333333333333</c:v>
                </c:pt>
                <c:pt idx="27" formatCode="0.0">
                  <c:v>4.166666666666667</c:v>
                </c:pt>
                <c:pt idx="28" formatCode="0.0">
                  <c:v>10.5</c:v>
                </c:pt>
                <c:pt idx="29" formatCode="0.0">
                  <c:v>-1.7999999999999996</c:v>
                </c:pt>
                <c:pt idx="30" formatCode="0.0">
                  <c:v>-24.3</c:v>
                </c:pt>
                <c:pt idx="31" formatCode="0.0">
                  <c:v>-39.199999999999996</c:v>
                </c:pt>
                <c:pt idx="32" formatCode="0.0">
                  <c:v>-22.366666666666664</c:v>
                </c:pt>
                <c:pt idx="33" formatCode="0.0">
                  <c:v>1.8333333333333328</c:v>
                </c:pt>
                <c:pt idx="34" formatCode="0.0">
                  <c:v>16.2</c:v>
                </c:pt>
                <c:pt idx="35" formatCode="0.0">
                  <c:v>18.833333333333332</c:v>
                </c:pt>
                <c:pt idx="36" formatCode="0.0">
                  <c:v>21.866666666666664</c:v>
                </c:pt>
                <c:pt idx="37" formatCode="0.0">
                  <c:v>19.599999999999998</c:v>
                </c:pt>
                <c:pt idx="38" formatCode="0.0">
                  <c:v>20.366666666666667</c:v>
                </c:pt>
                <c:pt idx="39" formatCode="0.0">
                  <c:v>13.433333333333332</c:v>
                </c:pt>
                <c:pt idx="40" formatCode="0.0">
                  <c:v>17.633333333333336</c:v>
                </c:pt>
                <c:pt idx="41" formatCode="0.0">
                  <c:v>25.266666666666666</c:v>
                </c:pt>
                <c:pt idx="42" formatCode="0.0">
                  <c:v>34.5</c:v>
                </c:pt>
                <c:pt idx="43" formatCode="0.0">
                  <c:v>32.166666666666664</c:v>
                </c:pt>
                <c:pt idx="44" formatCode="0.0">
                  <c:v>25.933333333333334</c:v>
                </c:pt>
                <c:pt idx="45" formatCode="0.0">
                  <c:v>25.066666666666666</c:v>
                </c:pt>
                <c:pt idx="46" formatCode="0.0">
                  <c:v>27.3</c:v>
                </c:pt>
                <c:pt idx="47" formatCode="0.0">
                  <c:v>25.066666666666666</c:v>
                </c:pt>
                <c:pt idx="48" formatCode="0.0">
                  <c:v>20.466666666666669</c:v>
                </c:pt>
                <c:pt idx="49" formatCode="0.0">
                  <c:v>22.366666666666671</c:v>
                </c:pt>
                <c:pt idx="50" formatCode="0.0">
                  <c:v>22.933333333333334</c:v>
                </c:pt>
                <c:pt idx="51" formatCode="0.0">
                  <c:v>22.966666666666669</c:v>
                </c:pt>
                <c:pt idx="52" formatCode="0.0">
                  <c:v>19.033333333333335</c:v>
                </c:pt>
                <c:pt idx="53" formatCode="0.0">
                  <c:v>15.1</c:v>
                </c:pt>
                <c:pt idx="54" formatCode="0.0">
                  <c:v>12.799999999999999</c:v>
                </c:pt>
                <c:pt idx="55" formatCode="0.0">
                  <c:v>13.966666666666667</c:v>
                </c:pt>
                <c:pt idx="56" formatCode="0.0">
                  <c:v>10.433333333333332</c:v>
                </c:pt>
                <c:pt idx="57" formatCode="0.0">
                  <c:v>8.1666666666666661</c:v>
                </c:pt>
                <c:pt idx="58" formatCode="0.0">
                  <c:v>2.4</c:v>
                </c:pt>
                <c:pt idx="59" formatCode="0.0">
                  <c:v>4.5666666666666673</c:v>
                </c:pt>
                <c:pt idx="60" formatCode="0.0">
                  <c:v>5.1000000000000005</c:v>
                </c:pt>
                <c:pt idx="61" formatCode="0.0">
                  <c:v>4.8666666666666663</c:v>
                </c:pt>
                <c:pt idx="62" formatCode="0.0">
                  <c:v>4.7333333333333334</c:v>
                </c:pt>
                <c:pt idx="63" formatCode="0.0">
                  <c:v>3.1999999999999997</c:v>
                </c:pt>
                <c:pt idx="64" formatCode="0.0">
                  <c:v>2.1666666666666665</c:v>
                </c:pt>
                <c:pt idx="65" formatCode="0.0">
                  <c:v>0.16666666666666666</c:v>
                </c:pt>
                <c:pt idx="66" formatCode="0.0">
                  <c:v>0.23333333333333328</c:v>
                </c:pt>
                <c:pt idx="67" formatCode="0.0">
                  <c:v>0.66666666666666663</c:v>
                </c:pt>
                <c:pt idx="68" formatCode="0.0">
                  <c:v>-1.5999999999999999</c:v>
                </c:pt>
                <c:pt idx="69" formatCode="0.0">
                  <c:v>-3.5</c:v>
                </c:pt>
                <c:pt idx="70" formatCode="0.0">
                  <c:v>-6.833333333333333</c:v>
                </c:pt>
                <c:pt idx="71" formatCode="0.0">
                  <c:v>-2.8333333333333335</c:v>
                </c:pt>
                <c:pt idx="72" formatCode="0.0">
                  <c:v>0.56666666666666676</c:v>
                </c:pt>
                <c:pt idx="73" formatCode="0.0">
                  <c:v>1.9333333333333338</c:v>
                </c:pt>
                <c:pt idx="74" formatCode="0.0">
                  <c:v>-0.23333333333333317</c:v>
                </c:pt>
                <c:pt idx="75" formatCode="0.0">
                  <c:v>-7.166666666666667</c:v>
                </c:pt>
                <c:pt idx="76" formatCode="0.0">
                  <c:v>-4.4000000000000004</c:v>
                </c:pt>
                <c:pt idx="77" formatCode="0.0">
                  <c:v>-6.166666666666667</c:v>
                </c:pt>
                <c:pt idx="78" formatCode="0.0">
                  <c:v>0.56666660000000002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0D-4945-A942-9CED52754856}"/>
            </c:ext>
          </c:extLst>
        </c:ser>
        <c:ser>
          <c:idx val="1"/>
          <c:order val="1"/>
          <c:tx>
            <c:strRef>
              <c:f>data1!$E$1</c:f>
              <c:strCache>
                <c:ptCount val="1"/>
                <c:pt idx="0">
                  <c:v>TSSOS revenue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data1!$A$2:$C$88</c:f>
              <c:strCache>
                <c:ptCount val="82"/>
                <c:pt idx="9">
                  <c:v>2018</c:v>
                </c:pt>
                <c:pt idx="21">
                  <c:v>2019</c:v>
                </c:pt>
                <c:pt idx="33">
                  <c:v>2020</c:v>
                </c:pt>
                <c:pt idx="45">
                  <c:v>2021</c:v>
                </c:pt>
                <c:pt idx="57">
                  <c:v>2022</c:v>
                </c:pt>
                <c:pt idx="69">
                  <c:v>2023</c:v>
                </c:pt>
                <c:pt idx="81">
                  <c:v>2024</c:v>
                </c:pt>
              </c:strCache>
            </c:strRef>
          </c:cat>
          <c:val>
            <c:numRef>
              <c:f>data1!$E$2:$E$88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21.733333333333331</c:v>
                </c:pt>
                <c:pt idx="4" formatCode="0.0">
                  <c:v>18</c:v>
                </c:pt>
                <c:pt idx="5" formatCode="0.0">
                  <c:v>16.099999999999998</c:v>
                </c:pt>
                <c:pt idx="6" formatCode="0.0">
                  <c:v>16.133333333333336</c:v>
                </c:pt>
                <c:pt idx="7" formatCode="0.0">
                  <c:v>19.633333333333333</c:v>
                </c:pt>
                <c:pt idx="8" formatCode="0.0">
                  <c:v>19.400000000000002</c:v>
                </c:pt>
                <c:pt idx="9" formatCode="0.0">
                  <c:v>22.666666666666668</c:v>
                </c:pt>
                <c:pt idx="10" formatCode="0.0">
                  <c:v>21.599999999999998</c:v>
                </c:pt>
                <c:pt idx="11" formatCode="0.0">
                  <c:v>24.099999999999998</c:v>
                </c:pt>
                <c:pt idx="12" formatCode="0.0">
                  <c:v>22.033333333333331</c:v>
                </c:pt>
                <c:pt idx="13" formatCode="0.0">
                  <c:v>22.033333333333331</c:v>
                </c:pt>
                <c:pt idx="14" formatCode="0.0">
                  <c:v>16.366666666666667</c:v>
                </c:pt>
                <c:pt idx="15" formatCode="0.0">
                  <c:v>15.266666666666666</c:v>
                </c:pt>
                <c:pt idx="16" formatCode="0.0">
                  <c:v>14.233333333333334</c:v>
                </c:pt>
                <c:pt idx="17" formatCode="0.0">
                  <c:v>14.866666666666667</c:v>
                </c:pt>
                <c:pt idx="18" formatCode="0.0">
                  <c:v>14.433333333333332</c:v>
                </c:pt>
                <c:pt idx="19" formatCode="0.0">
                  <c:v>9.5666666666666682</c:v>
                </c:pt>
                <c:pt idx="20" formatCode="0.0">
                  <c:v>10.466666666666667</c:v>
                </c:pt>
                <c:pt idx="21" formatCode="0.0">
                  <c:v>12.866666666666665</c:v>
                </c:pt>
                <c:pt idx="22" formatCode="0.0">
                  <c:v>14.233333333333334</c:v>
                </c:pt>
                <c:pt idx="23" formatCode="0.0">
                  <c:v>13.866666666666665</c:v>
                </c:pt>
                <c:pt idx="24" formatCode="0.0">
                  <c:v>12.133333333333333</c:v>
                </c:pt>
                <c:pt idx="25" formatCode="0.0">
                  <c:v>13.966666666666667</c:v>
                </c:pt>
                <c:pt idx="26" formatCode="0.0">
                  <c:v>15.833333333333334</c:v>
                </c:pt>
                <c:pt idx="27" formatCode="0.0">
                  <c:v>17.466666666666669</c:v>
                </c:pt>
                <c:pt idx="28" formatCode="0.0">
                  <c:v>17.8</c:v>
                </c:pt>
                <c:pt idx="29" formatCode="0.0">
                  <c:v>-10.666666666666666</c:v>
                </c:pt>
                <c:pt idx="30" formatCode="0.0">
                  <c:v>-39.466666666666661</c:v>
                </c:pt>
                <c:pt idx="31" formatCode="0.0">
                  <c:v>-53.133333333333333</c:v>
                </c:pt>
                <c:pt idx="32" formatCode="0.0">
                  <c:v>-28.533333333333331</c:v>
                </c:pt>
                <c:pt idx="33" formatCode="0.0">
                  <c:v>-9.2333333333333343</c:v>
                </c:pt>
                <c:pt idx="34" formatCode="0.0">
                  <c:v>0.63333333333333319</c:v>
                </c:pt>
                <c:pt idx="35" formatCode="0.0">
                  <c:v>3.4333333333333336</c:v>
                </c:pt>
                <c:pt idx="36" formatCode="0.0">
                  <c:v>8.8333333333333339</c:v>
                </c:pt>
                <c:pt idx="37" formatCode="0.0">
                  <c:v>8.2333333333333343</c:v>
                </c:pt>
                <c:pt idx="38" formatCode="0.0">
                  <c:v>5.166666666666667</c:v>
                </c:pt>
                <c:pt idx="39" formatCode="0.0">
                  <c:v>2.9666666666666668</c:v>
                </c:pt>
                <c:pt idx="40" formatCode="0.0">
                  <c:v>3.4666666666666668</c:v>
                </c:pt>
                <c:pt idx="41" formatCode="0.0">
                  <c:v>8.5666666666666664</c:v>
                </c:pt>
                <c:pt idx="42" formatCode="0.0">
                  <c:v>16.7</c:v>
                </c:pt>
                <c:pt idx="43" formatCode="0.0">
                  <c:v>24</c:v>
                </c:pt>
                <c:pt idx="44" formatCode="0.0">
                  <c:v>22.533333333333331</c:v>
                </c:pt>
                <c:pt idx="45" formatCode="0.0">
                  <c:v>20.933333333333334</c:v>
                </c:pt>
                <c:pt idx="46" formatCode="0.0">
                  <c:v>18.266666666666669</c:v>
                </c:pt>
                <c:pt idx="47" formatCode="0.0">
                  <c:v>17.5</c:v>
                </c:pt>
                <c:pt idx="48" formatCode="0.0">
                  <c:v>17</c:v>
                </c:pt>
                <c:pt idx="49" formatCode="0.0">
                  <c:v>20.233333333333334</c:v>
                </c:pt>
                <c:pt idx="50" formatCode="0.0">
                  <c:v>22.266666666666669</c:v>
                </c:pt>
                <c:pt idx="51" formatCode="0.0">
                  <c:v>16.666666666666668</c:v>
                </c:pt>
                <c:pt idx="52" formatCode="0.0">
                  <c:v>15.299999999999999</c:v>
                </c:pt>
                <c:pt idx="53" formatCode="0.0">
                  <c:v>16.366666666666667</c:v>
                </c:pt>
                <c:pt idx="54" formatCode="0.0">
                  <c:v>19.099999999999998</c:v>
                </c:pt>
                <c:pt idx="55" formatCode="0.0">
                  <c:v>13.799999999999999</c:v>
                </c:pt>
                <c:pt idx="56" formatCode="0.0">
                  <c:v>8.9999999999999982</c:v>
                </c:pt>
                <c:pt idx="57" formatCode="0.0">
                  <c:v>8.3666666666666671</c:v>
                </c:pt>
                <c:pt idx="58" formatCode="0.0">
                  <c:v>8.6333333333333329</c:v>
                </c:pt>
                <c:pt idx="59" formatCode="0.0">
                  <c:v>7.4000000000000012</c:v>
                </c:pt>
                <c:pt idx="60" formatCode="0.0">
                  <c:v>7.2666666666666666</c:v>
                </c:pt>
                <c:pt idx="61" formatCode="0.0">
                  <c:v>6.8666666666666671</c:v>
                </c:pt>
                <c:pt idx="62" formatCode="0.0">
                  <c:v>4.666666666666667</c:v>
                </c:pt>
                <c:pt idx="63" formatCode="0.0">
                  <c:v>3.5333333333333337</c:v>
                </c:pt>
                <c:pt idx="64" formatCode="0.0">
                  <c:v>3.9</c:v>
                </c:pt>
                <c:pt idx="65" formatCode="0.0">
                  <c:v>5.9666666666666659</c:v>
                </c:pt>
                <c:pt idx="66" formatCode="0.0">
                  <c:v>6.4333333333333327</c:v>
                </c:pt>
                <c:pt idx="67" formatCode="0.0">
                  <c:v>6.5</c:v>
                </c:pt>
                <c:pt idx="68" formatCode="0.0">
                  <c:v>5.8</c:v>
                </c:pt>
                <c:pt idx="69" formatCode="0.0">
                  <c:v>7.7333333333333334</c:v>
                </c:pt>
                <c:pt idx="70" formatCode="0.0">
                  <c:v>10.833333333333334</c:v>
                </c:pt>
                <c:pt idx="71" formatCode="0.0">
                  <c:v>12.4</c:v>
                </c:pt>
                <c:pt idx="72" formatCode="0.0">
                  <c:v>8.2999999999999989</c:v>
                </c:pt>
                <c:pt idx="73" formatCode="0.0">
                  <c:v>1.9333333333333333</c:v>
                </c:pt>
                <c:pt idx="74" formatCode="0.0">
                  <c:v>0.53333333333333333</c:v>
                </c:pt>
                <c:pt idx="75" formatCode="0.0">
                  <c:v>-0.79999999999999993</c:v>
                </c:pt>
                <c:pt idx="76" formatCode="0.0">
                  <c:v>1.8666666666666665</c:v>
                </c:pt>
                <c:pt idx="77" formatCode="0.0">
                  <c:v>1.8666666666666665</c:v>
                </c:pt>
                <c:pt idx="78" formatCode="0.0">
                  <c:v>3.1666666600000002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0D-4945-A942-9CED52754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129071"/>
        <c:axId val="437145871"/>
      </c:lineChart>
      <c:lineChart>
        <c:grouping val="standard"/>
        <c:varyColors val="0"/>
        <c:ser>
          <c:idx val="2"/>
          <c:order val="2"/>
          <c:tx>
            <c:strRef>
              <c:f>data1!$F$1</c:f>
              <c:strCache>
                <c:ptCount val="1"/>
                <c:pt idx="0">
                  <c:v>Texas employment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data1!$A$2:$C$88</c:f>
              <c:strCache>
                <c:ptCount val="82"/>
                <c:pt idx="9">
                  <c:v>2018</c:v>
                </c:pt>
                <c:pt idx="21">
                  <c:v>2019</c:v>
                </c:pt>
                <c:pt idx="33">
                  <c:v>2020</c:v>
                </c:pt>
                <c:pt idx="45">
                  <c:v>2021</c:v>
                </c:pt>
                <c:pt idx="57">
                  <c:v>2022</c:v>
                </c:pt>
                <c:pt idx="69">
                  <c:v>2023</c:v>
                </c:pt>
                <c:pt idx="81">
                  <c:v>2024</c:v>
                </c:pt>
              </c:strCache>
            </c:strRef>
          </c:cat>
          <c:val>
            <c:numRef>
              <c:f>data1!$F$2:$F$88</c:f>
              <c:numCache>
                <c:formatCode>General</c:formatCode>
                <c:ptCount val="87"/>
                <c:pt idx="3" formatCode="0.0">
                  <c:v>2.54</c:v>
                </c:pt>
                <c:pt idx="4" formatCode="0.0">
                  <c:v>#N/A</c:v>
                </c:pt>
                <c:pt idx="5" formatCode="0.0">
                  <c:v>#N/A</c:v>
                </c:pt>
                <c:pt idx="6" formatCode="0.0">
                  <c:v>3.03</c:v>
                </c:pt>
                <c:pt idx="7" formatCode="0.0">
                  <c:v>#N/A</c:v>
                </c:pt>
                <c:pt idx="8" formatCode="0.0">
                  <c:v>#N/A</c:v>
                </c:pt>
                <c:pt idx="9" formatCode="0.0">
                  <c:v>2.81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1.93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2.31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2.34</c:v>
                </c:pt>
                <c:pt idx="19" formatCode="0.0">
                  <c:v>#N/A</c:v>
                </c:pt>
                <c:pt idx="20" formatCode="0.0">
                  <c:v>#N/A</c:v>
                </c:pt>
                <c:pt idx="21" formatCode="0.0">
                  <c:v>2.5</c:v>
                </c:pt>
                <c:pt idx="22" formatCode="0.0">
                  <c:v>#N/A</c:v>
                </c:pt>
                <c:pt idx="23" formatCode="0.0">
                  <c:v>#N/A</c:v>
                </c:pt>
                <c:pt idx="24" formatCode="0.0">
                  <c:v>1.37</c:v>
                </c:pt>
                <c:pt idx="25" formatCode="0.0">
                  <c:v>#N/A</c:v>
                </c:pt>
                <c:pt idx="26" formatCode="0.0">
                  <c:v>#N/A</c:v>
                </c:pt>
                <c:pt idx="27" formatCode="0.0">
                  <c:v>1.35</c:v>
                </c:pt>
                <c:pt idx="28" formatCode="0.0">
                  <c:v>#N/A</c:v>
                </c:pt>
                <c:pt idx="29" formatCode="0.0">
                  <c:v>#N/A</c:v>
                </c:pt>
                <c:pt idx="30" formatCode="0.0">
                  <c:v>-31.86</c:v>
                </c:pt>
                <c:pt idx="31" formatCode="0.0">
                  <c:v>#N/A</c:v>
                </c:pt>
                <c:pt idx="32" formatCode="0.0">
                  <c:v>#N/A</c:v>
                </c:pt>
                <c:pt idx="33" formatCode="0.0">
                  <c:v>11.88</c:v>
                </c:pt>
                <c:pt idx="34" formatCode="0.0">
                  <c:v>#N/A</c:v>
                </c:pt>
                <c:pt idx="35" formatCode="0.0">
                  <c:v>#N/A</c:v>
                </c:pt>
                <c:pt idx="36" formatCode="0.0">
                  <c:v>6.85</c:v>
                </c:pt>
                <c:pt idx="37" formatCode="0.0">
                  <c:v>#N/A</c:v>
                </c:pt>
                <c:pt idx="38" formatCode="0.0">
                  <c:v>#N/A</c:v>
                </c:pt>
                <c:pt idx="39" formatCode="0.0">
                  <c:v>3.69</c:v>
                </c:pt>
                <c:pt idx="40" formatCode="0.0">
                  <c:v>#N/A</c:v>
                </c:pt>
                <c:pt idx="41" formatCode="0.0">
                  <c:v>#N/A</c:v>
                </c:pt>
                <c:pt idx="42" formatCode="0.0">
                  <c:v>6.45</c:v>
                </c:pt>
                <c:pt idx="43" formatCode="0.0">
                  <c:v>#N/A</c:v>
                </c:pt>
                <c:pt idx="44" formatCode="0.0">
                  <c:v>#N/A</c:v>
                </c:pt>
                <c:pt idx="45" formatCode="0.0">
                  <c:v>6.82</c:v>
                </c:pt>
                <c:pt idx="46" formatCode="0.0">
                  <c:v>#N/A</c:v>
                </c:pt>
                <c:pt idx="47" formatCode="0.0">
                  <c:v>#N/A</c:v>
                </c:pt>
                <c:pt idx="48" formatCode="0.0">
                  <c:v>7.36</c:v>
                </c:pt>
                <c:pt idx="49" formatCode="0.0">
                  <c:v>#N/A</c:v>
                </c:pt>
                <c:pt idx="50" formatCode="0.0">
                  <c:v>#N/A</c:v>
                </c:pt>
                <c:pt idx="51" formatCode="0.0">
                  <c:v>4.9000000000000004</c:v>
                </c:pt>
                <c:pt idx="52" formatCode="0.0">
                  <c:v>#N/A</c:v>
                </c:pt>
                <c:pt idx="53" formatCode="0.0">
                  <c:v>#N/A</c:v>
                </c:pt>
                <c:pt idx="54" formatCode="0.0">
                  <c:v>5.95</c:v>
                </c:pt>
                <c:pt idx="55" formatCode="0.0">
                  <c:v>#N/A</c:v>
                </c:pt>
                <c:pt idx="56" formatCode="0.0">
                  <c:v>#N/A</c:v>
                </c:pt>
                <c:pt idx="57" formatCode="0.0">
                  <c:v>5.74</c:v>
                </c:pt>
                <c:pt idx="58" formatCode="0.0">
                  <c:v>#N/A</c:v>
                </c:pt>
                <c:pt idx="59" formatCode="0.0">
                  <c:v>#N/A</c:v>
                </c:pt>
                <c:pt idx="60" formatCode="0.0">
                  <c:v>2.39</c:v>
                </c:pt>
                <c:pt idx="61" formatCode="0.0">
                  <c:v>#N/A</c:v>
                </c:pt>
                <c:pt idx="62" formatCode="0.0">
                  <c:v>#N/A</c:v>
                </c:pt>
                <c:pt idx="63" formatCode="0.0">
                  <c:v>4.43</c:v>
                </c:pt>
                <c:pt idx="64" formatCode="0.0">
                  <c:v>#N/A</c:v>
                </c:pt>
                <c:pt idx="65" formatCode="0.0">
                  <c:v>#N/A</c:v>
                </c:pt>
                <c:pt idx="66" formatCode="0.0">
                  <c:v>2.21</c:v>
                </c:pt>
                <c:pt idx="67" formatCode="0.0">
                  <c:v>#N/A</c:v>
                </c:pt>
                <c:pt idx="68" formatCode="0.0">
                  <c:v>#N/A</c:v>
                </c:pt>
                <c:pt idx="69" formatCode="0.0">
                  <c:v>1.4</c:v>
                </c:pt>
                <c:pt idx="70" formatCode="0.0">
                  <c:v>#N/A</c:v>
                </c:pt>
                <c:pt idx="71" formatCode="0.0">
                  <c:v>#N/A</c:v>
                </c:pt>
                <c:pt idx="72" formatCode="0.0">
                  <c:v>2.4300000000000002</c:v>
                </c:pt>
                <c:pt idx="73" formatCode="0.0">
                  <c:v>#N/A</c:v>
                </c:pt>
                <c:pt idx="74" formatCode="0.0">
                  <c:v>#N/A</c:v>
                </c:pt>
                <c:pt idx="75" formatCode="0.0">
                  <c:v>2.42</c:v>
                </c:pt>
                <c:pt idx="76" formatCode="0.0">
                  <c:v>#N/A</c:v>
                </c:pt>
                <c:pt idx="77" formatCode="0.0">
                  <c:v>#N/A</c:v>
                </c:pt>
                <c:pt idx="78" formatCode="0.0">
                  <c:v>#N/A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0D-4945-A942-9CED52754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797360"/>
        <c:axId val="2130485680"/>
      </c:lineChart>
      <c:catAx>
        <c:axId val="437129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7145871"/>
        <c:crosses val="autoZero"/>
        <c:auto val="1"/>
        <c:lblAlgn val="ctr"/>
        <c:lblOffset val="100"/>
        <c:tickMarkSkip val="12"/>
        <c:noMultiLvlLbl val="0"/>
      </c:catAx>
      <c:valAx>
        <c:axId val="4371458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7129071"/>
        <c:crosses val="autoZero"/>
        <c:crossBetween val="between"/>
      </c:valAx>
      <c:valAx>
        <c:axId val="2130485680"/>
        <c:scaling>
          <c:orientation val="minMax"/>
          <c:min val="-2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1797360"/>
        <c:crosses val="max"/>
        <c:crossBetween val="between"/>
        <c:minorUnit val="5"/>
      </c:valAx>
      <c:catAx>
        <c:axId val="1651797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0485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801737132256058"/>
          <c:y val="0.47222184992833344"/>
          <c:w val="0.4265087647176633"/>
          <c:h val="0.18987155825637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70157190732302E-2"/>
          <c:y val="0.15232925671525105"/>
          <c:w val="0.93071297883150761"/>
          <c:h val="0.6957374211202324"/>
        </c:manualLayout>
      </c:layout>
      <c:lineChart>
        <c:grouping val="standard"/>
        <c:varyColors val="0"/>
        <c:ser>
          <c:idx val="2"/>
          <c:order val="0"/>
          <c:tx>
            <c:v>Shelter CPI</c:v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dLbls>
            <c:dLbl>
              <c:idx val="1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03-4582-8997-BF294ABCB6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data2!$A$7:$A$126</c:f>
              <c:strCache>
                <c:ptCount val="114"/>
                <c:pt idx="5">
                  <c:v>2015</c:v>
                </c:pt>
                <c:pt idx="17">
                  <c:v>2016</c:v>
                </c:pt>
                <c:pt idx="29">
                  <c:v>2017</c:v>
                </c:pt>
                <c:pt idx="41">
                  <c:v>2018</c:v>
                </c:pt>
                <c:pt idx="53">
                  <c:v>2019</c:v>
                </c:pt>
                <c:pt idx="65">
                  <c:v>2020</c:v>
                </c:pt>
                <c:pt idx="77">
                  <c:v>2021</c:v>
                </c:pt>
                <c:pt idx="89">
                  <c:v>2022</c:v>
                </c:pt>
                <c:pt idx="101">
                  <c:v>2023</c:v>
                </c:pt>
                <c:pt idx="113">
                  <c:v>2024</c:v>
                </c:pt>
              </c:strCache>
            </c:strRef>
          </c:cat>
          <c:val>
            <c:numRef>
              <c:f>data2!$E$7:$E$126</c:f>
              <c:numCache>
                <c:formatCode>0.00</c:formatCode>
                <c:ptCount val="120"/>
                <c:pt idx="0">
                  <c:v>3.3530571992110403</c:v>
                </c:pt>
                <c:pt idx="1">
                  <c:v>3.187837175085817</c:v>
                </c:pt>
                <c:pt idx="2">
                  <c:v>3.6168132942326459</c:v>
                </c:pt>
                <c:pt idx="3">
                  <c:v>3.8536585365853693</c:v>
                </c:pt>
                <c:pt idx="4">
                  <c:v>3.8442822384428199</c:v>
                </c:pt>
                <c:pt idx="5">
                  <c:v>3.43992248062015</c:v>
                </c:pt>
                <c:pt idx="6">
                  <c:v>3.8759689922480689</c:v>
                </c:pt>
                <c:pt idx="7">
                  <c:v>3.9690222652468687</c:v>
                </c:pt>
                <c:pt idx="8">
                  <c:v>3.8684719535783341</c:v>
                </c:pt>
                <c:pt idx="9">
                  <c:v>3.8666022232962893</c:v>
                </c:pt>
                <c:pt idx="10">
                  <c:v>4.1485769416304885</c:v>
                </c:pt>
                <c:pt idx="11">
                  <c:v>4.0365209034118221</c:v>
                </c:pt>
                <c:pt idx="12">
                  <c:v>4.8664122137404675</c:v>
                </c:pt>
                <c:pt idx="13">
                  <c:v>4.4201520912547476</c:v>
                </c:pt>
                <c:pt idx="14">
                  <c:v>3.8679245283018915</c:v>
                </c:pt>
                <c:pt idx="15">
                  <c:v>3.9455143259746306</c:v>
                </c:pt>
                <c:pt idx="16">
                  <c:v>4.5454545454545414</c:v>
                </c:pt>
                <c:pt idx="17">
                  <c:v>5.2927400468384178</c:v>
                </c:pt>
                <c:pt idx="18">
                  <c:v>4.8041044776119257</c:v>
                </c:pt>
                <c:pt idx="19">
                  <c:v>4.88826815642458</c:v>
                </c:pt>
                <c:pt idx="20">
                  <c:v>5.4469273743016799</c:v>
                </c:pt>
                <c:pt idx="21">
                  <c:v>6.1423918101442432</c:v>
                </c:pt>
                <c:pt idx="22">
                  <c:v>5.9286706808707734</c:v>
                </c:pt>
                <c:pt idx="23">
                  <c:v>6.0969976905311807</c:v>
                </c:pt>
                <c:pt idx="24">
                  <c:v>5.2320291173794331</c:v>
                </c:pt>
                <c:pt idx="25">
                  <c:v>5.9626763768775737</c:v>
                </c:pt>
                <c:pt idx="26">
                  <c:v>5.9491371480472344</c:v>
                </c:pt>
                <c:pt idx="27">
                  <c:v>5.4676909173068111</c:v>
                </c:pt>
                <c:pt idx="28">
                  <c:v>5.2442850739578661</c:v>
                </c:pt>
                <c:pt idx="29">
                  <c:v>5.5160142348754437</c:v>
                </c:pt>
                <c:pt idx="30">
                  <c:v>6.2750333778371248</c:v>
                </c:pt>
                <c:pt idx="31">
                  <c:v>6.7021748779405144</c:v>
                </c:pt>
                <c:pt idx="32">
                  <c:v>6.710816777041928</c:v>
                </c:pt>
                <c:pt idx="33">
                  <c:v>6.5322227093380203</c:v>
                </c:pt>
                <c:pt idx="34">
                  <c:v>6.6899868823786734</c:v>
                </c:pt>
                <c:pt idx="35">
                  <c:v>6.6173269481933028</c:v>
                </c:pt>
                <c:pt idx="36">
                  <c:v>5.9230436662343289</c:v>
                </c:pt>
                <c:pt idx="37">
                  <c:v>5.2405498281786977</c:v>
                </c:pt>
                <c:pt idx="38">
                  <c:v>5.4436348049721417</c:v>
                </c:pt>
                <c:pt idx="39">
                  <c:v>6.7266495287060746</c:v>
                </c:pt>
                <c:pt idx="40">
                  <c:v>6.2180579216354337</c:v>
                </c:pt>
                <c:pt idx="41">
                  <c:v>4.8060708263069074</c:v>
                </c:pt>
                <c:pt idx="42">
                  <c:v>4.4388609715242833</c:v>
                </c:pt>
                <c:pt idx="43">
                  <c:v>4.6173044925124751</c:v>
                </c:pt>
                <c:pt idx="44">
                  <c:v>3.7649979313198356</c:v>
                </c:pt>
                <c:pt idx="45">
                  <c:v>3.3744855967078102</c:v>
                </c:pt>
                <c:pt idx="46">
                  <c:v>3.4836065573770503</c:v>
                </c:pt>
                <c:pt idx="47">
                  <c:v>3.062474479379329</c:v>
                </c:pt>
                <c:pt idx="48">
                  <c:v>3.7142857142857144</c:v>
                </c:pt>
                <c:pt idx="49">
                  <c:v>3.7142857142857144</c:v>
                </c:pt>
                <c:pt idx="50">
                  <c:v>3.4146341463414664</c:v>
                </c:pt>
                <c:pt idx="51">
                  <c:v>2.3685266961059881</c:v>
                </c:pt>
                <c:pt idx="52">
                  <c:v>1.8845228548516335</c:v>
                </c:pt>
                <c:pt idx="53">
                  <c:v>3.7007240547063613</c:v>
                </c:pt>
                <c:pt idx="54">
                  <c:v>4.1700080192461852</c:v>
                </c:pt>
                <c:pt idx="55">
                  <c:v>3.4194831013916627</c:v>
                </c:pt>
                <c:pt idx="56">
                  <c:v>4.3062200956937913</c:v>
                </c:pt>
                <c:pt idx="57">
                  <c:v>3.9808917197452276</c:v>
                </c:pt>
                <c:pt idx="58">
                  <c:v>3.6831683168316864</c:v>
                </c:pt>
                <c:pt idx="59">
                  <c:v>4.3185419968304384</c:v>
                </c:pt>
                <c:pt idx="60">
                  <c:v>3.7386855568673827</c:v>
                </c:pt>
                <c:pt idx="61">
                  <c:v>4.3683589138134638</c:v>
                </c:pt>
                <c:pt idx="62">
                  <c:v>4.6383647798742045</c:v>
                </c:pt>
                <c:pt idx="63">
                  <c:v>4.7450980392157005</c:v>
                </c:pt>
                <c:pt idx="64">
                  <c:v>5.3128689492325964</c:v>
                </c:pt>
                <c:pt idx="65">
                  <c:v>3.374709076803728</c:v>
                </c:pt>
                <c:pt idx="66">
                  <c:v>2.886836027713624</c:v>
                </c:pt>
                <c:pt idx="67">
                  <c:v>2.6912725874663534</c:v>
                </c:pt>
                <c:pt idx="68">
                  <c:v>2.3318042813455619</c:v>
                </c:pt>
                <c:pt idx="69">
                  <c:v>2.9862174578866751</c:v>
                </c:pt>
                <c:pt idx="70">
                  <c:v>2.8265851795263419</c:v>
                </c:pt>
                <c:pt idx="71">
                  <c:v>2.5066464109380737</c:v>
                </c:pt>
                <c:pt idx="72">
                  <c:v>2.5796661608497473</c:v>
                </c:pt>
                <c:pt idx="73">
                  <c:v>2.1116138763197734</c:v>
                </c:pt>
                <c:pt idx="74">
                  <c:v>2.0285499624342673</c:v>
                </c:pt>
                <c:pt idx="75">
                  <c:v>2.2463496817671347</c:v>
                </c:pt>
                <c:pt idx="76">
                  <c:v>2.391629297458886</c:v>
                </c:pt>
                <c:pt idx="77">
                  <c:v>3.6022514071294642</c:v>
                </c:pt>
                <c:pt idx="78">
                  <c:v>3.6662925551814496</c:v>
                </c:pt>
                <c:pt idx="79">
                  <c:v>4.4178210408086782</c:v>
                </c:pt>
                <c:pt idx="80">
                  <c:v>4.5199850579006329</c:v>
                </c:pt>
                <c:pt idx="81">
                  <c:v>4.7955390334572412</c:v>
                </c:pt>
                <c:pt idx="82">
                  <c:v>4.7919762258543885</c:v>
                </c:pt>
                <c:pt idx="83">
                  <c:v>5.1130048165987541</c:v>
                </c:pt>
                <c:pt idx="84">
                  <c:v>5.6213017751479466</c:v>
                </c:pt>
                <c:pt idx="85">
                  <c:v>6.2776957163958702</c:v>
                </c:pt>
                <c:pt idx="86">
                  <c:v>6.6273932253313683</c:v>
                </c:pt>
                <c:pt idx="87">
                  <c:v>7.8359575247162194</c:v>
                </c:pt>
                <c:pt idx="88">
                  <c:v>7.2992700729926918</c:v>
                </c:pt>
                <c:pt idx="89">
                  <c:v>7.4610648315827532</c:v>
                </c:pt>
                <c:pt idx="90">
                  <c:v>7.6145795741609401</c:v>
                </c:pt>
                <c:pt idx="91">
                  <c:v>8.282538544281115</c:v>
                </c:pt>
                <c:pt idx="92">
                  <c:v>8.6132952108648908</c:v>
                </c:pt>
                <c:pt idx="93">
                  <c:v>8.9748137637460026</c:v>
                </c:pt>
                <c:pt idx="94">
                  <c:v>10.138248847926246</c:v>
                </c:pt>
                <c:pt idx="95">
                  <c:v>10.539302079661628</c:v>
                </c:pt>
                <c:pt idx="96">
                  <c:v>10.714285714285698</c:v>
                </c:pt>
                <c:pt idx="97">
                  <c:v>10.7018763029882</c:v>
                </c:pt>
                <c:pt idx="98">
                  <c:v>10.566298342541414</c:v>
                </c:pt>
                <c:pt idx="99">
                  <c:v>9.1341256366723087</c:v>
                </c:pt>
                <c:pt idx="100">
                  <c:v>9.9319727891156404</c:v>
                </c:pt>
                <c:pt idx="101">
                  <c:v>9.3360296595887959</c:v>
                </c:pt>
                <c:pt idx="102">
                  <c:v>8.9537223340040217</c:v>
                </c:pt>
                <c:pt idx="103">
                  <c:v>8.4768211920529968</c:v>
                </c:pt>
                <c:pt idx="104">
                  <c:v>8.8845014807502398</c:v>
                </c:pt>
                <c:pt idx="105">
                  <c:v>8.072916666666675</c:v>
                </c:pt>
                <c:pt idx="106">
                  <c:v>7.8532346314773127</c:v>
                </c:pt>
                <c:pt idx="107">
                  <c:v>7.2704081632652962</c:v>
                </c:pt>
                <c:pt idx="108">
                  <c:v>6.7678684376976772</c:v>
                </c:pt>
                <c:pt idx="109">
                  <c:v>6.4030131826741998</c:v>
                </c:pt>
                <c:pt idx="110" formatCode="0.0">
                  <c:v>6.5896314803248091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F4-4E46-AAA6-FA3EF1E4F769}"/>
            </c:ext>
          </c:extLst>
        </c:ser>
        <c:ser>
          <c:idx val="0"/>
          <c:order val="1"/>
          <c:tx>
            <c:v>Headline CPI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0"/>
              <c:layout>
                <c:manualLayout>
                  <c:x val="-1.9633865111163362E-16"/>
                  <c:y val="-3.5460992907801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03-4582-8997-BF294ABCB6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data2!$A$7:$A$126</c:f>
              <c:strCache>
                <c:ptCount val="114"/>
                <c:pt idx="5">
                  <c:v>2015</c:v>
                </c:pt>
                <c:pt idx="17">
                  <c:v>2016</c:v>
                </c:pt>
                <c:pt idx="29">
                  <c:v>2017</c:v>
                </c:pt>
                <c:pt idx="41">
                  <c:v>2018</c:v>
                </c:pt>
                <c:pt idx="53">
                  <c:v>2019</c:v>
                </c:pt>
                <c:pt idx="65">
                  <c:v>2020</c:v>
                </c:pt>
                <c:pt idx="77">
                  <c:v>2021</c:v>
                </c:pt>
                <c:pt idx="89">
                  <c:v>2022</c:v>
                </c:pt>
                <c:pt idx="101">
                  <c:v>2023</c:v>
                </c:pt>
                <c:pt idx="113">
                  <c:v>2024</c:v>
                </c:pt>
              </c:strCache>
            </c:strRef>
          </c:cat>
          <c:val>
            <c:numRef>
              <c:f>data2!$C$7:$C$126</c:f>
              <c:numCache>
                <c:formatCode>0.00</c:formatCode>
                <c:ptCount val="120"/>
                <c:pt idx="0">
                  <c:v>-0.64367816091954744</c:v>
                </c:pt>
                <c:pt idx="1">
                  <c:v>-0.64220183486238813</c:v>
                </c:pt>
                <c:pt idx="2">
                  <c:v>-0.45808520384791329</c:v>
                </c:pt>
                <c:pt idx="3">
                  <c:v>-0.41189931350115172</c:v>
                </c:pt>
                <c:pt idx="4">
                  <c:v>-0.50251256281407253</c:v>
                </c:pt>
                <c:pt idx="5">
                  <c:v>-0.45641259698767644</c:v>
                </c:pt>
                <c:pt idx="6">
                  <c:v>-0.36546368204660729</c:v>
                </c:pt>
                <c:pt idx="7">
                  <c:v>-0.63926940639269514</c:v>
                </c:pt>
                <c:pt idx="8">
                  <c:v>-0.82266910420475403</c:v>
                </c:pt>
                <c:pt idx="9">
                  <c:v>-0.64043915827997067</c:v>
                </c:pt>
                <c:pt idx="10">
                  <c:v>-9.1743119266052275E-2</c:v>
                </c:pt>
                <c:pt idx="11">
                  <c:v>0.59935454126325283</c:v>
                </c:pt>
                <c:pt idx="12">
                  <c:v>1.0180472003701979</c:v>
                </c:pt>
                <c:pt idx="13">
                  <c:v>0.92336103416434945</c:v>
                </c:pt>
                <c:pt idx="14">
                  <c:v>0.64427059364933204</c:v>
                </c:pt>
                <c:pt idx="15">
                  <c:v>0.82720588235294379</c:v>
                </c:pt>
                <c:pt idx="16">
                  <c:v>1.0101010101009944</c:v>
                </c:pt>
                <c:pt idx="17">
                  <c:v>1.1462631820265967</c:v>
                </c:pt>
                <c:pt idx="18">
                  <c:v>1.3296652911508611</c:v>
                </c:pt>
                <c:pt idx="19">
                  <c:v>1.6544117647058876</c:v>
                </c:pt>
                <c:pt idx="20">
                  <c:v>2.0276497695852491</c:v>
                </c:pt>
                <c:pt idx="21">
                  <c:v>2.1639042357274541</c:v>
                </c:pt>
                <c:pt idx="22">
                  <c:v>2.2956841138659367</c:v>
                </c:pt>
                <c:pt idx="23">
                  <c:v>2.5206232813932195</c:v>
                </c:pt>
                <c:pt idx="24">
                  <c:v>2.7027027027026973</c:v>
                </c:pt>
                <c:pt idx="25">
                  <c:v>2.5617566331198605</c:v>
                </c:pt>
                <c:pt idx="26">
                  <c:v>2.2862368541380906</c:v>
                </c:pt>
                <c:pt idx="27">
                  <c:v>2.2333637192342826</c:v>
                </c:pt>
                <c:pt idx="28">
                  <c:v>2.0909090909090988</c:v>
                </c:pt>
                <c:pt idx="29">
                  <c:v>1.8585675430643711</c:v>
                </c:pt>
                <c:pt idx="30">
                  <c:v>1.9004524886877761</c:v>
                </c:pt>
                <c:pt idx="31">
                  <c:v>2.5316455696202667</c:v>
                </c:pt>
                <c:pt idx="32">
                  <c:v>3.2068654019873577</c:v>
                </c:pt>
                <c:pt idx="33">
                  <c:v>3.3799008562415578</c:v>
                </c:pt>
                <c:pt idx="34">
                  <c:v>3.1418312387791802</c:v>
                </c:pt>
                <c:pt idx="35">
                  <c:v>2.9056772463120328</c:v>
                </c:pt>
                <c:pt idx="36">
                  <c:v>2.67618198037467</c:v>
                </c:pt>
                <c:pt idx="37">
                  <c:v>2.6315789473684292</c:v>
                </c:pt>
                <c:pt idx="38">
                  <c:v>2.9056772463120328</c:v>
                </c:pt>
                <c:pt idx="39">
                  <c:v>3.4329023629068089</c:v>
                </c:pt>
                <c:pt idx="40">
                  <c:v>3.87355298308103</c:v>
                </c:pt>
                <c:pt idx="41">
                  <c:v>3.9163328882955151</c:v>
                </c:pt>
                <c:pt idx="42">
                  <c:v>3.5079928952042705</c:v>
                </c:pt>
                <c:pt idx="43">
                  <c:v>2.9100529100529071</c:v>
                </c:pt>
                <c:pt idx="44">
                  <c:v>2.3632385120350152</c:v>
                </c:pt>
                <c:pt idx="45">
                  <c:v>2.3103748910200395</c:v>
                </c:pt>
                <c:pt idx="46">
                  <c:v>2.2628372497824234</c:v>
                </c:pt>
                <c:pt idx="47">
                  <c:v>2.0851433536055675</c:v>
                </c:pt>
                <c:pt idx="48">
                  <c:v>2.0851433536055675</c:v>
                </c:pt>
                <c:pt idx="49">
                  <c:v>2.4337244676227776</c:v>
                </c:pt>
                <c:pt idx="50">
                  <c:v>2.6498696785404174</c:v>
                </c:pt>
                <c:pt idx="51">
                  <c:v>2.0689655172413834</c:v>
                </c:pt>
                <c:pt idx="52">
                  <c:v>1.4573510501500131</c:v>
                </c:pt>
                <c:pt idx="53">
                  <c:v>1.7130620985010614</c:v>
                </c:pt>
                <c:pt idx="54">
                  <c:v>2.2737022737022716</c:v>
                </c:pt>
                <c:pt idx="55">
                  <c:v>2.4421593830334043</c:v>
                </c:pt>
                <c:pt idx="56">
                  <c:v>2.2659256092347091</c:v>
                </c:pt>
                <c:pt idx="57">
                  <c:v>2.0025564550490094</c:v>
                </c:pt>
                <c:pt idx="58">
                  <c:v>1.9148936170212849</c:v>
                </c:pt>
                <c:pt idx="59">
                  <c:v>2.0851063829787186</c:v>
                </c:pt>
                <c:pt idx="60">
                  <c:v>2.1702127659574355</c:v>
                </c:pt>
                <c:pt idx="61">
                  <c:v>1.7394993635978073</c:v>
                </c:pt>
                <c:pt idx="62">
                  <c:v>0.93101988997037477</c:v>
                </c:pt>
                <c:pt idx="63">
                  <c:v>-4.2229729729736931E-2</c:v>
                </c:pt>
                <c:pt idx="64">
                  <c:v>-0.5069708491761693</c:v>
                </c:pt>
                <c:pt idx="65">
                  <c:v>-0.16842105263158436</c:v>
                </c:pt>
                <c:pt idx="66">
                  <c:v>0.37751677852349008</c:v>
                </c:pt>
                <c:pt idx="67">
                  <c:v>0.54370556252614222</c:v>
                </c:pt>
                <c:pt idx="68">
                  <c:v>0.41806020066890159</c:v>
                </c:pt>
                <c:pt idx="69">
                  <c:v>0.33416875522138678</c:v>
                </c:pt>
                <c:pt idx="70">
                  <c:v>0.37578288100208468</c:v>
                </c:pt>
                <c:pt idx="71">
                  <c:v>0.83368070029179453</c:v>
                </c:pt>
                <c:pt idx="72">
                  <c:v>1.4993752603082111</c:v>
                </c:pt>
                <c:pt idx="73">
                  <c:v>2.2101751459549623</c:v>
                </c:pt>
                <c:pt idx="74">
                  <c:v>3.3542976939203273</c:v>
                </c:pt>
                <c:pt idx="75">
                  <c:v>4.9852133502323648</c:v>
                </c:pt>
                <c:pt idx="76">
                  <c:v>6.2845010615711239</c:v>
                </c:pt>
                <c:pt idx="77">
                  <c:v>6.1577393504850253</c:v>
                </c:pt>
                <c:pt idx="78">
                  <c:v>5.5996656916004861</c:v>
                </c:pt>
                <c:pt idx="79">
                  <c:v>5.4908485856905109</c:v>
                </c:pt>
                <c:pt idx="80">
                  <c:v>6.0366361365528753</c:v>
                </c:pt>
                <c:pt idx="81">
                  <c:v>6.8276436303081001</c:v>
                </c:pt>
                <c:pt idx="82">
                  <c:v>7.5291181364392612</c:v>
                </c:pt>
                <c:pt idx="83">
                  <c:v>7.6891277387350021</c:v>
                </c:pt>
                <c:pt idx="84">
                  <c:v>7.7964710709889307</c:v>
                </c:pt>
                <c:pt idx="85">
                  <c:v>8.3639330885353136</c:v>
                </c:pt>
                <c:pt idx="86">
                  <c:v>9.0060851926977659</c:v>
                </c:pt>
                <c:pt idx="87">
                  <c:v>9.1348088531187024</c:v>
                </c:pt>
                <c:pt idx="88">
                  <c:v>9.1090691170595317</c:v>
                </c:pt>
                <c:pt idx="89">
                  <c:v>9.2173222089789277</c:v>
                </c:pt>
                <c:pt idx="90">
                  <c:v>9.378709932726558</c:v>
                </c:pt>
                <c:pt idx="91">
                  <c:v>9.4242902208201862</c:v>
                </c:pt>
                <c:pt idx="92">
                  <c:v>9.2265410286611615</c:v>
                </c:pt>
                <c:pt idx="93">
                  <c:v>8.846453624317995</c:v>
                </c:pt>
                <c:pt idx="94">
                  <c:v>8.3945841392649925</c:v>
                </c:pt>
                <c:pt idx="95">
                  <c:v>8.023032629558525</c:v>
                </c:pt>
                <c:pt idx="96">
                  <c:v>7.4609821088694517</c:v>
                </c:pt>
                <c:pt idx="97">
                  <c:v>6.6265060240963791</c:v>
                </c:pt>
                <c:pt idx="98">
                  <c:v>5.7312988462969949</c:v>
                </c:pt>
                <c:pt idx="99">
                  <c:v>5.12536873156344</c:v>
                </c:pt>
                <c:pt idx="100">
                  <c:v>4.6869278652508006</c:v>
                </c:pt>
                <c:pt idx="101">
                  <c:v>4.2560931247726641</c:v>
                </c:pt>
                <c:pt idx="102">
                  <c:v>4.0159189580318388</c:v>
                </c:pt>
                <c:pt idx="103">
                  <c:v>4.1801801801801819</c:v>
                </c:pt>
                <c:pt idx="104">
                  <c:v>4.6369518332135318</c:v>
                </c:pt>
                <c:pt idx="105">
                  <c:v>4.9409237379162141</c:v>
                </c:pt>
                <c:pt idx="106">
                  <c:v>5.2462526766595241</c:v>
                </c:pt>
                <c:pt idx="107">
                  <c:v>5.3304904051172608</c:v>
                </c:pt>
                <c:pt idx="108">
                  <c:v>5.3134962805525987</c:v>
                </c:pt>
                <c:pt idx="109">
                  <c:v>5.0847457627118731</c:v>
                </c:pt>
                <c:pt idx="110" formatCode="0.0">
                  <c:v>4.8574445617740158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F4-4E46-AAA6-FA3EF1E4F769}"/>
            </c:ext>
          </c:extLst>
        </c:ser>
        <c:ser>
          <c:idx val="1"/>
          <c:order val="2"/>
          <c:tx>
            <c:v>Core CPI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10"/>
              <c:tx>
                <c:rich>
                  <a:bodyPr/>
                  <a:lstStyle/>
                  <a:p>
                    <a:fld id="{9EA7B03B-088E-4D10-B220-12738D347A9B}" type="VALUE">
                      <a:rPr lang="en-US" baseline="0">
                        <a:solidFill>
                          <a:schemeClr val="accent6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03-4582-8997-BF294ABCB6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data2!$A$7:$A$126</c:f>
              <c:strCache>
                <c:ptCount val="114"/>
                <c:pt idx="5">
                  <c:v>2015</c:v>
                </c:pt>
                <c:pt idx="17">
                  <c:v>2016</c:v>
                </c:pt>
                <c:pt idx="29">
                  <c:v>2017</c:v>
                </c:pt>
                <c:pt idx="41">
                  <c:v>2018</c:v>
                </c:pt>
                <c:pt idx="53">
                  <c:v>2019</c:v>
                </c:pt>
                <c:pt idx="65">
                  <c:v>2020</c:v>
                </c:pt>
                <c:pt idx="77">
                  <c:v>2021</c:v>
                </c:pt>
                <c:pt idx="89">
                  <c:v>2022</c:v>
                </c:pt>
                <c:pt idx="101">
                  <c:v>2023</c:v>
                </c:pt>
                <c:pt idx="113">
                  <c:v>2024</c:v>
                </c:pt>
              </c:strCache>
            </c:strRef>
          </c:cat>
          <c:val>
            <c:numRef>
              <c:f>data2!$D$7:$D$126</c:f>
              <c:numCache>
                <c:formatCode>0.00</c:formatCode>
                <c:ptCount val="120"/>
                <c:pt idx="0">
                  <c:v>1.1704119850187267</c:v>
                </c:pt>
                <c:pt idx="1">
                  <c:v>1.4025245441795287</c:v>
                </c:pt>
                <c:pt idx="2">
                  <c:v>1.6339869281045694</c:v>
                </c:pt>
                <c:pt idx="3">
                  <c:v>1.6332244517032191</c:v>
                </c:pt>
                <c:pt idx="4">
                  <c:v>1.538461538461533</c:v>
                </c:pt>
                <c:pt idx="5">
                  <c:v>1.5370284117373068</c:v>
                </c:pt>
                <c:pt idx="6">
                  <c:v>1.6294227188081933</c:v>
                </c:pt>
                <c:pt idx="7">
                  <c:v>1.8630647414997759</c:v>
                </c:pt>
                <c:pt idx="8">
                  <c:v>2.0027945971122563</c:v>
                </c:pt>
                <c:pt idx="9">
                  <c:v>1.9069767441860508</c:v>
                </c:pt>
                <c:pt idx="10">
                  <c:v>1.8570102135561761</c:v>
                </c:pt>
                <c:pt idx="11">
                  <c:v>2.0398701900788074</c:v>
                </c:pt>
                <c:pt idx="12">
                  <c:v>2.2674687644609115</c:v>
                </c:pt>
                <c:pt idx="13">
                  <c:v>2.2130013831258566</c:v>
                </c:pt>
                <c:pt idx="14">
                  <c:v>2.1589343132751626</c:v>
                </c:pt>
                <c:pt idx="15">
                  <c:v>2.3875114784205564</c:v>
                </c:pt>
                <c:pt idx="16">
                  <c:v>2.6629935720844822</c:v>
                </c:pt>
                <c:pt idx="17">
                  <c:v>2.8440366972477094</c:v>
                </c:pt>
                <c:pt idx="18">
                  <c:v>2.8859367842418715</c:v>
                </c:pt>
                <c:pt idx="19">
                  <c:v>2.7892089620484839</c:v>
                </c:pt>
                <c:pt idx="20">
                  <c:v>2.6940639269406486</c:v>
                </c:pt>
                <c:pt idx="21">
                  <c:v>2.7384755819260587</c:v>
                </c:pt>
                <c:pt idx="22">
                  <c:v>2.8258887876025485</c:v>
                </c:pt>
                <c:pt idx="23">
                  <c:v>2.5897319400272734</c:v>
                </c:pt>
                <c:pt idx="24">
                  <c:v>2.2624434389140191</c:v>
                </c:pt>
                <c:pt idx="25">
                  <c:v>1.9846639603067207</c:v>
                </c:pt>
                <c:pt idx="26">
                  <c:v>1.8884892086330929</c:v>
                </c:pt>
                <c:pt idx="27">
                  <c:v>1.928251121076241</c:v>
                </c:pt>
                <c:pt idx="28">
                  <c:v>1.878354203935606</c:v>
                </c:pt>
                <c:pt idx="29">
                  <c:v>1.9625334522747506</c:v>
                </c:pt>
                <c:pt idx="30">
                  <c:v>2.0035618878005312</c:v>
                </c:pt>
                <c:pt idx="31">
                  <c:v>2.2686832740213436</c:v>
                </c:pt>
                <c:pt idx="32">
                  <c:v>2.6233881725211239</c:v>
                </c:pt>
                <c:pt idx="33">
                  <c:v>3.0653043091959153</c:v>
                </c:pt>
                <c:pt idx="34">
                  <c:v>3.3244680851063801</c:v>
                </c:pt>
                <c:pt idx="35">
                  <c:v>3.2329495128432084</c:v>
                </c:pt>
                <c:pt idx="36">
                  <c:v>3.1415929203539861</c:v>
                </c:pt>
                <c:pt idx="37">
                  <c:v>3.1402034498009712</c:v>
                </c:pt>
                <c:pt idx="38">
                  <c:v>3.2215357458075911</c:v>
                </c:pt>
                <c:pt idx="39">
                  <c:v>3.4315882094148709</c:v>
                </c:pt>
                <c:pt idx="40">
                  <c:v>3.4240561896400346</c:v>
                </c:pt>
                <c:pt idx="41">
                  <c:v>3.2370953630796118</c:v>
                </c:pt>
                <c:pt idx="42">
                  <c:v>2.880838061981672</c:v>
                </c:pt>
                <c:pt idx="43">
                  <c:v>2.6968247063940742</c:v>
                </c:pt>
                <c:pt idx="44">
                  <c:v>2.5563258232235597</c:v>
                </c:pt>
                <c:pt idx="45">
                  <c:v>2.5862068965517349</c:v>
                </c:pt>
                <c:pt idx="46">
                  <c:v>2.788502788502778</c:v>
                </c:pt>
                <c:pt idx="47">
                  <c:v>2.9601029601029616</c:v>
                </c:pt>
                <c:pt idx="48">
                  <c:v>3.0888030888031048</c:v>
                </c:pt>
                <c:pt idx="49">
                  <c:v>3.0874785591766818</c:v>
                </c:pt>
                <c:pt idx="50">
                  <c:v>2.6934587430525792</c:v>
                </c:pt>
                <c:pt idx="51">
                  <c:v>1.9991492981709991</c:v>
                </c:pt>
                <c:pt idx="52">
                  <c:v>1.5704584040747038</c:v>
                </c:pt>
                <c:pt idx="53">
                  <c:v>1.9915254237288016</c:v>
                </c:pt>
                <c:pt idx="54">
                  <c:v>2.6728892660161208</c:v>
                </c:pt>
                <c:pt idx="55">
                  <c:v>3.1342651418890366</c:v>
                </c:pt>
                <c:pt idx="56">
                  <c:v>2.9573299535276654</c:v>
                </c:pt>
                <c:pt idx="57">
                  <c:v>2.3109243697478909</c:v>
                </c:pt>
                <c:pt idx="58">
                  <c:v>1.6277128547579345</c:v>
                </c:pt>
                <c:pt idx="59">
                  <c:v>1.3750000000000151</c:v>
                </c:pt>
                <c:pt idx="60">
                  <c:v>1.3732833957553092</c:v>
                </c:pt>
                <c:pt idx="61">
                  <c:v>1.5391014975041584</c:v>
                </c:pt>
                <c:pt idx="62">
                  <c:v>1.6236469608659432</c:v>
                </c:pt>
                <c:pt idx="63">
                  <c:v>1.4595496246872397</c:v>
                </c:pt>
                <c:pt idx="64">
                  <c:v>1.2536564981195042</c:v>
                </c:pt>
                <c:pt idx="65">
                  <c:v>1.2879102617366023</c:v>
                </c:pt>
                <c:pt idx="66">
                  <c:v>1.3636363636363669</c:v>
                </c:pt>
                <c:pt idx="67">
                  <c:v>1.2320328542094527</c:v>
                </c:pt>
                <c:pt idx="68">
                  <c:v>1.0668855149774448</c:v>
                </c:pt>
                <c:pt idx="69">
                  <c:v>0.98562628336755775</c:v>
                </c:pt>
                <c:pt idx="70">
                  <c:v>0.98562628336755775</c:v>
                </c:pt>
                <c:pt idx="71">
                  <c:v>1.2741471434443152</c:v>
                </c:pt>
                <c:pt idx="72">
                  <c:v>1.5599343185550119</c:v>
                </c:pt>
                <c:pt idx="73">
                  <c:v>1.8025399426464528</c:v>
                </c:pt>
                <c:pt idx="74">
                  <c:v>2.417042195821395</c:v>
                </c:pt>
                <c:pt idx="75">
                  <c:v>3.658035347307842</c:v>
                </c:pt>
                <c:pt idx="76">
                  <c:v>4.7874535699546028</c:v>
                </c:pt>
                <c:pt idx="77">
                  <c:v>5.0041017227235418</c:v>
                </c:pt>
                <c:pt idx="78">
                  <c:v>4.6881369751324842</c:v>
                </c:pt>
                <c:pt idx="79">
                  <c:v>4.3002028397566061</c:v>
                </c:pt>
                <c:pt idx="80">
                  <c:v>4.3036946812829768</c:v>
                </c:pt>
                <c:pt idx="81">
                  <c:v>4.8800325335502048</c:v>
                </c:pt>
                <c:pt idx="82">
                  <c:v>5.5307035380235847</c:v>
                </c:pt>
                <c:pt idx="83">
                  <c:v>6.0064935064934932</c:v>
                </c:pt>
                <c:pt idx="84">
                  <c:v>6.2651576394502806</c:v>
                </c:pt>
                <c:pt idx="85">
                  <c:v>6.3983903420522958</c:v>
                </c:pt>
                <c:pt idx="86">
                  <c:v>6.4000000000000057</c:v>
                </c:pt>
                <c:pt idx="87">
                  <c:v>6.1855670103092786</c:v>
                </c:pt>
                <c:pt idx="88">
                  <c:v>5.947223316266248</c:v>
                </c:pt>
                <c:pt idx="89">
                  <c:v>5.6249999999999911</c:v>
                </c:pt>
                <c:pt idx="90">
                  <c:v>5.7632398753894032</c:v>
                </c:pt>
                <c:pt idx="91">
                  <c:v>6.456631660832346</c:v>
                </c:pt>
                <c:pt idx="92">
                  <c:v>7.3569482288828425</c:v>
                </c:pt>
                <c:pt idx="93">
                  <c:v>7.6773943388910526</c:v>
                </c:pt>
                <c:pt idx="94">
                  <c:v>7.5529865125240958</c:v>
                </c:pt>
                <c:pt idx="95">
                  <c:v>7.3124042879020079</c:v>
                </c:pt>
                <c:pt idx="96">
                  <c:v>7.1510079878280841</c:v>
                </c:pt>
                <c:pt idx="97">
                  <c:v>7.2239031770045425</c:v>
                </c:pt>
                <c:pt idx="98">
                  <c:v>7.3308270676691656</c:v>
                </c:pt>
                <c:pt idx="99">
                  <c:v>7.1695294996265924</c:v>
                </c:pt>
                <c:pt idx="100">
                  <c:v>6.9516728624535284</c:v>
                </c:pt>
                <c:pt idx="101">
                  <c:v>6.6937869822485396</c:v>
                </c:pt>
                <c:pt idx="102">
                  <c:v>6.4801178203239829</c:v>
                </c:pt>
                <c:pt idx="103">
                  <c:v>6.13810741687979</c:v>
                </c:pt>
                <c:pt idx="104">
                  <c:v>5.9100797679477957</c:v>
                </c:pt>
                <c:pt idx="105">
                  <c:v>5.9416636658264244</c:v>
                </c:pt>
                <c:pt idx="106">
                  <c:v>6.162665711214621</c:v>
                </c:pt>
                <c:pt idx="107">
                  <c:v>6.2789867998572779</c:v>
                </c:pt>
                <c:pt idx="108">
                  <c:v>6.1057862974795762</c:v>
                </c:pt>
                <c:pt idx="109">
                  <c:v>5.5379188712521898</c:v>
                </c:pt>
                <c:pt idx="110" formatCode="0.0">
                  <c:v>4.7985989492119074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F4-4E46-AAA6-FA3EF1E4F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646064"/>
        <c:axId val="690626751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data2!$F$2</c15:sqref>
                        </c15:formulaRef>
                      </c:ext>
                    </c:extLst>
                    <c:strCache>
                      <c:ptCount val="1"/>
                      <c:pt idx="0">
                        <c:v>Houston CPI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data2!$A$7:$A$126</c15:sqref>
                        </c15:formulaRef>
                      </c:ext>
                    </c:extLst>
                    <c:strCache>
                      <c:ptCount val="114"/>
                      <c:pt idx="5">
                        <c:v>2015</c:v>
                      </c:pt>
                      <c:pt idx="17">
                        <c:v>2016</c:v>
                      </c:pt>
                      <c:pt idx="29">
                        <c:v>2017</c:v>
                      </c:pt>
                      <c:pt idx="41">
                        <c:v>2018</c:v>
                      </c:pt>
                      <c:pt idx="53">
                        <c:v>2019</c:v>
                      </c:pt>
                      <c:pt idx="65">
                        <c:v>2020</c:v>
                      </c:pt>
                      <c:pt idx="77">
                        <c:v>2021</c:v>
                      </c:pt>
                      <c:pt idx="89">
                        <c:v>2022</c:v>
                      </c:pt>
                      <c:pt idx="101">
                        <c:v>2023</c:v>
                      </c:pt>
                      <c:pt idx="113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data2!$F$7:$F$126</c15:sqref>
                        </c15:formulaRef>
                      </c:ext>
                    </c:extLst>
                    <c:numCache>
                      <c:formatCode>0.00</c:formatCode>
                      <c:ptCount val="120"/>
                      <c:pt idx="0">
                        <c:v>-9.429514380009385E-2</c:v>
                      </c:pt>
                      <c:pt idx="1">
                        <c:v>-0.66037735849057144</c:v>
                      </c:pt>
                      <c:pt idx="2">
                        <c:v>-0.51862329090051063</c:v>
                      </c:pt>
                      <c:pt idx="3">
                        <c:v>-0.2822201317027262</c:v>
                      </c:pt>
                      <c:pt idx="4">
                        <c:v>-0.28142589118198558</c:v>
                      </c:pt>
                      <c:pt idx="5">
                        <c:v>-0.37418147801684398</c:v>
                      </c:pt>
                      <c:pt idx="6">
                        <c:v>0</c:v>
                      </c:pt>
                      <c:pt idx="7">
                        <c:v>0.28050490883591017</c:v>
                      </c:pt>
                      <c:pt idx="8">
                        <c:v>9.3327111525898232E-2</c:v>
                      </c:pt>
                      <c:pt idx="9">
                        <c:v>-0.18648018648018683</c:v>
                      </c:pt>
                      <c:pt idx="10">
                        <c:v>-0.27945971122496083</c:v>
                      </c:pt>
                      <c:pt idx="11">
                        <c:v>0.28089887640450062</c:v>
                      </c:pt>
                      <c:pt idx="12">
                        <c:v>1.2741859367626285</c:v>
                      </c:pt>
                      <c:pt idx="13">
                        <c:v>2.0417853751187209</c:v>
                      </c:pt>
                      <c:pt idx="14">
                        <c:v>1.8957345971563955</c:v>
                      </c:pt>
                      <c:pt idx="15">
                        <c:v>1.5566037735849081</c:v>
                      </c:pt>
                      <c:pt idx="16">
                        <c:v>1.5522107243649996</c:v>
                      </c:pt>
                      <c:pt idx="17">
                        <c:v>1.5962441314554043</c:v>
                      </c:pt>
                      <c:pt idx="18">
                        <c:v>1.2628624883068262</c:v>
                      </c:pt>
                      <c:pt idx="19">
                        <c:v>0.93240093240092303</c:v>
                      </c:pt>
                      <c:pt idx="20">
                        <c:v>1.118881118881121</c:v>
                      </c:pt>
                      <c:pt idx="21">
                        <c:v>1.634750116767858</c:v>
                      </c:pt>
                      <c:pt idx="22">
                        <c:v>2.0551144325081872</c:v>
                      </c:pt>
                      <c:pt idx="23">
                        <c:v>2.1942110177404439</c:v>
                      </c:pt>
                      <c:pt idx="24">
                        <c:v>2.1901211556384137</c:v>
                      </c:pt>
                      <c:pt idx="25">
                        <c:v>2.1405304792927016</c:v>
                      </c:pt>
                      <c:pt idx="26">
                        <c:v>2.1395348837209172</c:v>
                      </c:pt>
                      <c:pt idx="27">
                        <c:v>2.0901068276823143</c:v>
                      </c:pt>
                      <c:pt idx="28">
                        <c:v>1.8063918480778263</c:v>
                      </c:pt>
                      <c:pt idx="29">
                        <c:v>1.5711645101663674</c:v>
                      </c:pt>
                      <c:pt idx="30">
                        <c:v>1.8013856812933104</c:v>
                      </c:pt>
                      <c:pt idx="31">
                        <c:v>2.1709006928406493</c:v>
                      </c:pt>
                      <c:pt idx="32">
                        <c:v>2.3513139695712226</c:v>
                      </c:pt>
                      <c:pt idx="33">
                        <c:v>2.2518382352941124</c:v>
                      </c:pt>
                      <c:pt idx="34">
                        <c:v>1.8764302059496529</c:v>
                      </c:pt>
                      <c:pt idx="35">
                        <c:v>1.7359524897213152</c:v>
                      </c:pt>
                      <c:pt idx="36">
                        <c:v>2.1431828545371623</c:v>
                      </c:pt>
                      <c:pt idx="37">
                        <c:v>2.6423690205011452</c:v>
                      </c:pt>
                      <c:pt idx="38">
                        <c:v>2.5500910746812266</c:v>
                      </c:pt>
                      <c:pt idx="39">
                        <c:v>2.4112829845313932</c:v>
                      </c:pt>
                      <c:pt idx="40">
                        <c:v>2.7297543221109999</c:v>
                      </c:pt>
                      <c:pt idx="41">
                        <c:v>2.9572338489535888</c:v>
                      </c:pt>
                      <c:pt idx="42">
                        <c:v>2.6769509981851236</c:v>
                      </c:pt>
                      <c:pt idx="43">
                        <c:v>2.2603978300180794</c:v>
                      </c:pt>
                      <c:pt idx="44">
                        <c:v>2.1171171171171066</c:v>
                      </c:pt>
                      <c:pt idx="45">
                        <c:v>2.2471910112359605</c:v>
                      </c:pt>
                      <c:pt idx="46">
                        <c:v>2.4258760107816801</c:v>
                      </c:pt>
                      <c:pt idx="47">
                        <c:v>2.2900763358778775</c:v>
                      </c:pt>
                      <c:pt idx="48">
                        <c:v>1.5178571428571486</c:v>
                      </c:pt>
                      <c:pt idx="49">
                        <c:v>0.97647581003106332</c:v>
                      </c:pt>
                      <c:pt idx="50">
                        <c:v>1.3765541740675014</c:v>
                      </c:pt>
                      <c:pt idx="51">
                        <c:v>1.8214127054642315</c:v>
                      </c:pt>
                      <c:pt idx="52">
                        <c:v>1.3728963684676687</c:v>
                      </c:pt>
                      <c:pt idx="53">
                        <c:v>0.79540433053468806</c:v>
                      </c:pt>
                      <c:pt idx="54">
                        <c:v>0.92797171895713237</c:v>
                      </c:pt>
                      <c:pt idx="55">
                        <c:v>1.2820512820512775</c:v>
                      </c:pt>
                      <c:pt idx="56">
                        <c:v>1.2351124834583116</c:v>
                      </c:pt>
                      <c:pt idx="57">
                        <c:v>0.92307692307691536</c:v>
                      </c:pt>
                      <c:pt idx="58">
                        <c:v>0.78947368421053987</c:v>
                      </c:pt>
                      <c:pt idx="59">
                        <c:v>1.0096575943810304</c:v>
                      </c:pt>
                      <c:pt idx="60">
                        <c:v>1.6270888302550413</c:v>
                      </c:pt>
                      <c:pt idx="61">
                        <c:v>1.538461538461533</c:v>
                      </c:pt>
                      <c:pt idx="62">
                        <c:v>4.3802014892690977E-2</c:v>
                      </c:pt>
                      <c:pt idx="63">
                        <c:v>-1.308900523560208</c:v>
                      </c:pt>
                      <c:pt idx="64">
                        <c:v>-1.0484927916120657</c:v>
                      </c:pt>
                      <c:pt idx="65">
                        <c:v>-0.21920210434019927</c:v>
                      </c:pt>
                      <c:pt idx="66">
                        <c:v>-0.13134851138354442</c:v>
                      </c:pt>
                      <c:pt idx="67">
                        <c:v>-0.30554343081623525</c:v>
                      </c:pt>
                      <c:pt idx="68">
                        <c:v>-0.30501089324618258</c:v>
                      </c:pt>
                      <c:pt idx="69">
                        <c:v>0</c:v>
                      </c:pt>
                      <c:pt idx="70">
                        <c:v>0.52219321148825326</c:v>
                      </c:pt>
                      <c:pt idx="71">
                        <c:v>0.82572794437201225</c:v>
                      </c:pt>
                      <c:pt idx="72">
                        <c:v>0.69234097793162697</c:v>
                      </c:pt>
                      <c:pt idx="73">
                        <c:v>1.0389610389610393</c:v>
                      </c:pt>
                      <c:pt idx="74">
                        <c:v>2.8021015761821477</c:v>
                      </c:pt>
                      <c:pt idx="75">
                        <c:v>4.4650751547303358</c:v>
                      </c:pt>
                      <c:pt idx="76">
                        <c:v>4.7682119205298079</c:v>
                      </c:pt>
                      <c:pt idx="77">
                        <c:v>4.4815465729349802</c:v>
                      </c:pt>
                      <c:pt idx="78">
                        <c:v>4.6470846120122644</c:v>
                      </c:pt>
                      <c:pt idx="79">
                        <c:v>5.166374781085814</c:v>
                      </c:pt>
                      <c:pt idx="80">
                        <c:v>5.6818181818181879</c:v>
                      </c:pt>
                      <c:pt idx="81">
                        <c:v>6.1846689895470375</c:v>
                      </c:pt>
                      <c:pt idx="82">
                        <c:v>6.4069264069264165</c:v>
                      </c:pt>
                      <c:pt idx="83">
                        <c:v>6.6810344827586299</c:v>
                      </c:pt>
                      <c:pt idx="84">
                        <c:v>7.3055436183927736</c:v>
                      </c:pt>
                      <c:pt idx="85">
                        <c:v>7.84061696658096</c:v>
                      </c:pt>
                      <c:pt idx="86">
                        <c:v>8.0494037478705103</c:v>
                      </c:pt>
                      <c:pt idx="87">
                        <c:v>8.4214980956411232</c:v>
                      </c:pt>
                      <c:pt idx="88">
                        <c:v>9.3131057732827482</c:v>
                      </c:pt>
                      <c:pt idx="89">
                        <c:v>10.218671152228765</c:v>
                      </c:pt>
                      <c:pt idx="90">
                        <c:v>10.012568077084216</c:v>
                      </c:pt>
                      <c:pt idx="91">
                        <c:v>9.4504579517069143</c:v>
                      </c:pt>
                      <c:pt idx="92">
                        <c:v>8.6435070306037929</c:v>
                      </c:pt>
                      <c:pt idx="93">
                        <c:v>7.7112387202625143</c:v>
                      </c:pt>
                      <c:pt idx="94">
                        <c:v>6.4279902359642094</c:v>
                      </c:pt>
                      <c:pt idx="95">
                        <c:v>5.4545454545454453</c:v>
                      </c:pt>
                      <c:pt idx="96">
                        <c:v>5.2062474969963857</c:v>
                      </c:pt>
                      <c:pt idx="97">
                        <c:v>5.2046086611045039</c:v>
                      </c:pt>
                      <c:pt idx="98">
                        <c:v>4.8482459597950278</c:v>
                      </c:pt>
                      <c:pt idx="99">
                        <c:v>3.9812646370023463</c:v>
                      </c:pt>
                      <c:pt idx="100">
                        <c:v>2.5828835774865277</c:v>
                      </c:pt>
                      <c:pt idx="101">
                        <c:v>1.6405951926745432</c:v>
                      </c:pt>
                      <c:pt idx="102">
                        <c:v>1.9421172886519233</c:v>
                      </c:pt>
                      <c:pt idx="103">
                        <c:v>2.6245720806390427</c:v>
                      </c:pt>
                      <c:pt idx="104">
                        <c:v>2.8169014084507227</c:v>
                      </c:pt>
                      <c:pt idx="105">
                        <c:v>3.0464584920030457</c:v>
                      </c:pt>
                      <c:pt idx="106">
                        <c:v>3.9373088685015212</c:v>
                      </c:pt>
                      <c:pt idx="107">
                        <c:v>4.5593869731800574</c:v>
                      </c:pt>
                      <c:pt idx="108">
                        <c:v>4.1492196421774041</c:v>
                      </c:pt>
                      <c:pt idx="109">
                        <c:v>3.5120845921450261</c:v>
                      </c:pt>
                      <c:pt idx="110" formatCode="0.0">
                        <c:v>#N/A</c:v>
                      </c:pt>
                      <c:pt idx="111">
                        <c:v>#N/A</c:v>
                      </c:pt>
                      <c:pt idx="112">
                        <c:v>#N/A</c:v>
                      </c:pt>
                      <c:pt idx="113">
                        <c:v>#N/A</c:v>
                      </c:pt>
                      <c:pt idx="114">
                        <c:v>#N/A</c:v>
                      </c:pt>
                      <c:pt idx="115">
                        <c:v>#N/A</c:v>
                      </c:pt>
                      <c:pt idx="116">
                        <c:v>#N/A</c:v>
                      </c:pt>
                      <c:pt idx="117">
                        <c:v>#N/A</c:v>
                      </c:pt>
                      <c:pt idx="118">
                        <c:v>#N/A</c:v>
                      </c:pt>
                      <c:pt idx="119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2F4-4E46-AAA6-FA3EF1E4F769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data2!$G$2</c15:sqref>
                        </c15:formulaRef>
                      </c:ext>
                    </c:extLst>
                    <c:strCache>
                      <c:ptCount val="1"/>
                      <c:pt idx="0">
                        <c:v>Houston core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data2!$A$7:$A$126</c15:sqref>
                        </c15:formulaRef>
                      </c:ext>
                    </c:extLst>
                    <c:strCache>
                      <c:ptCount val="114"/>
                      <c:pt idx="5">
                        <c:v>2015</c:v>
                      </c:pt>
                      <c:pt idx="17">
                        <c:v>2016</c:v>
                      </c:pt>
                      <c:pt idx="29">
                        <c:v>2017</c:v>
                      </c:pt>
                      <c:pt idx="41">
                        <c:v>2018</c:v>
                      </c:pt>
                      <c:pt idx="53">
                        <c:v>2019</c:v>
                      </c:pt>
                      <c:pt idx="65">
                        <c:v>2020</c:v>
                      </c:pt>
                      <c:pt idx="77">
                        <c:v>2021</c:v>
                      </c:pt>
                      <c:pt idx="89">
                        <c:v>2022</c:v>
                      </c:pt>
                      <c:pt idx="101">
                        <c:v>2023</c:v>
                      </c:pt>
                      <c:pt idx="113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data2!$G$7:$G$126</c15:sqref>
                        </c15:formulaRef>
                      </c:ext>
                    </c:extLst>
                    <c:numCache>
                      <c:formatCode>0.00</c:formatCode>
                      <c:ptCount val="120"/>
                      <c:pt idx="0">
                        <c:v>2.1186440677966045</c:v>
                      </c:pt>
                      <c:pt idx="1">
                        <c:v>2.455146364494798</c:v>
                      </c:pt>
                      <c:pt idx="2">
                        <c:v>2.8328611898017053</c:v>
                      </c:pt>
                      <c:pt idx="3">
                        <c:v>3.0146019783325428</c:v>
                      </c:pt>
                      <c:pt idx="4">
                        <c:v>2.6735459662289074</c:v>
                      </c:pt>
                      <c:pt idx="5">
                        <c:v>2.3842917251051921</c:v>
                      </c:pt>
                      <c:pt idx="6">
                        <c:v>2.5198320111992523</c:v>
                      </c:pt>
                      <c:pt idx="7">
                        <c:v>2.841173730787161</c:v>
                      </c:pt>
                      <c:pt idx="8">
                        <c:v>2.8756957328385901</c:v>
                      </c:pt>
                      <c:pt idx="9">
                        <c:v>2.8201571890892341</c:v>
                      </c:pt>
                      <c:pt idx="10">
                        <c:v>2.5806451612903292</c:v>
                      </c:pt>
                      <c:pt idx="11">
                        <c:v>2.7163904235727454</c:v>
                      </c:pt>
                      <c:pt idx="12">
                        <c:v>3.4117104656523844</c:v>
                      </c:pt>
                      <c:pt idx="13">
                        <c:v>3.8709677419354938</c:v>
                      </c:pt>
                      <c:pt idx="14">
                        <c:v>3.5812672176308569</c:v>
                      </c:pt>
                      <c:pt idx="15">
                        <c:v>3.1092821216277988</c:v>
                      </c:pt>
                      <c:pt idx="16">
                        <c:v>3.2434901781635439</c:v>
                      </c:pt>
                      <c:pt idx="17">
                        <c:v>3.3789954337899664</c:v>
                      </c:pt>
                      <c:pt idx="18">
                        <c:v>2.9585798816567976</c:v>
                      </c:pt>
                      <c:pt idx="19">
                        <c:v>2.3097826086956541</c:v>
                      </c:pt>
                      <c:pt idx="20">
                        <c:v>1.9386834986474311</c:v>
                      </c:pt>
                      <c:pt idx="21">
                        <c:v>1.9334532374100544</c:v>
                      </c:pt>
                      <c:pt idx="22">
                        <c:v>2.1563342318059453</c:v>
                      </c:pt>
                      <c:pt idx="23">
                        <c:v>2.1066786194531728</c:v>
                      </c:pt>
                      <c:pt idx="24">
                        <c:v>1.5158270173874167</c:v>
                      </c:pt>
                      <c:pt idx="25">
                        <c:v>0.93167701863354768</c:v>
                      </c:pt>
                      <c:pt idx="26">
                        <c:v>0.88652482269504507</c:v>
                      </c:pt>
                      <c:pt idx="27">
                        <c:v>1.1086474501108556</c:v>
                      </c:pt>
                      <c:pt idx="28">
                        <c:v>1.1504424778761013</c:v>
                      </c:pt>
                      <c:pt idx="29">
                        <c:v>1.1925795053003396</c:v>
                      </c:pt>
                      <c:pt idx="30">
                        <c:v>1.5915119363395291</c:v>
                      </c:pt>
                      <c:pt idx="31">
                        <c:v>1.9034971226206121</c:v>
                      </c:pt>
                      <c:pt idx="32">
                        <c:v>1.9018133569217222</c:v>
                      </c:pt>
                      <c:pt idx="33">
                        <c:v>1.5880017644464228</c:v>
                      </c:pt>
                      <c:pt idx="34">
                        <c:v>1.1433597185576128</c:v>
                      </c:pt>
                      <c:pt idx="35">
                        <c:v>0.921861281826164</c:v>
                      </c:pt>
                      <c:pt idx="36">
                        <c:v>1.2296881862099207</c:v>
                      </c:pt>
                      <c:pt idx="37">
                        <c:v>1.7142857142857126</c:v>
                      </c:pt>
                      <c:pt idx="38">
                        <c:v>1.9332161687170446</c:v>
                      </c:pt>
                      <c:pt idx="39">
                        <c:v>1.9298245614035148</c:v>
                      </c:pt>
                      <c:pt idx="40">
                        <c:v>2.0122484689413689</c:v>
                      </c:pt>
                      <c:pt idx="41">
                        <c:v>1.9205587079877739</c:v>
                      </c:pt>
                      <c:pt idx="42">
                        <c:v>1.5665796344647598</c:v>
                      </c:pt>
                      <c:pt idx="43">
                        <c:v>1.3032145960034658</c:v>
                      </c:pt>
                      <c:pt idx="44">
                        <c:v>1.345486111111116</c:v>
                      </c:pt>
                      <c:pt idx="45">
                        <c:v>1.6066000868432351</c:v>
                      </c:pt>
                      <c:pt idx="46">
                        <c:v>1.9565217391304346</c:v>
                      </c:pt>
                      <c:pt idx="47">
                        <c:v>2.1313614615050103</c:v>
                      </c:pt>
                      <c:pt idx="48">
                        <c:v>2.1258134490238723</c:v>
                      </c:pt>
                      <c:pt idx="49">
                        <c:v>2.0311149524632643</c:v>
                      </c:pt>
                      <c:pt idx="50">
                        <c:v>1.8534482758620685</c:v>
                      </c:pt>
                      <c:pt idx="51">
                        <c:v>1.6781411359724663</c:v>
                      </c:pt>
                      <c:pt idx="52">
                        <c:v>1.2864493996569415</c:v>
                      </c:pt>
                      <c:pt idx="53">
                        <c:v>1.1991434689507585</c:v>
                      </c:pt>
                      <c:pt idx="54">
                        <c:v>1.5852613538988702</c:v>
                      </c:pt>
                      <c:pt idx="55">
                        <c:v>2.1012006861063526</c:v>
                      </c:pt>
                      <c:pt idx="56">
                        <c:v>2.2269807280513865</c:v>
                      </c:pt>
                      <c:pt idx="57">
                        <c:v>2.0940170940170866</c:v>
                      </c:pt>
                      <c:pt idx="58">
                        <c:v>1.8763326226012733</c:v>
                      </c:pt>
                      <c:pt idx="59">
                        <c:v>1.8739352640545048</c:v>
                      </c:pt>
                      <c:pt idx="60">
                        <c:v>2.0815632965165642</c:v>
                      </c:pt>
                      <c:pt idx="61">
                        <c:v>1.8636171113934896</c:v>
                      </c:pt>
                      <c:pt idx="62">
                        <c:v>0.93101988997037477</c:v>
                      </c:pt>
                      <c:pt idx="63">
                        <c:v>8.4638171815476504E-2</c:v>
                      </c:pt>
                      <c:pt idx="64">
                        <c:v>0.33869602032177148</c:v>
                      </c:pt>
                      <c:pt idx="65">
                        <c:v>0.80406263224712671</c:v>
                      </c:pt>
                      <c:pt idx="66">
                        <c:v>0.67482075073808101</c:v>
                      </c:pt>
                      <c:pt idx="67">
                        <c:v>0.25199496010079869</c:v>
                      </c:pt>
                      <c:pt idx="68">
                        <c:v>0.16757436112275759</c:v>
                      </c:pt>
                      <c:pt idx="69">
                        <c:v>0.37672666387609244</c:v>
                      </c:pt>
                      <c:pt idx="70">
                        <c:v>0.75345332775218488</c:v>
                      </c:pt>
                      <c:pt idx="71">
                        <c:v>0.71070234113712605</c:v>
                      </c:pt>
                      <c:pt idx="72">
                        <c:v>0.12484394506866447</c:v>
                      </c:pt>
                      <c:pt idx="73">
                        <c:v>0</c:v>
                      </c:pt>
                      <c:pt idx="74">
                        <c:v>1.2159329140461139</c:v>
                      </c:pt>
                      <c:pt idx="75">
                        <c:v>2.7061310782241055</c:v>
                      </c:pt>
                      <c:pt idx="76">
                        <c:v>3.2067510548523082</c:v>
                      </c:pt>
                      <c:pt idx="77">
                        <c:v>3.1486146095717871</c:v>
                      </c:pt>
                      <c:pt idx="78">
                        <c:v>3.2258064516129004</c:v>
                      </c:pt>
                      <c:pt idx="79">
                        <c:v>3.4352744030163418</c:v>
                      </c:pt>
                      <c:pt idx="80">
                        <c:v>3.5549979088247641</c:v>
                      </c:pt>
                      <c:pt idx="81">
                        <c:v>3.7531276063386132</c:v>
                      </c:pt>
                      <c:pt idx="82">
                        <c:v>4.2376402160365645</c:v>
                      </c:pt>
                      <c:pt idx="83">
                        <c:v>4.8982980489829631</c:v>
                      </c:pt>
                      <c:pt idx="84">
                        <c:v>5.8187863674147966</c:v>
                      </c:pt>
                      <c:pt idx="85">
                        <c:v>6.5696465696465811</c:v>
                      </c:pt>
                      <c:pt idx="86">
                        <c:v>6.9179784589892268</c:v>
                      </c:pt>
                      <c:pt idx="87">
                        <c:v>6.7929188966652898</c:v>
                      </c:pt>
                      <c:pt idx="88">
                        <c:v>6.2959934587081046</c:v>
                      </c:pt>
                      <c:pt idx="89">
                        <c:v>6.0236060236060318</c:v>
                      </c:pt>
                      <c:pt idx="90">
                        <c:v>6.3717532467532534</c:v>
                      </c:pt>
                      <c:pt idx="91">
                        <c:v>6.9663831510733187</c:v>
                      </c:pt>
                      <c:pt idx="92">
                        <c:v>7.310177705977372</c:v>
                      </c:pt>
                      <c:pt idx="93">
                        <c:v>6.9935691318327775</c:v>
                      </c:pt>
                      <c:pt idx="94">
                        <c:v>6.0581905141490644</c:v>
                      </c:pt>
                      <c:pt idx="95">
                        <c:v>5.2235852789869419</c:v>
                      </c:pt>
                      <c:pt idx="96">
                        <c:v>5.1453260015710933</c:v>
                      </c:pt>
                      <c:pt idx="97">
                        <c:v>5.3452984783456836</c:v>
                      </c:pt>
                      <c:pt idx="98">
                        <c:v>5.3467648198372464</c:v>
                      </c:pt>
                      <c:pt idx="99">
                        <c:v>5.2428681572860514</c:v>
                      </c:pt>
                      <c:pt idx="100">
                        <c:v>5.3076923076923022</c:v>
                      </c:pt>
                      <c:pt idx="101">
                        <c:v>5.4126679462572103</c:v>
                      </c:pt>
                      <c:pt idx="102">
                        <c:v>5.0743990843189479</c:v>
                      </c:pt>
                      <c:pt idx="103">
                        <c:v>4.5058689890193016</c:v>
                      </c:pt>
                      <c:pt idx="104">
                        <c:v>3.9518253669552195</c:v>
                      </c:pt>
                      <c:pt idx="105">
                        <c:v>3.9068369646882095</c:v>
                      </c:pt>
                      <c:pt idx="106">
                        <c:v>4.6599022923712763</c:v>
                      </c:pt>
                      <c:pt idx="107">
                        <c:v>5.2275291462956064</c:v>
                      </c:pt>
                      <c:pt idx="108">
                        <c:v>4.7441165483750325</c:v>
                      </c:pt>
                      <c:pt idx="109">
                        <c:v>3.7407407407407556</c:v>
                      </c:pt>
                      <c:pt idx="110" formatCode="0.0">
                        <c:v>#N/A</c:v>
                      </c:pt>
                      <c:pt idx="111">
                        <c:v>#N/A</c:v>
                      </c:pt>
                      <c:pt idx="112">
                        <c:v>#N/A</c:v>
                      </c:pt>
                      <c:pt idx="113">
                        <c:v>#N/A</c:v>
                      </c:pt>
                      <c:pt idx="114">
                        <c:v>#N/A</c:v>
                      </c:pt>
                      <c:pt idx="115">
                        <c:v>#N/A</c:v>
                      </c:pt>
                      <c:pt idx="116">
                        <c:v>#N/A</c:v>
                      </c:pt>
                      <c:pt idx="117">
                        <c:v>#N/A</c:v>
                      </c:pt>
                      <c:pt idx="118">
                        <c:v>#N/A</c:v>
                      </c:pt>
                      <c:pt idx="119">
                        <c:v>#N/A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F4-4E46-AAA6-FA3EF1E4F769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data2!$H$2</c15:sqref>
                        </c15:formulaRef>
                      </c:ext>
                    </c:extLst>
                    <c:strCache>
                      <c:ptCount val="1"/>
                      <c:pt idx="0">
                        <c:v>Houston shelter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data2!$A$7:$A$126</c15:sqref>
                        </c15:formulaRef>
                      </c:ext>
                    </c:extLst>
                    <c:strCache>
                      <c:ptCount val="114"/>
                      <c:pt idx="5">
                        <c:v>2015</c:v>
                      </c:pt>
                      <c:pt idx="17">
                        <c:v>2016</c:v>
                      </c:pt>
                      <c:pt idx="29">
                        <c:v>2017</c:v>
                      </c:pt>
                      <c:pt idx="41">
                        <c:v>2018</c:v>
                      </c:pt>
                      <c:pt idx="53">
                        <c:v>2019</c:v>
                      </c:pt>
                      <c:pt idx="65">
                        <c:v>2020</c:v>
                      </c:pt>
                      <c:pt idx="77">
                        <c:v>2021</c:v>
                      </c:pt>
                      <c:pt idx="89">
                        <c:v>2022</c:v>
                      </c:pt>
                      <c:pt idx="101">
                        <c:v>2023</c:v>
                      </c:pt>
                      <c:pt idx="113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data2!$H$7:$H$126</c15:sqref>
                        </c15:formulaRef>
                      </c:ext>
                    </c:extLst>
                    <c:numCache>
                      <c:formatCode>0.00</c:formatCode>
                      <c:ptCount val="120"/>
                      <c:pt idx="0">
                        <c:v>5.1500223914016985</c:v>
                      </c:pt>
                      <c:pt idx="1">
                        <c:v>4.4267374944665816</c:v>
                      </c:pt>
                      <c:pt idx="2">
                        <c:v>4.8651039363113657</c:v>
                      </c:pt>
                      <c:pt idx="3">
                        <c:v>5.1146384479717755</c:v>
                      </c:pt>
                      <c:pt idx="4">
                        <c:v>5.1383399209486313</c:v>
                      </c:pt>
                      <c:pt idx="5">
                        <c:v>4.801396769969446</c:v>
                      </c:pt>
                      <c:pt idx="6">
                        <c:v>5.4442508710801363</c:v>
                      </c:pt>
                      <c:pt idx="7">
                        <c:v>5.1993067590987874</c:v>
                      </c:pt>
                      <c:pt idx="8">
                        <c:v>5.3108808290155407</c:v>
                      </c:pt>
                      <c:pt idx="9">
                        <c:v>6.1392131431041941</c:v>
                      </c:pt>
                      <c:pt idx="10">
                        <c:v>6.2042223179664013</c:v>
                      </c:pt>
                      <c:pt idx="11">
                        <c:v>6.0437205315045039</c:v>
                      </c:pt>
                      <c:pt idx="12">
                        <c:v>5.7069846678023728</c:v>
                      </c:pt>
                      <c:pt idx="13">
                        <c:v>5.6379821958456811</c:v>
                      </c:pt>
                      <c:pt idx="14">
                        <c:v>5.1455082243779149</c:v>
                      </c:pt>
                      <c:pt idx="15">
                        <c:v>4.7399328859060397</c:v>
                      </c:pt>
                      <c:pt idx="16">
                        <c:v>4.5112781954887105</c:v>
                      </c:pt>
                      <c:pt idx="17">
                        <c:v>4.2482299042065907</c:v>
                      </c:pt>
                      <c:pt idx="18">
                        <c:v>3.2631144155307767</c:v>
                      </c:pt>
                      <c:pt idx="19">
                        <c:v>3.2948929159802409</c:v>
                      </c:pt>
                      <c:pt idx="20">
                        <c:v>3.0340303403034063</c:v>
                      </c:pt>
                      <c:pt idx="21">
                        <c:v>3.2586558044806591</c:v>
                      </c:pt>
                      <c:pt idx="22">
                        <c:v>3.0020283975659146</c:v>
                      </c:pt>
                      <c:pt idx="23">
                        <c:v>2.7485852869846283</c:v>
                      </c:pt>
                      <c:pt idx="24">
                        <c:v>2.3771152296535147</c:v>
                      </c:pt>
                      <c:pt idx="25">
                        <c:v>1.6853932584269815</c:v>
                      </c:pt>
                      <c:pt idx="26">
                        <c:v>1.7248295226634403</c:v>
                      </c:pt>
                      <c:pt idx="27">
                        <c:v>1.6419703644373396</c:v>
                      </c:pt>
                      <c:pt idx="28">
                        <c:v>1.4388489208633226</c:v>
                      </c:pt>
                      <c:pt idx="29">
                        <c:v>1.5980823012385237</c:v>
                      </c:pt>
                      <c:pt idx="30">
                        <c:v>1.0799999999999921</c:v>
                      </c:pt>
                      <c:pt idx="31">
                        <c:v>2.631578947368407</c:v>
                      </c:pt>
                      <c:pt idx="32">
                        <c:v>2.2682053322721885</c:v>
                      </c:pt>
                      <c:pt idx="33">
                        <c:v>1.4990138067061176</c:v>
                      </c:pt>
                      <c:pt idx="34">
                        <c:v>1.2209531311540012</c:v>
                      </c:pt>
                      <c:pt idx="35">
                        <c:v>1.2588512981903888</c:v>
                      </c:pt>
                      <c:pt idx="36">
                        <c:v>1.3380558835104361</c:v>
                      </c:pt>
                      <c:pt idx="37">
                        <c:v>1.6574585635359185</c:v>
                      </c:pt>
                      <c:pt idx="38">
                        <c:v>1.8927444794952564</c:v>
                      </c:pt>
                      <c:pt idx="39">
                        <c:v>2.1670606776989843</c:v>
                      </c:pt>
                      <c:pt idx="40">
                        <c:v>2.3640661938534313</c:v>
                      </c:pt>
                      <c:pt idx="41">
                        <c:v>2.5167125442390859</c:v>
                      </c:pt>
                      <c:pt idx="42">
                        <c:v>3.6406806489909016</c:v>
                      </c:pt>
                      <c:pt idx="43">
                        <c:v>1.3986013986014179</c:v>
                      </c:pt>
                      <c:pt idx="44">
                        <c:v>1.9066147859922111</c:v>
                      </c:pt>
                      <c:pt idx="45">
                        <c:v>2.3707734162456084</c:v>
                      </c:pt>
                      <c:pt idx="46">
                        <c:v>2.5680933852140209</c:v>
                      </c:pt>
                      <c:pt idx="47">
                        <c:v>2.2533022533022473</c:v>
                      </c:pt>
                      <c:pt idx="48">
                        <c:v>2.1359223300970953</c:v>
                      </c:pt>
                      <c:pt idx="49">
                        <c:v>2.9503105590062084</c:v>
                      </c:pt>
                      <c:pt idx="50">
                        <c:v>2.6315789473684292</c:v>
                      </c:pt>
                      <c:pt idx="51">
                        <c:v>2.4681835711531042</c:v>
                      </c:pt>
                      <c:pt idx="52">
                        <c:v>3.1177829099306997</c:v>
                      </c:pt>
                      <c:pt idx="53">
                        <c:v>3.0303030303030498</c:v>
                      </c:pt>
                      <c:pt idx="54">
                        <c:v>2.8255059182894282</c:v>
                      </c:pt>
                      <c:pt idx="55">
                        <c:v>3.6398467432950277</c:v>
                      </c:pt>
                      <c:pt idx="56">
                        <c:v>3.5509736540664472</c:v>
                      </c:pt>
                      <c:pt idx="57">
                        <c:v>2.4677296886864042</c:v>
                      </c:pt>
                      <c:pt idx="58">
                        <c:v>2.6176024279210841</c:v>
                      </c:pt>
                      <c:pt idx="59">
                        <c:v>2.9255319148936199</c:v>
                      </c:pt>
                      <c:pt idx="60">
                        <c:v>2.5095057034220547</c:v>
                      </c:pt>
                      <c:pt idx="61">
                        <c:v>2.6018099547511442</c:v>
                      </c:pt>
                      <c:pt idx="62">
                        <c:v>3.0165912518853588</c:v>
                      </c:pt>
                      <c:pt idx="63">
                        <c:v>2.8227324049680202</c:v>
                      </c:pt>
                      <c:pt idx="64">
                        <c:v>1.9410227696901927</c:v>
                      </c:pt>
                      <c:pt idx="65">
                        <c:v>1.5264333581533673</c:v>
                      </c:pt>
                      <c:pt idx="66">
                        <c:v>1.1882658744894137</c:v>
                      </c:pt>
                      <c:pt idx="67">
                        <c:v>0.77634011090574884</c:v>
                      </c:pt>
                      <c:pt idx="68">
                        <c:v>0.62684365781711104</c:v>
                      </c:pt>
                      <c:pt idx="69">
                        <c:v>1.2226750648388407</c:v>
                      </c:pt>
                      <c:pt idx="70">
                        <c:v>1.146025878003698</c:v>
                      </c:pt>
                      <c:pt idx="71">
                        <c:v>1.2919896640826822</c:v>
                      </c:pt>
                      <c:pt idx="72">
                        <c:v>1.520771513353103</c:v>
                      </c:pt>
                      <c:pt idx="73">
                        <c:v>0.69827269386253388</c:v>
                      </c:pt>
                      <c:pt idx="74">
                        <c:v>0.29282576866764831</c:v>
                      </c:pt>
                      <c:pt idx="75">
                        <c:v>0.43923865300146137</c:v>
                      </c:pt>
                      <c:pt idx="76">
                        <c:v>0.40278286341997038</c:v>
                      </c:pt>
                      <c:pt idx="77">
                        <c:v>0.9534286762009625</c:v>
                      </c:pt>
                      <c:pt idx="78">
                        <c:v>1.2844036697247763</c:v>
                      </c:pt>
                      <c:pt idx="79">
                        <c:v>1.247248716067495</c:v>
                      </c:pt>
                      <c:pt idx="80">
                        <c:v>1.1359472334188325</c:v>
                      </c:pt>
                      <c:pt idx="81">
                        <c:v>1.3543191800878374</c:v>
                      </c:pt>
                      <c:pt idx="82">
                        <c:v>1.754385964912264</c:v>
                      </c:pt>
                      <c:pt idx="83">
                        <c:v>1.8221574344023272</c:v>
                      </c:pt>
                      <c:pt idx="84">
                        <c:v>2.7402265253927638</c:v>
                      </c:pt>
                      <c:pt idx="85">
                        <c:v>3.1751824817518148</c:v>
                      </c:pt>
                      <c:pt idx="86">
                        <c:v>3.8686131386861389</c:v>
                      </c:pt>
                      <c:pt idx="87">
                        <c:v>4.1909620991253727</c:v>
                      </c:pt>
                      <c:pt idx="88">
                        <c:v>5.1422319474835998</c:v>
                      </c:pt>
                      <c:pt idx="89">
                        <c:v>5.1943334544133801</c:v>
                      </c:pt>
                      <c:pt idx="90">
                        <c:v>5.326086956521725</c:v>
                      </c:pt>
                      <c:pt idx="91">
                        <c:v>6.4492753623188515</c:v>
                      </c:pt>
                      <c:pt idx="92">
                        <c:v>7.3913043478260887</c:v>
                      </c:pt>
                      <c:pt idx="93">
                        <c:v>7.8728782954135212</c:v>
                      </c:pt>
                      <c:pt idx="94">
                        <c:v>8.0818965517241317</c:v>
                      </c:pt>
                      <c:pt idx="95">
                        <c:v>8.4108804581245487</c:v>
                      </c:pt>
                      <c:pt idx="96">
                        <c:v>9.7083926031294574</c:v>
                      </c:pt>
                      <c:pt idx="97">
                        <c:v>9.5861337106473385</c:v>
                      </c:pt>
                      <c:pt idx="98">
                        <c:v>8.8193956430077094</c:v>
                      </c:pt>
                      <c:pt idx="99">
                        <c:v>9.8635886673662299</c:v>
                      </c:pt>
                      <c:pt idx="100">
                        <c:v>9.1918140825528951</c:v>
                      </c:pt>
                      <c:pt idx="101">
                        <c:v>9.3232044198894961</c:v>
                      </c:pt>
                      <c:pt idx="102">
                        <c:v>9.1159270725834176</c:v>
                      </c:pt>
                      <c:pt idx="103">
                        <c:v>8.8495575221238845</c:v>
                      </c:pt>
                      <c:pt idx="104">
                        <c:v>8.5357624831309042</c:v>
                      </c:pt>
                      <c:pt idx="105">
                        <c:v>8.2356879812520933</c:v>
                      </c:pt>
                      <c:pt idx="106">
                        <c:v>7.6437354602858054</c:v>
                      </c:pt>
                      <c:pt idx="107">
                        <c:v>7.72532188841204</c:v>
                      </c:pt>
                      <c:pt idx="108">
                        <c:v>5.3160453808752006</c:v>
                      </c:pt>
                      <c:pt idx="109">
                        <c:v>4.8095545513234361</c:v>
                      </c:pt>
                      <c:pt idx="110" formatCode="0.0">
                        <c:v>5.134000645786263</c:v>
                      </c:pt>
                      <c:pt idx="111">
                        <c:v>#N/A</c:v>
                      </c:pt>
                      <c:pt idx="112">
                        <c:v>#N/A</c:v>
                      </c:pt>
                      <c:pt idx="113">
                        <c:v>#N/A</c:v>
                      </c:pt>
                      <c:pt idx="114">
                        <c:v>#N/A</c:v>
                      </c:pt>
                      <c:pt idx="115">
                        <c:v>#N/A</c:v>
                      </c:pt>
                      <c:pt idx="116">
                        <c:v>#N/A</c:v>
                      </c:pt>
                      <c:pt idx="117">
                        <c:v>#N/A</c:v>
                      </c:pt>
                      <c:pt idx="118">
                        <c:v>#N/A</c:v>
                      </c:pt>
                      <c:pt idx="119">
                        <c:v>#N/A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F4-4E46-AAA6-FA3EF1E4F769}"/>
                  </c:ext>
                </c:extLst>
              </c15:ser>
            </c15:filteredLineSeries>
          </c:ext>
        </c:extLst>
      </c:lineChart>
      <c:catAx>
        <c:axId val="91464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626751"/>
        <c:crosses val="autoZero"/>
        <c:auto val="1"/>
        <c:lblAlgn val="ctr"/>
        <c:lblOffset val="100"/>
        <c:tickMarkSkip val="12"/>
        <c:noMultiLvlLbl val="0"/>
      </c:catAx>
      <c:valAx>
        <c:axId val="69062675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1464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17040096667956E-2"/>
          <c:y val="0.16721436369126425"/>
          <c:w val="0.18669583553811039"/>
          <c:h val="0.15856353505457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712516728245693E-2"/>
          <c:y val="0.16174529850470348"/>
          <c:w val="0.92670196477404154"/>
          <c:h val="0.64614979351354029"/>
        </c:manualLayout>
      </c:layout>
      <c:lineChart>
        <c:grouping val="standard"/>
        <c:varyColors val="0"/>
        <c:ser>
          <c:idx val="2"/>
          <c:order val="0"/>
          <c:tx>
            <c:strRef>
              <c:f>data3!$E$1</c:f>
              <c:strCache>
                <c:ptCount val="1"/>
                <c:pt idx="0">
                  <c:v>Nonperformance,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data3!$A$2:$A$65</c:f>
              <c:numCache>
                <c:formatCode>General</c:formatCode>
                <c:ptCount val="64"/>
                <c:pt idx="4">
                  <c:v>2017</c:v>
                </c:pt>
                <c:pt idx="12">
                  <c:v>2018</c:v>
                </c:pt>
                <c:pt idx="20">
                  <c:v>2019</c:v>
                </c:pt>
                <c:pt idx="28">
                  <c:v>2020</c:v>
                </c:pt>
                <c:pt idx="36">
                  <c:v>2021</c:v>
                </c:pt>
                <c:pt idx="44">
                  <c:v>2022</c:v>
                </c:pt>
                <c:pt idx="52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data3!$E$2:$E$65</c:f>
              <c:numCache>
                <c:formatCode>General</c:formatCode>
                <c:ptCount val="64"/>
                <c:pt idx="1">
                  <c:v>-13.2</c:v>
                </c:pt>
                <c:pt idx="2">
                  <c:v>-10.1</c:v>
                </c:pt>
                <c:pt idx="3">
                  <c:v>-20.3</c:v>
                </c:pt>
                <c:pt idx="4">
                  <c:v>-20.3</c:v>
                </c:pt>
                <c:pt idx="5">
                  <c:v>-12.7</c:v>
                </c:pt>
                <c:pt idx="6">
                  <c:v>0</c:v>
                </c:pt>
                <c:pt idx="7">
                  <c:v>-8.9</c:v>
                </c:pt>
                <c:pt idx="8">
                  <c:v>-3.1</c:v>
                </c:pt>
                <c:pt idx="9">
                  <c:v>-4.7</c:v>
                </c:pt>
                <c:pt idx="10">
                  <c:v>-5.8</c:v>
                </c:pt>
                <c:pt idx="11">
                  <c:v>-6.4</c:v>
                </c:pt>
                <c:pt idx="12">
                  <c:v>-5.7</c:v>
                </c:pt>
                <c:pt idx="13">
                  <c:v>-17.8</c:v>
                </c:pt>
                <c:pt idx="14">
                  <c:v>-1.5</c:v>
                </c:pt>
                <c:pt idx="15">
                  <c:v>-8</c:v>
                </c:pt>
                <c:pt idx="16">
                  <c:v>5.3</c:v>
                </c:pt>
                <c:pt idx="17">
                  <c:v>-6.1</c:v>
                </c:pt>
                <c:pt idx="18">
                  <c:v>4.7</c:v>
                </c:pt>
                <c:pt idx="19">
                  <c:v>-4.8</c:v>
                </c:pt>
                <c:pt idx="20">
                  <c:v>5.2</c:v>
                </c:pt>
                <c:pt idx="21">
                  <c:v>-1.8</c:v>
                </c:pt>
                <c:pt idx="22">
                  <c:v>2.1</c:v>
                </c:pt>
                <c:pt idx="23">
                  <c:v>0</c:v>
                </c:pt>
                <c:pt idx="24">
                  <c:v>6.3</c:v>
                </c:pt>
                <c:pt idx="25">
                  <c:v>-7.3</c:v>
                </c:pt>
                <c:pt idx="26">
                  <c:v>5.0999999999999996</c:v>
                </c:pt>
                <c:pt idx="27">
                  <c:v>21.4</c:v>
                </c:pt>
                <c:pt idx="28">
                  <c:v>19.5</c:v>
                </c:pt>
                <c:pt idx="29">
                  <c:v>27.9</c:v>
                </c:pt>
                <c:pt idx="30">
                  <c:v>17.899999999999999</c:v>
                </c:pt>
                <c:pt idx="31">
                  <c:v>12.3</c:v>
                </c:pt>
                <c:pt idx="32">
                  <c:v>10.9</c:v>
                </c:pt>
                <c:pt idx="33">
                  <c:v>2.7</c:v>
                </c:pt>
                <c:pt idx="34">
                  <c:v>-16.7</c:v>
                </c:pt>
                <c:pt idx="35">
                  <c:v>-15.9</c:v>
                </c:pt>
                <c:pt idx="36">
                  <c:v>-17.100000000000001</c:v>
                </c:pt>
                <c:pt idx="37">
                  <c:v>-21.6</c:v>
                </c:pt>
                <c:pt idx="38">
                  <c:v>-16.7</c:v>
                </c:pt>
                <c:pt idx="39">
                  <c:v>-24.7</c:v>
                </c:pt>
                <c:pt idx="40">
                  <c:v>-21.1</c:v>
                </c:pt>
                <c:pt idx="41">
                  <c:v>-18.100000000000001</c:v>
                </c:pt>
                <c:pt idx="42">
                  <c:v>-14.3</c:v>
                </c:pt>
                <c:pt idx="43">
                  <c:v>-19.7</c:v>
                </c:pt>
                <c:pt idx="44">
                  <c:v>-9.1999999999999993</c:v>
                </c:pt>
                <c:pt idx="45">
                  <c:v>-1.5</c:v>
                </c:pt>
                <c:pt idx="46">
                  <c:v>0</c:v>
                </c:pt>
                <c:pt idx="47">
                  <c:v>1.6</c:v>
                </c:pt>
                <c:pt idx="48">
                  <c:v>4.5999999999999996</c:v>
                </c:pt>
                <c:pt idx="49">
                  <c:v>18.3</c:v>
                </c:pt>
                <c:pt idx="50">
                  <c:v>4.3</c:v>
                </c:pt>
                <c:pt idx="51">
                  <c:v>4.5</c:v>
                </c:pt>
                <c:pt idx="52">
                  <c:v>14.8</c:v>
                </c:pt>
                <c:pt idx="53">
                  <c:v>12.9</c:v>
                </c:pt>
                <c:pt idx="54">
                  <c:v>17.899999999999999</c:v>
                </c:pt>
                <c:pt idx="55">
                  <c:v>24.7</c:v>
                </c:pt>
                <c:pt idx="56">
                  <c:v>23.4</c:v>
                </c:pt>
                <c:pt idx="57">
                  <c:v>14.3</c:v>
                </c:pt>
                <c:pt idx="58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3E-413F-AF61-A4BE181EE4B0}"/>
            </c:ext>
          </c:extLst>
        </c:ser>
        <c:ser>
          <c:idx val="3"/>
          <c:order val="1"/>
          <c:tx>
            <c:strRef>
              <c:f>data3!$F$1</c:f>
              <c:strCache>
                <c:ptCount val="1"/>
                <c:pt idx="0">
                  <c:v>Nonperformance, CRE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data3!$A$2:$A$65</c:f>
              <c:numCache>
                <c:formatCode>General</c:formatCode>
                <c:ptCount val="64"/>
                <c:pt idx="4">
                  <c:v>2017</c:v>
                </c:pt>
                <c:pt idx="12">
                  <c:v>2018</c:v>
                </c:pt>
                <c:pt idx="20">
                  <c:v>2019</c:v>
                </c:pt>
                <c:pt idx="28">
                  <c:v>2020</c:v>
                </c:pt>
                <c:pt idx="36">
                  <c:v>2021</c:v>
                </c:pt>
                <c:pt idx="44">
                  <c:v>2022</c:v>
                </c:pt>
                <c:pt idx="52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data3!$F$2:$F$65</c:f>
              <c:numCache>
                <c:formatCode>General</c:formatCode>
                <c:ptCount val="64"/>
                <c:pt idx="1">
                  <c:v>-2.2000000000000002</c:v>
                </c:pt>
                <c:pt idx="2">
                  <c:v>-13.1</c:v>
                </c:pt>
                <c:pt idx="3">
                  <c:v>-16.899999999999999</c:v>
                </c:pt>
                <c:pt idx="4">
                  <c:v>-17.899999999999999</c:v>
                </c:pt>
                <c:pt idx="5">
                  <c:v>-5.5</c:v>
                </c:pt>
                <c:pt idx="6">
                  <c:v>-12.9</c:v>
                </c:pt>
                <c:pt idx="7">
                  <c:v>-6.8</c:v>
                </c:pt>
                <c:pt idx="8">
                  <c:v>-9.1</c:v>
                </c:pt>
                <c:pt idx="9">
                  <c:v>-8.5</c:v>
                </c:pt>
                <c:pt idx="10">
                  <c:v>-3.1</c:v>
                </c:pt>
                <c:pt idx="11">
                  <c:v>0</c:v>
                </c:pt>
                <c:pt idx="12">
                  <c:v>-14</c:v>
                </c:pt>
                <c:pt idx="13">
                  <c:v>-15.1</c:v>
                </c:pt>
                <c:pt idx="14">
                  <c:v>-1.7</c:v>
                </c:pt>
                <c:pt idx="15">
                  <c:v>-3.7</c:v>
                </c:pt>
                <c:pt idx="16">
                  <c:v>4.0999999999999996</c:v>
                </c:pt>
                <c:pt idx="17">
                  <c:v>-1.7</c:v>
                </c:pt>
                <c:pt idx="18">
                  <c:v>0</c:v>
                </c:pt>
                <c:pt idx="19">
                  <c:v>0</c:v>
                </c:pt>
                <c:pt idx="20">
                  <c:v>-4.3</c:v>
                </c:pt>
                <c:pt idx="21">
                  <c:v>8</c:v>
                </c:pt>
                <c:pt idx="22">
                  <c:v>-10.5</c:v>
                </c:pt>
                <c:pt idx="23">
                  <c:v>-13.4</c:v>
                </c:pt>
                <c:pt idx="24">
                  <c:v>-7.1</c:v>
                </c:pt>
                <c:pt idx="25">
                  <c:v>-2</c:v>
                </c:pt>
                <c:pt idx="26">
                  <c:v>5.4</c:v>
                </c:pt>
                <c:pt idx="27">
                  <c:v>7.7</c:v>
                </c:pt>
                <c:pt idx="28">
                  <c:v>20.3</c:v>
                </c:pt>
                <c:pt idx="29">
                  <c:v>6.7</c:v>
                </c:pt>
                <c:pt idx="30">
                  <c:v>8.6</c:v>
                </c:pt>
                <c:pt idx="31">
                  <c:v>8.9</c:v>
                </c:pt>
                <c:pt idx="32">
                  <c:v>3</c:v>
                </c:pt>
                <c:pt idx="33">
                  <c:v>3</c:v>
                </c:pt>
                <c:pt idx="34">
                  <c:v>-4.4000000000000004</c:v>
                </c:pt>
                <c:pt idx="35">
                  <c:v>-9.4</c:v>
                </c:pt>
                <c:pt idx="36">
                  <c:v>-21.7</c:v>
                </c:pt>
                <c:pt idx="37">
                  <c:v>-15.7</c:v>
                </c:pt>
                <c:pt idx="38">
                  <c:v>-13.4</c:v>
                </c:pt>
                <c:pt idx="39">
                  <c:v>-17.2</c:v>
                </c:pt>
                <c:pt idx="40">
                  <c:v>-20.9</c:v>
                </c:pt>
                <c:pt idx="41">
                  <c:v>-16.100000000000001</c:v>
                </c:pt>
                <c:pt idx="42">
                  <c:v>-10.199999999999999</c:v>
                </c:pt>
                <c:pt idx="43">
                  <c:v>-20.9</c:v>
                </c:pt>
                <c:pt idx="44">
                  <c:v>-8.1</c:v>
                </c:pt>
                <c:pt idx="45">
                  <c:v>-10.4</c:v>
                </c:pt>
                <c:pt idx="46">
                  <c:v>-1.5</c:v>
                </c:pt>
                <c:pt idx="47">
                  <c:v>-5.0999999999999996</c:v>
                </c:pt>
                <c:pt idx="48">
                  <c:v>-5</c:v>
                </c:pt>
                <c:pt idx="49">
                  <c:v>-1.8</c:v>
                </c:pt>
                <c:pt idx="50">
                  <c:v>0</c:v>
                </c:pt>
                <c:pt idx="51">
                  <c:v>1.5</c:v>
                </c:pt>
                <c:pt idx="52">
                  <c:v>10.5</c:v>
                </c:pt>
                <c:pt idx="53">
                  <c:v>5.9</c:v>
                </c:pt>
                <c:pt idx="54">
                  <c:v>6.5</c:v>
                </c:pt>
                <c:pt idx="55">
                  <c:v>7.9</c:v>
                </c:pt>
                <c:pt idx="56">
                  <c:v>5</c:v>
                </c:pt>
                <c:pt idx="57">
                  <c:v>1.5</c:v>
                </c:pt>
                <c:pt idx="58">
                  <c:v>14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2B3E-413F-AF61-A4BE181EE4B0}"/>
            </c:ext>
          </c:extLst>
        </c:ser>
        <c:ser>
          <c:idx val="0"/>
          <c:order val="2"/>
          <c:tx>
            <c:strRef>
              <c:f>data3!$C$1</c:f>
              <c:strCache>
                <c:ptCount val="1"/>
                <c:pt idx="0">
                  <c:v>Loan volume, total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data3!$A$2:$A$65</c:f>
              <c:numCache>
                <c:formatCode>General</c:formatCode>
                <c:ptCount val="64"/>
                <c:pt idx="4">
                  <c:v>2017</c:v>
                </c:pt>
                <c:pt idx="12">
                  <c:v>2018</c:v>
                </c:pt>
                <c:pt idx="20">
                  <c:v>2019</c:v>
                </c:pt>
                <c:pt idx="28">
                  <c:v>2020</c:v>
                </c:pt>
                <c:pt idx="36">
                  <c:v>2021</c:v>
                </c:pt>
                <c:pt idx="44">
                  <c:v>2022</c:v>
                </c:pt>
                <c:pt idx="52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data3!$C$2:$C$65</c:f>
              <c:numCache>
                <c:formatCode>General</c:formatCode>
                <c:ptCount val="64"/>
                <c:pt idx="1">
                  <c:v>31.4</c:v>
                </c:pt>
                <c:pt idx="2">
                  <c:v>24.3</c:v>
                </c:pt>
                <c:pt idx="3">
                  <c:v>43.5</c:v>
                </c:pt>
                <c:pt idx="4">
                  <c:v>29.5</c:v>
                </c:pt>
                <c:pt idx="5">
                  <c:v>42.6</c:v>
                </c:pt>
                <c:pt idx="6">
                  <c:v>19.7</c:v>
                </c:pt>
                <c:pt idx="7">
                  <c:v>14</c:v>
                </c:pt>
                <c:pt idx="8">
                  <c:v>20.9</c:v>
                </c:pt>
                <c:pt idx="9">
                  <c:v>13.3</c:v>
                </c:pt>
                <c:pt idx="10">
                  <c:v>18.3</c:v>
                </c:pt>
                <c:pt idx="11">
                  <c:v>40.299999999999997</c:v>
                </c:pt>
                <c:pt idx="12">
                  <c:v>34.299999999999997</c:v>
                </c:pt>
                <c:pt idx="13">
                  <c:v>38.299999999999997</c:v>
                </c:pt>
                <c:pt idx="14">
                  <c:v>30.4</c:v>
                </c:pt>
                <c:pt idx="15">
                  <c:v>20.9</c:v>
                </c:pt>
                <c:pt idx="16">
                  <c:v>-5</c:v>
                </c:pt>
                <c:pt idx="17">
                  <c:v>4.3</c:v>
                </c:pt>
                <c:pt idx="18">
                  <c:v>14.9</c:v>
                </c:pt>
                <c:pt idx="19">
                  <c:v>15.4</c:v>
                </c:pt>
                <c:pt idx="20">
                  <c:v>32.200000000000003</c:v>
                </c:pt>
                <c:pt idx="21">
                  <c:v>20.7</c:v>
                </c:pt>
                <c:pt idx="22">
                  <c:v>29.8</c:v>
                </c:pt>
                <c:pt idx="23">
                  <c:v>21.5</c:v>
                </c:pt>
                <c:pt idx="24">
                  <c:v>24.2</c:v>
                </c:pt>
                <c:pt idx="25">
                  <c:v>16.100000000000001</c:v>
                </c:pt>
                <c:pt idx="26">
                  <c:v>-20.6</c:v>
                </c:pt>
                <c:pt idx="27">
                  <c:v>-22.9</c:v>
                </c:pt>
                <c:pt idx="28">
                  <c:v>-2.5</c:v>
                </c:pt>
                <c:pt idx="29">
                  <c:v>8.6999999999999993</c:v>
                </c:pt>
                <c:pt idx="30">
                  <c:v>-1.2</c:v>
                </c:pt>
                <c:pt idx="31">
                  <c:v>-6.8</c:v>
                </c:pt>
                <c:pt idx="32">
                  <c:v>5.4</c:v>
                </c:pt>
                <c:pt idx="33">
                  <c:v>-4.0999999999999996</c:v>
                </c:pt>
                <c:pt idx="34">
                  <c:v>14.9</c:v>
                </c:pt>
                <c:pt idx="35">
                  <c:v>27.6</c:v>
                </c:pt>
                <c:pt idx="36">
                  <c:v>37.5</c:v>
                </c:pt>
                <c:pt idx="37">
                  <c:v>37.299999999999997</c:v>
                </c:pt>
                <c:pt idx="38">
                  <c:v>27.7</c:v>
                </c:pt>
                <c:pt idx="39">
                  <c:v>30.4</c:v>
                </c:pt>
                <c:pt idx="40">
                  <c:v>44.4</c:v>
                </c:pt>
                <c:pt idx="41">
                  <c:v>37.5</c:v>
                </c:pt>
                <c:pt idx="42">
                  <c:v>39.1</c:v>
                </c:pt>
                <c:pt idx="43">
                  <c:v>47.2</c:v>
                </c:pt>
                <c:pt idx="44">
                  <c:v>34.799999999999997</c:v>
                </c:pt>
                <c:pt idx="45">
                  <c:v>30.7</c:v>
                </c:pt>
                <c:pt idx="46">
                  <c:v>-1.4</c:v>
                </c:pt>
                <c:pt idx="47">
                  <c:v>-7.8</c:v>
                </c:pt>
                <c:pt idx="48">
                  <c:v>-10.7</c:v>
                </c:pt>
                <c:pt idx="49">
                  <c:v>4.8</c:v>
                </c:pt>
                <c:pt idx="50">
                  <c:v>-18.3</c:v>
                </c:pt>
                <c:pt idx="51">
                  <c:v>-9</c:v>
                </c:pt>
                <c:pt idx="52">
                  <c:v>-14.5</c:v>
                </c:pt>
                <c:pt idx="53">
                  <c:v>-2.8</c:v>
                </c:pt>
                <c:pt idx="54">
                  <c:v>-15.9</c:v>
                </c:pt>
                <c:pt idx="55">
                  <c:v>-20</c:v>
                </c:pt>
                <c:pt idx="56">
                  <c:v>0</c:v>
                </c:pt>
                <c:pt idx="57">
                  <c:v>-2.8</c:v>
                </c:pt>
                <c:pt idx="58">
                  <c:v>-8.6999999999999993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3E-413F-AF61-A4BE181EE4B0}"/>
            </c:ext>
          </c:extLst>
        </c:ser>
        <c:ser>
          <c:idx val="1"/>
          <c:order val="3"/>
          <c:tx>
            <c:strRef>
              <c:f>data3!$D$1</c:f>
              <c:strCache>
                <c:ptCount val="1"/>
                <c:pt idx="0">
                  <c:v>Loan volume, CRE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data3!$A$2:$A$65</c:f>
              <c:numCache>
                <c:formatCode>General</c:formatCode>
                <c:ptCount val="64"/>
                <c:pt idx="4">
                  <c:v>2017</c:v>
                </c:pt>
                <c:pt idx="12">
                  <c:v>2018</c:v>
                </c:pt>
                <c:pt idx="20">
                  <c:v>2019</c:v>
                </c:pt>
                <c:pt idx="28">
                  <c:v>2020</c:v>
                </c:pt>
                <c:pt idx="36">
                  <c:v>2021</c:v>
                </c:pt>
                <c:pt idx="44">
                  <c:v>2022</c:v>
                </c:pt>
                <c:pt idx="52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data3!$D$2:$D$65</c:f>
              <c:numCache>
                <c:formatCode>General</c:formatCode>
                <c:ptCount val="64"/>
                <c:pt idx="1">
                  <c:v>25</c:v>
                </c:pt>
                <c:pt idx="2">
                  <c:v>12.1</c:v>
                </c:pt>
                <c:pt idx="3">
                  <c:v>40.299999999999997</c:v>
                </c:pt>
                <c:pt idx="4">
                  <c:v>27.1</c:v>
                </c:pt>
                <c:pt idx="5">
                  <c:v>21</c:v>
                </c:pt>
                <c:pt idx="6">
                  <c:v>21.5</c:v>
                </c:pt>
                <c:pt idx="7">
                  <c:v>10.8</c:v>
                </c:pt>
                <c:pt idx="8">
                  <c:v>17.3</c:v>
                </c:pt>
                <c:pt idx="9">
                  <c:v>10.9</c:v>
                </c:pt>
                <c:pt idx="10">
                  <c:v>19.7</c:v>
                </c:pt>
                <c:pt idx="11">
                  <c:v>32.299999999999997</c:v>
                </c:pt>
                <c:pt idx="12">
                  <c:v>35.9</c:v>
                </c:pt>
                <c:pt idx="13">
                  <c:v>32.1</c:v>
                </c:pt>
                <c:pt idx="14">
                  <c:v>26.2</c:v>
                </c:pt>
                <c:pt idx="15">
                  <c:v>18.899999999999999</c:v>
                </c:pt>
                <c:pt idx="16">
                  <c:v>1.9</c:v>
                </c:pt>
                <c:pt idx="17">
                  <c:v>6.2</c:v>
                </c:pt>
                <c:pt idx="18">
                  <c:v>23.7</c:v>
                </c:pt>
                <c:pt idx="19">
                  <c:v>10.5</c:v>
                </c:pt>
                <c:pt idx="20">
                  <c:v>16.3</c:v>
                </c:pt>
                <c:pt idx="21">
                  <c:v>19.2</c:v>
                </c:pt>
                <c:pt idx="22">
                  <c:v>32.5</c:v>
                </c:pt>
                <c:pt idx="23">
                  <c:v>25.5</c:v>
                </c:pt>
                <c:pt idx="24">
                  <c:v>17.2</c:v>
                </c:pt>
                <c:pt idx="25">
                  <c:v>7.8</c:v>
                </c:pt>
                <c:pt idx="26">
                  <c:v>-24.1</c:v>
                </c:pt>
                <c:pt idx="27">
                  <c:v>-37.299999999999997</c:v>
                </c:pt>
                <c:pt idx="28">
                  <c:v>-14.8</c:v>
                </c:pt>
                <c:pt idx="29">
                  <c:v>1.6</c:v>
                </c:pt>
                <c:pt idx="30">
                  <c:v>7.1</c:v>
                </c:pt>
                <c:pt idx="31">
                  <c:v>2.9</c:v>
                </c:pt>
                <c:pt idx="32">
                  <c:v>19.2</c:v>
                </c:pt>
                <c:pt idx="33">
                  <c:v>10.3</c:v>
                </c:pt>
                <c:pt idx="34">
                  <c:v>21.1</c:v>
                </c:pt>
                <c:pt idx="35">
                  <c:v>25</c:v>
                </c:pt>
                <c:pt idx="36">
                  <c:v>45</c:v>
                </c:pt>
                <c:pt idx="37">
                  <c:v>38</c:v>
                </c:pt>
                <c:pt idx="38">
                  <c:v>32.799999999999997</c:v>
                </c:pt>
                <c:pt idx="39">
                  <c:v>41.3</c:v>
                </c:pt>
                <c:pt idx="40">
                  <c:v>40.299999999999997</c:v>
                </c:pt>
                <c:pt idx="41">
                  <c:v>30.9</c:v>
                </c:pt>
                <c:pt idx="42">
                  <c:v>43.4</c:v>
                </c:pt>
                <c:pt idx="43">
                  <c:v>32.9</c:v>
                </c:pt>
                <c:pt idx="44">
                  <c:v>25.8</c:v>
                </c:pt>
                <c:pt idx="45">
                  <c:v>20.399999999999999</c:v>
                </c:pt>
                <c:pt idx="46">
                  <c:v>-13.7</c:v>
                </c:pt>
                <c:pt idx="47">
                  <c:v>-3.5</c:v>
                </c:pt>
                <c:pt idx="48">
                  <c:v>-21.6</c:v>
                </c:pt>
                <c:pt idx="49">
                  <c:v>-14</c:v>
                </c:pt>
                <c:pt idx="50">
                  <c:v>-20.9</c:v>
                </c:pt>
                <c:pt idx="51">
                  <c:v>-18.8</c:v>
                </c:pt>
                <c:pt idx="52">
                  <c:v>-27.2</c:v>
                </c:pt>
                <c:pt idx="53">
                  <c:v>-11.8</c:v>
                </c:pt>
                <c:pt idx="54">
                  <c:v>-8</c:v>
                </c:pt>
                <c:pt idx="55">
                  <c:v>-22.2</c:v>
                </c:pt>
                <c:pt idx="56">
                  <c:v>-6.6</c:v>
                </c:pt>
                <c:pt idx="57">
                  <c:v>-7.6</c:v>
                </c:pt>
                <c:pt idx="58">
                  <c:v>-15.6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E-413F-AF61-A4BE181EE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646064"/>
        <c:axId val="690626751"/>
        <c:extLst/>
      </c:lineChart>
      <c:catAx>
        <c:axId val="914646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626751"/>
        <c:crosses val="autoZero"/>
        <c:auto val="0"/>
        <c:lblAlgn val="ctr"/>
        <c:lblOffset val="100"/>
        <c:tickLblSkip val="1"/>
        <c:tickMarkSkip val="8"/>
        <c:noMultiLvlLbl val="0"/>
      </c:catAx>
      <c:valAx>
        <c:axId val="69062675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1464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64931642580824"/>
          <c:y val="0.14612423447069114"/>
          <c:w val="0.32027366577924055"/>
          <c:h val="0.16503941185542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074548811104945"/>
          <c:y val="0.1452356288133522"/>
          <c:w val="0.54966899339123754"/>
          <c:h val="0.691010897918509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data4!$B$1</c:f>
              <c:strCache>
                <c:ptCount val="1"/>
                <c:pt idx="0">
                  <c:v>answer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data4!$A$2:$A$8</c:f>
              <c:strCache>
                <c:ptCount val="7"/>
                <c:pt idx="0">
                  <c:v>Yes, traditional AI</c:v>
                </c:pt>
                <c:pt idx="1">
                  <c:v>Yes, generative AI</c:v>
                </c:pt>
                <c:pt idx="2">
                  <c:v>Yes, both traditional and generative AI</c:v>
                </c:pt>
                <c:pt idx="3">
                  <c:v>Yes, but don't know which type</c:v>
                </c:pt>
                <c:pt idx="4">
                  <c:v>No, but planning to do so in the next 12 months</c:v>
                </c:pt>
                <c:pt idx="5">
                  <c:v>No, and we have no plans to do so in the near future</c:v>
                </c:pt>
                <c:pt idx="6">
                  <c:v>Don't know</c:v>
                </c:pt>
              </c:strCache>
            </c:strRef>
          </c:cat>
          <c:val>
            <c:numRef>
              <c:f>data4!$B$2:$B$8</c:f>
              <c:numCache>
                <c:formatCode>0.0</c:formatCode>
                <c:ptCount val="7"/>
                <c:pt idx="0">
                  <c:v>12.569832402234638</c:v>
                </c:pt>
                <c:pt idx="1">
                  <c:v>5.5865921787709496</c:v>
                </c:pt>
                <c:pt idx="2">
                  <c:v>13.966480446927374</c:v>
                </c:pt>
                <c:pt idx="3">
                  <c:v>6.1452513966480442</c:v>
                </c:pt>
                <c:pt idx="4">
                  <c:v>16.480446927374302</c:v>
                </c:pt>
                <c:pt idx="5">
                  <c:v>37.150837988826815</c:v>
                </c:pt>
                <c:pt idx="6">
                  <c:v>8.1005586592178762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1-42E3-8F9D-65F525585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46064"/>
        <c:axId val="690626751"/>
      </c:barChart>
      <c:catAx>
        <c:axId val="914646064"/>
        <c:scaling>
          <c:orientation val="maxMin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626751"/>
        <c:crosses val="autoZero"/>
        <c:auto val="0"/>
        <c:lblAlgn val="ctr"/>
        <c:lblOffset val="100"/>
        <c:noMultiLvlLbl val="0"/>
      </c:catAx>
      <c:valAx>
        <c:axId val="690626751"/>
        <c:scaling>
          <c:orientation val="minMax"/>
        </c:scaling>
        <c:delete val="1"/>
        <c:axPos val="t"/>
        <c:numFmt formatCode="0" sourceLinked="0"/>
        <c:majorTickMark val="out"/>
        <c:minorTickMark val="none"/>
        <c:tickLblPos val="nextTo"/>
        <c:crossAx val="91464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0639F5D-D659-41C0-AF84-F7191F169E93}">
  <sheetPr>
    <tabColor theme="7"/>
  </sheetPr>
  <sheetViews>
    <sheetView workbookViewId="0"/>
  </sheetViews>
  <pageMargins left="0.25" right="0.25" top="0.25" bottom="2" header="0.3" footer="0.25"/>
  <pageSetup orientation="landscape" horizontalDpi="200" verticalDpi="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3D48E0E-6324-48B5-89A5-D279BB15749A}">
  <sheetPr>
    <tabColor theme="7"/>
  </sheetPr>
  <sheetViews>
    <sheetView workbookViewId="0"/>
  </sheetViews>
  <pageMargins left="0.25" right="0.25" top="0.25" bottom="2" header="0.3" footer="0.25"/>
  <pageSetup orientation="landscape" verticalDpi="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378727-0104-4E37-8F09-66807D5932EE}">
  <sheetPr>
    <tabColor theme="7"/>
  </sheetPr>
  <sheetViews>
    <sheetView tabSelected="1" workbookViewId="0"/>
  </sheetViews>
  <pageMargins left="0.25" right="0.25" top="0.25" bottom="2" header="0.3" footer="0.25"/>
  <pageSetup orientation="landscape" horizontalDpi="200" verticalDpi="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8EB774B-9C6E-415E-BE7B-A97B09F2F2A7}">
  <sheetPr>
    <tabColor theme="7"/>
  </sheetPr>
  <sheetViews>
    <sheetView workbookViewId="0"/>
  </sheetViews>
  <pageMargins left="0.25" right="0.25" top="0.25" bottom="2" header="0.3" footer="0.25"/>
  <pageSetup orientation="landscape" horizontalDpi="200" verticalDpi="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E363AE1-DE8F-C4AC-365E-122D21903B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0.00769</cdr:x>
      <cdr:y>0.00849</cdr:y>
    </cdr:from>
    <cdr:to>
      <cdr:x>0.71702</cdr:x>
      <cdr:y>0.11133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FC1B38C-86EC-176D-9F60-50E1E012ED88}"/>
            </a:ext>
          </a:extLst>
        </cdr:cNvPr>
        <cdr:cNvSpPr txBox="1"/>
      </cdr:nvSpPr>
      <cdr:spPr>
        <a:xfrm xmlns:a="http://schemas.openxmlformats.org/drawingml/2006/main">
          <a:off x="73056" y="47626"/>
          <a:ext cx="6736099" cy="576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Chart 1</a:t>
          </a:r>
        </a:p>
        <a:p xmlns:a="http://schemas.openxmlformats.org/drawingml/2006/main">
          <a:r>
            <a:rPr lang="en-US" sz="1400" b="1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Texas employment grew in first quarter though overall activity slowed</a:t>
          </a:r>
        </a:p>
      </cdr:txBody>
    </cdr:sp>
  </cdr:relSizeAnchor>
  <cdr:relSizeAnchor xmlns:cdr="http://schemas.openxmlformats.org/drawingml/2006/chartDrawing">
    <cdr:from>
      <cdr:x>0</cdr:x>
      <cdr:y>0.11048</cdr:y>
    </cdr:from>
    <cdr:to>
      <cdr:x>0.69536</cdr:x>
      <cdr:y>0.34748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BBC2EBE-D5CB-642D-4A00-52A49D3109BC}"/>
            </a:ext>
          </a:extLst>
        </cdr:cNvPr>
        <cdr:cNvSpPr txBox="1"/>
      </cdr:nvSpPr>
      <cdr:spPr>
        <a:xfrm xmlns:a="http://schemas.openxmlformats.org/drawingml/2006/main">
          <a:off x="0" y="593521"/>
          <a:ext cx="6596811" cy="1273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Diffusion index, three-month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moving average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0.47106</cdr:x>
      <cdr:y>0.1093</cdr:y>
    </cdr:from>
    <cdr:to>
      <cdr:x>1</cdr:x>
      <cdr:y>0.31594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28DC54F-5A22-5A0C-1EE7-F0FF72D9DE0D}"/>
            </a:ext>
          </a:extLst>
        </cdr:cNvPr>
        <cdr:cNvSpPr txBox="1"/>
      </cdr:nvSpPr>
      <cdr:spPr>
        <a:xfrm xmlns:a="http://schemas.openxmlformats.org/drawingml/2006/main">
          <a:off x="4468920" y="587158"/>
          <a:ext cx="5017980" cy="1110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Percent,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quarter over quarter, annualized 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0.76747</cdr:y>
    </cdr:from>
    <cdr:to>
      <cdr:x>1</cdr:x>
      <cdr:y>0.95863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2A33664-28D7-1D0E-FD26-DFFDFA0694EB}"/>
            </a:ext>
          </a:extLst>
        </cdr:cNvPr>
        <cdr:cNvSpPr txBox="1"/>
      </cdr:nvSpPr>
      <cdr:spPr>
        <a:xfrm xmlns:a="http://schemas.openxmlformats.org/drawingml/2006/main">
          <a:off x="0" y="4132621"/>
          <a:ext cx="9494274" cy="1029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TMOS is the Texas Manufacturing Outlook Survey; TSSOS is the Texas Service Sector Outlook Survey.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a diffusion index, readings exceeding zero indicate growth, and those below zero indicate contraction. The m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anufacturing production index and the services revenue index are three-month moving averages of monthly data through April 2024.  Employment growth is the annualized quarter-to-quarter growth rate. Employment growth data are updated through first quarter 2024. Texas employment severely contracted at the pandemic's onset in 2020, falling below the right-hand scale.</a:t>
          </a:r>
        </a:p>
        <a:p xmlns:a="http://schemas.openxmlformats.org/drawingml/2006/main">
          <a:pPr algn="l"/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SOURCES: Texas Workforce Commission; Bureau of Labor Statistics; Federal Reserve Bank of Dallas Texas Business Outlook Surveys.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0.85743</cdr:x>
      <cdr:y>0.82151</cdr:y>
    </cdr:from>
    <cdr:to>
      <cdr:x>1</cdr:x>
      <cdr:y>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1DB4EE2-8F6A-4DA0-48AA-8B6F8E484349}"/>
            </a:ext>
          </a:extLst>
        </cdr:cNvPr>
        <cdr:cNvSpPr txBox="1"/>
      </cdr:nvSpPr>
      <cdr:spPr>
        <a:xfrm xmlns:a="http://schemas.openxmlformats.org/drawingml/2006/main">
          <a:off x="8134350" y="4413250"/>
          <a:ext cx="1352550" cy="958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</a:t>
          </a:r>
          <a:r>
            <a:rPr lang="en-US" sz="1100" baseline="0">
              <a:latin typeface="Montserrat" panose="00000500000000000000" pitchFamily="2" charset="0"/>
            </a:rPr>
            <a:t> Bank of Dallas</a:t>
          </a:r>
          <a:endParaRPr lang="en-US" sz="1100"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0.77066</cdr:x>
      <cdr:y>0.63276</cdr:y>
    </cdr:from>
    <cdr:to>
      <cdr:x>0.80882</cdr:x>
      <cdr:y>0.63276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8C89A840-452C-8D3F-79BF-0D13A03670F4}"/>
            </a:ext>
          </a:extLst>
        </cdr:cNvPr>
        <cdr:cNvCxnSpPr/>
      </cdr:nvCxnSpPr>
      <cdr:spPr>
        <a:xfrm xmlns:a="http://schemas.openxmlformats.org/drawingml/2006/main">
          <a:off x="7311219" y="3399272"/>
          <a:ext cx="362021" cy="0"/>
        </a:xfrm>
        <a:prstGeom xmlns:a="http://schemas.openxmlformats.org/drawingml/2006/main" prst="straightConnector1">
          <a:avLst/>
        </a:prstGeom>
        <a:ln xmlns:a="http://schemas.openxmlformats.org/drawingml/2006/main" w="15875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0.49799</cdr:x>
      <cdr:y>0.50355</cdr:y>
    </cdr:from>
    <cdr:to>
      <cdr:x>0.53733</cdr:x>
      <cdr:y>0.50407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7305CB89-BE61-6B8B-370D-EF039E7F4230}"/>
            </a:ext>
          </a:extLst>
        </cdr:cNvPr>
        <cdr:cNvCxnSpPr/>
      </cdr:nvCxnSpPr>
      <cdr:spPr>
        <a:xfrm xmlns:a="http://schemas.openxmlformats.org/drawingml/2006/main">
          <a:off x="4724400" y="2705100"/>
          <a:ext cx="373190" cy="2836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accent3"/>
          </a:solidFill>
          <a:headEnd type="triangle"/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0.49799</cdr:x>
      <cdr:y>0.56448</cdr:y>
    </cdr:from>
    <cdr:to>
      <cdr:x>0.53535</cdr:x>
      <cdr:y>0.56501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51FF7DE1-53B0-5B83-3FE0-BC25A50768BE}"/>
            </a:ext>
          </a:extLst>
        </cdr:cNvPr>
        <cdr:cNvCxnSpPr/>
      </cdr:nvCxnSpPr>
      <cdr:spPr>
        <a:xfrm xmlns:a="http://schemas.openxmlformats.org/drawingml/2006/main" flipV="1">
          <a:off x="4724400" y="3032454"/>
          <a:ext cx="354412" cy="2846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accent2"/>
          </a:solidFill>
          <a:headEnd type="triangle"/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088806-147A-6990-C47C-C759FF7794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0.9078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0EE12CD-FCDD-8BAF-57C4-5A9E2183257A}"/>
            </a:ext>
          </a:extLst>
        </cdr:cNvPr>
        <cdr:cNvSpPr txBox="1"/>
      </cdr:nvSpPr>
      <cdr:spPr>
        <a:xfrm xmlns:a="http://schemas.openxmlformats.org/drawingml/2006/main">
          <a:off x="0" y="4876800"/>
          <a:ext cx="94869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NOTES: Data are the Consumer Price Index (CPI) for Dallas–Fort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Worth and are 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seasonally adjusted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through March 2024. </a:t>
          </a:r>
        </a:p>
        <a:p xmlns:a="http://schemas.openxmlformats.org/drawingml/2006/main"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SOURCE: Bureau of Labor Statistics.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0.08475</cdr:y>
    </cdr:from>
    <cdr:to>
      <cdr:x>0.3402</cdr:x>
      <cdr:y>0.14184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AB5EB78-5E0D-89C4-BF14-19BCD8732FFF}"/>
            </a:ext>
          </a:extLst>
        </cdr:cNvPr>
        <cdr:cNvSpPr txBox="1"/>
      </cdr:nvSpPr>
      <cdr:spPr>
        <a:xfrm xmlns:a="http://schemas.openxmlformats.org/drawingml/2006/main">
          <a:off x="0" y="455287"/>
          <a:ext cx="3227443" cy="30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Percent, year over year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0.13193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928032A-CFFE-98AD-9DB8-AFB51FAAAF7F}"/>
            </a:ext>
          </a:extLst>
        </cdr:cNvPr>
        <cdr:cNvSpPr txBox="1"/>
      </cdr:nvSpPr>
      <cdr:spPr>
        <a:xfrm xmlns:a="http://schemas.openxmlformats.org/drawingml/2006/main">
          <a:off x="0" y="0"/>
          <a:ext cx="9494024" cy="710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Chart 2 </a:t>
          </a:r>
        </a:p>
        <a:p xmlns:a="http://schemas.openxmlformats.org/drawingml/2006/main">
          <a:pPr algn="l"/>
          <a:r>
            <a:rPr lang="en-US" sz="1400" b="1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Dallas–Fort Worth price</a:t>
          </a:r>
          <a:r>
            <a:rPr lang="en-US" sz="1400" b="1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 pressures ease but remain elevated</a:t>
          </a:r>
          <a:endParaRPr lang="en-US" sz="1400" b="1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0.69709</cdr:x>
      <cdr:y>0.87434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C828DDB-E201-6385-D2F6-8A59D6315936}"/>
            </a:ext>
          </a:extLst>
        </cdr:cNvPr>
        <cdr:cNvSpPr txBox="1"/>
      </cdr:nvSpPr>
      <cdr:spPr>
        <a:xfrm xmlns:a="http://schemas.openxmlformats.org/drawingml/2006/main">
          <a:off x="6619875" y="4705349"/>
          <a:ext cx="28765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</a:t>
          </a:r>
          <a:r>
            <a:rPr lang="en-US" sz="1100" baseline="0">
              <a:latin typeface="Montserrat" panose="00000500000000000000" pitchFamily="2" charset="0"/>
            </a:rPr>
            <a:t> Bank of Dallas</a:t>
          </a:r>
          <a:endParaRPr lang="en-US" sz="1100">
            <a:latin typeface="Montserrat" panose="00000500000000000000" pitchFamily="2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948A5C81-DDA8-46AD-E10A-010FE395C2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0.86133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0EE12CD-FCDD-8BAF-57C4-5A9E2183257A}"/>
            </a:ext>
          </a:extLst>
        </cdr:cNvPr>
        <cdr:cNvSpPr txBox="1"/>
      </cdr:nvSpPr>
      <cdr:spPr>
        <a:xfrm xmlns:a="http://schemas.openxmlformats.org/drawingml/2006/main">
          <a:off x="0" y="4629978"/>
          <a:ext cx="9491870" cy="745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Data are twice per quarter through March 2024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. CRE refers to commercial real estate lending.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a diffusion index, readings exceeding zero indicate growth, and those below zero indicate contraction. Nonperforming loans are those 90 days past due.</a:t>
          </a:r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SOURCE: Federal Reserve Bank of Dallas Banking Conditions Survey.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0.0897</cdr:y>
    </cdr:from>
    <cdr:to>
      <cdr:x>0.3402</cdr:x>
      <cdr:y>0.19307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AB5EB78-5E0D-89C4-BF14-19BCD8732FFF}"/>
            </a:ext>
          </a:extLst>
        </cdr:cNvPr>
        <cdr:cNvSpPr txBox="1"/>
      </cdr:nvSpPr>
      <cdr:spPr>
        <a:xfrm xmlns:a="http://schemas.openxmlformats.org/drawingml/2006/main">
          <a:off x="0" y="482774"/>
          <a:ext cx="3231527" cy="556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Diffusion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index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0.13193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928032A-CFFE-98AD-9DB8-AFB51FAAAF7F}"/>
            </a:ext>
          </a:extLst>
        </cdr:cNvPr>
        <cdr:cNvSpPr txBox="1"/>
      </cdr:nvSpPr>
      <cdr:spPr>
        <a:xfrm xmlns:a="http://schemas.openxmlformats.org/drawingml/2006/main">
          <a:off x="0" y="0"/>
          <a:ext cx="9494024" cy="710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Chart 3</a:t>
          </a:r>
        </a:p>
        <a:p xmlns:a="http://schemas.openxmlformats.org/drawingml/2006/main">
          <a:pPr algn="l"/>
          <a:r>
            <a:rPr lang="en-US" sz="1400" b="1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Loan nonperformance</a:t>
          </a:r>
          <a:r>
            <a:rPr lang="en-US" sz="1400" b="1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 picks up as loan volumes dip</a:t>
          </a:r>
          <a:endParaRPr lang="en-US" sz="1400" b="1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0.69709</cdr:x>
      <cdr:y>0.87434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C828DDB-E201-6385-D2F6-8A59D6315936}"/>
            </a:ext>
          </a:extLst>
        </cdr:cNvPr>
        <cdr:cNvSpPr txBox="1"/>
      </cdr:nvSpPr>
      <cdr:spPr>
        <a:xfrm xmlns:a="http://schemas.openxmlformats.org/drawingml/2006/main">
          <a:off x="6619875" y="4705349"/>
          <a:ext cx="28765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</a:t>
          </a:r>
          <a:r>
            <a:rPr lang="en-US" sz="1100" baseline="0">
              <a:latin typeface="Montserrat" panose="00000500000000000000" pitchFamily="2" charset="0"/>
            </a:rPr>
            <a:t> Bank of Dallas</a:t>
          </a:r>
          <a:endParaRPr lang="en-US" sz="1100">
            <a:latin typeface="Montserrat" panose="00000500000000000000" pitchFamily="2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76D49BE8-87C6-2B6A-7119-B3976D2C8E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0.84308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0EE12CD-FCDD-8BAF-57C4-5A9E2183257A}"/>
            </a:ext>
          </a:extLst>
        </cdr:cNvPr>
        <cdr:cNvSpPr txBox="1"/>
      </cdr:nvSpPr>
      <cdr:spPr>
        <a:xfrm xmlns:a="http://schemas.openxmlformats.org/drawingml/2006/main">
          <a:off x="0" y="4539738"/>
          <a:ext cx="9494274" cy="844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Percent values come from responses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of firms to the question "Is your firm currently using AI?" Numbers may not total 100 because of rounding. Traditional </a:t>
          </a:r>
          <a:r>
            <a:rPr lang="en-US" sz="11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AI refers to algorithms that teach machines how to complete tasks by identifying statistical patterns in data. Generative AI iteratively produces</a:t>
          </a: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new content, drawing upon ongoing collection of existing material.</a:t>
          </a:r>
          <a:endParaRPr lang="en-US" sz="11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SOURCE: Federal Reserve Bank of Dallas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Texas Business Outlook Surveys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0.13193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928032A-CFFE-98AD-9DB8-AFB51FAAAF7F}"/>
            </a:ext>
          </a:extLst>
        </cdr:cNvPr>
        <cdr:cNvSpPr txBox="1"/>
      </cdr:nvSpPr>
      <cdr:spPr>
        <a:xfrm xmlns:a="http://schemas.openxmlformats.org/drawingml/2006/main">
          <a:off x="0" y="0"/>
          <a:ext cx="9494024" cy="710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Chart</a:t>
          </a:r>
          <a:r>
            <a:rPr lang="en-US" sz="1400" b="1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 4</a:t>
          </a:r>
        </a:p>
        <a:p xmlns:a="http://schemas.openxmlformats.org/drawingml/2006/main">
          <a:pPr algn="l"/>
          <a:r>
            <a:rPr lang="en-US" sz="1400" b="1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Majority of Texas firms use or plan to use artificial intelligence technology</a:t>
          </a:r>
          <a:endParaRPr lang="en-US" sz="1400" b="1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0.69709</cdr:x>
      <cdr:y>0.87434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C828DDB-E201-6385-D2F6-8A59D6315936}"/>
            </a:ext>
          </a:extLst>
        </cdr:cNvPr>
        <cdr:cNvSpPr txBox="1"/>
      </cdr:nvSpPr>
      <cdr:spPr>
        <a:xfrm xmlns:a="http://schemas.openxmlformats.org/drawingml/2006/main">
          <a:off x="6619875" y="4705349"/>
          <a:ext cx="28765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</a:t>
          </a:r>
          <a:r>
            <a:rPr lang="en-US" sz="1100" baseline="0">
              <a:latin typeface="Montserrat" panose="00000500000000000000" pitchFamily="2" charset="0"/>
            </a:rPr>
            <a:t> Bank of Dallas</a:t>
          </a:r>
          <a:endParaRPr lang="en-US" sz="1100"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0.39497</cdr:x>
      <cdr:y>0.10178</cdr:y>
    </cdr:from>
    <cdr:to>
      <cdr:x>0.60856</cdr:x>
      <cdr:y>0.15366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0E22DE9-0D25-340F-22F3-D2BAFEFB07B1}"/>
            </a:ext>
          </a:extLst>
        </cdr:cNvPr>
        <cdr:cNvSpPr txBox="1"/>
      </cdr:nvSpPr>
      <cdr:spPr>
        <a:xfrm xmlns:a="http://schemas.openxmlformats.org/drawingml/2006/main">
          <a:off x="3747006" y="546750"/>
          <a:ext cx="2026307" cy="27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 of respondents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1mdn01/LOCALS~1/Temp/notesE1EF34/SpecialQuestions_06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11K-Charts">
      <a:dk1>
        <a:srgbClr val="000000"/>
      </a:dk1>
      <a:lt1>
        <a:srgbClr val="FFFFFF"/>
      </a:lt1>
      <a:dk2>
        <a:srgbClr val="FBB040"/>
      </a:dk2>
      <a:lt2>
        <a:srgbClr val="2B5280"/>
      </a:lt2>
      <a:accent1>
        <a:srgbClr val="C3362B"/>
      </a:accent1>
      <a:accent2>
        <a:srgbClr val="6DBDE1"/>
      </a:accent2>
      <a:accent3>
        <a:srgbClr val="5BA73F"/>
      </a:accent3>
      <a:accent4>
        <a:srgbClr val="6F4A99"/>
      </a:accent4>
      <a:accent5>
        <a:srgbClr val="F47721"/>
      </a:accent5>
      <a:accent6>
        <a:srgbClr val="059F9F"/>
      </a:accent6>
      <a:hlink>
        <a:srgbClr val="0063A9"/>
      </a:hlink>
      <a:folHlink>
        <a:srgbClr val="6F4A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7703-F4AB-40A8-B77D-BD2B4C6F8835}">
  <sheetPr>
    <tabColor theme="7" tint="0.79998168889431442"/>
  </sheetPr>
  <dimension ref="A1:X88"/>
  <sheetViews>
    <sheetView topLeftCell="A10" workbookViewId="0">
      <selection activeCell="L20" sqref="L20"/>
    </sheetView>
  </sheetViews>
  <sheetFormatPr defaultRowHeight="15" x14ac:dyDescent="0.25"/>
  <cols>
    <col min="2" max="2" width="16.140625" hidden="1" customWidth="1"/>
    <col min="3" max="3" width="9.140625" hidden="1" customWidth="1"/>
  </cols>
  <sheetData>
    <row r="1" spans="1:24" x14ac:dyDescent="0.25">
      <c r="D1" t="s">
        <v>0</v>
      </c>
      <c r="E1" t="s">
        <v>1</v>
      </c>
      <c r="F1" t="s">
        <v>2</v>
      </c>
    </row>
    <row r="2" spans="1:24" x14ac:dyDescent="0.25">
      <c r="C2" s="1" t="s">
        <v>3</v>
      </c>
      <c r="D2" t="s">
        <v>4</v>
      </c>
      <c r="E2" t="s">
        <v>5</v>
      </c>
    </row>
    <row r="3" spans="1:24" x14ac:dyDescent="0.25">
      <c r="C3" t="s">
        <v>6</v>
      </c>
      <c r="D3" t="s">
        <v>7</v>
      </c>
      <c r="E3" t="s">
        <v>8</v>
      </c>
      <c r="W3">
        <v>20181</v>
      </c>
      <c r="X3" s="2">
        <f>O12</f>
        <v>2.54</v>
      </c>
    </row>
    <row r="4" spans="1:24" x14ac:dyDescent="0.25">
      <c r="C4" t="s">
        <v>9</v>
      </c>
      <c r="D4" t="s">
        <v>10</v>
      </c>
      <c r="E4" t="s">
        <v>10</v>
      </c>
      <c r="W4">
        <f>W3+1</f>
        <v>20182</v>
      </c>
      <c r="X4" s="2">
        <f t="shared" ref="X4:X28" si="0">O13</f>
        <v>3.03</v>
      </c>
    </row>
    <row r="5" spans="1:24" x14ac:dyDescent="0.25">
      <c r="A5" t="str">
        <f>IF(RIGHT(C5,1)="7",LEFT(C5,4),"")</f>
        <v/>
      </c>
      <c r="B5" t="str">
        <f>_xlfn.CONCAT(LEFT(C5,4),ROUNDUP(_xlfn.NUMBERVALUE(RIGHT(C5,2))/3,0))</f>
        <v>20181</v>
      </c>
      <c r="C5" t="s">
        <v>11</v>
      </c>
      <c r="D5" s="4">
        <v>23.599999999999998</v>
      </c>
      <c r="E5" s="4">
        <v>21.733333333333331</v>
      </c>
      <c r="F5" s="4">
        <f>_xlfn.XLOOKUP(_xlfn.NUMBERVALUE(B5),$W$3:$W$28,$X$3:$X$28)</f>
        <v>2.54</v>
      </c>
      <c r="W5">
        <f t="shared" ref="W5:W6" si="1">W4+1</f>
        <v>20183</v>
      </c>
      <c r="X5" s="2">
        <f t="shared" si="0"/>
        <v>2.81</v>
      </c>
    </row>
    <row r="6" spans="1:24" x14ac:dyDescent="0.25">
      <c r="A6" t="str">
        <f t="shared" ref="A6:A69" si="2">IF(RIGHT(C6,1)="7",LEFT(C6,4),"")</f>
        <v/>
      </c>
      <c r="C6" t="s">
        <v>12</v>
      </c>
      <c r="D6" s="4">
        <v>27.766666666666666</v>
      </c>
      <c r="E6" s="4">
        <v>18</v>
      </c>
      <c r="F6" s="4" t="e">
        <f>_xlfn.XLOOKUP(_xlfn.NUMBERVALUE(B6),$W$3:$W$28,$X$3:$X$28)</f>
        <v>#N/A</v>
      </c>
      <c r="W6">
        <f t="shared" si="1"/>
        <v>20184</v>
      </c>
      <c r="X6" s="2">
        <f t="shared" si="0"/>
        <v>1.93</v>
      </c>
    </row>
    <row r="7" spans="1:24" x14ac:dyDescent="0.25">
      <c r="A7" t="str">
        <f t="shared" si="2"/>
        <v/>
      </c>
      <c r="C7" t="s">
        <v>13</v>
      </c>
      <c r="D7" s="4">
        <v>21.333333333333332</v>
      </c>
      <c r="E7" s="4">
        <v>16.099999999999998</v>
      </c>
      <c r="F7" s="4" t="e">
        <f t="shared" ref="F7:F69" si="3">_xlfn.XLOOKUP(_xlfn.NUMBERVALUE(B7),$W$3:$W$28,$X$3:$X$28)</f>
        <v>#N/A</v>
      </c>
      <c r="W7">
        <f>W3+10</f>
        <v>20191</v>
      </c>
      <c r="X7" s="2">
        <f t="shared" si="0"/>
        <v>2.31</v>
      </c>
    </row>
    <row r="8" spans="1:24" x14ac:dyDescent="0.25">
      <c r="A8" t="str">
        <f t="shared" si="2"/>
        <v/>
      </c>
      <c r="B8" t="str">
        <f t="shared" ref="B8" si="4">_xlfn.CONCAT(LEFT(C8,4),ROUNDUP(_xlfn.NUMBERVALUE(RIGHT(C8,2))/3,0))</f>
        <v>20182</v>
      </c>
      <c r="C8" t="s">
        <v>14</v>
      </c>
      <c r="D8" s="4">
        <v>23</v>
      </c>
      <c r="E8" s="4">
        <v>16.133333333333336</v>
      </c>
      <c r="F8" s="4">
        <f>_xlfn.XLOOKUP(_xlfn.NUMBERVALUE(B8),$W$3:$W$28,$X$3:$X$28)</f>
        <v>3.03</v>
      </c>
      <c r="W8">
        <f t="shared" ref="W8:W26" si="5">W7+1</f>
        <v>20192</v>
      </c>
      <c r="X8" s="2">
        <f t="shared" si="0"/>
        <v>2.34</v>
      </c>
    </row>
    <row r="9" spans="1:24" x14ac:dyDescent="0.25">
      <c r="A9" t="str">
        <f t="shared" si="2"/>
        <v/>
      </c>
      <c r="C9" t="s">
        <v>15</v>
      </c>
      <c r="D9" s="4">
        <v>24.2</v>
      </c>
      <c r="E9" s="4">
        <v>19.633333333333333</v>
      </c>
      <c r="F9" s="4" t="e">
        <f t="shared" si="3"/>
        <v>#N/A</v>
      </c>
      <c r="N9" s="1" t="s">
        <v>16</v>
      </c>
      <c r="W9">
        <f t="shared" si="5"/>
        <v>20193</v>
      </c>
      <c r="X9" s="2">
        <f t="shared" si="0"/>
        <v>2.5</v>
      </c>
    </row>
    <row r="10" spans="1:24" x14ac:dyDescent="0.25">
      <c r="A10" t="str">
        <f t="shared" si="2"/>
        <v/>
      </c>
      <c r="C10" t="s">
        <v>17</v>
      </c>
      <c r="D10" s="4">
        <v>27.433333333333334</v>
      </c>
      <c r="E10" s="4">
        <v>19.400000000000002</v>
      </c>
      <c r="F10" s="4" t="e">
        <f t="shared" si="3"/>
        <v>#N/A</v>
      </c>
      <c r="N10" t="s">
        <v>6</v>
      </c>
      <c r="O10" t="s">
        <v>18</v>
      </c>
      <c r="W10">
        <f t="shared" si="5"/>
        <v>20194</v>
      </c>
      <c r="X10" s="2">
        <f t="shared" si="0"/>
        <v>1.37</v>
      </c>
    </row>
    <row r="11" spans="1:24" x14ac:dyDescent="0.25">
      <c r="A11" t="str">
        <f t="shared" si="2"/>
        <v>2018</v>
      </c>
      <c r="B11" t="str">
        <f t="shared" ref="B11" si="6">_xlfn.CONCAT(LEFT(C11,4),ROUNDUP(_xlfn.NUMBERVALUE(RIGHT(C11,2))/3,0))</f>
        <v>20183</v>
      </c>
      <c r="C11" t="s">
        <v>19</v>
      </c>
      <c r="D11" s="4">
        <v>28.866666666666671</v>
      </c>
      <c r="E11" s="4">
        <v>22.666666666666668</v>
      </c>
      <c r="F11" s="4">
        <f t="shared" si="3"/>
        <v>2.81</v>
      </c>
      <c r="N11" t="s">
        <v>9</v>
      </c>
      <c r="W11">
        <f t="shared" ref="W11" si="7">W7+10</f>
        <v>20201</v>
      </c>
      <c r="X11" s="2">
        <f t="shared" si="0"/>
        <v>1.35</v>
      </c>
    </row>
    <row r="12" spans="1:24" x14ac:dyDescent="0.25">
      <c r="A12" t="str">
        <f t="shared" si="2"/>
        <v/>
      </c>
      <c r="C12" t="s">
        <v>20</v>
      </c>
      <c r="D12" s="4">
        <v>27.333333333333332</v>
      </c>
      <c r="E12" s="4">
        <v>21.599999999999998</v>
      </c>
      <c r="F12" s="4" t="e">
        <f t="shared" si="3"/>
        <v>#N/A</v>
      </c>
      <c r="N12" t="s">
        <v>21</v>
      </c>
      <c r="O12" s="2">
        <v>2.54</v>
      </c>
      <c r="W12">
        <f t="shared" ref="W12" si="8">W11+1</f>
        <v>20202</v>
      </c>
      <c r="X12" s="2">
        <f t="shared" si="0"/>
        <v>-31.86</v>
      </c>
    </row>
    <row r="13" spans="1:24" x14ac:dyDescent="0.25">
      <c r="A13" t="str">
        <f t="shared" si="2"/>
        <v/>
      </c>
      <c r="C13" t="s">
        <v>22</v>
      </c>
      <c r="D13" s="4">
        <v>26.566666666666663</v>
      </c>
      <c r="E13" s="4">
        <v>24.099999999999998</v>
      </c>
      <c r="F13" s="4" t="e">
        <f t="shared" si="3"/>
        <v>#N/A</v>
      </c>
      <c r="N13" t="s">
        <v>23</v>
      </c>
      <c r="O13" s="2">
        <v>3.03</v>
      </c>
      <c r="W13">
        <f t="shared" si="5"/>
        <v>20203</v>
      </c>
      <c r="X13" s="2">
        <f t="shared" si="0"/>
        <v>11.88</v>
      </c>
    </row>
    <row r="14" spans="1:24" x14ac:dyDescent="0.25">
      <c r="A14" t="str">
        <f t="shared" si="2"/>
        <v/>
      </c>
      <c r="B14" t="str">
        <f t="shared" ref="B14" si="9">_xlfn.CONCAT(LEFT(C14,4),ROUNDUP(_xlfn.NUMBERVALUE(RIGHT(C14,2))/3,0))</f>
        <v>20184</v>
      </c>
      <c r="C14" t="s">
        <v>24</v>
      </c>
      <c r="D14" s="4">
        <v>22.466666666666669</v>
      </c>
      <c r="E14" s="4">
        <v>22.033333333333331</v>
      </c>
      <c r="F14" s="4">
        <f t="shared" si="3"/>
        <v>1.93</v>
      </c>
      <c r="N14" t="s">
        <v>25</v>
      </c>
      <c r="O14" s="2">
        <v>2.81</v>
      </c>
      <c r="W14">
        <f t="shared" si="5"/>
        <v>20204</v>
      </c>
      <c r="X14" s="2">
        <f t="shared" si="0"/>
        <v>6.85</v>
      </c>
    </row>
    <row r="15" spans="1:24" x14ac:dyDescent="0.25">
      <c r="A15" t="str">
        <f t="shared" si="2"/>
        <v/>
      </c>
      <c r="C15" t="s">
        <v>26</v>
      </c>
      <c r="D15" s="4">
        <v>15.633333333333333</v>
      </c>
      <c r="E15" s="4">
        <v>22.033333333333331</v>
      </c>
      <c r="F15" s="4" t="e">
        <f t="shared" si="3"/>
        <v>#N/A</v>
      </c>
      <c r="N15" t="s">
        <v>27</v>
      </c>
      <c r="O15" s="2">
        <v>1.93</v>
      </c>
      <c r="W15">
        <f t="shared" ref="W15" si="10">W11+10</f>
        <v>20211</v>
      </c>
      <c r="X15" s="2">
        <f t="shared" si="0"/>
        <v>3.69</v>
      </c>
    </row>
    <row r="16" spans="1:24" x14ac:dyDescent="0.25">
      <c r="A16" t="str">
        <f t="shared" si="2"/>
        <v/>
      </c>
      <c r="C16" t="s">
        <v>28</v>
      </c>
      <c r="D16" s="4">
        <v>10.133333333333333</v>
      </c>
      <c r="E16" s="4">
        <v>16.366666666666667</v>
      </c>
      <c r="F16" s="4" t="e">
        <f t="shared" si="3"/>
        <v>#N/A</v>
      </c>
      <c r="N16" t="s">
        <v>29</v>
      </c>
      <c r="O16" s="2">
        <v>2.31</v>
      </c>
      <c r="W16">
        <f t="shared" ref="W16" si="11">W15+1</f>
        <v>20212</v>
      </c>
      <c r="X16" s="2">
        <f t="shared" si="0"/>
        <v>6.45</v>
      </c>
    </row>
    <row r="17" spans="1:24" x14ac:dyDescent="0.25">
      <c r="A17" t="str">
        <f t="shared" si="2"/>
        <v/>
      </c>
      <c r="B17" t="str">
        <f t="shared" ref="B17" si="12">_xlfn.CONCAT(LEFT(C17,4),ROUNDUP(_xlfn.NUMBERVALUE(RIGHT(C17,2))/3,0))</f>
        <v>20191</v>
      </c>
      <c r="C17" t="s">
        <v>30</v>
      </c>
      <c r="D17" s="4">
        <v>9.5333333333333332</v>
      </c>
      <c r="E17" s="4">
        <v>15.266666666666666</v>
      </c>
      <c r="F17" s="4">
        <f t="shared" si="3"/>
        <v>2.31</v>
      </c>
      <c r="N17" t="s">
        <v>31</v>
      </c>
      <c r="O17" s="2">
        <v>2.34</v>
      </c>
      <c r="W17">
        <f t="shared" si="5"/>
        <v>20213</v>
      </c>
      <c r="X17" s="2">
        <f t="shared" si="0"/>
        <v>6.82</v>
      </c>
    </row>
    <row r="18" spans="1:24" x14ac:dyDescent="0.25">
      <c r="A18" t="str">
        <f t="shared" si="2"/>
        <v/>
      </c>
      <c r="C18" t="s">
        <v>32</v>
      </c>
      <c r="D18" s="4">
        <v>9.8666666666666671</v>
      </c>
      <c r="E18" s="4">
        <v>14.233333333333334</v>
      </c>
      <c r="F18" s="4" t="e">
        <f t="shared" si="3"/>
        <v>#N/A</v>
      </c>
      <c r="N18" t="s">
        <v>33</v>
      </c>
      <c r="O18" s="2">
        <v>2.5</v>
      </c>
      <c r="W18">
        <f t="shared" si="5"/>
        <v>20214</v>
      </c>
      <c r="X18" s="2">
        <f t="shared" si="0"/>
        <v>7.36</v>
      </c>
    </row>
    <row r="19" spans="1:24" x14ac:dyDescent="0.25">
      <c r="A19" t="str">
        <f t="shared" si="2"/>
        <v/>
      </c>
      <c r="C19" t="s">
        <v>34</v>
      </c>
      <c r="D19" s="4">
        <v>11.700000000000001</v>
      </c>
      <c r="E19" s="4">
        <v>14.866666666666667</v>
      </c>
      <c r="F19" s="4" t="e">
        <f t="shared" si="3"/>
        <v>#N/A</v>
      </c>
      <c r="N19" t="s">
        <v>35</v>
      </c>
      <c r="O19" s="2">
        <v>1.37</v>
      </c>
      <c r="W19">
        <f t="shared" ref="W19" si="13">W15+10</f>
        <v>20221</v>
      </c>
      <c r="X19" s="2">
        <f t="shared" si="0"/>
        <v>4.9000000000000004</v>
      </c>
    </row>
    <row r="20" spans="1:24" x14ac:dyDescent="0.25">
      <c r="A20" t="str">
        <f t="shared" si="2"/>
        <v/>
      </c>
      <c r="B20" t="str">
        <f t="shared" ref="B20" si="14">_xlfn.CONCAT(LEFT(C20,4),ROUNDUP(_xlfn.NUMBERVALUE(RIGHT(C20,2))/3,0))</f>
        <v>20192</v>
      </c>
      <c r="C20" t="s">
        <v>36</v>
      </c>
      <c r="D20" s="4">
        <v>10.766666666666666</v>
      </c>
      <c r="E20" s="4">
        <v>14.433333333333332</v>
      </c>
      <c r="F20" s="4">
        <f t="shared" si="3"/>
        <v>2.34</v>
      </c>
      <c r="N20" t="s">
        <v>37</v>
      </c>
      <c r="O20" s="2">
        <v>1.35</v>
      </c>
      <c r="W20">
        <f t="shared" ref="W20" si="15">W19+1</f>
        <v>20222</v>
      </c>
      <c r="X20" s="2">
        <f t="shared" si="0"/>
        <v>5.95</v>
      </c>
    </row>
    <row r="21" spans="1:24" x14ac:dyDescent="0.25">
      <c r="A21" t="str">
        <f t="shared" si="2"/>
        <v/>
      </c>
      <c r="C21" t="s">
        <v>38</v>
      </c>
      <c r="D21" s="4">
        <v>8.8666666666666671</v>
      </c>
      <c r="E21" s="4">
        <v>9.5666666666666682</v>
      </c>
      <c r="F21" s="4" t="e">
        <f t="shared" si="3"/>
        <v>#N/A</v>
      </c>
      <c r="N21" t="s">
        <v>39</v>
      </c>
      <c r="O21" s="2">
        <v>-31.86</v>
      </c>
      <c r="W21">
        <f t="shared" si="5"/>
        <v>20223</v>
      </c>
      <c r="X21" s="2">
        <f t="shared" si="0"/>
        <v>5.74</v>
      </c>
    </row>
    <row r="22" spans="1:24" x14ac:dyDescent="0.25">
      <c r="A22" t="str">
        <f t="shared" si="2"/>
        <v/>
      </c>
      <c r="C22" t="s">
        <v>40</v>
      </c>
      <c r="D22" s="4">
        <v>8.6666666666666661</v>
      </c>
      <c r="E22" s="4">
        <v>10.466666666666667</v>
      </c>
      <c r="F22" s="4" t="e">
        <f t="shared" si="3"/>
        <v>#N/A</v>
      </c>
      <c r="N22" t="s">
        <v>41</v>
      </c>
      <c r="O22" s="2">
        <v>11.88</v>
      </c>
      <c r="W22">
        <f t="shared" si="5"/>
        <v>20224</v>
      </c>
      <c r="X22" s="2">
        <f t="shared" si="0"/>
        <v>2.39</v>
      </c>
    </row>
    <row r="23" spans="1:24" x14ac:dyDescent="0.25">
      <c r="A23" t="str">
        <f t="shared" si="2"/>
        <v>2019</v>
      </c>
      <c r="B23" t="str">
        <f t="shared" ref="B23" si="16">_xlfn.CONCAT(LEFT(C23,4),ROUNDUP(_xlfn.NUMBERVALUE(RIGHT(C23,2))/3,0))</f>
        <v>20193</v>
      </c>
      <c r="C23" t="s">
        <v>42</v>
      </c>
      <c r="D23" s="4">
        <v>7.7666666666666666</v>
      </c>
      <c r="E23" s="4">
        <v>12.866666666666665</v>
      </c>
      <c r="F23" s="4">
        <f t="shared" si="3"/>
        <v>2.5</v>
      </c>
      <c r="N23" t="s">
        <v>43</v>
      </c>
      <c r="O23" s="2">
        <v>6.85</v>
      </c>
      <c r="W23">
        <f t="shared" ref="W23" si="17">W19+10</f>
        <v>20231</v>
      </c>
      <c r="X23" s="2">
        <f t="shared" si="0"/>
        <v>4.43</v>
      </c>
    </row>
    <row r="24" spans="1:24" x14ac:dyDescent="0.25">
      <c r="A24" t="str">
        <f t="shared" si="2"/>
        <v/>
      </c>
      <c r="C24" t="s">
        <v>44</v>
      </c>
      <c r="D24" s="4">
        <v>12.9</v>
      </c>
      <c r="E24" s="4">
        <v>14.233333333333334</v>
      </c>
      <c r="F24" s="4" t="e">
        <f t="shared" si="3"/>
        <v>#N/A</v>
      </c>
      <c r="N24" t="s">
        <v>45</v>
      </c>
      <c r="O24" s="2">
        <v>3.69</v>
      </c>
      <c r="W24">
        <f t="shared" ref="W24" si="18">W23+1</f>
        <v>20232</v>
      </c>
      <c r="X24" s="2">
        <f t="shared" si="0"/>
        <v>2.21</v>
      </c>
    </row>
    <row r="25" spans="1:24" x14ac:dyDescent="0.25">
      <c r="A25" t="str">
        <f t="shared" si="2"/>
        <v/>
      </c>
      <c r="C25" t="s">
        <v>46</v>
      </c>
      <c r="D25" s="4">
        <v>13.9</v>
      </c>
      <c r="E25" s="4">
        <v>13.866666666666665</v>
      </c>
      <c r="F25" s="4" t="e">
        <f t="shared" si="3"/>
        <v>#N/A</v>
      </c>
      <c r="N25" t="s">
        <v>47</v>
      </c>
      <c r="O25" s="2">
        <v>6.45</v>
      </c>
      <c r="W25">
        <f t="shared" si="5"/>
        <v>20233</v>
      </c>
      <c r="X25" s="2">
        <f t="shared" si="0"/>
        <v>1.4</v>
      </c>
    </row>
    <row r="26" spans="1:24" x14ac:dyDescent="0.25">
      <c r="A26" t="str">
        <f t="shared" si="2"/>
        <v/>
      </c>
      <c r="B26" t="str">
        <f t="shared" ref="B26" si="19">_xlfn.CONCAT(LEFT(C26,4),ROUNDUP(_xlfn.NUMBERVALUE(RIGHT(C26,2))/3,0))</f>
        <v>20194</v>
      </c>
      <c r="C26" t="s">
        <v>48</v>
      </c>
      <c r="D26" s="4">
        <v>12.066666666666668</v>
      </c>
      <c r="E26" s="4">
        <v>12.133333333333333</v>
      </c>
      <c r="F26" s="4">
        <f t="shared" si="3"/>
        <v>1.37</v>
      </c>
      <c r="N26" t="s">
        <v>49</v>
      </c>
      <c r="O26" s="2">
        <v>6.82</v>
      </c>
      <c r="W26">
        <f t="shared" si="5"/>
        <v>20234</v>
      </c>
      <c r="X26" s="2">
        <f t="shared" si="0"/>
        <v>2.4300000000000002</v>
      </c>
    </row>
    <row r="27" spans="1:24" x14ac:dyDescent="0.25">
      <c r="A27" t="str">
        <f t="shared" si="2"/>
        <v/>
      </c>
      <c r="C27" t="s">
        <v>50</v>
      </c>
      <c r="D27" s="4">
        <v>4.9999999999999991</v>
      </c>
      <c r="E27" s="4">
        <v>13.966666666666667</v>
      </c>
      <c r="F27" s="4" t="e">
        <f t="shared" si="3"/>
        <v>#N/A</v>
      </c>
      <c r="N27" t="s">
        <v>51</v>
      </c>
      <c r="O27" s="2">
        <v>7.36</v>
      </c>
      <c r="W27">
        <f t="shared" ref="W27" si="20">W23+10</f>
        <v>20241</v>
      </c>
      <c r="X27" s="2">
        <f t="shared" si="0"/>
        <v>2.42</v>
      </c>
    </row>
    <row r="28" spans="1:24" x14ac:dyDescent="0.25">
      <c r="A28" t="str">
        <f t="shared" si="2"/>
        <v/>
      </c>
      <c r="C28" t="s">
        <v>52</v>
      </c>
      <c r="D28" s="4">
        <v>1.3333333333333333</v>
      </c>
      <c r="E28" s="4">
        <v>15.833333333333334</v>
      </c>
      <c r="F28" s="4" t="e">
        <f t="shared" si="3"/>
        <v>#N/A</v>
      </c>
      <c r="N28" t="s">
        <v>53</v>
      </c>
      <c r="O28" s="2">
        <v>4.9000000000000004</v>
      </c>
      <c r="W28">
        <f t="shared" ref="W28" si="21">W27+1</f>
        <v>20242</v>
      </c>
      <c r="X28" s="2" t="e">
        <f t="shared" si="0"/>
        <v>#N/A</v>
      </c>
    </row>
    <row r="29" spans="1:24" x14ac:dyDescent="0.25">
      <c r="A29" t="str">
        <f t="shared" si="2"/>
        <v/>
      </c>
      <c r="B29" t="str">
        <f t="shared" ref="B29" si="22">_xlfn.CONCAT(LEFT(C29,4),ROUNDUP(_xlfn.NUMBERVALUE(RIGHT(C29,2))/3,0))</f>
        <v>20201</v>
      </c>
      <c r="C29" t="s">
        <v>54</v>
      </c>
      <c r="D29" s="4">
        <v>4.166666666666667</v>
      </c>
      <c r="E29" s="4">
        <v>17.466666666666669</v>
      </c>
      <c r="F29" s="4">
        <f t="shared" si="3"/>
        <v>1.35</v>
      </c>
      <c r="N29" t="s">
        <v>55</v>
      </c>
      <c r="O29" s="2">
        <v>5.95</v>
      </c>
    </row>
    <row r="30" spans="1:24" x14ac:dyDescent="0.25">
      <c r="A30" t="str">
        <f t="shared" si="2"/>
        <v/>
      </c>
      <c r="C30" t="s">
        <v>56</v>
      </c>
      <c r="D30" s="4">
        <v>10.5</v>
      </c>
      <c r="E30" s="4">
        <v>17.8</v>
      </c>
      <c r="F30" s="4" t="e">
        <f t="shared" si="3"/>
        <v>#N/A</v>
      </c>
      <c r="K30" s="2"/>
      <c r="N30" t="s">
        <v>57</v>
      </c>
      <c r="O30" s="2">
        <v>5.74</v>
      </c>
    </row>
    <row r="31" spans="1:24" x14ac:dyDescent="0.25">
      <c r="A31" t="str">
        <f t="shared" si="2"/>
        <v/>
      </c>
      <c r="C31" t="s">
        <v>58</v>
      </c>
      <c r="D31" s="4">
        <v>-1.7999999999999996</v>
      </c>
      <c r="E31" s="4">
        <v>-10.666666666666666</v>
      </c>
      <c r="F31" s="4" t="e">
        <f t="shared" si="3"/>
        <v>#N/A</v>
      </c>
      <c r="K31" s="2"/>
      <c r="N31" t="s">
        <v>59</v>
      </c>
      <c r="O31" s="2">
        <v>2.39</v>
      </c>
    </row>
    <row r="32" spans="1:24" x14ac:dyDescent="0.25">
      <c r="A32" t="str">
        <f t="shared" si="2"/>
        <v/>
      </c>
      <c r="B32" t="str">
        <f t="shared" ref="B32" si="23">_xlfn.CONCAT(LEFT(C32,4),ROUNDUP(_xlfn.NUMBERVALUE(RIGHT(C32,2))/3,0))</f>
        <v>20202</v>
      </c>
      <c r="C32" t="s">
        <v>60</v>
      </c>
      <c r="D32" s="4">
        <v>-24.3</v>
      </c>
      <c r="E32" s="4">
        <v>-39.466666666666661</v>
      </c>
      <c r="F32" s="4">
        <f t="shared" si="3"/>
        <v>-31.86</v>
      </c>
      <c r="K32" s="2"/>
      <c r="N32" t="s">
        <v>61</v>
      </c>
      <c r="O32" s="2">
        <v>4.43</v>
      </c>
    </row>
    <row r="33" spans="1:15" x14ac:dyDescent="0.25">
      <c r="A33" t="str">
        <f t="shared" si="2"/>
        <v/>
      </c>
      <c r="C33" t="s">
        <v>62</v>
      </c>
      <c r="D33" s="4">
        <v>-39.199999999999996</v>
      </c>
      <c r="E33" s="4">
        <v>-53.133333333333333</v>
      </c>
      <c r="F33" s="4" t="e">
        <f t="shared" si="3"/>
        <v>#N/A</v>
      </c>
      <c r="K33" s="2"/>
      <c r="N33" t="s">
        <v>63</v>
      </c>
      <c r="O33" s="2">
        <v>2.21</v>
      </c>
    </row>
    <row r="34" spans="1:15" x14ac:dyDescent="0.25">
      <c r="A34" t="str">
        <f t="shared" si="2"/>
        <v/>
      </c>
      <c r="C34" t="s">
        <v>64</v>
      </c>
      <c r="D34" s="4">
        <v>-22.366666666666664</v>
      </c>
      <c r="E34" s="4">
        <v>-28.533333333333331</v>
      </c>
      <c r="F34" s="4" t="e">
        <f t="shared" si="3"/>
        <v>#N/A</v>
      </c>
      <c r="K34" s="2"/>
      <c r="N34" t="s">
        <v>65</v>
      </c>
      <c r="O34" s="2">
        <v>1.4</v>
      </c>
    </row>
    <row r="35" spans="1:15" x14ac:dyDescent="0.25">
      <c r="A35" t="str">
        <f t="shared" si="2"/>
        <v>2020</v>
      </c>
      <c r="B35" t="str">
        <f t="shared" ref="B35" si="24">_xlfn.CONCAT(LEFT(C35,4),ROUNDUP(_xlfn.NUMBERVALUE(RIGHT(C35,2))/3,0))</f>
        <v>20203</v>
      </c>
      <c r="C35" t="s">
        <v>66</v>
      </c>
      <c r="D35" s="4">
        <v>1.8333333333333328</v>
      </c>
      <c r="E35" s="4">
        <v>-9.2333333333333343</v>
      </c>
      <c r="F35" s="4">
        <f t="shared" si="3"/>
        <v>11.88</v>
      </c>
      <c r="K35" s="2"/>
      <c r="N35" t="s">
        <v>67</v>
      </c>
      <c r="O35" s="2">
        <v>2.4300000000000002</v>
      </c>
    </row>
    <row r="36" spans="1:15" x14ac:dyDescent="0.25">
      <c r="A36" t="str">
        <f t="shared" si="2"/>
        <v/>
      </c>
      <c r="C36" t="s">
        <v>68</v>
      </c>
      <c r="D36" s="4">
        <v>16.2</v>
      </c>
      <c r="E36" s="4">
        <v>0.63333333333333319</v>
      </c>
      <c r="F36" s="4" t="e">
        <f t="shared" si="3"/>
        <v>#N/A</v>
      </c>
      <c r="K36" s="2"/>
      <c r="N36" t="s">
        <v>69</v>
      </c>
      <c r="O36" s="2">
        <v>2.42</v>
      </c>
    </row>
    <row r="37" spans="1:15" x14ac:dyDescent="0.25">
      <c r="A37" t="str">
        <f t="shared" si="2"/>
        <v/>
      </c>
      <c r="C37" t="s">
        <v>70</v>
      </c>
      <c r="D37" s="4">
        <v>18.833333333333332</v>
      </c>
      <c r="E37" s="4">
        <v>3.4333333333333336</v>
      </c>
      <c r="F37" s="4" t="e">
        <f t="shared" si="3"/>
        <v>#N/A</v>
      </c>
      <c r="K37" s="2"/>
      <c r="N37" t="s">
        <v>71</v>
      </c>
      <c r="O37" s="2" t="e">
        <v>#N/A</v>
      </c>
    </row>
    <row r="38" spans="1:15" x14ac:dyDescent="0.25">
      <c r="A38" t="str">
        <f t="shared" si="2"/>
        <v/>
      </c>
      <c r="B38" t="str">
        <f t="shared" ref="B38" si="25">_xlfn.CONCAT(LEFT(C38,4),ROUNDUP(_xlfn.NUMBERVALUE(RIGHT(C38,2))/3,0))</f>
        <v>20204</v>
      </c>
      <c r="C38" t="s">
        <v>72</v>
      </c>
      <c r="D38" s="4">
        <v>21.866666666666664</v>
      </c>
      <c r="E38" s="4">
        <v>8.8333333333333339</v>
      </c>
      <c r="F38" s="4">
        <f t="shared" si="3"/>
        <v>6.85</v>
      </c>
      <c r="K38" s="2"/>
      <c r="N38" t="s">
        <v>73</v>
      </c>
      <c r="O38" s="2" t="e">
        <v>#N/A</v>
      </c>
    </row>
    <row r="39" spans="1:15" x14ac:dyDescent="0.25">
      <c r="A39" t="str">
        <f t="shared" si="2"/>
        <v/>
      </c>
      <c r="C39" t="s">
        <v>74</v>
      </c>
      <c r="D39" s="4">
        <v>19.599999999999998</v>
      </c>
      <c r="E39" s="4">
        <v>8.2333333333333343</v>
      </c>
      <c r="F39" s="4" t="e">
        <f t="shared" si="3"/>
        <v>#N/A</v>
      </c>
      <c r="K39" s="2"/>
      <c r="N39" t="s">
        <v>75</v>
      </c>
      <c r="O39" s="2" t="e">
        <v>#N/A</v>
      </c>
    </row>
    <row r="40" spans="1:15" x14ac:dyDescent="0.25">
      <c r="A40" t="str">
        <f t="shared" si="2"/>
        <v/>
      </c>
      <c r="C40" t="s">
        <v>76</v>
      </c>
      <c r="D40" s="4">
        <v>20.366666666666667</v>
      </c>
      <c r="E40" s="4">
        <v>5.166666666666667</v>
      </c>
      <c r="F40" s="4" t="e">
        <f t="shared" si="3"/>
        <v>#N/A</v>
      </c>
      <c r="K40" s="2"/>
    </row>
    <row r="41" spans="1:15" x14ac:dyDescent="0.25">
      <c r="A41" t="str">
        <f t="shared" si="2"/>
        <v/>
      </c>
      <c r="B41" t="str">
        <f t="shared" ref="B41" si="26">_xlfn.CONCAT(LEFT(C41,4),ROUNDUP(_xlfn.NUMBERVALUE(RIGHT(C41,2))/3,0))</f>
        <v>20211</v>
      </c>
      <c r="C41" t="s">
        <v>77</v>
      </c>
      <c r="D41" s="4">
        <v>13.433333333333332</v>
      </c>
      <c r="E41" s="4">
        <v>2.9666666666666668</v>
      </c>
      <c r="F41" s="4">
        <f t="shared" si="3"/>
        <v>3.69</v>
      </c>
      <c r="K41" s="2"/>
    </row>
    <row r="42" spans="1:15" x14ac:dyDescent="0.25">
      <c r="A42" t="str">
        <f t="shared" si="2"/>
        <v/>
      </c>
      <c r="C42" t="s">
        <v>78</v>
      </c>
      <c r="D42" s="4">
        <v>17.633333333333336</v>
      </c>
      <c r="E42" s="4">
        <v>3.4666666666666668</v>
      </c>
      <c r="F42" s="4" t="e">
        <f t="shared" si="3"/>
        <v>#N/A</v>
      </c>
      <c r="K42" s="2"/>
    </row>
    <row r="43" spans="1:15" x14ac:dyDescent="0.25">
      <c r="A43" t="str">
        <f t="shared" si="2"/>
        <v/>
      </c>
      <c r="C43" t="s">
        <v>79</v>
      </c>
      <c r="D43" s="4">
        <v>25.266666666666666</v>
      </c>
      <c r="E43" s="4">
        <v>8.5666666666666664</v>
      </c>
      <c r="F43" s="4" t="e">
        <f t="shared" si="3"/>
        <v>#N/A</v>
      </c>
      <c r="K43" s="2"/>
    </row>
    <row r="44" spans="1:15" x14ac:dyDescent="0.25">
      <c r="A44" t="str">
        <f t="shared" si="2"/>
        <v/>
      </c>
      <c r="B44" t="str">
        <f t="shared" ref="B44" si="27">_xlfn.CONCAT(LEFT(C44,4),ROUNDUP(_xlfn.NUMBERVALUE(RIGHT(C44,2))/3,0))</f>
        <v>20212</v>
      </c>
      <c r="C44" t="s">
        <v>80</v>
      </c>
      <c r="D44" s="4">
        <v>34.5</v>
      </c>
      <c r="E44" s="4">
        <v>16.7</v>
      </c>
      <c r="F44" s="4">
        <f t="shared" si="3"/>
        <v>6.45</v>
      </c>
      <c r="K44" s="2"/>
    </row>
    <row r="45" spans="1:15" x14ac:dyDescent="0.25">
      <c r="A45" t="str">
        <f t="shared" si="2"/>
        <v/>
      </c>
      <c r="C45" t="s">
        <v>81</v>
      </c>
      <c r="D45" s="4">
        <v>32.166666666666664</v>
      </c>
      <c r="E45" s="4">
        <v>24</v>
      </c>
      <c r="F45" s="4" t="e">
        <f t="shared" si="3"/>
        <v>#N/A</v>
      </c>
      <c r="K45" s="2"/>
    </row>
    <row r="46" spans="1:15" x14ac:dyDescent="0.25">
      <c r="A46" t="str">
        <f t="shared" si="2"/>
        <v/>
      </c>
      <c r="C46" t="s">
        <v>82</v>
      </c>
      <c r="D46" s="4">
        <v>25.933333333333334</v>
      </c>
      <c r="E46" s="4">
        <v>22.533333333333331</v>
      </c>
      <c r="F46" s="4" t="e">
        <f t="shared" si="3"/>
        <v>#N/A</v>
      </c>
      <c r="K46" s="2"/>
    </row>
    <row r="47" spans="1:15" x14ac:dyDescent="0.25">
      <c r="A47" t="str">
        <f t="shared" si="2"/>
        <v>2021</v>
      </c>
      <c r="B47" t="str">
        <f t="shared" ref="B47" si="28">_xlfn.CONCAT(LEFT(C47,4),ROUNDUP(_xlfn.NUMBERVALUE(RIGHT(C47,2))/3,0))</f>
        <v>20213</v>
      </c>
      <c r="C47" t="s">
        <v>83</v>
      </c>
      <c r="D47" s="4">
        <v>25.066666666666666</v>
      </c>
      <c r="E47" s="4">
        <v>20.933333333333334</v>
      </c>
      <c r="F47" s="4">
        <f t="shared" si="3"/>
        <v>6.82</v>
      </c>
      <c r="K47" s="2"/>
    </row>
    <row r="48" spans="1:15" x14ac:dyDescent="0.25">
      <c r="A48" t="str">
        <f t="shared" si="2"/>
        <v/>
      </c>
      <c r="C48" t="s">
        <v>84</v>
      </c>
      <c r="D48" s="4">
        <v>27.3</v>
      </c>
      <c r="E48" s="4">
        <v>18.266666666666669</v>
      </c>
      <c r="F48" s="4" t="e">
        <f t="shared" si="3"/>
        <v>#N/A</v>
      </c>
      <c r="K48" s="2"/>
    </row>
    <row r="49" spans="1:11" x14ac:dyDescent="0.25">
      <c r="A49" t="str">
        <f t="shared" si="2"/>
        <v/>
      </c>
      <c r="C49" t="s">
        <v>85</v>
      </c>
      <c r="D49" s="4">
        <v>25.066666666666666</v>
      </c>
      <c r="E49" s="4">
        <v>17.5</v>
      </c>
      <c r="F49" s="4" t="e">
        <f t="shared" si="3"/>
        <v>#N/A</v>
      </c>
      <c r="K49" s="2"/>
    </row>
    <row r="50" spans="1:11" x14ac:dyDescent="0.25">
      <c r="A50" t="str">
        <f t="shared" si="2"/>
        <v/>
      </c>
      <c r="B50" t="str">
        <f t="shared" ref="B50" si="29">_xlfn.CONCAT(LEFT(C50,4),ROUNDUP(_xlfn.NUMBERVALUE(RIGHT(C50,2))/3,0))</f>
        <v>20214</v>
      </c>
      <c r="C50" t="s">
        <v>86</v>
      </c>
      <c r="D50" s="4">
        <v>20.466666666666669</v>
      </c>
      <c r="E50" s="4">
        <v>17</v>
      </c>
      <c r="F50" s="4">
        <f t="shared" si="3"/>
        <v>7.36</v>
      </c>
      <c r="K50" s="2"/>
    </row>
    <row r="51" spans="1:11" x14ac:dyDescent="0.25">
      <c r="A51" t="str">
        <f t="shared" si="2"/>
        <v/>
      </c>
      <c r="C51" t="s">
        <v>87</v>
      </c>
      <c r="D51" s="4">
        <v>22.366666666666671</v>
      </c>
      <c r="E51" s="4">
        <v>20.233333333333334</v>
      </c>
      <c r="F51" s="4" t="e">
        <f t="shared" si="3"/>
        <v>#N/A</v>
      </c>
      <c r="K51" s="2"/>
    </row>
    <row r="52" spans="1:11" x14ac:dyDescent="0.25">
      <c r="A52" t="str">
        <f t="shared" si="2"/>
        <v/>
      </c>
      <c r="C52" t="s">
        <v>88</v>
      </c>
      <c r="D52" s="4">
        <v>22.933333333333334</v>
      </c>
      <c r="E52" s="4">
        <v>22.266666666666669</v>
      </c>
      <c r="F52" s="4" t="e">
        <f t="shared" si="3"/>
        <v>#N/A</v>
      </c>
      <c r="K52" s="2"/>
    </row>
    <row r="53" spans="1:11" x14ac:dyDescent="0.25">
      <c r="A53" t="str">
        <f t="shared" si="2"/>
        <v/>
      </c>
      <c r="B53" t="str">
        <f t="shared" ref="B53" si="30">_xlfn.CONCAT(LEFT(C53,4),ROUNDUP(_xlfn.NUMBERVALUE(RIGHT(C53,2))/3,0))</f>
        <v>20221</v>
      </c>
      <c r="C53" t="s">
        <v>89</v>
      </c>
      <c r="D53" s="4">
        <v>22.966666666666669</v>
      </c>
      <c r="E53" s="4">
        <v>16.666666666666668</v>
      </c>
      <c r="F53" s="4">
        <f t="shared" si="3"/>
        <v>4.9000000000000004</v>
      </c>
      <c r="K53" s="2"/>
    </row>
    <row r="54" spans="1:11" x14ac:dyDescent="0.25">
      <c r="A54" t="str">
        <f t="shared" si="2"/>
        <v/>
      </c>
      <c r="C54" t="s">
        <v>90</v>
      </c>
      <c r="D54" s="4">
        <v>19.033333333333335</v>
      </c>
      <c r="E54" s="4">
        <v>15.299999999999999</v>
      </c>
      <c r="F54" s="4" t="e">
        <f t="shared" si="3"/>
        <v>#N/A</v>
      </c>
      <c r="K54" s="2"/>
    </row>
    <row r="55" spans="1:11" x14ac:dyDescent="0.25">
      <c r="A55" t="str">
        <f t="shared" si="2"/>
        <v/>
      </c>
      <c r="C55" t="s">
        <v>91</v>
      </c>
      <c r="D55" s="4">
        <v>15.1</v>
      </c>
      <c r="E55" s="4">
        <v>16.366666666666667</v>
      </c>
      <c r="F55" s="4" t="e">
        <f t="shared" si="3"/>
        <v>#N/A</v>
      </c>
      <c r="K55" s="2"/>
    </row>
    <row r="56" spans="1:11" x14ac:dyDescent="0.25">
      <c r="A56" t="str">
        <f t="shared" si="2"/>
        <v/>
      </c>
      <c r="B56" t="str">
        <f t="shared" ref="B56" si="31">_xlfn.CONCAT(LEFT(C56,4),ROUNDUP(_xlfn.NUMBERVALUE(RIGHT(C56,2))/3,0))</f>
        <v>20222</v>
      </c>
      <c r="C56" t="s">
        <v>92</v>
      </c>
      <c r="D56" s="4">
        <v>12.799999999999999</v>
      </c>
      <c r="E56" s="4">
        <v>19.099999999999998</v>
      </c>
      <c r="F56" s="4">
        <f t="shared" si="3"/>
        <v>5.95</v>
      </c>
      <c r="K56" s="2"/>
    </row>
    <row r="57" spans="1:11" x14ac:dyDescent="0.25">
      <c r="A57" t="str">
        <f t="shared" si="2"/>
        <v/>
      </c>
      <c r="C57" t="s">
        <v>93</v>
      </c>
      <c r="D57" s="4">
        <v>13.966666666666667</v>
      </c>
      <c r="E57" s="4">
        <v>13.799999999999999</v>
      </c>
      <c r="F57" s="4" t="e">
        <f t="shared" si="3"/>
        <v>#N/A</v>
      </c>
      <c r="K57" s="2"/>
    </row>
    <row r="58" spans="1:11" x14ac:dyDescent="0.25">
      <c r="A58" t="str">
        <f t="shared" si="2"/>
        <v/>
      </c>
      <c r="C58" t="s">
        <v>94</v>
      </c>
      <c r="D58" s="4">
        <v>10.433333333333332</v>
      </c>
      <c r="E58" s="4">
        <v>8.9999999999999982</v>
      </c>
      <c r="F58" s="4" t="e">
        <f t="shared" si="3"/>
        <v>#N/A</v>
      </c>
      <c r="K58" s="2"/>
    </row>
    <row r="59" spans="1:11" x14ac:dyDescent="0.25">
      <c r="A59" t="str">
        <f t="shared" si="2"/>
        <v>2022</v>
      </c>
      <c r="B59" t="str">
        <f t="shared" ref="B59" si="32">_xlfn.CONCAT(LEFT(C59,4),ROUNDUP(_xlfn.NUMBERVALUE(RIGHT(C59,2))/3,0))</f>
        <v>20223</v>
      </c>
      <c r="C59" t="s">
        <v>95</v>
      </c>
      <c r="D59" s="4">
        <v>8.1666666666666661</v>
      </c>
      <c r="E59" s="4">
        <v>8.3666666666666671</v>
      </c>
      <c r="F59" s="4">
        <f t="shared" si="3"/>
        <v>5.74</v>
      </c>
      <c r="K59" s="2"/>
    </row>
    <row r="60" spans="1:11" x14ac:dyDescent="0.25">
      <c r="A60" t="str">
        <f t="shared" si="2"/>
        <v/>
      </c>
      <c r="C60" t="s">
        <v>96</v>
      </c>
      <c r="D60" s="4">
        <v>2.4</v>
      </c>
      <c r="E60" s="4">
        <v>8.6333333333333329</v>
      </c>
      <c r="F60" s="4" t="e">
        <f t="shared" si="3"/>
        <v>#N/A</v>
      </c>
      <c r="K60" s="2"/>
    </row>
    <row r="61" spans="1:11" x14ac:dyDescent="0.25">
      <c r="A61" t="str">
        <f t="shared" si="2"/>
        <v/>
      </c>
      <c r="C61" t="s">
        <v>97</v>
      </c>
      <c r="D61" s="4">
        <v>4.5666666666666673</v>
      </c>
      <c r="E61" s="4">
        <v>7.4000000000000012</v>
      </c>
      <c r="F61" s="4" t="e">
        <f t="shared" si="3"/>
        <v>#N/A</v>
      </c>
      <c r="K61" s="2"/>
    </row>
    <row r="62" spans="1:11" x14ac:dyDescent="0.25">
      <c r="A62" t="str">
        <f t="shared" si="2"/>
        <v/>
      </c>
      <c r="B62" t="str">
        <f t="shared" ref="B62" si="33">_xlfn.CONCAT(LEFT(C62,4),ROUNDUP(_xlfn.NUMBERVALUE(RIGHT(C62,2))/3,0))</f>
        <v>20224</v>
      </c>
      <c r="C62" t="s">
        <v>98</v>
      </c>
      <c r="D62" s="4">
        <v>5.1000000000000005</v>
      </c>
      <c r="E62" s="4">
        <v>7.2666666666666666</v>
      </c>
      <c r="F62" s="4">
        <f t="shared" si="3"/>
        <v>2.39</v>
      </c>
      <c r="K62" s="2"/>
    </row>
    <row r="63" spans="1:11" x14ac:dyDescent="0.25">
      <c r="A63" t="str">
        <f t="shared" si="2"/>
        <v/>
      </c>
      <c r="C63" t="s">
        <v>99</v>
      </c>
      <c r="D63" s="4">
        <v>4.8666666666666663</v>
      </c>
      <c r="E63" s="4">
        <v>6.8666666666666671</v>
      </c>
      <c r="F63" s="4" t="e">
        <f t="shared" si="3"/>
        <v>#N/A</v>
      </c>
      <c r="K63" s="2"/>
    </row>
    <row r="64" spans="1:11" x14ac:dyDescent="0.25">
      <c r="A64" t="str">
        <f t="shared" si="2"/>
        <v/>
      </c>
      <c r="C64" t="s">
        <v>100</v>
      </c>
      <c r="D64" s="4">
        <v>4.7333333333333334</v>
      </c>
      <c r="E64" s="4">
        <v>4.666666666666667</v>
      </c>
      <c r="F64" s="4" t="e">
        <f t="shared" si="3"/>
        <v>#N/A</v>
      </c>
      <c r="K64" s="2"/>
    </row>
    <row r="65" spans="1:11" x14ac:dyDescent="0.25">
      <c r="A65" t="str">
        <f t="shared" si="2"/>
        <v/>
      </c>
      <c r="B65" t="str">
        <f t="shared" ref="B65" si="34">_xlfn.CONCAT(LEFT(C65,4),ROUNDUP(_xlfn.NUMBERVALUE(RIGHT(C65,2))/3,0))</f>
        <v>20231</v>
      </c>
      <c r="C65" t="s">
        <v>101</v>
      </c>
      <c r="D65" s="4">
        <v>3.1999999999999997</v>
      </c>
      <c r="E65" s="4">
        <v>3.5333333333333337</v>
      </c>
      <c r="F65" s="4">
        <f t="shared" si="3"/>
        <v>4.43</v>
      </c>
      <c r="K65" s="2"/>
    </row>
    <row r="66" spans="1:11" x14ac:dyDescent="0.25">
      <c r="A66" t="str">
        <f t="shared" si="2"/>
        <v/>
      </c>
      <c r="C66" t="s">
        <v>102</v>
      </c>
      <c r="D66" s="4">
        <v>2.1666666666666665</v>
      </c>
      <c r="E66" s="4">
        <v>3.9</v>
      </c>
      <c r="F66" s="4" t="e">
        <f t="shared" si="3"/>
        <v>#N/A</v>
      </c>
      <c r="K66" s="2"/>
    </row>
    <row r="67" spans="1:11" x14ac:dyDescent="0.25">
      <c r="A67" t="str">
        <f t="shared" si="2"/>
        <v/>
      </c>
      <c r="C67" t="s">
        <v>103</v>
      </c>
      <c r="D67" s="4">
        <v>0.16666666666666666</v>
      </c>
      <c r="E67" s="4">
        <v>5.9666666666666659</v>
      </c>
      <c r="F67" s="4" t="e">
        <f t="shared" si="3"/>
        <v>#N/A</v>
      </c>
      <c r="K67" s="2"/>
    </row>
    <row r="68" spans="1:11" x14ac:dyDescent="0.25">
      <c r="A68" t="str">
        <f t="shared" si="2"/>
        <v/>
      </c>
      <c r="B68" t="str">
        <f t="shared" ref="B68" si="35">_xlfn.CONCAT(LEFT(C68,4),ROUNDUP(_xlfn.NUMBERVALUE(RIGHT(C68,2))/3,0))</f>
        <v>20232</v>
      </c>
      <c r="C68" t="s">
        <v>104</v>
      </c>
      <c r="D68" s="4">
        <v>0.23333333333333328</v>
      </c>
      <c r="E68" s="4">
        <v>6.4333333333333327</v>
      </c>
      <c r="F68" s="4">
        <f t="shared" si="3"/>
        <v>2.21</v>
      </c>
      <c r="K68" s="2"/>
    </row>
    <row r="69" spans="1:11" x14ac:dyDescent="0.25">
      <c r="A69" t="str">
        <f t="shared" si="2"/>
        <v/>
      </c>
      <c r="C69" t="s">
        <v>105</v>
      </c>
      <c r="D69" s="4">
        <v>0.66666666666666663</v>
      </c>
      <c r="E69" s="4">
        <v>6.5</v>
      </c>
      <c r="F69" s="4" t="e">
        <f t="shared" si="3"/>
        <v>#N/A</v>
      </c>
      <c r="K69" s="2"/>
    </row>
    <row r="70" spans="1:11" x14ac:dyDescent="0.25">
      <c r="A70" t="str">
        <f t="shared" ref="A70:A88" si="36">IF(RIGHT(C70,1)="7",LEFT(C70,4),"")</f>
        <v/>
      </c>
      <c r="C70" t="s">
        <v>106</v>
      </c>
      <c r="D70" s="4">
        <v>-1.5999999999999999</v>
      </c>
      <c r="E70" s="4">
        <v>5.8</v>
      </c>
      <c r="F70" s="4" t="e">
        <f t="shared" ref="F70:F88" si="37">_xlfn.XLOOKUP(_xlfn.NUMBERVALUE(B70),$W$3:$W$28,$X$3:$X$28)</f>
        <v>#N/A</v>
      </c>
      <c r="K70" s="2"/>
    </row>
    <row r="71" spans="1:11" x14ac:dyDescent="0.25">
      <c r="A71" t="str">
        <f t="shared" si="36"/>
        <v>2023</v>
      </c>
      <c r="B71" t="str">
        <f t="shared" ref="B71" si="38">_xlfn.CONCAT(LEFT(C71,4),ROUNDUP(_xlfn.NUMBERVALUE(RIGHT(C71,2))/3,0))</f>
        <v>20233</v>
      </c>
      <c r="C71" t="s">
        <v>107</v>
      </c>
      <c r="D71" s="4">
        <v>-3.5</v>
      </c>
      <c r="E71" s="4">
        <v>7.7333333333333334</v>
      </c>
      <c r="F71" s="4">
        <f t="shared" si="37"/>
        <v>1.4</v>
      </c>
      <c r="K71" s="2"/>
    </row>
    <row r="72" spans="1:11" x14ac:dyDescent="0.25">
      <c r="A72" t="str">
        <f t="shared" si="36"/>
        <v/>
      </c>
      <c r="C72" t="s">
        <v>108</v>
      </c>
      <c r="D72" s="4">
        <v>-6.833333333333333</v>
      </c>
      <c r="E72" s="4">
        <v>10.833333333333334</v>
      </c>
      <c r="F72" s="4" t="e">
        <f t="shared" si="37"/>
        <v>#N/A</v>
      </c>
      <c r="K72" s="2"/>
    </row>
    <row r="73" spans="1:11" x14ac:dyDescent="0.25">
      <c r="A73" t="str">
        <f t="shared" si="36"/>
        <v/>
      </c>
      <c r="C73" t="s">
        <v>109</v>
      </c>
      <c r="D73" s="4">
        <v>-2.8333333333333335</v>
      </c>
      <c r="E73" s="4">
        <v>12.4</v>
      </c>
      <c r="F73" s="4" t="e">
        <f t="shared" si="37"/>
        <v>#N/A</v>
      </c>
      <c r="K73" s="2"/>
    </row>
    <row r="74" spans="1:11" x14ac:dyDescent="0.25">
      <c r="A74" t="str">
        <f t="shared" si="36"/>
        <v/>
      </c>
      <c r="B74" t="str">
        <f t="shared" ref="B74" si="39">_xlfn.CONCAT(LEFT(C74,4),ROUNDUP(_xlfn.NUMBERVALUE(RIGHT(C74,2))/3,0))</f>
        <v>20234</v>
      </c>
      <c r="C74" t="s">
        <v>110</v>
      </c>
      <c r="D74" s="4">
        <v>0.56666666666666676</v>
      </c>
      <c r="E74" s="4">
        <v>8.2999999999999989</v>
      </c>
      <c r="F74" s="4">
        <f t="shared" si="37"/>
        <v>2.4300000000000002</v>
      </c>
      <c r="K74" s="2"/>
    </row>
    <row r="75" spans="1:11" x14ac:dyDescent="0.25">
      <c r="A75" t="str">
        <f t="shared" si="36"/>
        <v/>
      </c>
      <c r="C75" t="s">
        <v>111</v>
      </c>
      <c r="D75" s="4">
        <v>1.9333333333333338</v>
      </c>
      <c r="E75" s="4">
        <v>1.9333333333333333</v>
      </c>
      <c r="F75" s="4" t="e">
        <f t="shared" si="37"/>
        <v>#N/A</v>
      </c>
      <c r="K75" s="2"/>
    </row>
    <row r="76" spans="1:11" x14ac:dyDescent="0.25">
      <c r="A76" t="str">
        <f t="shared" si="36"/>
        <v/>
      </c>
      <c r="C76" t="s">
        <v>112</v>
      </c>
      <c r="D76" s="4">
        <v>-0.23333333333333317</v>
      </c>
      <c r="E76" s="4">
        <v>0.53333333333333333</v>
      </c>
      <c r="F76" s="4" t="e">
        <f t="shared" si="37"/>
        <v>#N/A</v>
      </c>
      <c r="K76" s="2"/>
    </row>
    <row r="77" spans="1:11" x14ac:dyDescent="0.25">
      <c r="A77" t="str">
        <f t="shared" si="36"/>
        <v/>
      </c>
      <c r="B77" t="str">
        <f t="shared" ref="B77" si="40">_xlfn.CONCAT(LEFT(C77,4),ROUNDUP(_xlfn.NUMBERVALUE(RIGHT(C77,2))/3,0))</f>
        <v>20241</v>
      </c>
      <c r="C77" t="s">
        <v>113</v>
      </c>
      <c r="D77" s="4">
        <v>-7.166666666666667</v>
      </c>
      <c r="E77" s="4">
        <v>-0.79999999999999993</v>
      </c>
      <c r="F77" s="4">
        <f t="shared" si="37"/>
        <v>2.42</v>
      </c>
      <c r="K77" s="2"/>
    </row>
    <row r="78" spans="1:11" x14ac:dyDescent="0.25">
      <c r="A78" t="str">
        <f t="shared" si="36"/>
        <v/>
      </c>
      <c r="C78" t="s">
        <v>114</v>
      </c>
      <c r="D78" s="4">
        <v>-4.4000000000000004</v>
      </c>
      <c r="E78" s="4">
        <v>1.8666666666666665</v>
      </c>
      <c r="F78" s="4" t="e">
        <f t="shared" si="37"/>
        <v>#N/A</v>
      </c>
      <c r="K78" s="2"/>
    </row>
    <row r="79" spans="1:11" x14ac:dyDescent="0.25">
      <c r="A79" t="str">
        <f t="shared" si="36"/>
        <v/>
      </c>
      <c r="C79" t="s">
        <v>115</v>
      </c>
      <c r="D79" s="4">
        <v>-6.166666666666667</v>
      </c>
      <c r="E79" s="4">
        <v>1.8666666666666665</v>
      </c>
      <c r="F79" s="4" t="e">
        <f t="shared" si="37"/>
        <v>#N/A</v>
      </c>
      <c r="K79" s="2"/>
    </row>
    <row r="80" spans="1:11" x14ac:dyDescent="0.25">
      <c r="A80" t="str">
        <f t="shared" si="36"/>
        <v/>
      </c>
      <c r="B80" t="str">
        <f t="shared" ref="B80" si="41">_xlfn.CONCAT(LEFT(C80,4),ROUNDUP(_xlfn.NUMBERVALUE(RIGHT(C80,2))/3,0))</f>
        <v>20242</v>
      </c>
      <c r="C80" t="s">
        <v>116</v>
      </c>
      <c r="D80" s="4">
        <v>0.56666660000000002</v>
      </c>
      <c r="E80" s="4">
        <v>3.1666666600000002</v>
      </c>
      <c r="F80" s="4" t="e">
        <f t="shared" si="37"/>
        <v>#N/A</v>
      </c>
      <c r="K80" s="2"/>
    </row>
    <row r="81" spans="1:11" x14ac:dyDescent="0.25">
      <c r="A81" t="str">
        <f t="shared" si="36"/>
        <v/>
      </c>
      <c r="C81" t="s">
        <v>117</v>
      </c>
      <c r="D81" s="4" t="e">
        <v>#N/A</v>
      </c>
      <c r="E81" s="4" t="e">
        <v>#N/A</v>
      </c>
      <c r="F81" s="4" t="e">
        <f t="shared" si="37"/>
        <v>#N/A</v>
      </c>
      <c r="K81" s="2"/>
    </row>
    <row r="82" spans="1:11" x14ac:dyDescent="0.25">
      <c r="A82" t="str">
        <f t="shared" si="36"/>
        <v/>
      </c>
      <c r="C82" t="s">
        <v>118</v>
      </c>
      <c r="D82" s="4" t="e">
        <v>#N/A</v>
      </c>
      <c r="E82" s="4" t="e">
        <v>#N/A</v>
      </c>
      <c r="F82" s="4" t="e">
        <f t="shared" si="37"/>
        <v>#N/A</v>
      </c>
      <c r="K82" s="2"/>
    </row>
    <row r="83" spans="1:11" x14ac:dyDescent="0.25">
      <c r="A83" t="str">
        <f t="shared" si="36"/>
        <v>2024</v>
      </c>
      <c r="B83" t="str">
        <f t="shared" ref="B83" si="42">_xlfn.CONCAT(LEFT(C83,4),ROUNDUP(_xlfn.NUMBERVALUE(RIGHT(C83,2))/3,0))</f>
        <v>20243</v>
      </c>
      <c r="C83" t="s">
        <v>119</v>
      </c>
      <c r="D83" s="4" t="e">
        <v>#N/A</v>
      </c>
      <c r="E83" s="4" t="e">
        <v>#N/A</v>
      </c>
      <c r="F83" s="4" t="e">
        <f t="shared" si="37"/>
        <v>#N/A</v>
      </c>
      <c r="K83" s="2"/>
    </row>
    <row r="84" spans="1:11" x14ac:dyDescent="0.25">
      <c r="A84" t="str">
        <f t="shared" si="36"/>
        <v/>
      </c>
      <c r="C84" t="s">
        <v>120</v>
      </c>
      <c r="D84" s="4" t="e">
        <v>#N/A</v>
      </c>
      <c r="E84" s="4" t="e">
        <v>#N/A</v>
      </c>
      <c r="F84" s="4" t="e">
        <f t="shared" si="37"/>
        <v>#N/A</v>
      </c>
      <c r="K84" s="2"/>
    </row>
    <row r="85" spans="1:11" x14ac:dyDescent="0.25">
      <c r="A85" t="str">
        <f t="shared" si="36"/>
        <v/>
      </c>
      <c r="C85" t="s">
        <v>121</v>
      </c>
      <c r="D85" s="4" t="e">
        <v>#N/A</v>
      </c>
      <c r="E85" s="4" t="e">
        <v>#N/A</v>
      </c>
      <c r="F85" s="4" t="e">
        <f t="shared" si="37"/>
        <v>#N/A</v>
      </c>
      <c r="K85" s="2"/>
    </row>
    <row r="86" spans="1:11" x14ac:dyDescent="0.25">
      <c r="A86" t="str">
        <f t="shared" si="36"/>
        <v/>
      </c>
      <c r="B86" t="str">
        <f t="shared" ref="B86" si="43">_xlfn.CONCAT(LEFT(C86,4),ROUNDUP(_xlfn.NUMBERVALUE(RIGHT(C86,2))/3,0))</f>
        <v>20244</v>
      </c>
      <c r="C86" t="s">
        <v>122</v>
      </c>
      <c r="D86" s="4" t="e">
        <v>#N/A</v>
      </c>
      <c r="E86" s="4" t="e">
        <v>#N/A</v>
      </c>
      <c r="F86" s="4" t="e">
        <f t="shared" si="37"/>
        <v>#N/A</v>
      </c>
      <c r="K86" s="2"/>
    </row>
    <row r="87" spans="1:11" x14ac:dyDescent="0.25">
      <c r="A87" t="str">
        <f t="shared" si="36"/>
        <v/>
      </c>
      <c r="C87" t="s">
        <v>123</v>
      </c>
      <c r="D87" s="4" t="e">
        <v>#N/A</v>
      </c>
      <c r="E87" s="4" t="e">
        <v>#N/A</v>
      </c>
      <c r="F87" s="4" t="e">
        <f t="shared" si="37"/>
        <v>#N/A</v>
      </c>
      <c r="K87" s="2"/>
    </row>
    <row r="88" spans="1:11" x14ac:dyDescent="0.25">
      <c r="A88" t="str">
        <f t="shared" si="36"/>
        <v/>
      </c>
      <c r="C88" t="s">
        <v>124</v>
      </c>
      <c r="D88" s="4" t="e">
        <v>#N/A</v>
      </c>
      <c r="E88" s="4" t="e">
        <v>#N/A</v>
      </c>
      <c r="F88" s="4" t="e">
        <f t="shared" si="37"/>
        <v>#N/A</v>
      </c>
      <c r="K8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27AC-FC26-4D32-AA62-ADE60221B59C}">
  <sheetPr>
    <tabColor theme="7" tint="0.79998168889431442"/>
  </sheetPr>
  <dimension ref="A1:H126"/>
  <sheetViews>
    <sheetView topLeftCell="A109" workbookViewId="0">
      <selection activeCell="D106" sqref="D1:D1048576"/>
    </sheetView>
  </sheetViews>
  <sheetFormatPr defaultRowHeight="15" x14ac:dyDescent="0.25"/>
  <sheetData>
    <row r="1" spans="1:8" x14ac:dyDescent="0.25">
      <c r="C1" s="6" t="s">
        <v>125</v>
      </c>
      <c r="D1" s="6"/>
      <c r="E1" s="6"/>
      <c r="F1" s="7" t="s">
        <v>126</v>
      </c>
      <c r="G1" s="7"/>
      <c r="H1" s="7"/>
    </row>
    <row r="2" spans="1:8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</row>
    <row r="3" spans="1:8" x14ac:dyDescent="0.25">
      <c r="B3" s="1" t="s">
        <v>133</v>
      </c>
      <c r="C3" t="s">
        <v>134</v>
      </c>
      <c r="D3" t="s">
        <v>135</v>
      </c>
      <c r="E3" t="s">
        <v>136</v>
      </c>
      <c r="F3" t="s">
        <v>137</v>
      </c>
      <c r="G3" t="s">
        <v>138</v>
      </c>
      <c r="H3" t="s">
        <v>139</v>
      </c>
    </row>
    <row r="4" spans="1:8" x14ac:dyDescent="0.25">
      <c r="B4" t="s">
        <v>6</v>
      </c>
      <c r="C4" t="s">
        <v>140</v>
      </c>
      <c r="D4" t="s">
        <v>141</v>
      </c>
      <c r="E4" t="s">
        <v>142</v>
      </c>
      <c r="F4" t="s">
        <v>143</v>
      </c>
      <c r="G4" t="s">
        <v>144</v>
      </c>
      <c r="H4" t="s">
        <v>145</v>
      </c>
    </row>
    <row r="5" spans="1:8" x14ac:dyDescent="0.25">
      <c r="B5" t="s">
        <v>9</v>
      </c>
    </row>
    <row r="6" spans="1:8" x14ac:dyDescent="0.25">
      <c r="B6" t="s">
        <v>146</v>
      </c>
      <c r="C6" t="s">
        <v>147</v>
      </c>
      <c r="D6" t="s">
        <v>147</v>
      </c>
      <c r="E6" t="s">
        <v>147</v>
      </c>
      <c r="F6" t="s">
        <v>147</v>
      </c>
      <c r="G6" t="s">
        <v>147</v>
      </c>
      <c r="H6" t="s">
        <v>147</v>
      </c>
    </row>
    <row r="7" spans="1:8" x14ac:dyDescent="0.25">
      <c r="A7" t="str">
        <f>IF(RIGHT(B7,1)="6",LEFT(B7,4),"")</f>
        <v/>
      </c>
      <c r="B7" t="s">
        <v>148</v>
      </c>
      <c r="C7" s="2">
        <v>-0.64367816091954744</v>
      </c>
      <c r="D7" s="2">
        <v>1.1704119850187267</v>
      </c>
      <c r="E7" s="2">
        <v>3.3530571992110403</v>
      </c>
      <c r="F7" s="2">
        <v>-9.429514380009385E-2</v>
      </c>
      <c r="G7" s="2">
        <v>2.1186440677966045</v>
      </c>
      <c r="H7" s="2">
        <v>5.1500223914016985</v>
      </c>
    </row>
    <row r="8" spans="1:8" x14ac:dyDescent="0.25">
      <c r="A8" t="str">
        <f t="shared" ref="A8:A71" si="0">IF(RIGHT(B8,1)="6",LEFT(B8,4),"")</f>
        <v/>
      </c>
      <c r="B8" t="s">
        <v>149</v>
      </c>
      <c r="C8" s="2">
        <v>-0.64220183486238813</v>
      </c>
      <c r="D8" s="2">
        <v>1.4025245441795287</v>
      </c>
      <c r="E8" s="2">
        <v>3.187837175085817</v>
      </c>
      <c r="F8" s="2">
        <v>-0.66037735849057144</v>
      </c>
      <c r="G8" s="2">
        <v>2.455146364494798</v>
      </c>
      <c r="H8" s="2">
        <v>4.4267374944665816</v>
      </c>
    </row>
    <row r="9" spans="1:8" x14ac:dyDescent="0.25">
      <c r="A9" t="str">
        <f t="shared" si="0"/>
        <v/>
      </c>
      <c r="B9" t="s">
        <v>150</v>
      </c>
      <c r="C9" s="2">
        <v>-0.45808520384791329</v>
      </c>
      <c r="D9" s="2">
        <v>1.6339869281045694</v>
      </c>
      <c r="E9" s="2">
        <v>3.6168132942326459</v>
      </c>
      <c r="F9" s="2">
        <v>-0.51862329090051063</v>
      </c>
      <c r="G9" s="2">
        <v>2.8328611898017053</v>
      </c>
      <c r="H9" s="2">
        <v>4.8651039363113657</v>
      </c>
    </row>
    <row r="10" spans="1:8" x14ac:dyDescent="0.25">
      <c r="A10" t="str">
        <f t="shared" si="0"/>
        <v/>
      </c>
      <c r="B10" t="s">
        <v>151</v>
      </c>
      <c r="C10" s="2">
        <v>-0.41189931350115172</v>
      </c>
      <c r="D10" s="2">
        <v>1.6332244517032191</v>
      </c>
      <c r="E10" s="2">
        <v>3.8536585365853693</v>
      </c>
      <c r="F10" s="2">
        <v>-0.2822201317027262</v>
      </c>
      <c r="G10" s="2">
        <v>3.0146019783325428</v>
      </c>
      <c r="H10" s="2">
        <v>5.1146384479717755</v>
      </c>
    </row>
    <row r="11" spans="1:8" x14ac:dyDescent="0.25">
      <c r="A11" t="str">
        <f t="shared" si="0"/>
        <v/>
      </c>
      <c r="B11" t="s">
        <v>152</v>
      </c>
      <c r="C11" s="2">
        <v>-0.50251256281407253</v>
      </c>
      <c r="D11" s="2">
        <v>1.538461538461533</v>
      </c>
      <c r="E11" s="2">
        <v>3.8442822384428199</v>
      </c>
      <c r="F11" s="2">
        <v>-0.28142589118198558</v>
      </c>
      <c r="G11" s="2">
        <v>2.6735459662289074</v>
      </c>
      <c r="H11" s="2">
        <v>5.1383399209486313</v>
      </c>
    </row>
    <row r="12" spans="1:8" x14ac:dyDescent="0.25">
      <c r="A12" t="str">
        <f t="shared" si="0"/>
        <v>2015</v>
      </c>
      <c r="B12" t="s">
        <v>153</v>
      </c>
      <c r="C12" s="2">
        <v>-0.45641259698767644</v>
      </c>
      <c r="D12" s="2">
        <v>1.5370284117373068</v>
      </c>
      <c r="E12" s="2">
        <v>3.43992248062015</v>
      </c>
      <c r="F12" s="2">
        <v>-0.37418147801684398</v>
      </c>
      <c r="G12" s="2">
        <v>2.3842917251051921</v>
      </c>
      <c r="H12" s="2">
        <v>4.801396769969446</v>
      </c>
    </row>
    <row r="13" spans="1:8" x14ac:dyDescent="0.25">
      <c r="A13" t="str">
        <f t="shared" si="0"/>
        <v/>
      </c>
      <c r="B13" t="s">
        <v>154</v>
      </c>
      <c r="C13" s="2">
        <v>-0.36546368204660729</v>
      </c>
      <c r="D13" s="2">
        <v>1.6294227188081933</v>
      </c>
      <c r="E13" s="2">
        <v>3.8759689922480689</v>
      </c>
      <c r="F13" s="2">
        <v>0</v>
      </c>
      <c r="G13" s="2">
        <v>2.5198320111992523</v>
      </c>
      <c r="H13" s="2">
        <v>5.4442508710801363</v>
      </c>
    </row>
    <row r="14" spans="1:8" x14ac:dyDescent="0.25">
      <c r="A14" t="str">
        <f t="shared" si="0"/>
        <v/>
      </c>
      <c r="B14" t="s">
        <v>155</v>
      </c>
      <c r="C14" s="2">
        <v>-0.63926940639269514</v>
      </c>
      <c r="D14" s="2">
        <v>1.8630647414997759</v>
      </c>
      <c r="E14" s="2">
        <v>3.9690222652468687</v>
      </c>
      <c r="F14" s="2">
        <v>0.28050490883591017</v>
      </c>
      <c r="G14" s="2">
        <v>2.841173730787161</v>
      </c>
      <c r="H14" s="2">
        <v>5.1993067590987874</v>
      </c>
    </row>
    <row r="15" spans="1:8" x14ac:dyDescent="0.25">
      <c r="A15" t="str">
        <f t="shared" si="0"/>
        <v/>
      </c>
      <c r="B15" t="s">
        <v>156</v>
      </c>
      <c r="C15" s="2">
        <v>-0.82266910420475403</v>
      </c>
      <c r="D15" s="2">
        <v>2.0027945971122563</v>
      </c>
      <c r="E15" s="2">
        <v>3.8684719535783341</v>
      </c>
      <c r="F15" s="2">
        <v>9.3327111525898232E-2</v>
      </c>
      <c r="G15" s="2">
        <v>2.8756957328385901</v>
      </c>
      <c r="H15" s="2">
        <v>5.3108808290155407</v>
      </c>
    </row>
    <row r="16" spans="1:8" x14ac:dyDescent="0.25">
      <c r="A16" t="str">
        <f t="shared" si="0"/>
        <v/>
      </c>
      <c r="B16" t="s">
        <v>157</v>
      </c>
      <c r="C16" s="2">
        <v>-0.64043915827997067</v>
      </c>
      <c r="D16" s="2">
        <v>1.9069767441860508</v>
      </c>
      <c r="E16" s="2">
        <v>3.8666022232962893</v>
      </c>
      <c r="F16" s="2">
        <v>-0.18648018648018683</v>
      </c>
      <c r="G16" s="2">
        <v>2.8201571890892341</v>
      </c>
      <c r="H16" s="2">
        <v>6.1392131431041941</v>
      </c>
    </row>
    <row r="17" spans="1:8" x14ac:dyDescent="0.25">
      <c r="A17" t="str">
        <f t="shared" si="0"/>
        <v/>
      </c>
      <c r="B17" t="s">
        <v>158</v>
      </c>
      <c r="C17" s="2">
        <v>-9.1743119266052275E-2</v>
      </c>
      <c r="D17" s="2">
        <v>1.8570102135561761</v>
      </c>
      <c r="E17" s="2">
        <v>4.1485769416304885</v>
      </c>
      <c r="F17" s="2">
        <v>-0.27945971122496083</v>
      </c>
      <c r="G17" s="2">
        <v>2.5806451612903292</v>
      </c>
      <c r="H17" s="2">
        <v>6.2042223179664013</v>
      </c>
    </row>
    <row r="18" spans="1:8" x14ac:dyDescent="0.25">
      <c r="A18" t="str">
        <f t="shared" si="0"/>
        <v/>
      </c>
      <c r="B18" t="s">
        <v>159</v>
      </c>
      <c r="C18" s="2">
        <v>0.59935454126325283</v>
      </c>
      <c r="D18" s="2">
        <v>2.0398701900788074</v>
      </c>
      <c r="E18" s="2">
        <v>4.0365209034118221</v>
      </c>
      <c r="F18" s="2">
        <v>0.28089887640450062</v>
      </c>
      <c r="G18" s="2">
        <v>2.7163904235727454</v>
      </c>
      <c r="H18" s="2">
        <v>6.0437205315045039</v>
      </c>
    </row>
    <row r="19" spans="1:8" x14ac:dyDescent="0.25">
      <c r="A19" t="str">
        <f t="shared" si="0"/>
        <v/>
      </c>
      <c r="B19" t="s">
        <v>160</v>
      </c>
      <c r="C19" s="2">
        <v>1.0180472003701979</v>
      </c>
      <c r="D19" s="2">
        <v>2.2674687644609115</v>
      </c>
      <c r="E19" s="2">
        <v>4.8664122137404675</v>
      </c>
      <c r="F19" s="2">
        <v>1.2741859367626285</v>
      </c>
      <c r="G19" s="2">
        <v>3.4117104656523844</v>
      </c>
      <c r="H19" s="2">
        <v>5.7069846678023728</v>
      </c>
    </row>
    <row r="20" spans="1:8" x14ac:dyDescent="0.25">
      <c r="A20" t="str">
        <f t="shared" si="0"/>
        <v/>
      </c>
      <c r="B20" t="s">
        <v>161</v>
      </c>
      <c r="C20" s="2">
        <v>0.92336103416434945</v>
      </c>
      <c r="D20" s="2">
        <v>2.2130013831258566</v>
      </c>
      <c r="E20" s="2">
        <v>4.4201520912547476</v>
      </c>
      <c r="F20" s="2">
        <v>2.0417853751187209</v>
      </c>
      <c r="G20" s="2">
        <v>3.8709677419354938</v>
      </c>
      <c r="H20" s="2">
        <v>5.6379821958456811</v>
      </c>
    </row>
    <row r="21" spans="1:8" x14ac:dyDescent="0.25">
      <c r="A21" t="str">
        <f t="shared" si="0"/>
        <v/>
      </c>
      <c r="B21" t="s">
        <v>162</v>
      </c>
      <c r="C21" s="2">
        <v>0.64427059364933204</v>
      </c>
      <c r="D21" s="2">
        <v>2.1589343132751626</v>
      </c>
      <c r="E21" s="2">
        <v>3.8679245283018915</v>
      </c>
      <c r="F21" s="2">
        <v>1.8957345971563955</v>
      </c>
      <c r="G21" s="2">
        <v>3.5812672176308569</v>
      </c>
      <c r="H21" s="2">
        <v>5.1455082243779149</v>
      </c>
    </row>
    <row r="22" spans="1:8" x14ac:dyDescent="0.25">
      <c r="A22" t="str">
        <f t="shared" si="0"/>
        <v/>
      </c>
      <c r="B22" t="s">
        <v>163</v>
      </c>
      <c r="C22" s="2">
        <v>0.82720588235294379</v>
      </c>
      <c r="D22" s="2">
        <v>2.3875114784205564</v>
      </c>
      <c r="E22" s="2">
        <v>3.9455143259746306</v>
      </c>
      <c r="F22" s="2">
        <v>1.5566037735849081</v>
      </c>
      <c r="G22" s="2">
        <v>3.1092821216277988</v>
      </c>
      <c r="H22" s="2">
        <v>4.7399328859060397</v>
      </c>
    </row>
    <row r="23" spans="1:8" x14ac:dyDescent="0.25">
      <c r="A23" t="str">
        <f t="shared" si="0"/>
        <v/>
      </c>
      <c r="B23" t="s">
        <v>164</v>
      </c>
      <c r="C23" s="2">
        <v>1.0101010101009944</v>
      </c>
      <c r="D23" s="2">
        <v>2.6629935720844822</v>
      </c>
      <c r="E23" s="2">
        <v>4.5454545454545414</v>
      </c>
      <c r="F23" s="2">
        <v>1.5522107243649996</v>
      </c>
      <c r="G23" s="2">
        <v>3.2434901781635439</v>
      </c>
      <c r="H23" s="2">
        <v>4.5112781954887105</v>
      </c>
    </row>
    <row r="24" spans="1:8" x14ac:dyDescent="0.25">
      <c r="A24" t="str">
        <f t="shared" si="0"/>
        <v>2016</v>
      </c>
      <c r="B24" t="s">
        <v>165</v>
      </c>
      <c r="C24" s="2">
        <v>1.1462631820265967</v>
      </c>
      <c r="D24" s="2">
        <v>2.8440366972477094</v>
      </c>
      <c r="E24" s="2">
        <v>5.2927400468384178</v>
      </c>
      <c r="F24" s="2">
        <v>1.5962441314554043</v>
      </c>
      <c r="G24" s="2">
        <v>3.3789954337899664</v>
      </c>
      <c r="H24" s="2">
        <v>4.2482299042065907</v>
      </c>
    </row>
    <row r="25" spans="1:8" x14ac:dyDescent="0.25">
      <c r="A25" t="str">
        <f t="shared" si="0"/>
        <v/>
      </c>
      <c r="B25" t="s">
        <v>166</v>
      </c>
      <c r="C25" s="2">
        <v>1.3296652911508611</v>
      </c>
      <c r="D25" s="2">
        <v>2.8859367842418715</v>
      </c>
      <c r="E25" s="2">
        <v>4.8041044776119257</v>
      </c>
      <c r="F25" s="2">
        <v>1.2628624883068262</v>
      </c>
      <c r="G25" s="2">
        <v>2.9585798816567976</v>
      </c>
      <c r="H25" s="2">
        <v>3.2631144155307767</v>
      </c>
    </row>
    <row r="26" spans="1:8" x14ac:dyDescent="0.25">
      <c r="A26" t="str">
        <f t="shared" si="0"/>
        <v/>
      </c>
      <c r="B26" t="s">
        <v>167</v>
      </c>
      <c r="C26" s="2">
        <v>1.6544117647058876</v>
      </c>
      <c r="D26" s="2">
        <v>2.7892089620484839</v>
      </c>
      <c r="E26" s="2">
        <v>4.88826815642458</v>
      </c>
      <c r="F26" s="2">
        <v>0.93240093240092303</v>
      </c>
      <c r="G26" s="2">
        <v>2.3097826086956541</v>
      </c>
      <c r="H26" s="2">
        <v>3.2948929159802409</v>
      </c>
    </row>
    <row r="27" spans="1:8" x14ac:dyDescent="0.25">
      <c r="A27" t="str">
        <f t="shared" si="0"/>
        <v/>
      </c>
      <c r="B27" t="s">
        <v>168</v>
      </c>
      <c r="C27" s="2">
        <v>2.0276497695852491</v>
      </c>
      <c r="D27" s="2">
        <v>2.6940639269406486</v>
      </c>
      <c r="E27" s="2">
        <v>5.4469273743016799</v>
      </c>
      <c r="F27" s="2">
        <v>1.118881118881121</v>
      </c>
      <c r="G27" s="2">
        <v>1.9386834986474311</v>
      </c>
      <c r="H27" s="2">
        <v>3.0340303403034063</v>
      </c>
    </row>
    <row r="28" spans="1:8" x14ac:dyDescent="0.25">
      <c r="A28" t="str">
        <f t="shared" si="0"/>
        <v/>
      </c>
      <c r="B28" t="s">
        <v>169</v>
      </c>
      <c r="C28" s="2">
        <v>2.1639042357274541</v>
      </c>
      <c r="D28" s="2">
        <v>2.7384755819260587</v>
      </c>
      <c r="E28" s="2">
        <v>6.1423918101442432</v>
      </c>
      <c r="F28" s="2">
        <v>1.634750116767858</v>
      </c>
      <c r="G28" s="2">
        <v>1.9334532374100544</v>
      </c>
      <c r="H28" s="2">
        <v>3.2586558044806591</v>
      </c>
    </row>
    <row r="29" spans="1:8" x14ac:dyDescent="0.25">
      <c r="A29" t="str">
        <f t="shared" si="0"/>
        <v/>
      </c>
      <c r="B29" t="s">
        <v>170</v>
      </c>
      <c r="C29" s="2">
        <v>2.2956841138659367</v>
      </c>
      <c r="D29" s="2">
        <v>2.8258887876025485</v>
      </c>
      <c r="E29" s="2">
        <v>5.9286706808707734</v>
      </c>
      <c r="F29" s="2">
        <v>2.0551144325081872</v>
      </c>
      <c r="G29" s="2">
        <v>2.1563342318059453</v>
      </c>
      <c r="H29" s="2">
        <v>3.0020283975659146</v>
      </c>
    </row>
    <row r="30" spans="1:8" x14ac:dyDescent="0.25">
      <c r="A30" t="str">
        <f t="shared" si="0"/>
        <v/>
      </c>
      <c r="B30" t="s">
        <v>171</v>
      </c>
      <c r="C30" s="2">
        <v>2.5206232813932195</v>
      </c>
      <c r="D30" s="2">
        <v>2.5897319400272734</v>
      </c>
      <c r="E30" s="2">
        <v>6.0969976905311807</v>
      </c>
      <c r="F30" s="2">
        <v>2.1942110177404439</v>
      </c>
      <c r="G30" s="2">
        <v>2.1066786194531728</v>
      </c>
      <c r="H30" s="2">
        <v>2.7485852869846283</v>
      </c>
    </row>
    <row r="31" spans="1:8" x14ac:dyDescent="0.25">
      <c r="A31" t="str">
        <f t="shared" si="0"/>
        <v/>
      </c>
      <c r="B31" t="s">
        <v>172</v>
      </c>
      <c r="C31" s="2">
        <v>2.7027027027026973</v>
      </c>
      <c r="D31" s="2">
        <v>2.2624434389140191</v>
      </c>
      <c r="E31" s="2">
        <v>5.2320291173794331</v>
      </c>
      <c r="F31" s="2">
        <v>2.1901211556384137</v>
      </c>
      <c r="G31" s="2">
        <v>1.5158270173874167</v>
      </c>
      <c r="H31" s="2">
        <v>2.3771152296535147</v>
      </c>
    </row>
    <row r="32" spans="1:8" x14ac:dyDescent="0.25">
      <c r="A32" t="str">
        <f t="shared" si="0"/>
        <v/>
      </c>
      <c r="B32" t="s">
        <v>173</v>
      </c>
      <c r="C32" s="2">
        <v>2.5617566331198605</v>
      </c>
      <c r="D32" s="2">
        <v>1.9846639603067207</v>
      </c>
      <c r="E32" s="2">
        <v>5.9626763768775737</v>
      </c>
      <c r="F32" s="2">
        <v>2.1405304792927016</v>
      </c>
      <c r="G32" s="2">
        <v>0.93167701863354768</v>
      </c>
      <c r="H32" s="2">
        <v>1.6853932584269815</v>
      </c>
    </row>
    <row r="33" spans="1:8" x14ac:dyDescent="0.25">
      <c r="A33" t="str">
        <f t="shared" si="0"/>
        <v/>
      </c>
      <c r="B33" t="s">
        <v>174</v>
      </c>
      <c r="C33" s="2">
        <v>2.2862368541380906</v>
      </c>
      <c r="D33" s="2">
        <v>1.8884892086330929</v>
      </c>
      <c r="E33" s="2">
        <v>5.9491371480472344</v>
      </c>
      <c r="F33" s="2">
        <v>2.1395348837209172</v>
      </c>
      <c r="G33" s="2">
        <v>0.88652482269504507</v>
      </c>
      <c r="H33" s="2">
        <v>1.7248295226634403</v>
      </c>
    </row>
    <row r="34" spans="1:8" x14ac:dyDescent="0.25">
      <c r="A34" t="str">
        <f t="shared" si="0"/>
        <v/>
      </c>
      <c r="B34" t="s">
        <v>175</v>
      </c>
      <c r="C34" s="2">
        <v>2.2333637192342826</v>
      </c>
      <c r="D34" s="2">
        <v>1.928251121076241</v>
      </c>
      <c r="E34" s="2">
        <v>5.4676909173068111</v>
      </c>
      <c r="F34" s="2">
        <v>2.0901068276823143</v>
      </c>
      <c r="G34" s="2">
        <v>1.1086474501108556</v>
      </c>
      <c r="H34" s="2">
        <v>1.6419703644373396</v>
      </c>
    </row>
    <row r="35" spans="1:8" x14ac:dyDescent="0.25">
      <c r="A35" t="str">
        <f t="shared" si="0"/>
        <v/>
      </c>
      <c r="B35" t="s">
        <v>176</v>
      </c>
      <c r="C35" s="2">
        <v>2.0909090909090988</v>
      </c>
      <c r="D35" s="2">
        <v>1.878354203935606</v>
      </c>
      <c r="E35" s="2">
        <v>5.2442850739578661</v>
      </c>
      <c r="F35" s="2">
        <v>1.8063918480778263</v>
      </c>
      <c r="G35" s="2">
        <v>1.1504424778761013</v>
      </c>
      <c r="H35" s="2">
        <v>1.4388489208633226</v>
      </c>
    </row>
    <row r="36" spans="1:8" x14ac:dyDescent="0.25">
      <c r="A36" t="str">
        <f t="shared" si="0"/>
        <v>2017</v>
      </c>
      <c r="B36" t="s">
        <v>177</v>
      </c>
      <c r="C36" s="2">
        <v>1.8585675430643711</v>
      </c>
      <c r="D36" s="2">
        <v>1.9625334522747506</v>
      </c>
      <c r="E36" s="2">
        <v>5.5160142348754437</v>
      </c>
      <c r="F36" s="2">
        <v>1.5711645101663674</v>
      </c>
      <c r="G36" s="2">
        <v>1.1925795053003396</v>
      </c>
      <c r="H36" s="2">
        <v>1.5980823012385237</v>
      </c>
    </row>
    <row r="37" spans="1:8" x14ac:dyDescent="0.25">
      <c r="A37" t="str">
        <f t="shared" si="0"/>
        <v/>
      </c>
      <c r="B37" t="s">
        <v>178</v>
      </c>
      <c r="C37" s="2">
        <v>1.9004524886877761</v>
      </c>
      <c r="D37" s="2">
        <v>2.0035618878005312</v>
      </c>
      <c r="E37" s="2">
        <v>6.2750333778371248</v>
      </c>
      <c r="F37" s="2">
        <v>1.8013856812933104</v>
      </c>
      <c r="G37" s="2">
        <v>1.5915119363395291</v>
      </c>
      <c r="H37" s="2">
        <v>1.0799999999999921</v>
      </c>
    </row>
    <row r="38" spans="1:8" x14ac:dyDescent="0.25">
      <c r="A38" t="str">
        <f t="shared" si="0"/>
        <v/>
      </c>
      <c r="B38" t="s">
        <v>179</v>
      </c>
      <c r="C38" s="2">
        <v>2.5316455696202667</v>
      </c>
      <c r="D38" s="2">
        <v>2.2686832740213436</v>
      </c>
      <c r="E38" s="2">
        <v>6.7021748779405144</v>
      </c>
      <c r="F38" s="2">
        <v>2.1709006928406493</v>
      </c>
      <c r="G38" s="2">
        <v>1.9034971226206121</v>
      </c>
      <c r="H38" s="2">
        <v>2.631578947368407</v>
      </c>
    </row>
    <row r="39" spans="1:8" x14ac:dyDescent="0.25">
      <c r="A39" t="str">
        <f t="shared" si="0"/>
        <v/>
      </c>
      <c r="B39" t="s">
        <v>180</v>
      </c>
      <c r="C39" s="2">
        <v>3.2068654019873577</v>
      </c>
      <c r="D39" s="2">
        <v>2.6233881725211239</v>
      </c>
      <c r="E39" s="2">
        <v>6.710816777041928</v>
      </c>
      <c r="F39" s="2">
        <v>2.3513139695712226</v>
      </c>
      <c r="G39" s="2">
        <v>1.9018133569217222</v>
      </c>
      <c r="H39" s="2">
        <v>2.2682053322721885</v>
      </c>
    </row>
    <row r="40" spans="1:8" x14ac:dyDescent="0.25">
      <c r="A40" t="str">
        <f t="shared" si="0"/>
        <v/>
      </c>
      <c r="B40" t="s">
        <v>181</v>
      </c>
      <c r="C40" s="2">
        <v>3.3799008562415578</v>
      </c>
      <c r="D40" s="2">
        <v>3.0653043091959153</v>
      </c>
      <c r="E40" s="2">
        <v>6.5322227093380203</v>
      </c>
      <c r="F40" s="2">
        <v>2.2518382352941124</v>
      </c>
      <c r="G40" s="2">
        <v>1.5880017644464228</v>
      </c>
      <c r="H40" s="2">
        <v>1.4990138067061176</v>
      </c>
    </row>
    <row r="41" spans="1:8" x14ac:dyDescent="0.25">
      <c r="A41" t="str">
        <f t="shared" si="0"/>
        <v/>
      </c>
      <c r="B41" t="s">
        <v>182</v>
      </c>
      <c r="C41" s="2">
        <v>3.1418312387791802</v>
      </c>
      <c r="D41" s="2">
        <v>3.3244680851063801</v>
      </c>
      <c r="E41" s="2">
        <v>6.6899868823786734</v>
      </c>
      <c r="F41" s="2">
        <v>1.8764302059496529</v>
      </c>
      <c r="G41" s="2">
        <v>1.1433597185576128</v>
      </c>
      <c r="H41" s="2">
        <v>1.2209531311540012</v>
      </c>
    </row>
    <row r="42" spans="1:8" x14ac:dyDescent="0.25">
      <c r="A42" t="str">
        <f t="shared" si="0"/>
        <v/>
      </c>
      <c r="B42" t="s">
        <v>183</v>
      </c>
      <c r="C42" s="2">
        <v>2.9056772463120328</v>
      </c>
      <c r="D42" s="2">
        <v>3.2329495128432084</v>
      </c>
      <c r="E42" s="2">
        <v>6.6173269481933028</v>
      </c>
      <c r="F42" s="2">
        <v>1.7359524897213152</v>
      </c>
      <c r="G42" s="2">
        <v>0.921861281826164</v>
      </c>
      <c r="H42" s="2">
        <v>1.2588512981903888</v>
      </c>
    </row>
    <row r="43" spans="1:8" x14ac:dyDescent="0.25">
      <c r="A43" t="str">
        <f t="shared" si="0"/>
        <v/>
      </c>
      <c r="B43" t="s">
        <v>11</v>
      </c>
      <c r="C43" s="2">
        <v>2.67618198037467</v>
      </c>
      <c r="D43" s="2">
        <v>3.1415929203539861</v>
      </c>
      <c r="E43" s="2">
        <v>5.9230436662343289</v>
      </c>
      <c r="F43" s="2">
        <v>2.1431828545371623</v>
      </c>
      <c r="G43" s="2">
        <v>1.2296881862099207</v>
      </c>
      <c r="H43" s="2">
        <v>1.3380558835104361</v>
      </c>
    </row>
    <row r="44" spans="1:8" x14ac:dyDescent="0.25">
      <c r="A44" t="str">
        <f t="shared" si="0"/>
        <v/>
      </c>
      <c r="B44" t="s">
        <v>12</v>
      </c>
      <c r="C44" s="2">
        <v>2.6315789473684292</v>
      </c>
      <c r="D44" s="2">
        <v>3.1402034498009712</v>
      </c>
      <c r="E44" s="2">
        <v>5.2405498281786977</v>
      </c>
      <c r="F44" s="2">
        <v>2.6423690205011452</v>
      </c>
      <c r="G44" s="2">
        <v>1.7142857142857126</v>
      </c>
      <c r="H44" s="2">
        <v>1.6574585635359185</v>
      </c>
    </row>
    <row r="45" spans="1:8" x14ac:dyDescent="0.25">
      <c r="A45" t="str">
        <f t="shared" si="0"/>
        <v/>
      </c>
      <c r="B45" t="s">
        <v>13</v>
      </c>
      <c r="C45" s="2">
        <v>2.9056772463120328</v>
      </c>
      <c r="D45" s="2">
        <v>3.2215357458075911</v>
      </c>
      <c r="E45" s="2">
        <v>5.4436348049721417</v>
      </c>
      <c r="F45" s="2">
        <v>2.5500910746812266</v>
      </c>
      <c r="G45" s="2">
        <v>1.9332161687170446</v>
      </c>
      <c r="H45" s="2">
        <v>1.8927444794952564</v>
      </c>
    </row>
    <row r="46" spans="1:8" x14ac:dyDescent="0.25">
      <c r="A46" t="str">
        <f t="shared" si="0"/>
        <v/>
      </c>
      <c r="B46" t="s">
        <v>14</v>
      </c>
      <c r="C46" s="2">
        <v>3.4329023629068089</v>
      </c>
      <c r="D46" s="2">
        <v>3.4315882094148709</v>
      </c>
      <c r="E46" s="2">
        <v>6.7266495287060746</v>
      </c>
      <c r="F46" s="2">
        <v>2.4112829845313932</v>
      </c>
      <c r="G46" s="2">
        <v>1.9298245614035148</v>
      </c>
      <c r="H46" s="2">
        <v>2.1670606776989843</v>
      </c>
    </row>
    <row r="47" spans="1:8" x14ac:dyDescent="0.25">
      <c r="A47" t="str">
        <f t="shared" si="0"/>
        <v/>
      </c>
      <c r="B47" t="s">
        <v>15</v>
      </c>
      <c r="C47" s="2">
        <v>3.87355298308103</v>
      </c>
      <c r="D47" s="2">
        <v>3.4240561896400346</v>
      </c>
      <c r="E47" s="2">
        <v>6.2180579216354337</v>
      </c>
      <c r="F47" s="2">
        <v>2.7297543221109999</v>
      </c>
      <c r="G47" s="2">
        <v>2.0122484689413689</v>
      </c>
      <c r="H47" s="2">
        <v>2.3640661938534313</v>
      </c>
    </row>
    <row r="48" spans="1:8" x14ac:dyDescent="0.25">
      <c r="A48" t="str">
        <f t="shared" si="0"/>
        <v>2018</v>
      </c>
      <c r="B48" t="s">
        <v>17</v>
      </c>
      <c r="C48" s="2">
        <v>3.9163328882955151</v>
      </c>
      <c r="D48" s="2">
        <v>3.2370953630796118</v>
      </c>
      <c r="E48" s="2">
        <v>4.8060708263069074</v>
      </c>
      <c r="F48" s="2">
        <v>2.9572338489535888</v>
      </c>
      <c r="G48" s="2">
        <v>1.9205587079877739</v>
      </c>
      <c r="H48" s="2">
        <v>2.5167125442390859</v>
      </c>
    </row>
    <row r="49" spans="1:8" x14ac:dyDescent="0.25">
      <c r="A49" t="str">
        <f t="shared" si="0"/>
        <v/>
      </c>
      <c r="B49" t="s">
        <v>19</v>
      </c>
      <c r="C49" s="2">
        <v>3.5079928952042705</v>
      </c>
      <c r="D49" s="2">
        <v>2.880838061981672</v>
      </c>
      <c r="E49" s="2">
        <v>4.4388609715242833</v>
      </c>
      <c r="F49" s="2">
        <v>2.6769509981851236</v>
      </c>
      <c r="G49" s="2">
        <v>1.5665796344647598</v>
      </c>
      <c r="H49" s="2">
        <v>3.6406806489909016</v>
      </c>
    </row>
    <row r="50" spans="1:8" x14ac:dyDescent="0.25">
      <c r="A50" t="str">
        <f t="shared" si="0"/>
        <v/>
      </c>
      <c r="B50" t="s">
        <v>20</v>
      </c>
      <c r="C50" s="2">
        <v>2.9100529100529071</v>
      </c>
      <c r="D50" s="2">
        <v>2.6968247063940742</v>
      </c>
      <c r="E50" s="2">
        <v>4.6173044925124751</v>
      </c>
      <c r="F50" s="2">
        <v>2.2603978300180794</v>
      </c>
      <c r="G50" s="2">
        <v>1.3032145960034658</v>
      </c>
      <c r="H50" s="2">
        <v>1.3986013986014179</v>
      </c>
    </row>
    <row r="51" spans="1:8" x14ac:dyDescent="0.25">
      <c r="A51" t="str">
        <f t="shared" si="0"/>
        <v/>
      </c>
      <c r="B51" t="s">
        <v>22</v>
      </c>
      <c r="C51" s="2">
        <v>2.3632385120350152</v>
      </c>
      <c r="D51" s="2">
        <v>2.5563258232235597</v>
      </c>
      <c r="E51" s="2">
        <v>3.7649979313198356</v>
      </c>
      <c r="F51" s="2">
        <v>2.1171171171171066</v>
      </c>
      <c r="G51" s="2">
        <v>1.345486111111116</v>
      </c>
      <c r="H51" s="2">
        <v>1.9066147859922111</v>
      </c>
    </row>
    <row r="52" spans="1:8" x14ac:dyDescent="0.25">
      <c r="A52" t="str">
        <f t="shared" si="0"/>
        <v/>
      </c>
      <c r="B52" t="s">
        <v>24</v>
      </c>
      <c r="C52" s="2">
        <v>2.3103748910200395</v>
      </c>
      <c r="D52" s="2">
        <v>2.5862068965517349</v>
      </c>
      <c r="E52" s="2">
        <v>3.3744855967078102</v>
      </c>
      <c r="F52" s="2">
        <v>2.2471910112359605</v>
      </c>
      <c r="G52" s="2">
        <v>1.6066000868432351</v>
      </c>
      <c r="H52" s="2">
        <v>2.3707734162456084</v>
      </c>
    </row>
    <row r="53" spans="1:8" x14ac:dyDescent="0.25">
      <c r="A53" t="str">
        <f t="shared" si="0"/>
        <v/>
      </c>
      <c r="B53" t="s">
        <v>26</v>
      </c>
      <c r="C53" s="2">
        <v>2.2628372497824234</v>
      </c>
      <c r="D53" s="2">
        <v>2.788502788502778</v>
      </c>
      <c r="E53" s="2">
        <v>3.4836065573770503</v>
      </c>
      <c r="F53" s="2">
        <v>2.4258760107816801</v>
      </c>
      <c r="G53" s="2">
        <v>1.9565217391304346</v>
      </c>
      <c r="H53" s="2">
        <v>2.5680933852140209</v>
      </c>
    </row>
    <row r="54" spans="1:8" x14ac:dyDescent="0.25">
      <c r="A54" t="str">
        <f t="shared" si="0"/>
        <v/>
      </c>
      <c r="B54" t="s">
        <v>28</v>
      </c>
      <c r="C54" s="2">
        <v>2.0851433536055675</v>
      </c>
      <c r="D54" s="2">
        <v>2.9601029601029616</v>
      </c>
      <c r="E54" s="2">
        <v>3.062474479379329</v>
      </c>
      <c r="F54" s="2">
        <v>2.2900763358778775</v>
      </c>
      <c r="G54" s="2">
        <v>2.1313614615050103</v>
      </c>
      <c r="H54" s="2">
        <v>2.2533022533022473</v>
      </c>
    </row>
    <row r="55" spans="1:8" x14ac:dyDescent="0.25">
      <c r="A55" t="str">
        <f t="shared" si="0"/>
        <v/>
      </c>
      <c r="B55" t="s">
        <v>30</v>
      </c>
      <c r="C55" s="2">
        <v>2.0851433536055675</v>
      </c>
      <c r="D55" s="2">
        <v>3.0888030888031048</v>
      </c>
      <c r="E55" s="2">
        <v>3.7142857142857144</v>
      </c>
      <c r="F55" s="2">
        <v>1.5178571428571486</v>
      </c>
      <c r="G55" s="2">
        <v>2.1258134490238723</v>
      </c>
      <c r="H55" s="2">
        <v>2.1359223300970953</v>
      </c>
    </row>
    <row r="56" spans="1:8" x14ac:dyDescent="0.25">
      <c r="A56" t="str">
        <f t="shared" si="0"/>
        <v/>
      </c>
      <c r="B56" t="s">
        <v>32</v>
      </c>
      <c r="C56" s="2">
        <v>2.4337244676227776</v>
      </c>
      <c r="D56" s="2">
        <v>3.0874785591766818</v>
      </c>
      <c r="E56" s="2">
        <v>3.7142857142857144</v>
      </c>
      <c r="F56" s="2">
        <v>0.97647581003106332</v>
      </c>
      <c r="G56" s="2">
        <v>2.0311149524632643</v>
      </c>
      <c r="H56" s="2">
        <v>2.9503105590062084</v>
      </c>
    </row>
    <row r="57" spans="1:8" x14ac:dyDescent="0.25">
      <c r="A57" t="str">
        <f t="shared" si="0"/>
        <v/>
      </c>
      <c r="B57" t="s">
        <v>34</v>
      </c>
      <c r="C57" s="2">
        <v>2.6498696785404174</v>
      </c>
      <c r="D57" s="2">
        <v>2.6934587430525792</v>
      </c>
      <c r="E57" s="2">
        <v>3.4146341463414664</v>
      </c>
      <c r="F57" s="2">
        <v>1.3765541740675014</v>
      </c>
      <c r="G57" s="2">
        <v>1.8534482758620685</v>
      </c>
      <c r="H57" s="2">
        <v>2.6315789473684292</v>
      </c>
    </row>
    <row r="58" spans="1:8" x14ac:dyDescent="0.25">
      <c r="A58" t="str">
        <f t="shared" si="0"/>
        <v/>
      </c>
      <c r="B58" t="s">
        <v>36</v>
      </c>
      <c r="C58" s="2">
        <v>2.0689655172413834</v>
      </c>
      <c r="D58" s="2">
        <v>1.9991492981709991</v>
      </c>
      <c r="E58" s="2">
        <v>2.3685266961059881</v>
      </c>
      <c r="F58" s="2">
        <v>1.8214127054642315</v>
      </c>
      <c r="G58" s="2">
        <v>1.6781411359724663</v>
      </c>
      <c r="H58" s="2">
        <v>2.4681835711531042</v>
      </c>
    </row>
    <row r="59" spans="1:8" x14ac:dyDescent="0.25">
      <c r="A59" t="str">
        <f t="shared" si="0"/>
        <v/>
      </c>
      <c r="B59" t="s">
        <v>38</v>
      </c>
      <c r="C59" s="2">
        <v>1.4573510501500131</v>
      </c>
      <c r="D59" s="2">
        <v>1.5704584040747038</v>
      </c>
      <c r="E59" s="2">
        <v>1.8845228548516335</v>
      </c>
      <c r="F59" s="2">
        <v>1.3728963684676687</v>
      </c>
      <c r="G59" s="2">
        <v>1.2864493996569415</v>
      </c>
      <c r="H59" s="2">
        <v>3.1177829099306997</v>
      </c>
    </row>
    <row r="60" spans="1:8" x14ac:dyDescent="0.25">
      <c r="A60" t="str">
        <f t="shared" si="0"/>
        <v>2019</v>
      </c>
      <c r="B60" t="s">
        <v>40</v>
      </c>
      <c r="C60" s="2">
        <v>1.7130620985010614</v>
      </c>
      <c r="D60" s="2">
        <v>1.9915254237288016</v>
      </c>
      <c r="E60" s="2">
        <v>3.7007240547063613</v>
      </c>
      <c r="F60" s="2">
        <v>0.79540433053468806</v>
      </c>
      <c r="G60" s="2">
        <v>1.1991434689507585</v>
      </c>
      <c r="H60" s="2">
        <v>3.0303030303030498</v>
      </c>
    </row>
    <row r="61" spans="1:8" x14ac:dyDescent="0.25">
      <c r="A61" t="str">
        <f t="shared" si="0"/>
        <v/>
      </c>
      <c r="B61" t="s">
        <v>42</v>
      </c>
      <c r="C61" s="2">
        <v>2.2737022737022716</v>
      </c>
      <c r="D61" s="2">
        <v>2.6728892660161208</v>
      </c>
      <c r="E61" s="2">
        <v>4.1700080192461852</v>
      </c>
      <c r="F61" s="2">
        <v>0.92797171895713237</v>
      </c>
      <c r="G61" s="2">
        <v>1.5852613538988702</v>
      </c>
      <c r="H61" s="2">
        <v>2.8255059182894282</v>
      </c>
    </row>
    <row r="62" spans="1:8" x14ac:dyDescent="0.25">
      <c r="A62" t="str">
        <f t="shared" si="0"/>
        <v/>
      </c>
      <c r="B62" t="s">
        <v>44</v>
      </c>
      <c r="C62" s="2">
        <v>2.4421593830334043</v>
      </c>
      <c r="D62" s="2">
        <v>3.1342651418890366</v>
      </c>
      <c r="E62" s="2">
        <v>3.4194831013916627</v>
      </c>
      <c r="F62" s="2">
        <v>1.2820512820512775</v>
      </c>
      <c r="G62" s="2">
        <v>2.1012006861063526</v>
      </c>
      <c r="H62" s="2">
        <v>3.6398467432950277</v>
      </c>
    </row>
    <row r="63" spans="1:8" x14ac:dyDescent="0.25">
      <c r="A63" t="str">
        <f t="shared" si="0"/>
        <v/>
      </c>
      <c r="B63" t="s">
        <v>46</v>
      </c>
      <c r="C63" s="2">
        <v>2.2659256092347091</v>
      </c>
      <c r="D63" s="2">
        <v>2.9573299535276654</v>
      </c>
      <c r="E63" s="2">
        <v>4.3062200956937913</v>
      </c>
      <c r="F63" s="2">
        <v>1.2351124834583116</v>
      </c>
      <c r="G63" s="2">
        <v>2.2269807280513865</v>
      </c>
      <c r="H63" s="2">
        <v>3.5509736540664472</v>
      </c>
    </row>
    <row r="64" spans="1:8" x14ac:dyDescent="0.25">
      <c r="A64" t="str">
        <f t="shared" si="0"/>
        <v/>
      </c>
      <c r="B64" t="s">
        <v>48</v>
      </c>
      <c r="C64" s="2">
        <v>2.0025564550490094</v>
      </c>
      <c r="D64" s="2">
        <v>2.3109243697478909</v>
      </c>
      <c r="E64" s="2">
        <v>3.9808917197452276</v>
      </c>
      <c r="F64" s="2">
        <v>0.92307692307691536</v>
      </c>
      <c r="G64" s="2">
        <v>2.0940170940170866</v>
      </c>
      <c r="H64" s="2">
        <v>2.4677296886864042</v>
      </c>
    </row>
    <row r="65" spans="1:8" x14ac:dyDescent="0.25">
      <c r="A65" t="str">
        <f t="shared" si="0"/>
        <v/>
      </c>
      <c r="B65" t="s">
        <v>50</v>
      </c>
      <c r="C65" s="2">
        <v>1.9148936170212849</v>
      </c>
      <c r="D65" s="2">
        <v>1.6277128547579345</v>
      </c>
      <c r="E65" s="2">
        <v>3.6831683168316864</v>
      </c>
      <c r="F65" s="2">
        <v>0.78947368421053987</v>
      </c>
      <c r="G65" s="2">
        <v>1.8763326226012733</v>
      </c>
      <c r="H65" s="2">
        <v>2.6176024279210841</v>
      </c>
    </row>
    <row r="66" spans="1:8" x14ac:dyDescent="0.25">
      <c r="A66" t="str">
        <f t="shared" si="0"/>
        <v/>
      </c>
      <c r="B66" t="s">
        <v>52</v>
      </c>
      <c r="C66" s="2">
        <v>2.0851063829787186</v>
      </c>
      <c r="D66" s="2">
        <v>1.3750000000000151</v>
      </c>
      <c r="E66" s="2">
        <v>4.3185419968304384</v>
      </c>
      <c r="F66" s="2">
        <v>1.0096575943810304</v>
      </c>
      <c r="G66" s="2">
        <v>1.8739352640545048</v>
      </c>
      <c r="H66" s="2">
        <v>2.9255319148936199</v>
      </c>
    </row>
    <row r="67" spans="1:8" x14ac:dyDescent="0.25">
      <c r="A67" t="str">
        <f t="shared" si="0"/>
        <v/>
      </c>
      <c r="B67" t="s">
        <v>54</v>
      </c>
      <c r="C67" s="2">
        <v>2.1702127659574355</v>
      </c>
      <c r="D67" s="2">
        <v>1.3732833957553092</v>
      </c>
      <c r="E67" s="2">
        <v>3.7386855568673827</v>
      </c>
      <c r="F67" s="2">
        <v>1.6270888302550413</v>
      </c>
      <c r="G67" s="2">
        <v>2.0815632965165642</v>
      </c>
      <c r="H67" s="2">
        <v>2.5095057034220547</v>
      </c>
    </row>
    <row r="68" spans="1:8" x14ac:dyDescent="0.25">
      <c r="A68" t="str">
        <f t="shared" si="0"/>
        <v/>
      </c>
      <c r="B68" t="s">
        <v>56</v>
      </c>
      <c r="C68" s="2">
        <v>1.7394993635978073</v>
      </c>
      <c r="D68" s="2">
        <v>1.5391014975041584</v>
      </c>
      <c r="E68" s="2">
        <v>4.3683589138134638</v>
      </c>
      <c r="F68" s="2">
        <v>1.538461538461533</v>
      </c>
      <c r="G68" s="2">
        <v>1.8636171113934896</v>
      </c>
      <c r="H68" s="2">
        <v>2.6018099547511442</v>
      </c>
    </row>
    <row r="69" spans="1:8" x14ac:dyDescent="0.25">
      <c r="A69" t="str">
        <f t="shared" si="0"/>
        <v/>
      </c>
      <c r="B69" t="s">
        <v>58</v>
      </c>
      <c r="C69" s="2">
        <v>0.93101988997037477</v>
      </c>
      <c r="D69" s="2">
        <v>1.6236469608659432</v>
      </c>
      <c r="E69" s="2">
        <v>4.6383647798742045</v>
      </c>
      <c r="F69" s="2">
        <v>4.3802014892690977E-2</v>
      </c>
      <c r="G69" s="2">
        <v>0.93101988997037477</v>
      </c>
      <c r="H69" s="2">
        <v>3.0165912518853588</v>
      </c>
    </row>
    <row r="70" spans="1:8" x14ac:dyDescent="0.25">
      <c r="A70" t="str">
        <f t="shared" si="0"/>
        <v/>
      </c>
      <c r="B70" t="s">
        <v>60</v>
      </c>
      <c r="C70" s="2">
        <v>-4.2229729729736931E-2</v>
      </c>
      <c r="D70" s="2">
        <v>1.4595496246872397</v>
      </c>
      <c r="E70" s="2">
        <v>4.7450980392157005</v>
      </c>
      <c r="F70" s="2">
        <v>-1.308900523560208</v>
      </c>
      <c r="G70" s="2">
        <v>8.4638171815476504E-2</v>
      </c>
      <c r="H70" s="2">
        <v>2.8227324049680202</v>
      </c>
    </row>
    <row r="71" spans="1:8" x14ac:dyDescent="0.25">
      <c r="A71" t="str">
        <f t="shared" si="0"/>
        <v/>
      </c>
      <c r="B71" t="s">
        <v>62</v>
      </c>
      <c r="C71" s="2">
        <v>-0.5069708491761693</v>
      </c>
      <c r="D71" s="2">
        <v>1.2536564981195042</v>
      </c>
      <c r="E71" s="2">
        <v>5.3128689492325964</v>
      </c>
      <c r="F71" s="2">
        <v>-1.0484927916120657</v>
      </c>
      <c r="G71" s="2">
        <v>0.33869602032177148</v>
      </c>
      <c r="H71" s="2">
        <v>1.9410227696901927</v>
      </c>
    </row>
    <row r="72" spans="1:8" x14ac:dyDescent="0.25">
      <c r="A72" t="str">
        <f t="shared" ref="A72:A126" si="1">IF(RIGHT(B72,1)="6",LEFT(B72,4),"")</f>
        <v>2020</v>
      </c>
      <c r="B72" t="s">
        <v>64</v>
      </c>
      <c r="C72" s="2">
        <v>-0.16842105263158436</v>
      </c>
      <c r="D72" s="2">
        <v>1.2879102617366023</v>
      </c>
      <c r="E72" s="2">
        <v>3.374709076803728</v>
      </c>
      <c r="F72" s="2">
        <v>-0.21920210434019927</v>
      </c>
      <c r="G72" s="2">
        <v>0.80406263224712671</v>
      </c>
      <c r="H72" s="2">
        <v>1.5264333581533673</v>
      </c>
    </row>
    <row r="73" spans="1:8" x14ac:dyDescent="0.25">
      <c r="A73" t="str">
        <f t="shared" si="1"/>
        <v/>
      </c>
      <c r="B73" t="s">
        <v>66</v>
      </c>
      <c r="C73" s="2">
        <v>0.37751677852349008</v>
      </c>
      <c r="D73" s="2">
        <v>1.3636363636363669</v>
      </c>
      <c r="E73" s="2">
        <v>2.886836027713624</v>
      </c>
      <c r="F73" s="2">
        <v>-0.13134851138354442</v>
      </c>
      <c r="G73" s="2">
        <v>0.67482075073808101</v>
      </c>
      <c r="H73" s="2">
        <v>1.1882658744894137</v>
      </c>
    </row>
    <row r="74" spans="1:8" x14ac:dyDescent="0.25">
      <c r="A74" t="str">
        <f t="shared" si="1"/>
        <v/>
      </c>
      <c r="B74" t="s">
        <v>68</v>
      </c>
      <c r="C74" s="2">
        <v>0.54370556252614222</v>
      </c>
      <c r="D74" s="2">
        <v>1.2320328542094527</v>
      </c>
      <c r="E74" s="2">
        <v>2.6912725874663534</v>
      </c>
      <c r="F74" s="2">
        <v>-0.30554343081623525</v>
      </c>
      <c r="G74" s="2">
        <v>0.25199496010079869</v>
      </c>
      <c r="H74" s="2">
        <v>0.77634011090574884</v>
      </c>
    </row>
    <row r="75" spans="1:8" x14ac:dyDescent="0.25">
      <c r="A75" t="str">
        <f t="shared" si="1"/>
        <v/>
      </c>
      <c r="B75" t="s">
        <v>70</v>
      </c>
      <c r="C75" s="2">
        <v>0.41806020066890159</v>
      </c>
      <c r="D75" s="2">
        <v>1.0668855149774448</v>
      </c>
      <c r="E75" s="2">
        <v>2.3318042813455619</v>
      </c>
      <c r="F75" s="2">
        <v>-0.30501089324618258</v>
      </c>
      <c r="G75" s="2">
        <v>0.16757436112275759</v>
      </c>
      <c r="H75" s="2">
        <v>0.62684365781711104</v>
      </c>
    </row>
    <row r="76" spans="1:8" x14ac:dyDescent="0.25">
      <c r="A76" t="str">
        <f t="shared" si="1"/>
        <v/>
      </c>
      <c r="B76" t="s">
        <v>72</v>
      </c>
      <c r="C76" s="2">
        <v>0.33416875522138678</v>
      </c>
      <c r="D76" s="2">
        <v>0.98562628336755775</v>
      </c>
      <c r="E76" s="2">
        <v>2.9862174578866751</v>
      </c>
      <c r="F76" s="2">
        <v>0</v>
      </c>
      <c r="G76" s="2">
        <v>0.37672666387609244</v>
      </c>
      <c r="H76" s="2">
        <v>1.2226750648388407</v>
      </c>
    </row>
    <row r="77" spans="1:8" x14ac:dyDescent="0.25">
      <c r="A77" t="str">
        <f t="shared" si="1"/>
        <v/>
      </c>
      <c r="B77" t="s">
        <v>74</v>
      </c>
      <c r="C77" s="2">
        <v>0.37578288100208468</v>
      </c>
      <c r="D77" s="2">
        <v>0.98562628336755775</v>
      </c>
      <c r="E77" s="2">
        <v>2.8265851795263419</v>
      </c>
      <c r="F77" s="2">
        <v>0.52219321148825326</v>
      </c>
      <c r="G77" s="2">
        <v>0.75345332775218488</v>
      </c>
      <c r="H77" s="2">
        <v>1.146025878003698</v>
      </c>
    </row>
    <row r="78" spans="1:8" x14ac:dyDescent="0.25">
      <c r="A78" t="str">
        <f t="shared" si="1"/>
        <v/>
      </c>
      <c r="B78" t="s">
        <v>76</v>
      </c>
      <c r="C78" s="2">
        <v>0.83368070029179453</v>
      </c>
      <c r="D78" s="2">
        <v>1.2741471434443152</v>
      </c>
      <c r="E78" s="2">
        <v>2.5066464109380737</v>
      </c>
      <c r="F78" s="2">
        <v>0.82572794437201225</v>
      </c>
      <c r="G78" s="2">
        <v>0.71070234113712605</v>
      </c>
      <c r="H78" s="2">
        <v>1.2919896640826822</v>
      </c>
    </row>
    <row r="79" spans="1:8" x14ac:dyDescent="0.25">
      <c r="A79" t="str">
        <f t="shared" si="1"/>
        <v/>
      </c>
      <c r="B79" t="s">
        <v>77</v>
      </c>
      <c r="C79" s="2">
        <v>1.4993752603082111</v>
      </c>
      <c r="D79" s="2">
        <v>1.5599343185550119</v>
      </c>
      <c r="E79" s="2">
        <v>2.5796661608497473</v>
      </c>
      <c r="F79" s="2">
        <v>0.69234097793162697</v>
      </c>
      <c r="G79" s="2">
        <v>0.12484394506866447</v>
      </c>
      <c r="H79" s="2">
        <v>1.520771513353103</v>
      </c>
    </row>
    <row r="80" spans="1:8" x14ac:dyDescent="0.25">
      <c r="A80" t="str">
        <f t="shared" si="1"/>
        <v/>
      </c>
      <c r="B80" t="s">
        <v>78</v>
      </c>
      <c r="C80" s="2">
        <v>2.2101751459549623</v>
      </c>
      <c r="D80" s="2">
        <v>1.8025399426464528</v>
      </c>
      <c r="E80" s="2">
        <v>2.1116138763197734</v>
      </c>
      <c r="F80" s="2">
        <v>1.0389610389610393</v>
      </c>
      <c r="G80" s="2">
        <v>0</v>
      </c>
      <c r="H80" s="2">
        <v>0.69827269386253388</v>
      </c>
    </row>
    <row r="81" spans="1:8" x14ac:dyDescent="0.25">
      <c r="A81" t="str">
        <f t="shared" si="1"/>
        <v/>
      </c>
      <c r="B81" t="s">
        <v>79</v>
      </c>
      <c r="C81" s="2">
        <v>3.3542976939203273</v>
      </c>
      <c r="D81" s="2">
        <v>2.417042195821395</v>
      </c>
      <c r="E81" s="2">
        <v>2.0285499624342673</v>
      </c>
      <c r="F81" s="2">
        <v>2.8021015761821477</v>
      </c>
      <c r="G81" s="2">
        <v>1.2159329140461139</v>
      </c>
      <c r="H81" s="2">
        <v>0.29282576866764831</v>
      </c>
    </row>
    <row r="82" spans="1:8" x14ac:dyDescent="0.25">
      <c r="A82" t="str">
        <f t="shared" si="1"/>
        <v/>
      </c>
      <c r="B82" t="s">
        <v>80</v>
      </c>
      <c r="C82" s="2">
        <v>4.9852133502323648</v>
      </c>
      <c r="D82" s="2">
        <v>3.658035347307842</v>
      </c>
      <c r="E82" s="2">
        <v>2.2463496817671347</v>
      </c>
      <c r="F82" s="2">
        <v>4.4650751547303358</v>
      </c>
      <c r="G82" s="2">
        <v>2.7061310782241055</v>
      </c>
      <c r="H82" s="2">
        <v>0.43923865300146137</v>
      </c>
    </row>
    <row r="83" spans="1:8" x14ac:dyDescent="0.25">
      <c r="A83" t="str">
        <f t="shared" si="1"/>
        <v/>
      </c>
      <c r="B83" t="s">
        <v>81</v>
      </c>
      <c r="C83" s="2">
        <v>6.2845010615711239</v>
      </c>
      <c r="D83" s="2">
        <v>4.7874535699546028</v>
      </c>
      <c r="E83" s="2">
        <v>2.391629297458886</v>
      </c>
      <c r="F83" s="2">
        <v>4.7682119205298079</v>
      </c>
      <c r="G83" s="2">
        <v>3.2067510548523082</v>
      </c>
      <c r="H83" s="2">
        <v>0.40278286341997038</v>
      </c>
    </row>
    <row r="84" spans="1:8" x14ac:dyDescent="0.25">
      <c r="A84" t="str">
        <f t="shared" si="1"/>
        <v>2021</v>
      </c>
      <c r="B84" t="s">
        <v>82</v>
      </c>
      <c r="C84" s="2">
        <v>6.1577393504850253</v>
      </c>
      <c r="D84" s="2">
        <v>5.0041017227235418</v>
      </c>
      <c r="E84" s="2">
        <v>3.6022514071294642</v>
      </c>
      <c r="F84" s="2">
        <v>4.4815465729349802</v>
      </c>
      <c r="G84" s="2">
        <v>3.1486146095717871</v>
      </c>
      <c r="H84" s="2">
        <v>0.9534286762009625</v>
      </c>
    </row>
    <row r="85" spans="1:8" x14ac:dyDescent="0.25">
      <c r="A85" t="str">
        <f t="shared" si="1"/>
        <v/>
      </c>
      <c r="B85" t="s">
        <v>83</v>
      </c>
      <c r="C85" s="2">
        <v>5.5996656916004861</v>
      </c>
      <c r="D85" s="2">
        <v>4.6881369751324842</v>
      </c>
      <c r="E85" s="2">
        <v>3.6662925551814496</v>
      </c>
      <c r="F85" s="2">
        <v>4.6470846120122644</v>
      </c>
      <c r="G85" s="2">
        <v>3.2258064516129004</v>
      </c>
      <c r="H85" s="2">
        <v>1.2844036697247763</v>
      </c>
    </row>
    <row r="86" spans="1:8" x14ac:dyDescent="0.25">
      <c r="A86" t="str">
        <f t="shared" si="1"/>
        <v/>
      </c>
      <c r="B86" t="s">
        <v>84</v>
      </c>
      <c r="C86" s="2">
        <v>5.4908485856905109</v>
      </c>
      <c r="D86" s="2">
        <v>4.3002028397566061</v>
      </c>
      <c r="E86" s="2">
        <v>4.4178210408086782</v>
      </c>
      <c r="F86" s="2">
        <v>5.166374781085814</v>
      </c>
      <c r="G86" s="2">
        <v>3.4352744030163418</v>
      </c>
      <c r="H86" s="2">
        <v>1.247248716067495</v>
      </c>
    </row>
    <row r="87" spans="1:8" x14ac:dyDescent="0.25">
      <c r="A87" t="str">
        <f t="shared" si="1"/>
        <v/>
      </c>
      <c r="B87" t="s">
        <v>85</v>
      </c>
      <c r="C87" s="2">
        <v>6.0366361365528753</v>
      </c>
      <c r="D87" s="2">
        <v>4.3036946812829768</v>
      </c>
      <c r="E87" s="2">
        <v>4.5199850579006329</v>
      </c>
      <c r="F87" s="2">
        <v>5.6818181818181879</v>
      </c>
      <c r="G87" s="2">
        <v>3.5549979088247641</v>
      </c>
      <c r="H87" s="2">
        <v>1.1359472334188325</v>
      </c>
    </row>
    <row r="88" spans="1:8" x14ac:dyDescent="0.25">
      <c r="A88" t="str">
        <f t="shared" si="1"/>
        <v/>
      </c>
      <c r="B88" t="s">
        <v>86</v>
      </c>
      <c r="C88" s="2">
        <v>6.8276436303081001</v>
      </c>
      <c r="D88" s="2">
        <v>4.8800325335502048</v>
      </c>
      <c r="E88" s="2">
        <v>4.7955390334572412</v>
      </c>
      <c r="F88" s="2">
        <v>6.1846689895470375</v>
      </c>
      <c r="G88" s="2">
        <v>3.7531276063386132</v>
      </c>
      <c r="H88" s="2">
        <v>1.3543191800878374</v>
      </c>
    </row>
    <row r="89" spans="1:8" x14ac:dyDescent="0.25">
      <c r="A89" t="str">
        <f t="shared" si="1"/>
        <v/>
      </c>
      <c r="B89" t="s">
        <v>87</v>
      </c>
      <c r="C89" s="2">
        <v>7.5291181364392612</v>
      </c>
      <c r="D89" s="2">
        <v>5.5307035380235847</v>
      </c>
      <c r="E89" s="2">
        <v>4.7919762258543885</v>
      </c>
      <c r="F89" s="2">
        <v>6.4069264069264165</v>
      </c>
      <c r="G89" s="2">
        <v>4.2376402160365645</v>
      </c>
      <c r="H89" s="2">
        <v>1.754385964912264</v>
      </c>
    </row>
    <row r="90" spans="1:8" x14ac:dyDescent="0.25">
      <c r="A90" t="str">
        <f t="shared" si="1"/>
        <v/>
      </c>
      <c r="B90" t="s">
        <v>88</v>
      </c>
      <c r="C90" s="2">
        <v>7.6891277387350021</v>
      </c>
      <c r="D90" s="2">
        <v>6.0064935064934932</v>
      </c>
      <c r="E90" s="2">
        <v>5.1130048165987541</v>
      </c>
      <c r="F90" s="2">
        <v>6.6810344827586299</v>
      </c>
      <c r="G90" s="2">
        <v>4.8982980489829631</v>
      </c>
      <c r="H90" s="2">
        <v>1.8221574344023272</v>
      </c>
    </row>
    <row r="91" spans="1:8" x14ac:dyDescent="0.25">
      <c r="A91" t="str">
        <f t="shared" si="1"/>
        <v/>
      </c>
      <c r="B91" t="s">
        <v>89</v>
      </c>
      <c r="C91" s="2">
        <v>7.7964710709889307</v>
      </c>
      <c r="D91" s="2">
        <v>6.2651576394502806</v>
      </c>
      <c r="E91" s="2">
        <v>5.6213017751479466</v>
      </c>
      <c r="F91" s="2">
        <v>7.3055436183927736</v>
      </c>
      <c r="G91" s="2">
        <v>5.8187863674147966</v>
      </c>
      <c r="H91" s="2">
        <v>2.7402265253927638</v>
      </c>
    </row>
    <row r="92" spans="1:8" x14ac:dyDescent="0.25">
      <c r="A92" t="str">
        <f t="shared" si="1"/>
        <v/>
      </c>
      <c r="B92" t="s">
        <v>90</v>
      </c>
      <c r="C92" s="2">
        <v>8.3639330885353136</v>
      </c>
      <c r="D92" s="2">
        <v>6.3983903420522958</v>
      </c>
      <c r="E92" s="2">
        <v>6.2776957163958702</v>
      </c>
      <c r="F92" s="2">
        <v>7.84061696658096</v>
      </c>
      <c r="G92" s="2">
        <v>6.5696465696465811</v>
      </c>
      <c r="H92" s="2">
        <v>3.1751824817518148</v>
      </c>
    </row>
    <row r="93" spans="1:8" x14ac:dyDescent="0.25">
      <c r="A93" t="str">
        <f t="shared" si="1"/>
        <v/>
      </c>
      <c r="B93" t="s">
        <v>91</v>
      </c>
      <c r="C93" s="2">
        <v>9.0060851926977659</v>
      </c>
      <c r="D93" s="2">
        <v>6.4000000000000057</v>
      </c>
      <c r="E93" s="2">
        <v>6.6273932253313683</v>
      </c>
      <c r="F93" s="2">
        <v>8.0494037478705103</v>
      </c>
      <c r="G93" s="2">
        <v>6.9179784589892268</v>
      </c>
      <c r="H93" s="2">
        <v>3.8686131386861389</v>
      </c>
    </row>
    <row r="94" spans="1:8" x14ac:dyDescent="0.25">
      <c r="A94" t="str">
        <f t="shared" si="1"/>
        <v/>
      </c>
      <c r="B94" t="s">
        <v>92</v>
      </c>
      <c r="C94" s="2">
        <v>9.1348088531187024</v>
      </c>
      <c r="D94" s="2">
        <v>6.1855670103092786</v>
      </c>
      <c r="E94" s="2">
        <v>7.8359575247162194</v>
      </c>
      <c r="F94" s="2">
        <v>8.4214980956411232</v>
      </c>
      <c r="G94" s="2">
        <v>6.7929188966652898</v>
      </c>
      <c r="H94" s="2">
        <v>4.1909620991253727</v>
      </c>
    </row>
    <row r="95" spans="1:8" x14ac:dyDescent="0.25">
      <c r="A95" t="str">
        <f t="shared" si="1"/>
        <v/>
      </c>
      <c r="B95" t="s">
        <v>93</v>
      </c>
      <c r="C95" s="2">
        <v>9.1090691170595317</v>
      </c>
      <c r="D95" s="2">
        <v>5.947223316266248</v>
      </c>
      <c r="E95" s="2">
        <v>7.2992700729926918</v>
      </c>
      <c r="F95" s="2">
        <v>9.3131057732827482</v>
      </c>
      <c r="G95" s="2">
        <v>6.2959934587081046</v>
      </c>
      <c r="H95" s="2">
        <v>5.1422319474835998</v>
      </c>
    </row>
    <row r="96" spans="1:8" x14ac:dyDescent="0.25">
      <c r="A96" t="str">
        <f t="shared" si="1"/>
        <v>2022</v>
      </c>
      <c r="B96" t="s">
        <v>94</v>
      </c>
      <c r="C96" s="2">
        <v>9.2173222089789277</v>
      </c>
      <c r="D96" s="2">
        <v>5.6249999999999911</v>
      </c>
      <c r="E96" s="2">
        <v>7.4610648315827532</v>
      </c>
      <c r="F96" s="2">
        <v>10.218671152228765</v>
      </c>
      <c r="G96" s="2">
        <v>6.0236060236060318</v>
      </c>
      <c r="H96" s="2">
        <v>5.1943334544133801</v>
      </c>
    </row>
    <row r="97" spans="1:8" x14ac:dyDescent="0.25">
      <c r="A97" t="str">
        <f t="shared" si="1"/>
        <v/>
      </c>
      <c r="B97" t="s">
        <v>95</v>
      </c>
      <c r="C97" s="2">
        <v>9.378709932726558</v>
      </c>
      <c r="D97" s="2">
        <v>5.7632398753894032</v>
      </c>
      <c r="E97" s="2">
        <v>7.6145795741609401</v>
      </c>
      <c r="F97" s="2">
        <v>10.012568077084216</v>
      </c>
      <c r="G97" s="2">
        <v>6.3717532467532534</v>
      </c>
      <c r="H97" s="2">
        <v>5.326086956521725</v>
      </c>
    </row>
    <row r="98" spans="1:8" x14ac:dyDescent="0.25">
      <c r="A98" t="str">
        <f t="shared" si="1"/>
        <v/>
      </c>
      <c r="B98" t="s">
        <v>96</v>
      </c>
      <c r="C98" s="2">
        <v>9.4242902208201862</v>
      </c>
      <c r="D98" s="2">
        <v>6.456631660832346</v>
      </c>
      <c r="E98" s="2">
        <v>8.282538544281115</v>
      </c>
      <c r="F98" s="2">
        <v>9.4504579517069143</v>
      </c>
      <c r="G98" s="2">
        <v>6.9663831510733187</v>
      </c>
      <c r="H98" s="2">
        <v>6.4492753623188515</v>
      </c>
    </row>
    <row r="99" spans="1:8" x14ac:dyDescent="0.25">
      <c r="A99" t="str">
        <f t="shared" si="1"/>
        <v/>
      </c>
      <c r="B99" t="s">
        <v>97</v>
      </c>
      <c r="C99" s="2">
        <v>9.2265410286611615</v>
      </c>
      <c r="D99" s="2">
        <v>7.3569482288828425</v>
      </c>
      <c r="E99" s="2">
        <v>8.6132952108648908</v>
      </c>
      <c r="F99" s="2">
        <v>8.6435070306037929</v>
      </c>
      <c r="G99" s="2">
        <v>7.310177705977372</v>
      </c>
      <c r="H99" s="2">
        <v>7.3913043478260887</v>
      </c>
    </row>
    <row r="100" spans="1:8" x14ac:dyDescent="0.25">
      <c r="A100" t="str">
        <f t="shared" si="1"/>
        <v/>
      </c>
      <c r="B100" t="s">
        <v>98</v>
      </c>
      <c r="C100" s="2">
        <v>8.846453624317995</v>
      </c>
      <c r="D100" s="2">
        <v>7.6773943388910526</v>
      </c>
      <c r="E100" s="2">
        <v>8.9748137637460026</v>
      </c>
      <c r="F100" s="2">
        <v>7.7112387202625143</v>
      </c>
      <c r="G100" s="2">
        <v>6.9935691318327775</v>
      </c>
      <c r="H100" s="2">
        <v>7.8728782954135212</v>
      </c>
    </row>
    <row r="101" spans="1:8" x14ac:dyDescent="0.25">
      <c r="A101" t="str">
        <f t="shared" si="1"/>
        <v/>
      </c>
      <c r="B101" t="s">
        <v>99</v>
      </c>
      <c r="C101" s="2">
        <v>8.3945841392649925</v>
      </c>
      <c r="D101" s="2">
        <v>7.5529865125240958</v>
      </c>
      <c r="E101" s="2">
        <v>10.138248847926246</v>
      </c>
      <c r="F101" s="2">
        <v>6.4279902359642094</v>
      </c>
      <c r="G101" s="2">
        <v>6.0581905141490644</v>
      </c>
      <c r="H101" s="2">
        <v>8.0818965517241317</v>
      </c>
    </row>
    <row r="102" spans="1:8" x14ac:dyDescent="0.25">
      <c r="A102" t="str">
        <f t="shared" si="1"/>
        <v/>
      </c>
      <c r="B102" t="s">
        <v>100</v>
      </c>
      <c r="C102" s="2">
        <v>8.023032629558525</v>
      </c>
      <c r="D102" s="2">
        <v>7.3124042879020079</v>
      </c>
      <c r="E102" s="2">
        <v>10.539302079661628</v>
      </c>
      <c r="F102" s="2">
        <v>5.4545454545454453</v>
      </c>
      <c r="G102" s="2">
        <v>5.2235852789869419</v>
      </c>
      <c r="H102" s="2">
        <v>8.4108804581245487</v>
      </c>
    </row>
    <row r="103" spans="1:8" x14ac:dyDescent="0.25">
      <c r="A103" t="str">
        <f t="shared" si="1"/>
        <v/>
      </c>
      <c r="B103" t="s">
        <v>101</v>
      </c>
      <c r="C103" s="2">
        <v>7.4609821088694517</v>
      </c>
      <c r="D103" s="2">
        <v>7.1510079878280841</v>
      </c>
      <c r="E103" s="2">
        <v>10.714285714285698</v>
      </c>
      <c r="F103" s="2">
        <v>5.2062474969963857</v>
      </c>
      <c r="G103" s="2">
        <v>5.1453260015710933</v>
      </c>
      <c r="H103" s="2">
        <v>9.7083926031294574</v>
      </c>
    </row>
    <row r="104" spans="1:8" x14ac:dyDescent="0.25">
      <c r="A104" t="str">
        <f t="shared" si="1"/>
        <v/>
      </c>
      <c r="B104" t="s">
        <v>102</v>
      </c>
      <c r="C104" s="2">
        <v>6.6265060240963791</v>
      </c>
      <c r="D104" s="2">
        <v>7.2239031770045425</v>
      </c>
      <c r="E104" s="2">
        <v>10.7018763029882</v>
      </c>
      <c r="F104" s="2">
        <v>5.2046086611045039</v>
      </c>
      <c r="G104" s="2">
        <v>5.3452984783456836</v>
      </c>
      <c r="H104" s="2">
        <v>9.5861337106473385</v>
      </c>
    </row>
    <row r="105" spans="1:8" x14ac:dyDescent="0.25">
      <c r="A105" t="str">
        <f t="shared" si="1"/>
        <v/>
      </c>
      <c r="B105" t="s">
        <v>103</v>
      </c>
      <c r="C105" s="2">
        <v>5.7312988462969949</v>
      </c>
      <c r="D105" s="2">
        <v>7.3308270676691656</v>
      </c>
      <c r="E105" s="2">
        <v>10.566298342541414</v>
      </c>
      <c r="F105" s="2">
        <v>4.8482459597950278</v>
      </c>
      <c r="G105" s="2">
        <v>5.3467648198372464</v>
      </c>
      <c r="H105" s="2">
        <v>8.8193956430077094</v>
      </c>
    </row>
    <row r="106" spans="1:8" x14ac:dyDescent="0.25">
      <c r="A106" t="str">
        <f t="shared" si="1"/>
        <v/>
      </c>
      <c r="B106" t="s">
        <v>104</v>
      </c>
      <c r="C106" s="2">
        <v>5.12536873156344</v>
      </c>
      <c r="D106" s="2">
        <v>7.1695294996265924</v>
      </c>
      <c r="E106" s="2">
        <v>9.1341256366723087</v>
      </c>
      <c r="F106" s="2">
        <v>3.9812646370023463</v>
      </c>
      <c r="G106" s="2">
        <v>5.2428681572860514</v>
      </c>
      <c r="H106" s="2">
        <v>9.8635886673662299</v>
      </c>
    </row>
    <row r="107" spans="1:8" x14ac:dyDescent="0.25">
      <c r="A107" t="str">
        <f t="shared" si="1"/>
        <v/>
      </c>
      <c r="B107" t="s">
        <v>105</v>
      </c>
      <c r="C107" s="2">
        <v>4.6869278652508006</v>
      </c>
      <c r="D107" s="2">
        <v>6.9516728624535284</v>
      </c>
      <c r="E107" s="2">
        <v>9.9319727891156404</v>
      </c>
      <c r="F107" s="2">
        <v>2.5828835774865277</v>
      </c>
      <c r="G107" s="2">
        <v>5.3076923076923022</v>
      </c>
      <c r="H107" s="2">
        <v>9.1918140825528951</v>
      </c>
    </row>
    <row r="108" spans="1:8" x14ac:dyDescent="0.25">
      <c r="A108" t="str">
        <f t="shared" si="1"/>
        <v>2023</v>
      </c>
      <c r="B108" t="s">
        <v>106</v>
      </c>
      <c r="C108" s="2">
        <v>4.2560931247726641</v>
      </c>
      <c r="D108" s="2">
        <v>6.6937869822485396</v>
      </c>
      <c r="E108" s="2">
        <v>9.3360296595887959</v>
      </c>
      <c r="F108" s="2">
        <v>1.6405951926745432</v>
      </c>
      <c r="G108" s="2">
        <v>5.4126679462572103</v>
      </c>
      <c r="H108" s="2">
        <v>9.3232044198894961</v>
      </c>
    </row>
    <row r="109" spans="1:8" x14ac:dyDescent="0.25">
      <c r="A109" t="str">
        <f t="shared" si="1"/>
        <v/>
      </c>
      <c r="B109" t="s">
        <v>107</v>
      </c>
      <c r="C109" s="2">
        <v>4.0159189580318388</v>
      </c>
      <c r="D109" s="2">
        <v>6.4801178203239829</v>
      </c>
      <c r="E109" s="2">
        <v>8.9537223340040217</v>
      </c>
      <c r="F109" s="2">
        <v>1.9421172886519233</v>
      </c>
      <c r="G109" s="2">
        <v>5.0743990843189479</v>
      </c>
      <c r="H109" s="2">
        <v>9.1159270725834176</v>
      </c>
    </row>
    <row r="110" spans="1:8" x14ac:dyDescent="0.25">
      <c r="A110" t="str">
        <f t="shared" si="1"/>
        <v/>
      </c>
      <c r="B110" t="s">
        <v>108</v>
      </c>
      <c r="C110" s="2">
        <v>4.1801801801801819</v>
      </c>
      <c r="D110" s="2">
        <v>6.13810741687979</v>
      </c>
      <c r="E110" s="2">
        <v>8.4768211920529968</v>
      </c>
      <c r="F110" s="2">
        <v>2.6245720806390427</v>
      </c>
      <c r="G110" s="2">
        <v>4.5058689890193016</v>
      </c>
      <c r="H110" s="2">
        <v>8.8495575221238845</v>
      </c>
    </row>
    <row r="111" spans="1:8" x14ac:dyDescent="0.25">
      <c r="A111" t="str">
        <f t="shared" si="1"/>
        <v/>
      </c>
      <c r="B111" t="s">
        <v>109</v>
      </c>
      <c r="C111" s="2">
        <v>4.6369518332135318</v>
      </c>
      <c r="D111" s="2">
        <v>5.9100797679477957</v>
      </c>
      <c r="E111" s="2">
        <v>8.8845014807502398</v>
      </c>
      <c r="F111" s="2">
        <v>2.8169014084507227</v>
      </c>
      <c r="G111" s="2">
        <v>3.9518253669552195</v>
      </c>
      <c r="H111" s="2">
        <v>8.5357624831309042</v>
      </c>
    </row>
    <row r="112" spans="1:8" x14ac:dyDescent="0.25">
      <c r="A112" t="str">
        <f t="shared" si="1"/>
        <v/>
      </c>
      <c r="B112" t="s">
        <v>110</v>
      </c>
      <c r="C112" s="2">
        <v>4.9409237379162141</v>
      </c>
      <c r="D112" s="2">
        <v>5.9416636658264244</v>
      </c>
      <c r="E112" s="2">
        <v>8.072916666666675</v>
      </c>
      <c r="F112" s="2">
        <v>3.0464584920030457</v>
      </c>
      <c r="G112" s="2">
        <v>3.9068369646882095</v>
      </c>
      <c r="H112" s="2">
        <v>8.2356879812520933</v>
      </c>
    </row>
    <row r="113" spans="1:8" x14ac:dyDescent="0.25">
      <c r="A113" t="str">
        <f t="shared" si="1"/>
        <v/>
      </c>
      <c r="B113" t="s">
        <v>111</v>
      </c>
      <c r="C113" s="2">
        <v>5.2462526766595241</v>
      </c>
      <c r="D113" s="2">
        <v>6.162665711214621</v>
      </c>
      <c r="E113" s="2">
        <v>7.8532346314773127</v>
      </c>
      <c r="F113" s="2">
        <v>3.9373088685015212</v>
      </c>
      <c r="G113" s="2">
        <v>4.6599022923712763</v>
      </c>
      <c r="H113" s="2">
        <v>7.6437354602858054</v>
      </c>
    </row>
    <row r="114" spans="1:8" x14ac:dyDescent="0.25">
      <c r="A114" t="str">
        <f t="shared" si="1"/>
        <v/>
      </c>
      <c r="B114" t="s">
        <v>112</v>
      </c>
      <c r="C114" s="2">
        <v>5.3304904051172608</v>
      </c>
      <c r="D114" s="2">
        <v>6.2789867998572779</v>
      </c>
      <c r="E114" s="2">
        <v>7.2704081632652962</v>
      </c>
      <c r="F114" s="2">
        <v>4.5593869731800574</v>
      </c>
      <c r="G114" s="2">
        <v>5.2275291462956064</v>
      </c>
      <c r="H114" s="2">
        <v>7.72532188841204</v>
      </c>
    </row>
    <row r="115" spans="1:8" x14ac:dyDescent="0.25">
      <c r="A115" t="str">
        <f t="shared" si="1"/>
        <v/>
      </c>
      <c r="B115" t="s">
        <v>113</v>
      </c>
      <c r="C115" s="2">
        <v>5.3134962805525987</v>
      </c>
      <c r="D115" s="2">
        <v>6.1057862974795762</v>
      </c>
      <c r="E115" s="2">
        <v>6.7678684376976772</v>
      </c>
      <c r="F115" s="2">
        <v>4.1492196421774041</v>
      </c>
      <c r="G115" s="2">
        <v>4.7441165483750325</v>
      </c>
      <c r="H115" s="2">
        <v>5.3160453808752006</v>
      </c>
    </row>
    <row r="116" spans="1:8" x14ac:dyDescent="0.25">
      <c r="A116" t="str">
        <f t="shared" si="1"/>
        <v/>
      </c>
      <c r="B116" t="s">
        <v>114</v>
      </c>
      <c r="C116" s="2">
        <v>5.0847457627118731</v>
      </c>
      <c r="D116" s="2">
        <v>5.5379188712521898</v>
      </c>
      <c r="E116" s="2">
        <v>6.4030131826741998</v>
      </c>
      <c r="F116" s="2">
        <v>3.5120845921450261</v>
      </c>
      <c r="G116" s="2">
        <v>3.7407407407407556</v>
      </c>
      <c r="H116" s="2">
        <v>4.8095545513234361</v>
      </c>
    </row>
    <row r="117" spans="1:8" x14ac:dyDescent="0.25">
      <c r="A117" t="str">
        <f t="shared" si="1"/>
        <v/>
      </c>
      <c r="B117" t="s">
        <v>115</v>
      </c>
      <c r="C117" s="4">
        <v>4.8574445617740158</v>
      </c>
      <c r="D117" s="4">
        <v>4.7985989492119074</v>
      </c>
      <c r="E117" s="4">
        <v>6.5896314803248091</v>
      </c>
      <c r="F117" s="4" t="e">
        <v>#N/A</v>
      </c>
      <c r="G117" s="4" t="e">
        <v>#N/A</v>
      </c>
      <c r="H117" s="4">
        <v>5.134000645786263</v>
      </c>
    </row>
    <row r="118" spans="1:8" x14ac:dyDescent="0.25">
      <c r="A118" t="str">
        <f t="shared" si="1"/>
        <v/>
      </c>
      <c r="B118" t="s">
        <v>116</v>
      </c>
      <c r="C118" s="2" t="e">
        <v>#N/A</v>
      </c>
      <c r="D118" s="2" t="e">
        <v>#N/A</v>
      </c>
      <c r="E118" s="2" t="e">
        <v>#N/A</v>
      </c>
      <c r="F118" s="2" t="e">
        <v>#N/A</v>
      </c>
      <c r="G118" s="2" t="e">
        <v>#N/A</v>
      </c>
      <c r="H118" s="2" t="e">
        <v>#N/A</v>
      </c>
    </row>
    <row r="119" spans="1:8" x14ac:dyDescent="0.25">
      <c r="A119" t="str">
        <f t="shared" si="1"/>
        <v/>
      </c>
      <c r="B119" t="s">
        <v>117</v>
      </c>
      <c r="C119" s="2" t="e">
        <v>#N/A</v>
      </c>
      <c r="D119" s="2" t="e">
        <v>#N/A</v>
      </c>
      <c r="E119" s="2" t="e">
        <v>#N/A</v>
      </c>
      <c r="F119" s="2" t="e">
        <v>#N/A</v>
      </c>
      <c r="G119" s="2" t="e">
        <v>#N/A</v>
      </c>
      <c r="H119" s="2" t="e">
        <v>#N/A</v>
      </c>
    </row>
    <row r="120" spans="1:8" x14ac:dyDescent="0.25">
      <c r="A120" t="str">
        <f t="shared" si="1"/>
        <v>2024</v>
      </c>
      <c r="B120" t="s">
        <v>118</v>
      </c>
      <c r="C120" s="2" t="e">
        <v>#N/A</v>
      </c>
      <c r="D120" s="2" t="e">
        <v>#N/A</v>
      </c>
      <c r="E120" s="2" t="e">
        <v>#N/A</v>
      </c>
      <c r="F120" s="2" t="e">
        <v>#N/A</v>
      </c>
      <c r="G120" s="2" t="e">
        <v>#N/A</v>
      </c>
      <c r="H120" s="2" t="e">
        <v>#N/A</v>
      </c>
    </row>
    <row r="121" spans="1:8" x14ac:dyDescent="0.25">
      <c r="A121" t="str">
        <f t="shared" si="1"/>
        <v/>
      </c>
      <c r="B121" t="s">
        <v>119</v>
      </c>
      <c r="C121" s="2" t="e">
        <v>#N/A</v>
      </c>
      <c r="D121" s="2" t="e">
        <v>#N/A</v>
      </c>
      <c r="E121" s="2" t="e">
        <v>#N/A</v>
      </c>
      <c r="F121" s="2" t="e">
        <v>#N/A</v>
      </c>
      <c r="G121" s="2" t="e">
        <v>#N/A</v>
      </c>
      <c r="H121" s="2" t="e">
        <v>#N/A</v>
      </c>
    </row>
    <row r="122" spans="1:8" x14ac:dyDescent="0.25">
      <c r="A122" t="str">
        <f t="shared" si="1"/>
        <v/>
      </c>
      <c r="B122" t="s">
        <v>120</v>
      </c>
      <c r="C122" s="2" t="e">
        <v>#N/A</v>
      </c>
      <c r="D122" s="2" t="e">
        <v>#N/A</v>
      </c>
      <c r="E122" s="2" t="e">
        <v>#N/A</v>
      </c>
      <c r="F122" s="2" t="e">
        <v>#N/A</v>
      </c>
      <c r="G122" s="2" t="e">
        <v>#N/A</v>
      </c>
      <c r="H122" s="2" t="e">
        <v>#N/A</v>
      </c>
    </row>
    <row r="123" spans="1:8" x14ac:dyDescent="0.25">
      <c r="A123" t="str">
        <f t="shared" si="1"/>
        <v/>
      </c>
      <c r="B123" t="s">
        <v>121</v>
      </c>
      <c r="C123" s="2" t="e">
        <v>#N/A</v>
      </c>
      <c r="D123" s="2" t="e">
        <v>#N/A</v>
      </c>
      <c r="E123" s="2" t="e">
        <v>#N/A</v>
      </c>
      <c r="F123" s="2" t="e">
        <v>#N/A</v>
      </c>
      <c r="G123" s="2" t="e">
        <v>#N/A</v>
      </c>
      <c r="H123" s="2" t="e">
        <v>#N/A</v>
      </c>
    </row>
    <row r="124" spans="1:8" x14ac:dyDescent="0.25">
      <c r="A124" t="str">
        <f t="shared" si="1"/>
        <v/>
      </c>
      <c r="B124" t="s">
        <v>122</v>
      </c>
      <c r="C124" s="2" t="e">
        <v>#N/A</v>
      </c>
      <c r="D124" s="2" t="e">
        <v>#N/A</v>
      </c>
      <c r="E124" s="2" t="e">
        <v>#N/A</v>
      </c>
      <c r="F124" s="2" t="e">
        <v>#N/A</v>
      </c>
      <c r="G124" s="2" t="e">
        <v>#N/A</v>
      </c>
      <c r="H124" s="2" t="e">
        <v>#N/A</v>
      </c>
    </row>
    <row r="125" spans="1:8" x14ac:dyDescent="0.25">
      <c r="A125" t="str">
        <f t="shared" si="1"/>
        <v/>
      </c>
      <c r="B125" t="s">
        <v>123</v>
      </c>
      <c r="C125" s="2" t="e">
        <v>#N/A</v>
      </c>
      <c r="D125" s="2" t="e">
        <v>#N/A</v>
      </c>
      <c r="E125" s="2" t="e">
        <v>#N/A</v>
      </c>
      <c r="F125" s="2" t="e">
        <v>#N/A</v>
      </c>
      <c r="G125" s="2" t="e">
        <v>#N/A</v>
      </c>
      <c r="H125" s="2" t="e">
        <v>#N/A</v>
      </c>
    </row>
    <row r="126" spans="1:8" x14ac:dyDescent="0.25">
      <c r="A126" t="str">
        <f t="shared" si="1"/>
        <v/>
      </c>
      <c r="B126" t="s">
        <v>124</v>
      </c>
      <c r="C126" s="2" t="e">
        <v>#N/A</v>
      </c>
      <c r="D126" s="2" t="e">
        <v>#N/A</v>
      </c>
      <c r="E126" s="2" t="e">
        <v>#N/A</v>
      </c>
      <c r="F126" s="2" t="e">
        <v>#N/A</v>
      </c>
      <c r="G126" s="2" t="e">
        <v>#N/A</v>
      </c>
      <c r="H126" s="2" t="e">
        <v>#N/A</v>
      </c>
    </row>
  </sheetData>
  <mergeCells count="2">
    <mergeCell ref="C1:E1"/>
    <mergeCell ref="F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BDAA-E83D-4F4E-8B09-ECD9DC2BCE2C}">
  <sheetPr>
    <tabColor theme="7" tint="0.79998168889431442"/>
  </sheetPr>
  <dimension ref="A1:F65"/>
  <sheetViews>
    <sheetView workbookViewId="0">
      <selection activeCell="G6" sqref="G6"/>
    </sheetView>
  </sheetViews>
  <sheetFormatPr defaultRowHeight="15" x14ac:dyDescent="0.25"/>
  <cols>
    <col min="2" max="2" width="9.7109375" bestFit="1" customWidth="1"/>
  </cols>
  <sheetData>
    <row r="1" spans="1:6" x14ac:dyDescent="0.25">
      <c r="B1" t="s">
        <v>184</v>
      </c>
      <c r="C1" t="s">
        <v>185</v>
      </c>
      <c r="D1" t="s">
        <v>186</v>
      </c>
      <c r="E1" t="s">
        <v>195</v>
      </c>
      <c r="F1" t="s">
        <v>196</v>
      </c>
    </row>
    <row r="2" spans="1:6" x14ac:dyDescent="0.25">
      <c r="B2" s="3">
        <v>42736</v>
      </c>
    </row>
    <row r="3" spans="1:6" x14ac:dyDescent="0.25">
      <c r="B3" s="3">
        <v>42795</v>
      </c>
      <c r="C3">
        <v>31.4</v>
      </c>
      <c r="D3">
        <v>25</v>
      </c>
      <c r="E3">
        <v>-13.2</v>
      </c>
      <c r="F3">
        <v>-2.2000000000000002</v>
      </c>
    </row>
    <row r="4" spans="1:6" x14ac:dyDescent="0.25">
      <c r="B4" s="3">
        <v>42844</v>
      </c>
      <c r="C4">
        <v>24.3</v>
      </c>
      <c r="D4">
        <v>12.1</v>
      </c>
      <c r="E4">
        <v>-10.1</v>
      </c>
      <c r="F4">
        <v>-13.1</v>
      </c>
    </row>
    <row r="5" spans="1:6" x14ac:dyDescent="0.25">
      <c r="B5" s="3">
        <v>42886</v>
      </c>
      <c r="C5">
        <v>43.5</v>
      </c>
      <c r="D5">
        <v>40.299999999999997</v>
      </c>
      <c r="E5">
        <v>-20.3</v>
      </c>
      <c r="F5">
        <v>-16.899999999999999</v>
      </c>
    </row>
    <row r="6" spans="1:6" x14ac:dyDescent="0.25">
      <c r="A6">
        <f>YEAR(B6)</f>
        <v>2017</v>
      </c>
      <c r="B6" s="3">
        <v>42928</v>
      </c>
      <c r="C6">
        <v>29.5</v>
      </c>
      <c r="D6">
        <v>27.1</v>
      </c>
      <c r="E6">
        <v>-20.3</v>
      </c>
      <c r="F6">
        <v>-17.899999999999999</v>
      </c>
    </row>
    <row r="7" spans="1:6" x14ac:dyDescent="0.25">
      <c r="B7" s="3">
        <v>42984</v>
      </c>
      <c r="C7">
        <v>42.6</v>
      </c>
      <c r="D7">
        <v>21</v>
      </c>
      <c r="E7">
        <v>-12.7</v>
      </c>
      <c r="F7">
        <v>-5.5</v>
      </c>
    </row>
    <row r="8" spans="1:6" x14ac:dyDescent="0.25">
      <c r="B8" s="3">
        <v>43026</v>
      </c>
      <c r="C8">
        <v>19.7</v>
      </c>
      <c r="D8">
        <v>21.5</v>
      </c>
      <c r="E8">
        <v>0</v>
      </c>
      <c r="F8">
        <v>-12.9</v>
      </c>
    </row>
    <row r="9" spans="1:6" x14ac:dyDescent="0.25">
      <c r="B9" s="3">
        <v>43068</v>
      </c>
      <c r="C9">
        <v>14</v>
      </c>
      <c r="D9">
        <v>10.8</v>
      </c>
      <c r="E9">
        <v>-8.9</v>
      </c>
      <c r="F9">
        <v>-6.8</v>
      </c>
    </row>
    <row r="10" spans="1:6" x14ac:dyDescent="0.25">
      <c r="B10" s="3">
        <v>43117</v>
      </c>
      <c r="C10">
        <v>20.9</v>
      </c>
      <c r="D10">
        <v>17.3</v>
      </c>
      <c r="E10">
        <v>-3.1</v>
      </c>
      <c r="F10">
        <v>-9.1</v>
      </c>
    </row>
    <row r="11" spans="1:6" x14ac:dyDescent="0.25">
      <c r="B11" s="3">
        <v>43166</v>
      </c>
      <c r="C11">
        <v>13.3</v>
      </c>
      <c r="D11">
        <v>10.9</v>
      </c>
      <c r="E11">
        <v>-4.7</v>
      </c>
      <c r="F11">
        <v>-8.5</v>
      </c>
    </row>
    <row r="12" spans="1:6" x14ac:dyDescent="0.25">
      <c r="B12" s="3">
        <v>43208</v>
      </c>
      <c r="C12">
        <v>18.3</v>
      </c>
      <c r="D12">
        <v>19.7</v>
      </c>
      <c r="E12">
        <v>-5.8</v>
      </c>
      <c r="F12">
        <v>-3.1</v>
      </c>
    </row>
    <row r="13" spans="1:6" x14ac:dyDescent="0.25">
      <c r="B13" s="3">
        <v>43250</v>
      </c>
      <c r="C13">
        <v>40.299999999999997</v>
      </c>
      <c r="D13">
        <v>32.299999999999997</v>
      </c>
      <c r="E13">
        <v>-6.4</v>
      </c>
      <c r="F13">
        <v>0</v>
      </c>
    </row>
    <row r="14" spans="1:6" x14ac:dyDescent="0.25">
      <c r="A14">
        <f t="shared" ref="A14" si="0">YEAR(B14)</f>
        <v>2018</v>
      </c>
      <c r="B14" s="3">
        <v>43299</v>
      </c>
      <c r="C14">
        <v>34.299999999999997</v>
      </c>
      <c r="D14">
        <v>35.9</v>
      </c>
      <c r="E14">
        <v>-5.7</v>
      </c>
      <c r="F14">
        <v>-14</v>
      </c>
    </row>
    <row r="15" spans="1:6" x14ac:dyDescent="0.25">
      <c r="B15" s="3">
        <v>43355</v>
      </c>
      <c r="C15">
        <v>38.299999999999997</v>
      </c>
      <c r="D15">
        <v>32.1</v>
      </c>
      <c r="E15">
        <v>-17.8</v>
      </c>
      <c r="F15">
        <v>-15.1</v>
      </c>
    </row>
    <row r="16" spans="1:6" x14ac:dyDescent="0.25">
      <c r="B16" s="3">
        <v>43397</v>
      </c>
      <c r="C16">
        <v>30.4</v>
      </c>
      <c r="D16">
        <v>26.2</v>
      </c>
      <c r="E16">
        <v>-1.5</v>
      </c>
      <c r="F16">
        <v>-1.7</v>
      </c>
    </row>
    <row r="17" spans="1:6" x14ac:dyDescent="0.25">
      <c r="B17" s="3">
        <v>43439</v>
      </c>
      <c r="C17">
        <v>20.9</v>
      </c>
      <c r="D17">
        <v>18.899999999999999</v>
      </c>
      <c r="E17">
        <v>-8</v>
      </c>
      <c r="F17">
        <v>-3.7</v>
      </c>
    </row>
    <row r="18" spans="1:6" x14ac:dyDescent="0.25">
      <c r="B18" s="3">
        <v>43481</v>
      </c>
      <c r="C18">
        <v>-5</v>
      </c>
      <c r="D18">
        <v>1.9</v>
      </c>
      <c r="E18">
        <v>5.3</v>
      </c>
      <c r="F18">
        <v>4.0999999999999996</v>
      </c>
    </row>
    <row r="19" spans="1:6" x14ac:dyDescent="0.25">
      <c r="B19" s="3">
        <v>43530</v>
      </c>
      <c r="C19">
        <v>4.3</v>
      </c>
      <c r="D19">
        <v>6.2</v>
      </c>
      <c r="E19">
        <v>-6.1</v>
      </c>
      <c r="F19">
        <v>-1.7</v>
      </c>
    </row>
    <row r="20" spans="1:6" x14ac:dyDescent="0.25">
      <c r="B20" s="3">
        <v>43572</v>
      </c>
      <c r="C20">
        <v>14.9</v>
      </c>
      <c r="D20">
        <v>23.7</v>
      </c>
      <c r="E20">
        <v>4.7</v>
      </c>
      <c r="F20">
        <v>0</v>
      </c>
    </row>
    <row r="21" spans="1:6" x14ac:dyDescent="0.25">
      <c r="B21" s="3">
        <v>43621</v>
      </c>
      <c r="C21">
        <v>15.4</v>
      </c>
      <c r="D21">
        <v>10.5</v>
      </c>
      <c r="E21">
        <v>-4.8</v>
      </c>
      <c r="F21">
        <v>0</v>
      </c>
    </row>
    <row r="22" spans="1:6" x14ac:dyDescent="0.25">
      <c r="A22">
        <f t="shared" ref="A22" si="1">YEAR(B22)</f>
        <v>2019</v>
      </c>
      <c r="B22" s="3">
        <v>43663</v>
      </c>
      <c r="C22">
        <v>32.200000000000003</v>
      </c>
      <c r="D22">
        <v>16.3</v>
      </c>
      <c r="E22">
        <v>5.2</v>
      </c>
      <c r="F22">
        <v>-4.3</v>
      </c>
    </row>
    <row r="23" spans="1:6" x14ac:dyDescent="0.25">
      <c r="B23" s="3">
        <v>43712</v>
      </c>
      <c r="C23">
        <v>20.7</v>
      </c>
      <c r="D23">
        <v>19.2</v>
      </c>
      <c r="E23">
        <v>-1.8</v>
      </c>
      <c r="F23">
        <v>8</v>
      </c>
    </row>
    <row r="24" spans="1:6" x14ac:dyDescent="0.25">
      <c r="B24" s="3">
        <v>43754</v>
      </c>
      <c r="C24">
        <v>29.8</v>
      </c>
      <c r="D24">
        <v>32.5</v>
      </c>
      <c r="E24">
        <v>2.1</v>
      </c>
      <c r="F24">
        <v>-10.5</v>
      </c>
    </row>
    <row r="25" spans="1:6" x14ac:dyDescent="0.25">
      <c r="B25" s="3">
        <v>43796</v>
      </c>
      <c r="C25">
        <v>21.5</v>
      </c>
      <c r="D25">
        <v>25.5</v>
      </c>
      <c r="E25">
        <v>0</v>
      </c>
      <c r="F25">
        <v>-13.4</v>
      </c>
    </row>
    <row r="26" spans="1:6" x14ac:dyDescent="0.25">
      <c r="B26" s="3">
        <v>43845</v>
      </c>
      <c r="C26">
        <v>24.2</v>
      </c>
      <c r="D26">
        <v>17.2</v>
      </c>
      <c r="E26">
        <v>6.3</v>
      </c>
      <c r="F26">
        <v>-7.1</v>
      </c>
    </row>
    <row r="27" spans="1:6" x14ac:dyDescent="0.25">
      <c r="B27" s="3">
        <v>43894</v>
      </c>
      <c r="C27">
        <v>16.100000000000001</v>
      </c>
      <c r="D27">
        <v>7.8</v>
      </c>
      <c r="E27">
        <v>-7.3</v>
      </c>
      <c r="F27">
        <v>-2</v>
      </c>
    </row>
    <row r="28" spans="1:6" x14ac:dyDescent="0.25">
      <c r="B28" s="3">
        <v>43923</v>
      </c>
      <c r="C28">
        <v>-20.6</v>
      </c>
      <c r="D28">
        <v>-24.1</v>
      </c>
      <c r="E28">
        <v>5.0999999999999996</v>
      </c>
      <c r="F28">
        <v>5.4</v>
      </c>
    </row>
    <row r="29" spans="1:6" x14ac:dyDescent="0.25">
      <c r="B29" s="3">
        <v>43962</v>
      </c>
      <c r="C29">
        <v>-22.9</v>
      </c>
      <c r="D29">
        <v>-37.299999999999997</v>
      </c>
      <c r="E29">
        <v>21.4</v>
      </c>
      <c r="F29">
        <v>7.7</v>
      </c>
    </row>
    <row r="30" spans="1:6" x14ac:dyDescent="0.25">
      <c r="A30">
        <f t="shared" ref="A30" si="2">YEAR(B30)</f>
        <v>2020</v>
      </c>
      <c r="B30" s="3">
        <v>44011</v>
      </c>
      <c r="C30">
        <v>-2.5</v>
      </c>
      <c r="D30">
        <v>-14.8</v>
      </c>
      <c r="E30">
        <v>19.5</v>
      </c>
      <c r="F30">
        <v>20.3</v>
      </c>
    </row>
    <row r="31" spans="1:6" x14ac:dyDescent="0.25">
      <c r="B31" s="3">
        <v>44060</v>
      </c>
      <c r="C31">
        <v>8.6999999999999993</v>
      </c>
      <c r="D31">
        <v>1.6</v>
      </c>
      <c r="E31">
        <v>27.9</v>
      </c>
      <c r="F31">
        <v>6.7</v>
      </c>
    </row>
    <row r="32" spans="1:6" x14ac:dyDescent="0.25">
      <c r="B32" s="3">
        <v>44109</v>
      </c>
      <c r="C32">
        <v>-1.2</v>
      </c>
      <c r="D32">
        <v>7.1</v>
      </c>
      <c r="E32">
        <v>17.899999999999999</v>
      </c>
      <c r="F32">
        <v>8.6</v>
      </c>
    </row>
    <row r="33" spans="1:6" x14ac:dyDescent="0.25">
      <c r="B33" s="3">
        <v>44151</v>
      </c>
      <c r="C33">
        <v>-6.8</v>
      </c>
      <c r="D33">
        <v>2.9</v>
      </c>
      <c r="E33">
        <v>12.3</v>
      </c>
      <c r="F33">
        <v>8.9</v>
      </c>
    </row>
    <row r="34" spans="1:6" x14ac:dyDescent="0.25">
      <c r="B34" s="3">
        <v>44193</v>
      </c>
      <c r="C34">
        <v>5.4</v>
      </c>
      <c r="D34">
        <v>19.2</v>
      </c>
      <c r="E34">
        <v>10.9</v>
      </c>
      <c r="F34">
        <v>3</v>
      </c>
    </row>
    <row r="35" spans="1:6" x14ac:dyDescent="0.25">
      <c r="B35" s="3">
        <v>44243</v>
      </c>
      <c r="C35">
        <v>-4.0999999999999996</v>
      </c>
      <c r="D35">
        <v>10.3</v>
      </c>
      <c r="E35">
        <v>2.7</v>
      </c>
      <c r="F35">
        <v>3</v>
      </c>
    </row>
    <row r="36" spans="1:6" x14ac:dyDescent="0.25">
      <c r="B36" s="3">
        <v>44284</v>
      </c>
      <c r="C36">
        <v>14.9</v>
      </c>
      <c r="D36">
        <v>21.1</v>
      </c>
      <c r="E36">
        <v>-16.7</v>
      </c>
      <c r="F36">
        <v>-4.4000000000000004</v>
      </c>
    </row>
    <row r="37" spans="1:6" x14ac:dyDescent="0.25">
      <c r="B37" s="3">
        <v>44333</v>
      </c>
      <c r="C37">
        <v>27.6</v>
      </c>
      <c r="D37">
        <v>25</v>
      </c>
      <c r="E37">
        <v>-15.9</v>
      </c>
      <c r="F37">
        <v>-9.4</v>
      </c>
    </row>
    <row r="38" spans="1:6" x14ac:dyDescent="0.25">
      <c r="A38">
        <f t="shared" ref="A38" si="3">YEAR(B38)</f>
        <v>2021</v>
      </c>
      <c r="B38" s="3">
        <v>44375</v>
      </c>
      <c r="C38">
        <v>37.5</v>
      </c>
      <c r="D38">
        <v>45</v>
      </c>
      <c r="E38">
        <v>-17.100000000000001</v>
      </c>
      <c r="F38">
        <v>-21.7</v>
      </c>
    </row>
    <row r="39" spans="1:6" x14ac:dyDescent="0.25">
      <c r="B39" s="3">
        <v>44431</v>
      </c>
      <c r="C39">
        <v>37.299999999999997</v>
      </c>
      <c r="D39">
        <v>38</v>
      </c>
      <c r="E39">
        <v>-21.6</v>
      </c>
      <c r="F39">
        <v>-15.7</v>
      </c>
    </row>
    <row r="40" spans="1:6" x14ac:dyDescent="0.25">
      <c r="B40" s="3">
        <v>44473</v>
      </c>
      <c r="C40">
        <v>27.7</v>
      </c>
      <c r="D40">
        <v>32.799999999999997</v>
      </c>
      <c r="E40">
        <v>-16.7</v>
      </c>
      <c r="F40">
        <v>-13.4</v>
      </c>
    </row>
    <row r="41" spans="1:6" x14ac:dyDescent="0.25">
      <c r="B41" s="3">
        <v>44515</v>
      </c>
      <c r="C41">
        <v>30.4</v>
      </c>
      <c r="D41">
        <v>41.3</v>
      </c>
      <c r="E41">
        <v>-24.7</v>
      </c>
      <c r="F41">
        <v>-17.2</v>
      </c>
    </row>
    <row r="42" spans="1:6" x14ac:dyDescent="0.25">
      <c r="B42" s="3">
        <v>44557</v>
      </c>
      <c r="C42">
        <v>44.4</v>
      </c>
      <c r="D42">
        <v>40.299999999999997</v>
      </c>
      <c r="E42">
        <v>-21.1</v>
      </c>
      <c r="F42">
        <v>-20.9</v>
      </c>
    </row>
    <row r="43" spans="1:6" x14ac:dyDescent="0.25">
      <c r="B43" s="3">
        <v>44606</v>
      </c>
      <c r="C43">
        <v>37.5</v>
      </c>
      <c r="D43">
        <v>30.9</v>
      </c>
      <c r="E43">
        <v>-18.100000000000001</v>
      </c>
      <c r="F43">
        <v>-16.100000000000001</v>
      </c>
    </row>
    <row r="44" spans="1:6" x14ac:dyDescent="0.25">
      <c r="B44" s="3">
        <v>44655</v>
      </c>
      <c r="C44">
        <v>39.1</v>
      </c>
      <c r="D44">
        <v>43.4</v>
      </c>
      <c r="E44">
        <v>-14.3</v>
      </c>
      <c r="F44">
        <v>-10.199999999999999</v>
      </c>
    </row>
    <row r="45" spans="1:6" x14ac:dyDescent="0.25">
      <c r="B45" s="3">
        <v>44697</v>
      </c>
      <c r="C45">
        <v>47.2</v>
      </c>
      <c r="D45">
        <v>32.9</v>
      </c>
      <c r="E45">
        <v>-19.7</v>
      </c>
      <c r="F45">
        <v>-20.9</v>
      </c>
    </row>
    <row r="46" spans="1:6" x14ac:dyDescent="0.25">
      <c r="A46">
        <f t="shared" ref="A46" si="4">YEAR(B46)</f>
        <v>2022</v>
      </c>
      <c r="B46" s="3">
        <v>44739</v>
      </c>
      <c r="C46">
        <v>34.799999999999997</v>
      </c>
      <c r="D46">
        <v>25.8</v>
      </c>
      <c r="E46">
        <v>-9.1999999999999993</v>
      </c>
      <c r="F46">
        <v>-8.1</v>
      </c>
    </row>
    <row r="47" spans="1:6" x14ac:dyDescent="0.25">
      <c r="B47" s="3">
        <v>44795</v>
      </c>
      <c r="C47">
        <v>30.7</v>
      </c>
      <c r="D47">
        <v>20.399999999999999</v>
      </c>
      <c r="E47">
        <v>-1.5</v>
      </c>
      <c r="F47">
        <v>-10.4</v>
      </c>
    </row>
    <row r="48" spans="1:6" x14ac:dyDescent="0.25">
      <c r="B48" s="3">
        <v>44837</v>
      </c>
      <c r="C48">
        <v>-1.4</v>
      </c>
      <c r="D48">
        <v>-13.7</v>
      </c>
      <c r="E48">
        <v>0</v>
      </c>
      <c r="F48">
        <v>-1.5</v>
      </c>
    </row>
    <row r="49" spans="1:6" x14ac:dyDescent="0.25">
      <c r="B49" s="3">
        <v>44879</v>
      </c>
      <c r="C49">
        <v>-7.8</v>
      </c>
      <c r="D49">
        <v>-3.5</v>
      </c>
      <c r="E49">
        <v>1.6</v>
      </c>
      <c r="F49">
        <v>-5.0999999999999996</v>
      </c>
    </row>
    <row r="50" spans="1:6" x14ac:dyDescent="0.25">
      <c r="B50" s="3">
        <v>44929</v>
      </c>
      <c r="C50">
        <v>-10.7</v>
      </c>
      <c r="D50">
        <v>-21.6</v>
      </c>
      <c r="E50">
        <v>4.5999999999999996</v>
      </c>
      <c r="F50">
        <v>-5</v>
      </c>
    </row>
    <row r="51" spans="1:6" x14ac:dyDescent="0.25">
      <c r="B51" s="3">
        <v>44978</v>
      </c>
      <c r="C51">
        <v>4.8</v>
      </c>
      <c r="D51">
        <v>-14</v>
      </c>
      <c r="E51">
        <v>18.3</v>
      </c>
      <c r="F51">
        <v>-1.8</v>
      </c>
    </row>
    <row r="52" spans="1:6" x14ac:dyDescent="0.25">
      <c r="B52" s="3">
        <v>45019</v>
      </c>
      <c r="C52">
        <v>-18.3</v>
      </c>
      <c r="D52">
        <v>-20.9</v>
      </c>
      <c r="E52">
        <v>4.3</v>
      </c>
      <c r="F52">
        <v>0</v>
      </c>
    </row>
    <row r="53" spans="1:6" x14ac:dyDescent="0.25">
      <c r="B53" s="3">
        <v>45061</v>
      </c>
      <c r="C53">
        <v>-9</v>
      </c>
      <c r="D53">
        <v>-18.8</v>
      </c>
      <c r="E53">
        <v>4.5</v>
      </c>
      <c r="F53">
        <v>1.5</v>
      </c>
    </row>
    <row r="54" spans="1:6" x14ac:dyDescent="0.25">
      <c r="A54">
        <f t="shared" ref="A54" si="5">YEAR(B54)</f>
        <v>2023</v>
      </c>
      <c r="B54" s="3">
        <v>45103</v>
      </c>
      <c r="C54">
        <v>-14.5</v>
      </c>
      <c r="D54">
        <v>-27.2</v>
      </c>
      <c r="E54">
        <v>14.8</v>
      </c>
      <c r="F54">
        <v>10.5</v>
      </c>
    </row>
    <row r="55" spans="1:6" x14ac:dyDescent="0.25">
      <c r="B55" s="3">
        <v>45159</v>
      </c>
      <c r="C55">
        <v>-2.8</v>
      </c>
      <c r="D55">
        <v>-11.8</v>
      </c>
      <c r="E55">
        <v>12.9</v>
      </c>
      <c r="F55">
        <v>5.9</v>
      </c>
    </row>
    <row r="56" spans="1:6" x14ac:dyDescent="0.25">
      <c r="B56" s="3">
        <v>45201</v>
      </c>
      <c r="C56">
        <v>-15.9</v>
      </c>
      <c r="D56">
        <v>-8</v>
      </c>
      <c r="E56">
        <v>17.899999999999999</v>
      </c>
      <c r="F56">
        <v>6.5</v>
      </c>
    </row>
    <row r="57" spans="1:6" x14ac:dyDescent="0.25">
      <c r="B57" s="3">
        <v>45243</v>
      </c>
      <c r="C57">
        <v>-20</v>
      </c>
      <c r="D57">
        <v>-22.2</v>
      </c>
      <c r="E57">
        <v>24.7</v>
      </c>
      <c r="F57">
        <v>7.9</v>
      </c>
    </row>
    <row r="58" spans="1:6" x14ac:dyDescent="0.25">
      <c r="B58" s="3">
        <v>45293</v>
      </c>
      <c r="C58">
        <v>0</v>
      </c>
      <c r="D58">
        <v>-6.6</v>
      </c>
      <c r="E58">
        <v>23.4</v>
      </c>
      <c r="F58">
        <v>5</v>
      </c>
    </row>
    <row r="59" spans="1:6" x14ac:dyDescent="0.25">
      <c r="B59" s="3">
        <v>45341</v>
      </c>
      <c r="C59">
        <v>-2.8</v>
      </c>
      <c r="D59">
        <v>-7.6</v>
      </c>
      <c r="E59">
        <v>14.3</v>
      </c>
      <c r="F59">
        <v>1.5</v>
      </c>
    </row>
    <row r="60" spans="1:6" x14ac:dyDescent="0.25">
      <c r="B60" s="3">
        <v>45383</v>
      </c>
      <c r="C60">
        <v>-8.6999999999999993</v>
      </c>
      <c r="D60">
        <v>-15.6</v>
      </c>
      <c r="E60">
        <v>20.6</v>
      </c>
      <c r="F60">
        <v>14</v>
      </c>
    </row>
    <row r="61" spans="1:6" x14ac:dyDescent="0.25">
      <c r="B61" s="3">
        <f>B53+365</f>
        <v>45426</v>
      </c>
    </row>
    <row r="62" spans="1:6" x14ac:dyDescent="0.25">
      <c r="A62">
        <f t="shared" ref="A62" si="6">YEAR(B62)</f>
        <v>2024</v>
      </c>
      <c r="B62" s="3">
        <f t="shared" ref="B62:B65" si="7">B54+365</f>
        <v>45468</v>
      </c>
    </row>
    <row r="63" spans="1:6" x14ac:dyDescent="0.25">
      <c r="B63" s="3">
        <f t="shared" si="7"/>
        <v>45524</v>
      </c>
    </row>
    <row r="64" spans="1:6" x14ac:dyDescent="0.25">
      <c r="B64" s="3">
        <f t="shared" si="7"/>
        <v>45566</v>
      </c>
    </row>
    <row r="65" spans="2:2" x14ac:dyDescent="0.25">
      <c r="B65" s="3">
        <f t="shared" si="7"/>
        <v>45608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3B6A-4A57-4498-8948-A914D9C47867}">
  <sheetPr>
    <tabColor theme="7" tint="0.79998168889431442"/>
  </sheetPr>
  <dimension ref="A1:E8"/>
  <sheetViews>
    <sheetView workbookViewId="0">
      <selection activeCell="E3" sqref="E3"/>
    </sheetView>
  </sheetViews>
  <sheetFormatPr defaultRowHeight="15" x14ac:dyDescent="0.25"/>
  <cols>
    <col min="1" max="1" width="34.140625" customWidth="1"/>
  </cols>
  <sheetData>
    <row r="1" spans="1:5" x14ac:dyDescent="0.25">
      <c r="B1" t="s">
        <v>187</v>
      </c>
    </row>
    <row r="2" spans="1:5" x14ac:dyDescent="0.25">
      <c r="A2" t="s">
        <v>188</v>
      </c>
      <c r="B2" s="4">
        <f>C2*100</f>
        <v>12.569832402234638</v>
      </c>
      <c r="C2" s="5">
        <v>0.12569832402234637</v>
      </c>
      <c r="E2" s="4">
        <f>SUM(B2:B6)</f>
        <v>54.748603351955303</v>
      </c>
    </row>
    <row r="3" spans="1:5" x14ac:dyDescent="0.25">
      <c r="A3" t="s">
        <v>189</v>
      </c>
      <c r="B3" s="4">
        <f t="shared" ref="B3:B8" si="0">C3*100</f>
        <v>5.5865921787709496</v>
      </c>
      <c r="C3" s="5">
        <v>5.5865921787709494E-2</v>
      </c>
    </row>
    <row r="4" spans="1:5" x14ac:dyDescent="0.25">
      <c r="A4" t="s">
        <v>190</v>
      </c>
      <c r="B4" s="4">
        <f t="shared" si="0"/>
        <v>13.966480446927374</v>
      </c>
      <c r="C4" s="5">
        <v>0.13966480446927373</v>
      </c>
    </row>
    <row r="5" spans="1:5" x14ac:dyDescent="0.25">
      <c r="A5" t="s">
        <v>191</v>
      </c>
      <c r="B5" s="4">
        <f t="shared" si="0"/>
        <v>6.1452513966480442</v>
      </c>
      <c r="C5" s="5">
        <v>6.1452513966480445E-2</v>
      </c>
    </row>
    <row r="6" spans="1:5" x14ac:dyDescent="0.25">
      <c r="A6" t="s">
        <v>192</v>
      </c>
      <c r="B6" s="4">
        <f t="shared" si="0"/>
        <v>16.480446927374302</v>
      </c>
      <c r="C6" s="5">
        <v>0.16480446927374301</v>
      </c>
    </row>
    <row r="7" spans="1:5" x14ac:dyDescent="0.25">
      <c r="A7" t="s">
        <v>193</v>
      </c>
      <c r="B7" s="4">
        <f t="shared" si="0"/>
        <v>37.150837988826815</v>
      </c>
      <c r="C7" s="5">
        <v>0.37150837988826818</v>
      </c>
    </row>
    <row r="8" spans="1:5" x14ac:dyDescent="0.25">
      <c r="A8" t="s">
        <v>194</v>
      </c>
      <c r="B8" s="4">
        <f t="shared" si="0"/>
        <v>8.1005586592178762</v>
      </c>
      <c r="C8" s="5">
        <v>8.1005586592178769E-2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8312-0BA7-4410-9D0B-C654297BABAE}">
  <dimension ref="A1:D6"/>
  <sheetViews>
    <sheetView workbookViewId="0">
      <selection activeCell="B7" sqref="B7"/>
    </sheetView>
  </sheetViews>
  <sheetFormatPr defaultRowHeight="15" x14ac:dyDescent="0.25"/>
  <sheetData>
    <row r="1" spans="1:4" x14ac:dyDescent="0.25">
      <c r="A1">
        <v>-15.4</v>
      </c>
      <c r="B1">
        <v>1</v>
      </c>
      <c r="C1">
        <v>-4.0999999999999996</v>
      </c>
      <c r="D1">
        <v>4.8</v>
      </c>
    </row>
    <row r="2" spans="1:4" x14ac:dyDescent="0.25">
      <c r="B2">
        <f>AVERAGE(B1:D1)</f>
        <v>0.56666666666666676</v>
      </c>
    </row>
    <row r="5" spans="1:4" x14ac:dyDescent="0.25">
      <c r="A5">
        <v>5.2</v>
      </c>
      <c r="B5">
        <v>4</v>
      </c>
      <c r="C5">
        <v>0.3</v>
      </c>
    </row>
    <row r="6" spans="1:4" x14ac:dyDescent="0.25">
      <c r="B6">
        <f>AVERAGE(A5:C5)</f>
        <v>3.1666666666666665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6" ma:contentTypeDescription="Create a new document." ma:contentTypeScope="" ma:versionID="2c24881f11a95f1656dce62a11a78156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1f716b6b8c8b5b5cb13abde35531ccfc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8A1E70-3635-4C7D-BE97-437492310265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8172f215-60fb-4aea-bce3-5824ce8231cd"/>
    <ds:schemaRef ds:uri="d64264fa-5603-4e4e-a2f4-32f4724a08c4"/>
    <ds:schemaRef ds:uri="http://purl.org/dc/terms/"/>
    <ds:schemaRef ds:uri="b6b0a385-71c1-4ba9-b48d-f3f9140e37ea"/>
    <ds:schemaRef ds:uri="2814f50d-da92-4ebb-b3e7-78ffc71e2a5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6F5A0A0-4A57-4729-8B0A-2171A498B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BB6BDE-D857-4300-8B26-B5B028D312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data1</vt:lpstr>
      <vt:lpstr>data2</vt:lpstr>
      <vt:lpstr>data3</vt:lpstr>
      <vt:lpstr>data4</vt:lpstr>
      <vt:lpstr>Sheet1</vt:lpstr>
      <vt:lpstr>Chart1</vt:lpstr>
      <vt:lpstr>Chart2</vt:lpstr>
      <vt:lpstr>Chart3</vt:lpstr>
      <vt:lpstr>Chart4</vt:lpstr>
      <vt:lpstr>_DLX19.USE</vt:lpstr>
      <vt:lpstr>_DLX3.USE</vt:lpstr>
      <vt:lpstr>_DLX4.USE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Pranger, Ana C</dc:creator>
  <cp:keywords/>
  <dc:description/>
  <cp:lastModifiedBy>Weiss, Michael</cp:lastModifiedBy>
  <cp:revision/>
  <dcterms:created xsi:type="dcterms:W3CDTF">2024-04-23T14:35:27Z</dcterms:created>
  <dcterms:modified xsi:type="dcterms:W3CDTF">2024-05-06T16:41:28Z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2024-04-23T14:36:03Z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2e47def2-e96c-4ef0-8efc-d63fbd30b1ea</vt:lpwstr>
  </property>
  <property fmtid="{D5CDD505-2E9C-101B-9397-08002B2CF9AE}" pid="8" name="MSIP_Label_65269c60-0483-4c57-9e8c-3779d6900235_ContentBits">
    <vt:lpwstr>0</vt:lpwstr>
  </property>
  <property fmtid="{D5CDD505-2E9C-101B-9397-08002B2CF9AE}" pid="9" name="ContentTypeId">
    <vt:lpwstr>0x01010093E21B3133A6E54F929859EE61FFEB56</vt:lpwstr>
  </property>
  <property fmtid="{D5CDD505-2E9C-101B-9397-08002B2CF9AE}" pid="10" name="MediaServiceImageTags">
    <vt:lpwstr/>
  </property>
</Properties>
</file>