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frbprod1.sharepoint.com/sites/11K-CO/ExternalComm/Pubs/DFE/2025/2Q April-June/0209_Wynne_AI2/"/>
    </mc:Choice>
  </mc:AlternateContent>
  <xr:revisionPtr revIDLastSave="86" documentId="13_ncr:1_{8C36F693-578D-4506-90CA-A1542DF78488}" xr6:coauthVersionLast="47" xr6:coauthVersionMax="47" xr10:uidLastSave="{4017992B-8EA5-4487-84FF-B3510F21D362}"/>
  <bookViews>
    <workbookView xWindow="-120" yWindow="-120" windowWidth="29040" windowHeight="17520" xr2:uid="{6461B4CE-60CF-4584-9ED5-F633C473307C}"/>
  </bookViews>
  <sheets>
    <sheet name="Chart 1" sheetId="1" r:id="rId1"/>
    <sheet name="Chart 1 Data" sheetId="2" r:id="rId2"/>
    <sheet name="Chart 2" sheetId="13" r:id="rId3"/>
    <sheet name="BTOS Data" sheetId="9" r:id="rId4"/>
    <sheet name="FEDS Notes AI Data" sheetId="12" r:id="rId5"/>
    <sheet name="Other AI Data" sheetId="14" r:id="rId6"/>
    <sheet name="McKinsey Data" sheetId="15" r:id="rId7"/>
  </sheets>
  <definedNames>
    <definedName name="_DLX1.USE">'BTOS Data'!$A$1:$D$9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7" i="2" l="1"/>
  <c r="J158" i="2"/>
  <c r="J159" i="2" s="1"/>
  <c r="J160" i="2" s="1"/>
  <c r="J161" i="2" s="1"/>
  <c r="J162" i="2" s="1"/>
  <c r="J163" i="2" s="1"/>
  <c r="J164" i="2" s="1"/>
  <c r="J165" i="2" s="1"/>
  <c r="J166" i="2" s="1"/>
  <c r="J157" i="2"/>
  <c r="M156" i="2"/>
  <c r="L156" i="2"/>
  <c r="K156" i="2"/>
  <c r="K157" i="2" s="1"/>
  <c r="K158" i="2" s="1"/>
  <c r="K159" i="2" s="1"/>
  <c r="K160" i="2" s="1"/>
  <c r="K161" i="2" s="1"/>
  <c r="K162" i="2" s="1"/>
  <c r="K163" i="2" s="1"/>
  <c r="K164" i="2" s="1"/>
  <c r="K165" i="2" s="1"/>
  <c r="K166" i="2" s="1"/>
  <c r="K167" i="2" s="1"/>
  <c r="K168" i="2" s="1"/>
  <c r="K169" i="2" s="1"/>
  <c r="K170" i="2" s="1"/>
  <c r="K171" i="2" s="1"/>
  <c r="K172" i="2" s="1"/>
  <c r="K173" i="2" s="1"/>
  <c r="K174" i="2" s="1"/>
  <c r="K175" i="2" s="1"/>
  <c r="K176" i="2" s="1"/>
  <c r="K177" i="2" s="1"/>
  <c r="K178" i="2" s="1"/>
  <c r="K179" i="2" s="1"/>
  <c r="K180" i="2" s="1"/>
  <c r="K181" i="2" s="1"/>
  <c r="K182" i="2" s="1"/>
  <c r="J156" i="2"/>
  <c r="K155" i="2"/>
  <c r="K154" i="2" s="1"/>
  <c r="K153" i="2" s="1"/>
  <c r="K152" i="2" s="1"/>
  <c r="K151" i="2" s="1"/>
  <c r="K150" i="2" s="1"/>
  <c r="K149" i="2" s="1"/>
  <c r="K148" i="2" s="1"/>
  <c r="K147" i="2" s="1"/>
  <c r="K146" i="2" s="1"/>
  <c r="K145" i="2" s="1"/>
  <c r="K144" i="2" s="1"/>
  <c r="K143" i="2" s="1"/>
  <c r="K142" i="2" s="1"/>
  <c r="K141" i="2" s="1"/>
  <c r="K140" i="2" s="1"/>
  <c r="K139" i="2" s="1"/>
  <c r="K138" i="2" s="1"/>
  <c r="K137" i="2" s="1"/>
  <c r="K136" i="2" s="1"/>
  <c r="K135" i="2" s="1"/>
  <c r="K134" i="2" s="1"/>
  <c r="K133" i="2" s="1"/>
  <c r="K132" i="2" s="1"/>
  <c r="K131" i="2" s="1"/>
  <c r="K130" i="2" s="1"/>
  <c r="K129" i="2" s="1"/>
  <c r="K128" i="2" s="1"/>
  <c r="K127" i="2" s="1"/>
  <c r="K126" i="2" s="1"/>
  <c r="K125" i="2" s="1"/>
  <c r="K124" i="2" s="1"/>
  <c r="K123" i="2" s="1"/>
  <c r="K122" i="2" s="1"/>
  <c r="K121" i="2" s="1"/>
  <c r="K120" i="2" s="1"/>
  <c r="K119" i="2" s="1"/>
  <c r="K118" i="2" s="1"/>
  <c r="K117" i="2" s="1"/>
  <c r="K116" i="2" s="1"/>
  <c r="K115" i="2" s="1"/>
  <c r="K114" i="2" s="1"/>
  <c r="K113" i="2" s="1"/>
  <c r="K112" i="2" s="1"/>
  <c r="K111" i="2" s="1"/>
  <c r="K110" i="2" s="1"/>
  <c r="K109" i="2" s="1"/>
  <c r="K108" i="2" s="1"/>
  <c r="K107" i="2" s="1"/>
  <c r="K106" i="2" s="1"/>
  <c r="K105" i="2" s="1"/>
  <c r="K104" i="2" s="1"/>
  <c r="K103" i="2" s="1"/>
  <c r="K102" i="2" s="1"/>
  <c r="K101" i="2" s="1"/>
  <c r="K100" i="2" s="1"/>
  <c r="K99" i="2" s="1"/>
  <c r="K98" i="2" s="1"/>
  <c r="K97" i="2" s="1"/>
  <c r="K96" i="2" s="1"/>
  <c r="K95" i="2" s="1"/>
  <c r="K94" i="2" s="1"/>
  <c r="K93" i="2" s="1"/>
  <c r="K92" i="2" s="1"/>
  <c r="K91" i="2" s="1"/>
  <c r="K90" i="2" s="1"/>
  <c r="K89" i="2" s="1"/>
  <c r="K88" i="2" s="1"/>
  <c r="K87" i="2" s="1"/>
  <c r="K86" i="2" s="1"/>
  <c r="K85" i="2" s="1"/>
  <c r="K84" i="2" s="1"/>
  <c r="K83" i="2" s="1"/>
  <c r="K82" i="2" s="1"/>
  <c r="K81" i="2" s="1"/>
  <c r="K80" i="2" s="1"/>
  <c r="K79" i="2" s="1"/>
  <c r="K78" i="2" s="1"/>
  <c r="K77" i="2" s="1"/>
  <c r="K76" i="2" s="1"/>
  <c r="K75" i="2" s="1"/>
  <c r="K74" i="2" s="1"/>
  <c r="K73" i="2" s="1"/>
  <c r="K72" i="2" s="1"/>
  <c r="K71" i="2" s="1"/>
  <c r="K70" i="2" s="1"/>
  <c r="K69" i="2" s="1"/>
  <c r="K68" i="2" s="1"/>
  <c r="K67" i="2" s="1"/>
  <c r="K66" i="2" s="1"/>
  <c r="K65" i="2" s="1"/>
  <c r="K64" i="2" s="1"/>
  <c r="K63" i="2" s="1"/>
  <c r="K62" i="2" s="1"/>
  <c r="K61" i="2" s="1"/>
  <c r="K60" i="2" s="1"/>
  <c r="K59" i="2" s="1"/>
  <c r="K58" i="2" s="1"/>
  <c r="K57" i="2" s="1"/>
  <c r="K56" i="2" s="1"/>
  <c r="K55" i="2" s="1"/>
  <c r="K54" i="2" s="1"/>
  <c r="K53" i="2" s="1"/>
  <c r="K52" i="2" s="1"/>
  <c r="K51" i="2" s="1"/>
  <c r="K50" i="2" s="1"/>
  <c r="K49" i="2" s="1"/>
  <c r="K48" i="2" s="1"/>
  <c r="K47" i="2" s="1"/>
  <c r="K46" i="2" s="1"/>
  <c r="K45" i="2" s="1"/>
  <c r="K44" i="2" s="1"/>
  <c r="K43" i="2" s="1"/>
  <c r="K42" i="2" s="1"/>
  <c r="K41" i="2" s="1"/>
  <c r="K40" i="2" s="1"/>
  <c r="K39" i="2" s="1"/>
  <c r="K38" i="2" s="1"/>
  <c r="K37" i="2" s="1"/>
  <c r="K36" i="2" s="1"/>
  <c r="K35" i="2" s="1"/>
  <c r="K34" i="2" s="1"/>
  <c r="K33" i="2" s="1"/>
  <c r="K32" i="2" s="1"/>
  <c r="K31" i="2" s="1"/>
  <c r="K30" i="2" s="1"/>
  <c r="K29" i="2" s="1"/>
  <c r="K28" i="2" s="1"/>
  <c r="K27" i="2" s="1"/>
  <c r="K26" i="2" s="1"/>
  <c r="K25" i="2" s="1"/>
  <c r="K24" i="2" s="1"/>
  <c r="K23" i="2" s="1"/>
  <c r="K22" i="2" s="1"/>
  <c r="K21" i="2" s="1"/>
  <c r="K20" i="2" s="1"/>
  <c r="K19" i="2" s="1"/>
  <c r="K18" i="2" s="1"/>
  <c r="K17" i="2" s="1"/>
  <c r="K16" i="2" s="1"/>
  <c r="K15" i="2" s="1"/>
  <c r="K14" i="2" s="1"/>
  <c r="K13" i="2" s="1"/>
  <c r="K12" i="2" s="1"/>
  <c r="K11" i="2" s="1"/>
  <c r="K10" i="2" s="1"/>
  <c r="K9" i="2" s="1"/>
  <c r="K8" i="2" s="1"/>
  <c r="K7" i="2" s="1"/>
  <c r="K6" i="2" s="1"/>
  <c r="K5" i="2" s="1"/>
  <c r="K4" i="2" s="1"/>
  <c r="K3" i="2" s="1"/>
  <c r="K2" i="2" s="1"/>
  <c r="H152" i="2"/>
  <c r="E152" i="2"/>
  <c r="H151" i="2"/>
  <c r="E151" i="2"/>
  <c r="H150" i="2"/>
  <c r="E150" i="2"/>
  <c r="H149" i="2"/>
  <c r="E149" i="2"/>
  <c r="H148" i="2"/>
  <c r="E148" i="2"/>
  <c r="H147" i="2"/>
  <c r="E147" i="2"/>
  <c r="H146" i="2"/>
  <c r="E146" i="2"/>
  <c r="H145" i="2"/>
  <c r="E145" i="2"/>
  <c r="H144" i="2"/>
  <c r="E144" i="2"/>
  <c r="H143" i="2"/>
  <c r="E143" i="2"/>
  <c r="H142" i="2"/>
  <c r="E142" i="2"/>
  <c r="H141" i="2"/>
  <c r="E141" i="2"/>
  <c r="H140" i="2"/>
  <c r="E140" i="2"/>
  <c r="H139" i="2"/>
  <c r="E139" i="2"/>
  <c r="H138" i="2"/>
  <c r="E138" i="2"/>
  <c r="H137" i="2"/>
  <c r="E137" i="2"/>
  <c r="H136" i="2"/>
  <c r="E136" i="2"/>
  <c r="H135" i="2"/>
  <c r="E135" i="2"/>
  <c r="H134" i="2"/>
  <c r="E134" i="2"/>
  <c r="H133" i="2"/>
  <c r="E133" i="2"/>
  <c r="H132" i="2"/>
  <c r="E132" i="2"/>
  <c r="H131" i="2"/>
  <c r="E131" i="2"/>
  <c r="H130" i="2"/>
  <c r="E130" i="2"/>
  <c r="H129" i="2"/>
  <c r="E129" i="2"/>
  <c r="H128" i="2"/>
  <c r="E128" i="2"/>
  <c r="H127" i="2"/>
  <c r="E127" i="2"/>
  <c r="H126" i="2"/>
  <c r="E126" i="2"/>
  <c r="H125" i="2"/>
  <c r="E125" i="2"/>
  <c r="H124" i="2"/>
  <c r="E124" i="2"/>
  <c r="H123" i="2"/>
  <c r="E123" i="2"/>
  <c r="H122" i="2"/>
  <c r="E122" i="2"/>
  <c r="H121" i="2"/>
  <c r="E121" i="2"/>
  <c r="H120" i="2"/>
  <c r="E120" i="2"/>
  <c r="H119" i="2"/>
  <c r="E119" i="2"/>
  <c r="H118" i="2"/>
  <c r="E118" i="2"/>
  <c r="H117" i="2"/>
  <c r="E117" i="2"/>
  <c r="H116" i="2"/>
  <c r="E116" i="2"/>
  <c r="H115" i="2"/>
  <c r="E115" i="2"/>
  <c r="H114" i="2"/>
  <c r="E114" i="2"/>
  <c r="H113" i="2"/>
  <c r="E113" i="2"/>
  <c r="H112" i="2"/>
  <c r="E112" i="2"/>
  <c r="H111" i="2"/>
  <c r="E111" i="2"/>
  <c r="H110" i="2"/>
  <c r="E110" i="2"/>
  <c r="H109" i="2"/>
  <c r="E109" i="2"/>
  <c r="H108" i="2"/>
  <c r="E108" i="2"/>
  <c r="H107" i="2"/>
  <c r="E107" i="2"/>
  <c r="H106" i="2"/>
  <c r="E106" i="2"/>
  <c r="H105" i="2"/>
  <c r="E105" i="2"/>
  <c r="H104" i="2"/>
  <c r="E104" i="2"/>
  <c r="H103" i="2"/>
  <c r="E103" i="2"/>
  <c r="H102" i="2"/>
  <c r="E102" i="2"/>
  <c r="H101" i="2"/>
  <c r="E101" i="2"/>
  <c r="H100" i="2"/>
  <c r="E100" i="2"/>
  <c r="H99" i="2"/>
  <c r="E99" i="2"/>
  <c r="H98" i="2"/>
  <c r="E98" i="2"/>
  <c r="H97" i="2"/>
  <c r="E97" i="2"/>
  <c r="H96" i="2"/>
  <c r="E96" i="2"/>
  <c r="H95" i="2"/>
  <c r="E95" i="2"/>
  <c r="H94" i="2"/>
  <c r="E94" i="2"/>
  <c r="H93" i="2"/>
  <c r="E93" i="2"/>
  <c r="H92" i="2"/>
  <c r="E92" i="2"/>
  <c r="H91" i="2"/>
  <c r="E91" i="2"/>
  <c r="H90" i="2"/>
  <c r="E90" i="2"/>
  <c r="H89" i="2"/>
  <c r="E89" i="2"/>
  <c r="H88" i="2"/>
  <c r="E88" i="2"/>
  <c r="H87" i="2"/>
  <c r="E87" i="2"/>
  <c r="H86" i="2"/>
  <c r="E86" i="2"/>
  <c r="H85" i="2"/>
  <c r="E85" i="2"/>
  <c r="H84" i="2"/>
  <c r="E84" i="2"/>
  <c r="H83" i="2"/>
  <c r="E83" i="2"/>
  <c r="H82" i="2"/>
  <c r="E82" i="2"/>
  <c r="H81" i="2"/>
  <c r="E81" i="2"/>
  <c r="H80" i="2"/>
  <c r="E80" i="2"/>
  <c r="H79" i="2"/>
  <c r="E79" i="2"/>
  <c r="H78" i="2"/>
  <c r="E78" i="2"/>
  <c r="H77" i="2"/>
  <c r="E77" i="2"/>
  <c r="H76" i="2"/>
  <c r="E76" i="2"/>
  <c r="H75" i="2"/>
  <c r="E75" i="2"/>
  <c r="H74" i="2"/>
  <c r="E74" i="2"/>
  <c r="H73" i="2"/>
  <c r="E73" i="2"/>
  <c r="H72" i="2"/>
  <c r="E72" i="2"/>
  <c r="H71" i="2"/>
  <c r="E71" i="2"/>
  <c r="H70" i="2"/>
  <c r="E70" i="2"/>
  <c r="H69" i="2"/>
  <c r="E69" i="2"/>
  <c r="H68" i="2"/>
  <c r="E68" i="2"/>
  <c r="H67" i="2"/>
  <c r="E67" i="2"/>
  <c r="H66" i="2"/>
  <c r="E66" i="2"/>
  <c r="H65" i="2"/>
  <c r="E65" i="2"/>
  <c r="H64" i="2"/>
  <c r="E64" i="2"/>
  <c r="H63" i="2"/>
  <c r="E63" i="2"/>
  <c r="H62" i="2"/>
  <c r="E62" i="2"/>
  <c r="H61" i="2"/>
  <c r="E61" i="2"/>
  <c r="H60" i="2"/>
  <c r="E60" i="2"/>
  <c r="H59" i="2"/>
  <c r="E59" i="2"/>
  <c r="H58" i="2"/>
  <c r="E58" i="2"/>
  <c r="H57" i="2"/>
  <c r="E57" i="2"/>
  <c r="H56" i="2"/>
  <c r="E56" i="2"/>
  <c r="H55" i="2"/>
  <c r="E55" i="2"/>
  <c r="H54" i="2"/>
  <c r="E54" i="2"/>
  <c r="H53" i="2"/>
  <c r="E53" i="2"/>
  <c r="H52" i="2"/>
  <c r="E52" i="2"/>
  <c r="H51" i="2"/>
  <c r="E51" i="2"/>
  <c r="H50" i="2"/>
  <c r="E50" i="2"/>
  <c r="H49" i="2"/>
  <c r="E49" i="2"/>
  <c r="H48" i="2"/>
  <c r="E48" i="2"/>
  <c r="H47" i="2"/>
  <c r="E47" i="2"/>
  <c r="H46" i="2"/>
  <c r="E46" i="2"/>
  <c r="H45" i="2"/>
  <c r="E45" i="2"/>
  <c r="H44" i="2"/>
  <c r="E44" i="2"/>
  <c r="H43" i="2"/>
  <c r="E43" i="2"/>
  <c r="H42" i="2"/>
  <c r="E42" i="2"/>
  <c r="H41" i="2"/>
  <c r="E41" i="2"/>
  <c r="H40" i="2"/>
  <c r="E40" i="2"/>
  <c r="H39" i="2"/>
  <c r="E39" i="2"/>
  <c r="H38" i="2"/>
  <c r="E38" i="2"/>
  <c r="H37" i="2"/>
  <c r="E37" i="2"/>
  <c r="H36" i="2"/>
  <c r="E36" i="2"/>
  <c r="H35" i="2"/>
  <c r="E35" i="2"/>
  <c r="H34" i="2"/>
  <c r="E34" i="2"/>
  <c r="H33" i="2"/>
  <c r="E33" i="2"/>
  <c r="H32" i="2"/>
  <c r="E32" i="2"/>
  <c r="H31" i="2"/>
  <c r="E31" i="2"/>
  <c r="H30" i="2"/>
  <c r="E30" i="2"/>
  <c r="H29" i="2"/>
  <c r="E29" i="2"/>
  <c r="H28" i="2"/>
  <c r="E28" i="2"/>
  <c r="H27" i="2"/>
  <c r="E27" i="2"/>
  <c r="H26" i="2"/>
  <c r="E26" i="2"/>
  <c r="H25" i="2"/>
  <c r="E25" i="2"/>
  <c r="H24" i="2"/>
  <c r="E24" i="2"/>
  <c r="H23" i="2"/>
  <c r="E23" i="2"/>
  <c r="H22" i="2"/>
  <c r="E22" i="2"/>
  <c r="H21" i="2"/>
  <c r="E21" i="2"/>
  <c r="H20" i="2"/>
  <c r="E20" i="2"/>
  <c r="H19" i="2"/>
  <c r="E19" i="2"/>
  <c r="H18" i="2"/>
  <c r="E18" i="2"/>
  <c r="H17" i="2"/>
  <c r="E17" i="2"/>
  <c r="H16" i="2"/>
  <c r="E16" i="2"/>
  <c r="H15" i="2"/>
  <c r="E15" i="2"/>
  <c r="H14" i="2"/>
  <c r="E14" i="2"/>
  <c r="H13" i="2"/>
  <c r="E13" i="2"/>
  <c r="H12" i="2"/>
  <c r="E12" i="2"/>
  <c r="H11" i="2"/>
  <c r="E11" i="2"/>
  <c r="H10" i="2"/>
  <c r="E10" i="2"/>
  <c r="H9" i="2"/>
  <c r="E9" i="2"/>
  <c r="H8" i="2"/>
  <c r="E8" i="2"/>
  <c r="H7" i="2"/>
  <c r="E7" i="2"/>
  <c r="H6" i="2"/>
  <c r="E6" i="2"/>
  <c r="H5" i="2"/>
  <c r="E5" i="2"/>
  <c r="H4" i="2"/>
  <c r="E4" i="2"/>
  <c r="H3" i="2"/>
  <c r="E3" i="2"/>
  <c r="G2" i="2"/>
  <c r="F2" i="2"/>
  <c r="E2" i="2"/>
  <c r="J168" i="2" l="1"/>
  <c r="J169" i="2" s="1"/>
  <c r="J170" i="2" s="1"/>
  <c r="J171" i="2" s="1"/>
  <c r="J172" i="2" s="1"/>
  <c r="J173" i="2" s="1"/>
  <c r="J174" i="2" s="1"/>
  <c r="J175" i="2" s="1"/>
  <c r="J176" i="2" s="1"/>
  <c r="J177" i="2" s="1"/>
  <c r="J178" i="2" s="1"/>
  <c r="J179" i="2" s="1"/>
  <c r="J180" i="2" s="1"/>
  <c r="J181" i="2" s="1"/>
  <c r="J182" i="2" s="1"/>
  <c r="H154" i="2"/>
  <c r="F3" i="2" s="1"/>
  <c r="F4" i="2" l="1"/>
  <c r="G3" i="2"/>
  <c r="F5" i="2" l="1"/>
  <c r="G4" i="2"/>
  <c r="F6" i="2" l="1"/>
  <c r="G5" i="2"/>
  <c r="F7" i="2" l="1"/>
  <c r="G6" i="2"/>
  <c r="G7" i="2" l="1"/>
  <c r="F8" i="2"/>
  <c r="F9" i="2" l="1"/>
  <c r="G8" i="2"/>
  <c r="G9" i="2" l="1"/>
  <c r="F10" i="2"/>
  <c r="F11" i="2" l="1"/>
  <c r="G10" i="2"/>
  <c r="F12" i="2" l="1"/>
  <c r="G11" i="2"/>
  <c r="G12" i="2" l="1"/>
  <c r="F13" i="2"/>
  <c r="F14" i="2" l="1"/>
  <c r="G13" i="2"/>
  <c r="G14" i="2" l="1"/>
  <c r="F15" i="2"/>
  <c r="F16" i="2" l="1"/>
  <c r="G15" i="2"/>
  <c r="F17" i="2" l="1"/>
  <c r="G16" i="2"/>
  <c r="F18" i="2" l="1"/>
  <c r="G17" i="2"/>
  <c r="F19" i="2" l="1"/>
  <c r="G18" i="2"/>
  <c r="G19" i="2" l="1"/>
  <c r="F20" i="2"/>
  <c r="F21" i="2" l="1"/>
  <c r="G20" i="2"/>
  <c r="G21" i="2" l="1"/>
  <c r="F22" i="2"/>
  <c r="F23" i="2" l="1"/>
  <c r="G22" i="2"/>
  <c r="F24" i="2" l="1"/>
  <c r="G23" i="2"/>
  <c r="G24" i="2" l="1"/>
  <c r="F25" i="2"/>
  <c r="F26" i="2" l="1"/>
  <c r="G25" i="2"/>
  <c r="G26" i="2" l="1"/>
  <c r="F27" i="2"/>
  <c r="F28" i="2" l="1"/>
  <c r="G27" i="2"/>
  <c r="F29" i="2" l="1"/>
  <c r="G28" i="2"/>
  <c r="F30" i="2" l="1"/>
  <c r="G29" i="2"/>
  <c r="F31" i="2" l="1"/>
  <c r="G30" i="2"/>
  <c r="G31" i="2" l="1"/>
  <c r="F32" i="2"/>
  <c r="F33" i="2" l="1"/>
  <c r="G32" i="2"/>
  <c r="G33" i="2" l="1"/>
  <c r="F34" i="2"/>
  <c r="F35" i="2" l="1"/>
  <c r="G34" i="2"/>
  <c r="F36" i="2" l="1"/>
  <c r="G35" i="2"/>
  <c r="G36" i="2" l="1"/>
  <c r="F37" i="2"/>
  <c r="F38" i="2" l="1"/>
  <c r="G37" i="2"/>
  <c r="G38" i="2" l="1"/>
  <c r="F39" i="2"/>
  <c r="F40" i="2" l="1"/>
  <c r="G39" i="2"/>
  <c r="F41" i="2" l="1"/>
  <c r="G40" i="2"/>
  <c r="F42" i="2" l="1"/>
  <c r="G41" i="2"/>
  <c r="F43" i="2" l="1"/>
  <c r="G42" i="2"/>
  <c r="G43" i="2" l="1"/>
  <c r="F44" i="2"/>
  <c r="F45" i="2" l="1"/>
  <c r="G44" i="2"/>
  <c r="G45" i="2" l="1"/>
  <c r="F46" i="2"/>
  <c r="F47" i="2" l="1"/>
  <c r="G46" i="2"/>
  <c r="F48" i="2" l="1"/>
  <c r="G47" i="2"/>
  <c r="G48" i="2" l="1"/>
  <c r="F49" i="2"/>
  <c r="F50" i="2" l="1"/>
  <c r="G49" i="2"/>
  <c r="G50" i="2" l="1"/>
  <c r="F51" i="2"/>
  <c r="F52" i="2" l="1"/>
  <c r="G51" i="2"/>
  <c r="F53" i="2" l="1"/>
  <c r="G52" i="2"/>
  <c r="F54" i="2" l="1"/>
  <c r="G53" i="2"/>
  <c r="F55" i="2" l="1"/>
  <c r="G54" i="2"/>
  <c r="G55" i="2" l="1"/>
  <c r="F56" i="2"/>
  <c r="F57" i="2" l="1"/>
  <c r="G56" i="2"/>
  <c r="G57" i="2" l="1"/>
  <c r="F58" i="2"/>
  <c r="F59" i="2" l="1"/>
  <c r="G58" i="2"/>
  <c r="F60" i="2" l="1"/>
  <c r="G59" i="2"/>
  <c r="G60" i="2" l="1"/>
  <c r="F61" i="2"/>
  <c r="F62" i="2" l="1"/>
  <c r="G61" i="2"/>
  <c r="G62" i="2" l="1"/>
  <c r="F63" i="2"/>
  <c r="F64" i="2" l="1"/>
  <c r="G63" i="2"/>
  <c r="F65" i="2" l="1"/>
  <c r="G64" i="2"/>
  <c r="F66" i="2" l="1"/>
  <c r="G65" i="2"/>
  <c r="F67" i="2" l="1"/>
  <c r="G66" i="2"/>
  <c r="G67" i="2" l="1"/>
  <c r="F68" i="2"/>
  <c r="F69" i="2" l="1"/>
  <c r="G68" i="2"/>
  <c r="G69" i="2" l="1"/>
  <c r="F70" i="2"/>
  <c r="F71" i="2" l="1"/>
  <c r="G70" i="2"/>
  <c r="F72" i="2" l="1"/>
  <c r="G71" i="2"/>
  <c r="G72" i="2" l="1"/>
  <c r="F73" i="2"/>
  <c r="F74" i="2" l="1"/>
  <c r="G73" i="2"/>
  <c r="G74" i="2" l="1"/>
  <c r="F75" i="2"/>
  <c r="F76" i="2" l="1"/>
  <c r="G75" i="2"/>
  <c r="F77" i="2" l="1"/>
  <c r="G76" i="2"/>
  <c r="F78" i="2" l="1"/>
  <c r="G77" i="2"/>
  <c r="F79" i="2" l="1"/>
  <c r="G78" i="2"/>
  <c r="G79" i="2" l="1"/>
  <c r="F80" i="2"/>
  <c r="F81" i="2" l="1"/>
  <c r="G80" i="2"/>
  <c r="G81" i="2" l="1"/>
  <c r="F82" i="2"/>
  <c r="F83" i="2" l="1"/>
  <c r="G82" i="2"/>
  <c r="F84" i="2" l="1"/>
  <c r="G83" i="2"/>
  <c r="G84" i="2" l="1"/>
  <c r="F85" i="2"/>
  <c r="F86" i="2" l="1"/>
  <c r="G85" i="2"/>
  <c r="G86" i="2" l="1"/>
  <c r="F87" i="2"/>
  <c r="F88" i="2" l="1"/>
  <c r="G87" i="2"/>
  <c r="F89" i="2" l="1"/>
  <c r="G88" i="2"/>
  <c r="F90" i="2" l="1"/>
  <c r="G89" i="2"/>
  <c r="F91" i="2" l="1"/>
  <c r="G90" i="2"/>
  <c r="G91" i="2" l="1"/>
  <c r="F92" i="2"/>
  <c r="F93" i="2" l="1"/>
  <c r="G92" i="2"/>
  <c r="G93" i="2" l="1"/>
  <c r="F94" i="2"/>
  <c r="F95" i="2" l="1"/>
  <c r="G94" i="2"/>
  <c r="F96" i="2" l="1"/>
  <c r="G95" i="2"/>
  <c r="G96" i="2" l="1"/>
  <c r="F97" i="2"/>
  <c r="F98" i="2" l="1"/>
  <c r="G97" i="2"/>
  <c r="G98" i="2" l="1"/>
  <c r="F99" i="2"/>
  <c r="F100" i="2" l="1"/>
  <c r="G99" i="2"/>
  <c r="F101" i="2" l="1"/>
  <c r="G100" i="2"/>
  <c r="F102" i="2" l="1"/>
  <c r="G101" i="2"/>
  <c r="F103" i="2" l="1"/>
  <c r="G102" i="2"/>
  <c r="G103" i="2" l="1"/>
  <c r="F104" i="2"/>
  <c r="F105" i="2" l="1"/>
  <c r="G104" i="2"/>
  <c r="G105" i="2" l="1"/>
  <c r="F106" i="2"/>
  <c r="F107" i="2" l="1"/>
  <c r="G106" i="2"/>
  <c r="F108" i="2" l="1"/>
  <c r="G107" i="2"/>
  <c r="G108" i="2" l="1"/>
  <c r="F109" i="2"/>
  <c r="F110" i="2" l="1"/>
  <c r="G109" i="2"/>
  <c r="G110" i="2" l="1"/>
  <c r="F111" i="2"/>
  <c r="F112" i="2" l="1"/>
  <c r="G111" i="2"/>
  <c r="F113" i="2" l="1"/>
  <c r="G112" i="2"/>
  <c r="F114" i="2" l="1"/>
  <c r="G113" i="2"/>
  <c r="F115" i="2" l="1"/>
  <c r="G114" i="2"/>
  <c r="G115" i="2" l="1"/>
  <c r="F116" i="2"/>
  <c r="F117" i="2" l="1"/>
  <c r="G116" i="2"/>
  <c r="G117" i="2" l="1"/>
  <c r="F118" i="2"/>
  <c r="F119" i="2" l="1"/>
  <c r="G118" i="2"/>
  <c r="F120" i="2" l="1"/>
  <c r="G119" i="2"/>
  <c r="G120" i="2" l="1"/>
  <c r="F121" i="2"/>
  <c r="F122" i="2" l="1"/>
  <c r="G121" i="2"/>
  <c r="G122" i="2" l="1"/>
  <c r="F123" i="2"/>
  <c r="F124" i="2" l="1"/>
  <c r="G123" i="2"/>
  <c r="F125" i="2" l="1"/>
  <c r="G124" i="2"/>
  <c r="F126" i="2" l="1"/>
  <c r="G125" i="2"/>
  <c r="F127" i="2" l="1"/>
  <c r="G126" i="2"/>
  <c r="G127" i="2" l="1"/>
  <c r="F128" i="2"/>
  <c r="F129" i="2" l="1"/>
  <c r="G128" i="2"/>
  <c r="G129" i="2" l="1"/>
  <c r="F130" i="2"/>
  <c r="F131" i="2" l="1"/>
  <c r="G130" i="2"/>
  <c r="F132" i="2" l="1"/>
  <c r="G131" i="2"/>
  <c r="G132" i="2" l="1"/>
  <c r="F133" i="2"/>
  <c r="F134" i="2" l="1"/>
  <c r="G133" i="2"/>
  <c r="G134" i="2" l="1"/>
  <c r="F135" i="2"/>
  <c r="F136" i="2" l="1"/>
  <c r="G135" i="2"/>
  <c r="F137" i="2" l="1"/>
  <c r="G136" i="2"/>
  <c r="F138" i="2" l="1"/>
  <c r="G137" i="2"/>
  <c r="F139" i="2" l="1"/>
  <c r="G138" i="2"/>
  <c r="G139" i="2" l="1"/>
  <c r="F140" i="2"/>
  <c r="F141" i="2" l="1"/>
  <c r="G140" i="2"/>
  <c r="G141" i="2" l="1"/>
  <c r="F142" i="2"/>
  <c r="F143" i="2" l="1"/>
  <c r="G142" i="2"/>
  <c r="F144" i="2" l="1"/>
  <c r="G143" i="2"/>
  <c r="G144" i="2" l="1"/>
  <c r="F145" i="2"/>
  <c r="F146" i="2" l="1"/>
  <c r="G145" i="2"/>
  <c r="G146" i="2" l="1"/>
  <c r="F147" i="2"/>
  <c r="F148" i="2" l="1"/>
  <c r="G147" i="2"/>
  <c r="F149" i="2" l="1"/>
  <c r="G148" i="2"/>
  <c r="F150" i="2" l="1"/>
  <c r="G149" i="2"/>
  <c r="F151" i="2" l="1"/>
  <c r="G150" i="2"/>
  <c r="G151" i="2" l="1"/>
  <c r="F152" i="2"/>
  <c r="F153" i="2" l="1"/>
  <c r="F154" i="2" s="1"/>
  <c r="F155" i="2" s="1"/>
  <c r="F156" i="2" s="1"/>
  <c r="F157" i="2" s="1"/>
  <c r="F158" i="2" s="1"/>
  <c r="F159" i="2" s="1"/>
  <c r="F160" i="2" s="1"/>
  <c r="F161" i="2" s="1"/>
  <c r="F162" i="2" s="1"/>
  <c r="F163" i="2" s="1"/>
  <c r="F164" i="2" s="1"/>
  <c r="F165" i="2" s="1"/>
  <c r="F166" i="2" s="1"/>
  <c r="F167" i="2" s="1"/>
  <c r="F168" i="2" s="1"/>
  <c r="F169" i="2" s="1"/>
  <c r="F170" i="2" s="1"/>
  <c r="F171" i="2" s="1"/>
  <c r="F172" i="2" s="1"/>
  <c r="F173" i="2" s="1"/>
  <c r="F174" i="2" s="1"/>
  <c r="F175" i="2" s="1"/>
  <c r="F176" i="2" s="1"/>
  <c r="F177" i="2" s="1"/>
  <c r="F178" i="2" s="1"/>
  <c r="F179" i="2" s="1"/>
  <c r="F180" i="2" s="1"/>
  <c r="F181" i="2" s="1"/>
  <c r="F182" i="2" s="1"/>
  <c r="G152" i="2"/>
</calcChain>
</file>

<file path=xl/sharedStrings.xml><?xml version="1.0" encoding="utf-8"?>
<sst xmlns="http://schemas.openxmlformats.org/spreadsheetml/2006/main" count="355" uniqueCount="169">
  <si>
    <t xml:space="preserve">year </t>
  </si>
  <si>
    <t>country</t>
  </si>
  <si>
    <t>real gdp per capita, 1990 $</t>
  </si>
  <si>
    <t>gdp_regline2</t>
  </si>
  <si>
    <t>gdp_reverse</t>
  </si>
  <si>
    <t>USA</t>
  </si>
  <si>
    <t>202301 *M</t>
  </si>
  <si>
    <t>.excel_last</t>
  </si>
  <si>
    <t>BTAWYT@SURVEYS</t>
  </si>
  <si>
    <t>BTAIYT@SURVEYS</t>
  </si>
  <si>
    <t>.DESC</t>
  </si>
  <si>
    <t>BTOS: Used AI in Last 2 Weeks: Yes (%)</t>
  </si>
  <si>
    <t>BTOS: Use AI in Next Six Months: Yes (%)</t>
  </si>
  <si>
    <t>.T1</t>
  </si>
  <si>
    <t>Sep-2023 &lt;- 24-Sep-2023W</t>
  </si>
  <si>
    <t>.TN</t>
  </si>
  <si>
    <t>Mar-2025 &lt;- 20-Apr-2025W</t>
  </si>
  <si>
    <t>.LSOURCE</t>
  </si>
  <si>
    <t>Census Bureau</t>
  </si>
  <si>
    <t>.MAG</t>
  </si>
  <si>
    <t>0</t>
  </si>
  <si>
    <t>.GRP</t>
  </si>
  <si>
    <t>W12</t>
  </si>
  <si>
    <t>.GRPDESC</t>
  </si>
  <si>
    <t>Business Outlook and Trends Survey, Weekly, Census Bureau</t>
  </si>
  <si>
    <t>.GEO</t>
  </si>
  <si>
    <t>111</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</si>
  <si>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</si>
  <si>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</si>
  <si>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</si>
  <si>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</si>
  <si>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</si>
  <si>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</si>
  <si>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</si>
  <si>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</si>
  <si>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</si>
  <si>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</si>
  <si>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</si>
  <si>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</si>
  <si>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</si>
  <si>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</si>
  <si>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</si>
  <si>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</si>
  <si>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</si>
  <si>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</si>
  <si>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</si>
  <si>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</si>
  <si>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</si>
  <si>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</si>
  <si>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</si>
  <si>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</si>
  <si>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</si>
  <si>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</si>
  <si>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</si>
  <si>
    <t>202504</t>
  </si>
  <si>
    <t>Institution</t>
  </si>
  <si>
    <t>Reference</t>
  </si>
  <si>
    <t>Respondents</t>
  </si>
  <si>
    <t>Survey Dates</t>
  </si>
  <si>
    <t>AI Uptake</t>
  </si>
  <si>
    <t>GenAI Uptake</t>
  </si>
  <si>
    <t>Notes</t>
  </si>
  <si>
    <t>Date</t>
  </si>
  <si>
    <t>U.S. Census Bureau</t>
  </si>
  <si>
    <t>U.S. Census Bureau, weighted by employment</t>
  </si>
  <si>
    <t>Federal Reserve Bank of New York</t>
  </si>
  <si>
    <t>Federal Reserve Bank of Richmond</t>
  </si>
  <si>
    <t>Federal Reserve Bank of Dallas</t>
  </si>
  <si>
    <t>U.S. Chamber of Commerce</t>
  </si>
  <si>
    <t>American Bar Association</t>
  </si>
  <si>
    <t>Real-Time Population Survey</t>
  </si>
  <si>
    <t>Pew Research Center</t>
  </si>
  <si>
    <t>Morning Consult</t>
  </si>
  <si>
    <t>U of Chicago/U of Copenhagen</t>
  </si>
  <si>
    <t>Conference Board</t>
  </si>
  <si>
    <t>JetBrains Research and University of California Irvine</t>
  </si>
  <si>
    <t>GitHub</t>
  </si>
  <si>
    <t>Alan Turing Institute</t>
  </si>
  <si>
    <t>National Bank of Slovakia</t>
  </si>
  <si>
    <t>The Wharton School, University of Pennsylvania</t>
  </si>
  <si>
    <t>Journal of Economics &amp; Management Strategy</t>
  </si>
  <si>
    <t>Journal of Economics &amp; Management Strategy, weighted by employment</t>
  </si>
  <si>
    <t>U.S. Census Bureau, Center for Economic Studies (PDF)</t>
  </si>
  <si>
    <t>Bonney, et al. (2024)</t>
  </si>
  <si>
    <t>164,500 firms</t>
  </si>
  <si>
    <t>Sep-2023 to Feb-2024</t>
  </si>
  <si>
    <t>N/A</t>
  </si>
  <si>
    <t>Point estimate taken from Table 1.</t>
  </si>
  <si>
    <t>Question asks about use of AI in the production of goods and services over the past two weeks.</t>
  </si>
  <si>
    <t>20% (employment-weighted, 6 month lookback)</t>
  </si>
  <si>
    <t>Point estimate taken from Table 4b.</t>
  </si>
  <si>
    <t>Question asks about the use of specific types of AI in the production of goods and services over the past 6 months.</t>
  </si>
  <si>
    <t>Abel, et al. (2024)</t>
  </si>
  <si>
    <t>350 firms</t>
  </si>
  <si>
    <t>25% (Service), 16% (Manufacturing)</t>
  </si>
  <si>
    <t>Point estimate taken from answer “Have you used AI in the past six months.” Among AI users, about 80 percent were using generative AI services.”</t>
  </si>
  <si>
    <t>Respondents included manufacturing and service firms in the New York-Northern New Jersey region.</t>
  </si>
  <si>
    <t>Corcoran and Waddell (2024)</t>
  </si>
  <si>
    <t>211 firms</t>
  </si>
  <si>
    <t>May-2024 to Jun-2024</t>
  </si>
  <si>
    <t>Point estimate taken from the answer to “Since January 2022, has the automation of tasks previously completed by employees involved the use of artificial intelligence (AI) tools?”</t>
  </si>
  <si>
    <t>Respondents included manufacturing and service sector firms from the fifth Federal Reserve District.</t>
  </si>
  <si>
    <t>Canas and Kerr (2024)</t>
  </si>
  <si>
    <t>363 firms</t>
  </si>
  <si>
    <t>Point estimates are taken from Question 1 of the TBOS, “Is your firm currently using AI?.”</t>
  </si>
  <si>
    <t>Respondents included Texas business executives responding about their firms.</t>
  </si>
  <si>
    <t>U.S. Chamber of Commerce Technology Engagement Center, https://www.uschamber.com/assets/documents/Impact-of-Technology-on-Small-Business-Report-2024.pdf</t>
  </si>
  <si>
    <t>Chamber of Commerce (2024)</t>
  </si>
  <si>
    <t>1,100 firms</t>
  </si>
  <si>
    <t>Jun-2024 to Jul-2024</t>
  </si>
  <si>
    <t>Only small businesses (&lt;250 employees) in scope. Point estimate taken from Page 15, “AI Use Among Small Businesses.”</t>
  </si>
  <si>
    <t>“40% of small businesses self-identified they use generative AI-nearly double the level from just last year (23% in 2023).”</t>
  </si>
  <si>
    <t>Kite-Jackson (2024)</t>
  </si>
  <si>
    <t>440 firms</t>
  </si>
  <si>
    <t>Only law firms in scope. Point estimate of fraction of firms “currently using artificial intelligence-based technology tools.”</t>
  </si>
  <si>
    <t>Respondents included firms across the spectrum of law firm sizes.</t>
  </si>
  <si>
    <t>Real-Time Population Survey (PDF)</t>
  </si>
  <si>
    <t>Bick, et al. (2024)</t>
  </si>
  <si>
    <t>3,216 people</t>
  </si>
  <si>
    <t>Point estimate taken from page 12, Figure 2: Share of Working Age Adults Using Generative AI for work.</t>
  </si>
  <si>
    <t>Respondents include employed people surveyed in the Real-Time Population Survey.</t>
  </si>
  <si>
    <t>McClain (2024)</t>
  </si>
  <si>
    <t>10,133 people</t>
  </si>
  <si>
    <t>Point estimate taken from the “% of U.S. adults who say they have ever used ChatGPT (for tasks at work).”</t>
  </si>
  <si>
    <t>Respondents are from the American Trends Panel, created by Pew Research Center, a nationally representative panel of randomly selected U.S. adults.</t>
  </si>
  <si>
    <t>Morning Consult, https://pro.morningconsult.com/analyst-reports/state-of-workers-2024</t>
  </si>
  <si>
    <t>He (2024)</t>
  </si>
  <si>
    <t>3,389 people</t>
  </si>
  <si>
    <t>“Nearly half (44%) of employed U.S. adults said they use AI at work, and they are more likely to think that AI has a positive impact (42%) on the workplace than a negative one (30%).</t>
  </si>
  <si>
    <t>Humlum and Vestergaard (2024)</t>
  </si>
  <si>
    <t>29,200 people</t>
  </si>
  <si>
    <t>Nov-2023 to Jan-2024</t>
  </si>
  <si>
    <t>Point estimate taken from question on ChatGPT use at work.</t>
  </si>
  <si>
    <t>Respondents include surveyed Danish workers from 11 industries decided to be exposed to ChatGPT. Industries include: accountants, customer support specialist, financial advisors, HR professionals, IT support specialists, journalists, legal professionals, marketing professionals, office clerks, software developers, and teachers.</t>
  </si>
  <si>
    <t>Conference Board, https://pro.morningconsult.com/analyst-reports/state-of-workers-2024</t>
  </si>
  <si>
    <t>Conference Board (2023)</t>
  </si>
  <si>
    <t>1,100 people</t>
  </si>
  <si>
    <t>Jun-2023 to Aug-2023</t>
  </si>
  <si>
    <t>Point estimate taken from the number of workers using generative AI at work daily, weekly, or monthly</t>
  </si>
  <si>
    <t>Sergeyuk, et al. (2025)</t>
  </si>
  <si>
    <t>481 people</t>
  </si>
  <si>
    <t>Only coders in scope. Point estimate taken from page 11.</t>
  </si>
  <si>
    <t>Respondents include programmers from 71 different countries with the majority identifying as software developers.</t>
  </si>
  <si>
    <t>Daigle (2024)</t>
  </si>
  <si>
    <t>2,000 people</t>
  </si>
  <si>
    <t>Feb-2024 to Mar-2024</t>
  </si>
  <si>
    <t>Only coders in scope. Point estimate taken from question “Have you used AI coding tools?”</t>
  </si>
  <si>
    <t>Respondents include people on software development teams at enterprises in the U.S., Brazil, India, and Germany.</t>
  </si>
  <si>
    <t>Bright, et al. (2024)</t>
  </si>
  <si>
    <t>938 people</t>
  </si>
  <si>
    <t>Only public servants in scope. Point estimate taken from a question on what AI systems respondents have encountered at work.</t>
  </si>
  <si>
    <t>Respondents include public service professionals within the UK (covering education, health, social work, and emergency services).</t>
  </si>
  <si>
    <t>National Bank of Slovakia, https://papers.ssrn.com/sol3/papers.cfm?abstract_id=4957562</t>
  </si>
  <si>
    <t>Perkowski and Maršál (2024)</t>
  </si>
  <si>
    <t>345 people</t>
  </si>
  <si>
    <t>Spring 2024</t>
  </si>
  <si>
    <t>Only central bank staff in scope. Point estimate taken from the percentage of central bankers that have used generative AI at work.</t>
  </si>
  <si>
    <t>Respondents include PhD economists and some other staff at three central banks.</t>
  </si>
  <si>
    <t>The Wharton School, University of Pennsylvania (PDF)</t>
  </si>
  <si>
    <t>Korst, Puntoni, and Purk (2024)</t>
  </si>
  <si>
    <t>802 people</t>
  </si>
  <si>
    <t>Only “senior decisionmakers” in scope. Point estimate take from page 10 of the report in the chart, “Using GenAI at Least Once a Week.”</t>
  </si>
  <si>
    <t>Respondents include workers at enterprise commercial organizations (1000+ employees) who are senior decision makers in set departments (HR, IT, Legal, Marketing, etc.)</t>
  </si>
  <si>
    <t>Note: This table presents detailed information for each survey included in the analysis. Columns indicate the institution leading the study, the study authors (if available), the number of respondents, survey dates, and reported adoption rates for AI and GenAI. The "Notes" column provides excerpts from survey documentation, specifying the sources of adoption statistics.</t>
  </si>
  <si>
    <t>McElheran, Li, Brynjolfsson, Kroff, Dinlersoz, Foster, Zolas</t>
  </si>
  <si>
    <t>McElheran, Li, Brynjolfsson, Kroff, Dinlersoz, Foster, Zolas, weighted by employment</t>
  </si>
  <si>
    <t>Hartley, Jolevski, Melo, Moore</t>
  </si>
  <si>
    <t>World Bank Group</t>
  </si>
  <si>
    <t>The State of AI: Global survey | McKinsey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</si>
</sst>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
    <numFmt numFmtId="165" formatCode="0.0"/>
  </numFmts>
  <fonts count="5" x14ac:knownFonts="1">
    <font>
      <sz val="11"/>
      <color theme="1"/>
      <name val="Aptos Narrow"/>
      <family val="2"/>
      <scheme val="minor"/>
    </font>
    <font>
      <sz val="11"/>
      <color rgb="FF333333"/>
      <name val="Arial"/>
      <family val="2"/>
    </font>
    <font>
      <u/>
      <sz val="11"/>
      <color theme="10"/>
      <name val="Aptos Narrow"/>
      <family val="2"/>
      <scheme val="minor"/>
    </font>
    <font>
      <b/>
      <sz val="11"/>
      <color rgb="FFFFFFFF"/>
      <name val="Arial"/>
      <family val="2"/>
    </font>
    <font>
      <b/>
      <sz val="11"/>
      <name val="Arial"/>
      <family val="2"/>
    </font>
  </fonts>
  <fills count="8">
    <fill>
      <patternFill patternType="none"/>
    </fill>
    <fill>
      <patternFill patternType="gray125"/>
    </fill>
    <fill>
      <patternFill patternType="solid">
        <fgColor rgb="FFE7F1F9"/>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163855"/>
        <bgColor indexed="64"/>
      </patternFill>
    </fill>
    <fill>
      <patternFill patternType="solid">
        <fgColor theme="9" tint="0.39997558519241921"/>
        <bgColor indexed="64"/>
      </patternFill>
    </fill>
  </fills>
  <borders count="14">
    <border>
      <left/>
      <right/>
      <top/>
      <bottom/>
      <diagonal/>
    </border>
    <border>
      <left/>
      <right style="medium">
        <color rgb="FF97A4B4"/>
      </right>
      <top/>
      <bottom style="medium">
        <color rgb="FF97A4B4"/>
      </bottom>
      <diagonal/>
    </border>
    <border>
      <left style="medium">
        <color rgb="FF9CB0C0"/>
      </left>
      <right style="medium">
        <color rgb="FF9CB0C0"/>
      </right>
      <top/>
      <bottom style="medium">
        <color rgb="FF97A4B4"/>
      </bottom>
      <diagonal/>
    </border>
    <border>
      <left style="medium">
        <color rgb="FF97A4B4"/>
      </left>
      <right style="medium">
        <color rgb="FF9CB0C0"/>
      </right>
      <top/>
      <bottom style="medium">
        <color rgb="FF97A4B4"/>
      </bottom>
      <diagonal/>
    </border>
    <border>
      <left/>
      <right style="medium">
        <color rgb="FF97A4B4"/>
      </right>
      <top style="medium">
        <color rgb="FFDDDDDD"/>
      </top>
      <bottom/>
      <diagonal/>
    </border>
    <border>
      <left style="medium">
        <color rgb="FF9CB0C0"/>
      </left>
      <right style="medium">
        <color rgb="FF9CB0C0"/>
      </right>
      <top style="medium">
        <color rgb="FFDDDDDD"/>
      </top>
      <bottom/>
      <diagonal/>
    </border>
    <border>
      <left style="medium">
        <color rgb="FF97A4B4"/>
      </left>
      <right style="medium">
        <color rgb="FF9CB0C0"/>
      </right>
      <top style="medium">
        <color rgb="FFDDDDDD"/>
      </top>
      <bottom/>
      <diagonal/>
    </border>
    <border>
      <left/>
      <right style="medium">
        <color rgb="FF97A4B4"/>
      </right>
      <top/>
      <bottom/>
      <diagonal/>
    </border>
    <border>
      <left style="medium">
        <color rgb="FF9CB0C0"/>
      </left>
      <right style="medium">
        <color rgb="FF9CB0C0"/>
      </right>
      <top/>
      <bottom style="medium">
        <color rgb="FFDDDDDD"/>
      </bottom>
      <diagonal/>
    </border>
    <border>
      <left style="medium">
        <color rgb="FF97A4B4"/>
      </left>
      <right style="medium">
        <color rgb="FF9CB0C0"/>
      </right>
      <top/>
      <bottom style="medium">
        <color rgb="FFDDDDDD"/>
      </bottom>
      <diagonal/>
    </border>
    <border>
      <left/>
      <right style="medium">
        <color rgb="FF9CB0C0"/>
      </right>
      <top style="medium">
        <color rgb="FFDDDDDD"/>
      </top>
      <bottom/>
      <diagonal/>
    </border>
    <border>
      <left/>
      <right style="medium">
        <color rgb="FF97A4B4"/>
      </right>
      <top style="medium">
        <color rgb="FF97A4B4"/>
      </top>
      <bottom/>
      <diagonal/>
    </border>
    <border>
      <left/>
      <right style="medium">
        <color rgb="FFFFFFFF"/>
      </right>
      <top style="medium">
        <color rgb="FF97A4B4"/>
      </top>
      <bottom/>
      <diagonal/>
    </border>
    <border>
      <left style="medium">
        <color rgb="FF97A4B4"/>
      </left>
      <right style="medium">
        <color rgb="FFFFFFFF"/>
      </right>
      <top style="medium">
        <color rgb="FF97A4B4"/>
      </top>
      <bottom/>
      <diagonal/>
    </border>
  </borders>
  <cellStyleXfs count="2">
    <xf numFmtId="0" fontId="0" fillId="0" borderId="0"/>
    <xf numFmtId="0" fontId="2" fillId="0" borderId="0" applyNumberFormat="0" applyFill="0" applyBorder="0" applyAlignment="0" applyProtection="0"/>
  </cellStyleXfs>
  <cellXfs count="55">
    <xf numFmtId="0" fontId="0" fillId="0" borderId="0" xfId="0"/>
    <xf numFmtId="1" fontId="0" fillId="0" borderId="0" xfId="0" applyNumberFormat="1"/>
    <xf numFmtId="0" fontId="1" fillId="0" borderId="0" xfId="0" applyFont="1" applyAlignment="1">
      <alignment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0" xfId="0" applyFill="1"/>
    <xf numFmtId="17" fontId="0" fillId="0" borderId="0" xfId="0" applyNumberFormat="1"/>
    <xf numFmtId="0" fontId="1" fillId="2" borderId="7" xfId="0" applyFont="1" applyFill="1" applyBorder="1" applyAlignment="1">
      <alignment horizontal="left" vertical="center" wrapText="1"/>
    </xf>
    <xf numFmtId="0" fontId="0" fillId="5" borderId="0" xfId="0" applyFill="1"/>
    <xf numFmtId="0" fontId="1" fillId="3" borderId="4" xfId="0" applyFont="1" applyFill="1" applyBorder="1" applyAlignment="1">
      <alignment horizontal="left" vertical="top" wrapText="1"/>
    </xf>
    <xf numFmtId="9" fontId="1" fillId="3"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16" fontId="1" fillId="3" borderId="10" xfId="0" applyNumberFormat="1" applyFont="1" applyFill="1" applyBorder="1" applyAlignment="1">
      <alignment horizontal="left" vertical="top" wrapText="1"/>
    </xf>
    <xf numFmtId="0" fontId="0" fillId="0" borderId="0" xfId="0" applyAlignment="1">
      <alignment wrapText="1"/>
    </xf>
    <xf numFmtId="0" fontId="3" fillId="6" borderId="0" xfId="0" applyFont="1" applyFill="1" applyAlignment="1">
      <alignment horizontal="center" wrapText="1"/>
    </xf>
    <xf numFmtId="0" fontId="3" fillId="6" borderId="11" xfId="0" applyFont="1" applyFill="1" applyBorder="1" applyAlignment="1">
      <alignment horizontal="center" wrapText="1"/>
    </xf>
    <xf numFmtId="0" fontId="4" fillId="5" borderId="12" xfId="0" applyFont="1" applyFill="1" applyBorder="1" applyAlignment="1">
      <alignment horizontal="center" wrapText="1"/>
    </xf>
    <xf numFmtId="0" fontId="4" fillId="4" borderId="12" xfId="0" applyFont="1" applyFill="1" applyBorder="1" applyAlignment="1">
      <alignment horizontal="center" wrapText="1"/>
    </xf>
    <xf numFmtId="0" fontId="3" fillId="6" borderId="12" xfId="0" applyFont="1" applyFill="1" applyBorder="1" applyAlignment="1">
      <alignment horizontal="center" wrapText="1"/>
    </xf>
    <xf numFmtId="0" fontId="3" fillId="6" borderId="13" xfId="0" applyFont="1" applyFill="1" applyBorder="1" applyAlignment="1">
      <alignment horizontal="center" wrapText="1"/>
    </xf>
    <xf numFmtId="0" fontId="0" fillId="7" borderId="0" xfId="0" applyFill="1"/>
    <xf numFmtId="16" fontId="0" fillId="0" borderId="0" xfId="0" applyNumberFormat="1"/>
    <xf numFmtId="0" fontId="2" fillId="0" borderId="0" xfId="1"/>
    <xf numFmtId="0" fontId="0" fillId="0" borderId="0" xfId="0" quotePrefix="1"/>
    <xf numFmtId="164" fontId="0" fillId="0" borderId="0" xfId="0" applyNumberFormat="1"/>
    <xf numFmtId="165" fontId="0" fillId="0" borderId="0" xfId="0" applyNumberFormat="1"/>
    <xf numFmtId="0" fontId="2" fillId="2" borderId="6" xfId="1" applyFill="1" applyBorder="1" applyAlignment="1">
      <alignment horizontal="left" vertical="top" wrapText="1"/>
    </xf>
    <xf numFmtId="0" fontId="2" fillId="3" borderId="6" xfId="1" applyFill="1" applyBorder="1" applyAlignment="1">
      <alignment horizontal="left" vertical="top" wrapText="1"/>
    </xf>
    <xf numFmtId="0" fontId="1" fillId="3" borderId="6"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6" xfId="1" applyFill="1" applyBorder="1" applyAlignment="1">
      <alignment horizontal="left" vertical="top" wrapText="1"/>
    </xf>
    <xf numFmtId="0" fontId="2" fillId="2" borderId="9" xfId="1" applyFill="1" applyBorder="1" applyAlignment="1">
      <alignment horizontal="left" vertical="top" wrapText="1"/>
    </xf>
    <xf numFmtId="9" fontId="1" fillId="2" borderId="5" xfId="0" applyNumberFormat="1" applyFont="1" applyFill="1" applyBorder="1" applyAlignment="1">
      <alignment horizontal="left" vertical="top" wrapText="1"/>
    </xf>
    <xf numFmtId="9" fontId="1" fillId="2" borderId="8" xfId="0" applyNumberFormat="1" applyFont="1" applyFill="1" applyBorder="1" applyAlignment="1">
      <alignment horizontal="left" vertical="top" wrapText="1"/>
    </xf>
    <xf numFmtId="0" fontId="2" fillId="3" borderId="6" xfId="1" applyFill="1" applyBorder="1" applyAlignment="1">
      <alignment horizontal="left" vertical="top" wrapText="1"/>
    </xf>
    <xf numFmtId="0" fontId="2" fillId="3" borderId="9" xfId="1" applyFill="1" applyBorder="1" applyAlignment="1">
      <alignment horizontal="left" vertical="top" wrapText="1"/>
    </xf>
    <xf numFmtId="0" fontId="1" fillId="3" borderId="5" xfId="0" applyFont="1" applyFill="1" applyBorder="1" applyAlignment="1">
      <alignment horizontal="left" vertical="top" wrapText="1"/>
    </xf>
    <xf numFmtId="0" fontId="1" fillId="3" borderId="8" xfId="0" applyFont="1" applyFill="1" applyBorder="1" applyAlignment="1">
      <alignment horizontal="left" vertical="top" wrapText="1"/>
    </xf>
    <xf numFmtId="16" fontId="1" fillId="2" borderId="5" xfId="0" applyNumberFormat="1" applyFont="1" applyFill="1" applyBorder="1" applyAlignment="1">
      <alignment horizontal="left" vertical="top" wrapText="1"/>
    </xf>
    <xf numFmtId="16" fontId="1" fillId="2" borderId="8" xfId="0" applyNumberFormat="1" applyFont="1" applyFill="1" applyBorder="1" applyAlignment="1">
      <alignment horizontal="left" vertical="top" wrapText="1"/>
    </xf>
    <xf numFmtId="10" fontId="1" fillId="2" borderId="5" xfId="0" applyNumberFormat="1" applyFont="1" applyFill="1" applyBorder="1" applyAlignment="1">
      <alignment horizontal="left" vertical="top" wrapText="1"/>
    </xf>
    <xf numFmtId="10" fontId="1" fillId="2" borderId="8" xfId="0" applyNumberFormat="1" applyFont="1" applyFill="1" applyBorder="1" applyAlignment="1">
      <alignment horizontal="left" vertical="top" wrapText="1"/>
    </xf>
    <xf numFmtId="9" fontId="1" fillId="3" borderId="5" xfId="0" applyNumberFormat="1" applyFont="1" applyFill="1" applyBorder="1" applyAlignment="1">
      <alignment horizontal="left" vertical="top" wrapText="1"/>
    </xf>
    <xf numFmtId="9" fontId="1" fillId="3" borderId="8" xfId="0" applyNumberFormat="1"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9" xfId="0" applyFont="1" applyFill="1" applyBorder="1" applyAlignment="1">
      <alignment horizontal="left" vertical="top" wrapText="1"/>
    </xf>
    <xf numFmtId="16" fontId="1" fillId="3" borderId="5" xfId="0" applyNumberFormat="1" applyFont="1" applyFill="1" applyBorder="1" applyAlignment="1">
      <alignment horizontal="left" vertical="top" wrapText="1"/>
    </xf>
    <xf numFmtId="16" fontId="1" fillId="3" borderId="8" xfId="0" applyNumberFormat="1" applyFont="1" applyFill="1" applyBorder="1" applyAlignment="1">
      <alignment horizontal="left" vertical="top" wrapText="1"/>
    </xf>
    <xf numFmtId="9" fontId="1" fillId="2" borderId="2" xfId="0" applyNumberFormat="1" applyFont="1" applyFill="1" applyBorder="1" applyAlignment="1">
      <alignment horizontal="left" vertical="top" wrapText="1"/>
    </xf>
    <xf numFmtId="0" fontId="2" fillId="2" borderId="3" xfId="1" applyFill="1" applyBorder="1" applyAlignment="1">
      <alignment horizontal="left" vertical="top" wrapText="1"/>
    </xf>
    <xf numFmtId="0" fontId="1" fillId="2" borderId="2" xfId="0" applyFont="1" applyFill="1" applyBorder="1" applyAlignment="1">
      <alignment horizontal="left" vertical="top" wrapText="1"/>
    </xf>
    <xf numFmtId="16" fontId="1" fillId="2" borderId="2" xfId="0" applyNumberFormat="1"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chartsheet" Target="chartsheets/sheet2.xml"/><Relationship Id="rId7" Type="http://schemas.openxmlformats.org/officeDocument/2006/relationships/worksheet" Target="worksheets/sheet5.xml"/><Relationship Id="rId12"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4.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worksheet" Target="worksheets/sheet2.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7258389341251E-2"/>
          <c:y val="0.16032654661800555"/>
          <c:w val="0.91351155829693809"/>
          <c:h val="0.61524395189141257"/>
        </c:manualLayout>
      </c:layout>
      <c:lineChart>
        <c:grouping val="standard"/>
        <c:varyColors val="0"/>
        <c:ser>
          <c:idx val="4"/>
          <c:order val="0"/>
          <c:tx>
            <c:v>Singularity: Benign scenario</c:v>
          </c:tx>
          <c:spPr>
            <a:ln w="19050">
              <a:solidFill>
                <a:srgbClr val="C00000"/>
              </a:solidFill>
            </a:ln>
          </c:spPr>
          <c:marker>
            <c:symbol val="none"/>
          </c:marker>
          <c:cat>
            <c:numRef>
              <c:f>'Chart 1 Data'!$B$2:$B$182</c:f>
              <c:numCache>
                <c:formatCode>General</c:formatCode>
                <c:ptCount val="181"/>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pt idx="149">
                  <c:v>2019</c:v>
                </c:pt>
                <c:pt idx="150">
                  <c:v>2020</c:v>
                </c:pt>
                <c:pt idx="151">
                  <c:v>2021</c:v>
                </c:pt>
                <c:pt idx="152">
                  <c:v>2022</c:v>
                </c:pt>
                <c:pt idx="153">
                  <c:v>2023</c:v>
                </c:pt>
                <c:pt idx="154">
                  <c:v>2024</c:v>
                </c:pt>
                <c:pt idx="155">
                  <c:v>2025</c:v>
                </c:pt>
                <c:pt idx="156">
                  <c:v>2026</c:v>
                </c:pt>
                <c:pt idx="157">
                  <c:v>2027</c:v>
                </c:pt>
                <c:pt idx="158">
                  <c:v>2028</c:v>
                </c:pt>
                <c:pt idx="159">
                  <c:v>2029</c:v>
                </c:pt>
                <c:pt idx="160">
                  <c:v>2030</c:v>
                </c:pt>
                <c:pt idx="161">
                  <c:v>2031</c:v>
                </c:pt>
                <c:pt idx="162">
                  <c:v>2032</c:v>
                </c:pt>
                <c:pt idx="163">
                  <c:v>2033</c:v>
                </c:pt>
                <c:pt idx="164">
                  <c:v>2034</c:v>
                </c:pt>
                <c:pt idx="165">
                  <c:v>2035</c:v>
                </c:pt>
                <c:pt idx="166">
                  <c:v>2036</c:v>
                </c:pt>
                <c:pt idx="167">
                  <c:v>2037</c:v>
                </c:pt>
                <c:pt idx="168">
                  <c:v>2038</c:v>
                </c:pt>
                <c:pt idx="169">
                  <c:v>2039</c:v>
                </c:pt>
                <c:pt idx="170">
                  <c:v>2040</c:v>
                </c:pt>
                <c:pt idx="171">
                  <c:v>2041</c:v>
                </c:pt>
                <c:pt idx="172">
                  <c:v>2042</c:v>
                </c:pt>
                <c:pt idx="173">
                  <c:v>2043</c:v>
                </c:pt>
                <c:pt idx="174">
                  <c:v>2044</c:v>
                </c:pt>
                <c:pt idx="175">
                  <c:v>2045</c:v>
                </c:pt>
                <c:pt idx="176">
                  <c:v>2046</c:v>
                </c:pt>
                <c:pt idx="177">
                  <c:v>2047</c:v>
                </c:pt>
                <c:pt idx="178">
                  <c:v>2048</c:v>
                </c:pt>
                <c:pt idx="179">
                  <c:v>2049</c:v>
                </c:pt>
                <c:pt idx="180">
                  <c:v>2050</c:v>
                </c:pt>
              </c:numCache>
            </c:numRef>
          </c:cat>
          <c:val>
            <c:numRef>
              <c:f>'Chart 1 Data'!$L$2:$L$182</c:f>
              <c:numCache>
                <c:formatCode>0</c:formatCode>
                <c:ptCount val="181"/>
                <c:pt idx="154">
                  <c:v>38688.700064345321</c:v>
                </c:pt>
                <c:pt idx="155">
                  <c:v>43762.93359375</c:v>
                </c:pt>
                <c:pt idx="156">
                  <c:v>50790.9296875</c:v>
                </c:pt>
                <c:pt idx="157">
                  <c:v>60554.18359375</c:v>
                </c:pt>
                <c:pt idx="158">
                  <c:v>74146.8046875</c:v>
                </c:pt>
                <c:pt idx="159">
                  <c:v>93100.53125</c:v>
                </c:pt>
                <c:pt idx="160">
                  <c:v>119559.8203125</c:v>
                </c:pt>
                <c:pt idx="161">
                  <c:v>156526.875</c:v>
                </c:pt>
                <c:pt idx="162">
                  <c:v>208204.828125</c:v>
                </c:pt>
                <c:pt idx="163">
                  <c:v>280478</c:v>
                </c:pt>
                <c:pt idx="164">
                  <c:v>381584.5</c:v>
                </c:pt>
                <c:pt idx="165">
                  <c:v>523057.71875</c:v>
                </c:pt>
                <c:pt idx="166">
                  <c:v>721044.25</c:v>
                </c:pt>
                <c:pt idx="167">
                  <c:v>998149.4375</c:v>
                </c:pt>
                <c:pt idx="168">
                  <c:v>1386020.75</c:v>
                </c:pt>
                <c:pt idx="169">
                  <c:v>1928964.75</c:v>
                </c:pt>
                <c:pt idx="170">
                  <c:v>2689010</c:v>
                </c:pt>
                <c:pt idx="171">
                  <c:v>3752997.75</c:v>
                </c:pt>
                <c:pt idx="172">
                  <c:v>5242504.5</c:v>
                </c:pt>
                <c:pt idx="173">
                  <c:v>7327738.5</c:v>
                </c:pt>
                <c:pt idx="174">
                  <c:v>10246989</c:v>
                </c:pt>
                <c:pt idx="175">
                  <c:v>14333866</c:v>
                </c:pt>
                <c:pt idx="176">
                  <c:v>20055416</c:v>
                </c:pt>
                <c:pt idx="177">
                  <c:v>28065508</c:v>
                </c:pt>
                <c:pt idx="178">
                  <c:v>39279564</c:v>
                </c:pt>
                <c:pt idx="179">
                  <c:v>54979164</c:v>
                </c:pt>
                <c:pt idx="180">
                  <c:v>76958528</c:v>
                </c:pt>
              </c:numCache>
            </c:numRef>
          </c:val>
          <c:smooth val="0"/>
          <c:extLst>
            <c:ext xmlns:c16="http://schemas.microsoft.com/office/drawing/2014/chart" uri="{C3380CC4-5D6E-409C-BE32-E72D297353CC}">
              <c16:uniqueId val="{00000003-7BCF-461F-A02A-636709F5BAAA}"/>
            </c:ext>
          </c:extLst>
        </c:ser>
        <c:ser>
          <c:idx val="0"/>
          <c:order val="1"/>
          <c:tx>
            <c:v>Real GDP per capita</c:v>
          </c:tx>
          <c:spPr>
            <a:ln w="19050">
              <a:solidFill>
                <a:srgbClr val="6DBDE1"/>
              </a:solidFill>
            </a:ln>
          </c:spPr>
          <c:marker>
            <c:symbol val="none"/>
          </c:marker>
          <c:cat>
            <c:numRef>
              <c:f>'Chart 1 Data'!$B$2:$B$182</c:f>
              <c:numCache>
                <c:formatCode>General</c:formatCode>
                <c:ptCount val="181"/>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pt idx="149">
                  <c:v>2019</c:v>
                </c:pt>
                <c:pt idx="150">
                  <c:v>2020</c:v>
                </c:pt>
                <c:pt idx="151">
                  <c:v>2021</c:v>
                </c:pt>
                <c:pt idx="152">
                  <c:v>2022</c:v>
                </c:pt>
                <c:pt idx="153">
                  <c:v>2023</c:v>
                </c:pt>
                <c:pt idx="154">
                  <c:v>2024</c:v>
                </c:pt>
                <c:pt idx="155">
                  <c:v>2025</c:v>
                </c:pt>
                <c:pt idx="156">
                  <c:v>2026</c:v>
                </c:pt>
                <c:pt idx="157">
                  <c:v>2027</c:v>
                </c:pt>
                <c:pt idx="158">
                  <c:v>2028</c:v>
                </c:pt>
                <c:pt idx="159">
                  <c:v>2029</c:v>
                </c:pt>
                <c:pt idx="160">
                  <c:v>2030</c:v>
                </c:pt>
                <c:pt idx="161">
                  <c:v>2031</c:v>
                </c:pt>
                <c:pt idx="162">
                  <c:v>2032</c:v>
                </c:pt>
                <c:pt idx="163">
                  <c:v>2033</c:v>
                </c:pt>
                <c:pt idx="164">
                  <c:v>2034</c:v>
                </c:pt>
                <c:pt idx="165">
                  <c:v>2035</c:v>
                </c:pt>
                <c:pt idx="166">
                  <c:v>2036</c:v>
                </c:pt>
                <c:pt idx="167">
                  <c:v>2037</c:v>
                </c:pt>
                <c:pt idx="168">
                  <c:v>2038</c:v>
                </c:pt>
                <c:pt idx="169">
                  <c:v>2039</c:v>
                </c:pt>
                <c:pt idx="170">
                  <c:v>2040</c:v>
                </c:pt>
                <c:pt idx="171">
                  <c:v>2041</c:v>
                </c:pt>
                <c:pt idx="172">
                  <c:v>2042</c:v>
                </c:pt>
                <c:pt idx="173">
                  <c:v>2043</c:v>
                </c:pt>
                <c:pt idx="174">
                  <c:v>2044</c:v>
                </c:pt>
                <c:pt idx="175">
                  <c:v>2045</c:v>
                </c:pt>
                <c:pt idx="176">
                  <c:v>2046</c:v>
                </c:pt>
                <c:pt idx="177">
                  <c:v>2047</c:v>
                </c:pt>
                <c:pt idx="178">
                  <c:v>2048</c:v>
                </c:pt>
                <c:pt idx="179">
                  <c:v>2049</c:v>
                </c:pt>
                <c:pt idx="180">
                  <c:v>2050</c:v>
                </c:pt>
              </c:numCache>
            </c:numRef>
          </c:cat>
          <c:val>
            <c:numRef>
              <c:f>'Chart 1 Data'!$D$2:$D$182</c:f>
              <c:numCache>
                <c:formatCode>General</c:formatCode>
                <c:ptCount val="181"/>
                <c:pt idx="0">
                  <c:v>2444.6436654277486</c:v>
                </c:pt>
                <c:pt idx="1">
                  <c:v>2502.846853861502</c:v>
                </c:pt>
                <c:pt idx="2">
                  <c:v>2540.9388646288212</c:v>
                </c:pt>
                <c:pt idx="3">
                  <c:v>2604.2525594107565</c:v>
                </c:pt>
                <c:pt idx="4">
                  <c:v>2527.2550438794897</c:v>
                </c:pt>
                <c:pt idx="5">
                  <c:v>2598.5854790584594</c:v>
                </c:pt>
                <c:pt idx="6">
                  <c:v>2570.3545271890594</c:v>
                </c:pt>
                <c:pt idx="7">
                  <c:v>2595.3935552033809</c:v>
                </c:pt>
                <c:pt idx="8">
                  <c:v>2645.9617054712376</c:v>
                </c:pt>
                <c:pt idx="9">
                  <c:v>2909.4331983805669</c:v>
                </c:pt>
                <c:pt idx="10">
                  <c:v>3183.9549724523363</c:v>
                </c:pt>
                <c:pt idx="11">
                  <c:v>3215.4494327735151</c:v>
                </c:pt>
                <c:pt idx="12">
                  <c:v>3337.9599072170781</c:v>
                </c:pt>
                <c:pt idx="13">
                  <c:v>3338.5870265692033</c:v>
                </c:pt>
                <c:pt idx="14">
                  <c:v>3320.2806007734507</c:v>
                </c:pt>
                <c:pt idx="15">
                  <c:v>3269.9590358480282</c:v>
                </c:pt>
                <c:pt idx="16">
                  <c:v>3294.0650574238362</c:v>
                </c:pt>
                <c:pt idx="17">
                  <c:v>3368.2546090701117</c:v>
                </c:pt>
                <c:pt idx="18">
                  <c:v>3281.6637028255286</c:v>
                </c:pt>
                <c:pt idx="19">
                  <c:v>3413.28044375645</c:v>
                </c:pt>
                <c:pt idx="20">
                  <c:v>3391.898281254937</c:v>
                </c:pt>
                <c:pt idx="21">
                  <c:v>3467.2636507150369</c:v>
                </c:pt>
                <c:pt idx="22">
                  <c:v>3727.9955856921815</c:v>
                </c:pt>
                <c:pt idx="23">
                  <c:v>3478.4119825675657</c:v>
                </c:pt>
                <c:pt idx="24">
                  <c:v>3313.7995798135421</c:v>
                </c:pt>
                <c:pt idx="25">
                  <c:v>3644.2203547551221</c:v>
                </c:pt>
                <c:pt idx="26">
                  <c:v>3504.4280715560494</c:v>
                </c:pt>
                <c:pt idx="27">
                  <c:v>3769.4832967669827</c:v>
                </c:pt>
                <c:pt idx="28">
                  <c:v>3779.691749908513</c:v>
                </c:pt>
                <c:pt idx="29">
                  <c:v>4051.3670612989567</c:v>
                </c:pt>
                <c:pt idx="30">
                  <c:v>4090.7872916966658</c:v>
                </c:pt>
                <c:pt idx="31">
                  <c:v>4463.8631881676256</c:v>
                </c:pt>
                <c:pt idx="32">
                  <c:v>4420.6301450880228</c:v>
                </c:pt>
                <c:pt idx="33">
                  <c:v>4550.8943740271288</c:v>
                </c:pt>
                <c:pt idx="34">
                  <c:v>4409.5320240043638</c:v>
                </c:pt>
                <c:pt idx="35">
                  <c:v>4642.1638917608461</c:v>
                </c:pt>
                <c:pt idx="36">
                  <c:v>5079.124239244491</c:v>
                </c:pt>
                <c:pt idx="37">
                  <c:v>5064.8904269570303</c:v>
                </c:pt>
                <c:pt idx="38">
                  <c:v>4560.6159676604348</c:v>
                </c:pt>
                <c:pt idx="39">
                  <c:v>5017.4959876713074</c:v>
                </c:pt>
                <c:pt idx="40">
                  <c:v>4963.7357034290217</c:v>
                </c:pt>
                <c:pt idx="41">
                  <c:v>5045.6839038988055</c:v>
                </c:pt>
                <c:pt idx="42">
                  <c:v>5200.6984734020871</c:v>
                </c:pt>
                <c:pt idx="43">
                  <c:v>5300.7294633526626</c:v>
                </c:pt>
                <c:pt idx="44">
                  <c:v>4799.2011356213252</c:v>
                </c:pt>
                <c:pt idx="45">
                  <c:v>4864.1926174696109</c:v>
                </c:pt>
                <c:pt idx="46">
                  <c:v>5458.6928998476023</c:v>
                </c:pt>
                <c:pt idx="47">
                  <c:v>5247.7368735370892</c:v>
                </c:pt>
                <c:pt idx="48">
                  <c:v>5658.9843937575033</c:v>
                </c:pt>
                <c:pt idx="49">
                  <c:v>5680.4064926568881</c:v>
                </c:pt>
                <c:pt idx="50">
                  <c:v>5552.3273640778061</c:v>
                </c:pt>
                <c:pt idx="51">
                  <c:v>5322.7335909107596</c:v>
                </c:pt>
                <c:pt idx="52">
                  <c:v>5539.843678722711</c:v>
                </c:pt>
                <c:pt idx="53">
                  <c:v>6164.1990354756335</c:v>
                </c:pt>
                <c:pt idx="54">
                  <c:v>6232.5506730215266</c:v>
                </c:pt>
                <c:pt idx="55">
                  <c:v>6282.4188710398676</c:v>
                </c:pt>
                <c:pt idx="56">
                  <c:v>6602.4422138693508</c:v>
                </c:pt>
                <c:pt idx="57">
                  <c:v>6576.4989456243411</c:v>
                </c:pt>
                <c:pt idx="58">
                  <c:v>6569.345446429309</c:v>
                </c:pt>
                <c:pt idx="59">
                  <c:v>6898.7221563254125</c:v>
                </c:pt>
                <c:pt idx="60">
                  <c:v>6212.7127066015455</c:v>
                </c:pt>
                <c:pt idx="61">
                  <c:v>5691.3665963268159</c:v>
                </c:pt>
                <c:pt idx="62">
                  <c:v>4908.365780158806</c:v>
                </c:pt>
                <c:pt idx="63">
                  <c:v>4776.9154778887305</c:v>
                </c:pt>
                <c:pt idx="64">
                  <c:v>5113.6075934413839</c:v>
                </c:pt>
                <c:pt idx="65">
                  <c:v>5466.8379464879281</c:v>
                </c:pt>
                <c:pt idx="66">
                  <c:v>6203.8837823765753</c:v>
                </c:pt>
                <c:pt idx="67">
                  <c:v>6430.1214777853302</c:v>
                </c:pt>
                <c:pt idx="68">
                  <c:v>6126.4656718476963</c:v>
                </c:pt>
                <c:pt idx="69">
                  <c:v>6560.752658907244</c:v>
                </c:pt>
                <c:pt idx="70">
                  <c:v>7009.637212844078</c:v>
                </c:pt>
                <c:pt idx="71">
                  <c:v>8205.6830991173974</c:v>
                </c:pt>
                <c:pt idx="72">
                  <c:v>9741.1051881287585</c:v>
                </c:pt>
                <c:pt idx="73">
                  <c:v>11518.171571769917</c:v>
                </c:pt>
                <c:pt idx="74">
                  <c:v>12333.449664236308</c:v>
                </c:pt>
                <c:pt idx="75">
                  <c:v>11708.647557555134</c:v>
                </c:pt>
                <c:pt idx="76">
                  <c:v>9196.5429688600834</c:v>
                </c:pt>
                <c:pt idx="77">
                  <c:v>8885.9943810129371</c:v>
                </c:pt>
                <c:pt idx="78">
                  <c:v>9064.5622507693461</c:v>
                </c:pt>
                <c:pt idx="79">
                  <c:v>8943.7443212926482</c:v>
                </c:pt>
                <c:pt idx="80">
                  <c:v>9561.3478600652797</c:v>
                </c:pt>
                <c:pt idx="81">
                  <c:v>10116.246335825619</c:v>
                </c:pt>
                <c:pt idx="82">
                  <c:v>10315.544610385077</c:v>
                </c:pt>
                <c:pt idx="83">
                  <c:v>10612.608000799082</c:v>
                </c:pt>
                <c:pt idx="84">
                  <c:v>10359.108363083189</c:v>
                </c:pt>
                <c:pt idx="85">
                  <c:v>10896.854716719601</c:v>
                </c:pt>
                <c:pt idx="86">
                  <c:v>10914.282161950941</c:v>
                </c:pt>
                <c:pt idx="87">
                  <c:v>10919.986742952833</c:v>
                </c:pt>
                <c:pt idx="88">
                  <c:v>10630.528013174597</c:v>
                </c:pt>
                <c:pt idx="89">
                  <c:v>11230.16926277906</c:v>
                </c:pt>
                <c:pt idx="90">
                  <c:v>11328.475516269904</c:v>
                </c:pt>
                <c:pt idx="91">
                  <c:v>11401.734434457867</c:v>
                </c:pt>
                <c:pt idx="92">
                  <c:v>11904.984507178162</c:v>
                </c:pt>
                <c:pt idx="93">
                  <c:v>12242.340495238901</c:v>
                </c:pt>
                <c:pt idx="94">
                  <c:v>12772.566431634954</c:v>
                </c:pt>
                <c:pt idx="95">
                  <c:v>13418.701718450051</c:v>
                </c:pt>
                <c:pt idx="96">
                  <c:v>14133.526658526658</c:v>
                </c:pt>
                <c:pt idx="97">
                  <c:v>14330.030395748621</c:v>
                </c:pt>
                <c:pt idx="98">
                  <c:v>14862.938825944417</c:v>
                </c:pt>
                <c:pt idx="99">
                  <c:v>15179.408615679135</c:v>
                </c:pt>
                <c:pt idx="100">
                  <c:v>15029.846087821626</c:v>
                </c:pt>
                <c:pt idx="101">
                  <c:v>15304.298833194485</c:v>
                </c:pt>
                <c:pt idx="102">
                  <c:v>15943.867439112702</c:v>
                </c:pt>
                <c:pt idx="103">
                  <c:v>16689.343067071241</c:v>
                </c:pt>
                <c:pt idx="104">
                  <c:v>16491.269744779151</c:v>
                </c:pt>
                <c:pt idx="105">
                  <c:v>16283.632676306759</c:v>
                </c:pt>
                <c:pt idx="106">
                  <c:v>16975.086568670169</c:v>
                </c:pt>
                <c:pt idx="107">
                  <c:v>17566.502753826528</c:v>
                </c:pt>
                <c:pt idx="108">
                  <c:v>18372.972123009189</c:v>
                </c:pt>
                <c:pt idx="109">
                  <c:v>18789.393703761303</c:v>
                </c:pt>
                <c:pt idx="110">
                  <c:v>18577.36665413365</c:v>
                </c:pt>
                <c:pt idx="111">
                  <c:v>18855.55486999598</c:v>
                </c:pt>
                <c:pt idx="112">
                  <c:v>18325.120263083551</c:v>
                </c:pt>
                <c:pt idx="113">
                  <c:v>18920.156391092147</c:v>
                </c:pt>
                <c:pt idx="114">
                  <c:v>20122.667101821073</c:v>
                </c:pt>
                <c:pt idx="115">
                  <c:v>20717.322960076497</c:v>
                </c:pt>
                <c:pt idx="116">
                  <c:v>21236.085463351239</c:v>
                </c:pt>
                <c:pt idx="117">
                  <c:v>21787.693674127881</c:v>
                </c:pt>
                <c:pt idx="118">
                  <c:v>22499.441620233243</c:v>
                </c:pt>
                <c:pt idx="119">
                  <c:v>23059.278193599523</c:v>
                </c:pt>
                <c:pt idx="120">
                  <c:v>23200.560312401587</c:v>
                </c:pt>
                <c:pt idx="121">
                  <c:v>22832.790045888927</c:v>
                </c:pt>
                <c:pt idx="122">
                  <c:v>23284.981879676943</c:v>
                </c:pt>
                <c:pt idx="123">
                  <c:v>23640.112579572778</c:v>
                </c:pt>
                <c:pt idx="124">
                  <c:v>24312.788958487981</c:v>
                </c:pt>
                <c:pt idx="125">
                  <c:v>24637.329856251428</c:v>
                </c:pt>
                <c:pt idx="126">
                  <c:v>25263.10164908837</c:v>
                </c:pt>
                <c:pt idx="127">
                  <c:v>26074.239422588977</c:v>
                </c:pt>
                <c:pt idx="128">
                  <c:v>26893.450858320128</c:v>
                </c:pt>
                <c:pt idx="129">
                  <c:v>27869.812027671189</c:v>
                </c:pt>
                <c:pt idx="130">
                  <c:v>28701.934318309348</c:v>
                </c:pt>
                <c:pt idx="131">
                  <c:v>28726.094319273969</c:v>
                </c:pt>
                <c:pt idx="132">
                  <c:v>28976.930192684358</c:v>
                </c:pt>
                <c:pt idx="133">
                  <c:v>29458.922506871182</c:v>
                </c:pt>
                <c:pt idx="134">
                  <c:v>30199.800860551808</c:v>
                </c:pt>
                <c:pt idx="135">
                  <c:v>30841.645496424466</c:v>
                </c:pt>
                <c:pt idx="136">
                  <c:v>31357.539587735886</c:v>
                </c:pt>
                <c:pt idx="137">
                  <c:v>31654.926754922406</c:v>
                </c:pt>
                <c:pt idx="138">
                  <c:v>31251.266490333088</c:v>
                </c:pt>
                <c:pt idx="139">
                  <c:v>29898.64421649179</c:v>
                </c:pt>
                <c:pt idx="140">
                  <c:v>30491.34438076369</c:v>
                </c:pt>
                <c:pt idx="141">
                  <c:v>30745.458205621639</c:v>
                </c:pt>
                <c:pt idx="142">
                  <c:v>31224.222253421813</c:v>
                </c:pt>
                <c:pt idx="143">
                  <c:v>31581.707325592328</c:v>
                </c:pt>
                <c:pt idx="144">
                  <c:v>32072.18365577019</c:v>
                </c:pt>
                <c:pt idx="145">
                  <c:v>32703.493039904108</c:v>
                </c:pt>
                <c:pt idx="146">
                  <c:v>33012.767870838506</c:v>
                </c:pt>
                <c:pt idx="147">
                  <c:v>33543.679861697616</c:v>
                </c:pt>
                <c:pt idx="148">
                  <c:v>34338.77075550321</c:v>
                </c:pt>
                <c:pt idx="149">
                  <c:v>34961.835051325332</c:v>
                </c:pt>
                <c:pt idx="150">
                  <c:v>33646.261755272411</c:v>
                </c:pt>
                <c:pt idx="151">
                  <c:v>35683.581640982185</c:v>
                </c:pt>
                <c:pt idx="152">
                  <c:v>36580.12025800642</c:v>
                </c:pt>
                <c:pt idx="153">
                  <c:v>37636.319279608571</c:v>
                </c:pt>
                <c:pt idx="154">
                  <c:v>38688.700064345321</c:v>
                </c:pt>
              </c:numCache>
            </c:numRef>
          </c:val>
          <c:smooth val="0"/>
          <c:extLst>
            <c:ext xmlns:c16="http://schemas.microsoft.com/office/drawing/2014/chart" uri="{C3380CC4-5D6E-409C-BE32-E72D297353CC}">
              <c16:uniqueId val="{00000000-7BCF-461F-A02A-636709F5BAAA}"/>
            </c:ext>
          </c:extLst>
        </c:ser>
        <c:ser>
          <c:idx val="3"/>
          <c:order val="2"/>
          <c:tx>
            <c:v>AI GDP-boosted trend, 2.1% for 10 years</c:v>
          </c:tx>
          <c:spPr>
            <a:ln w="19050">
              <a:solidFill>
                <a:srgbClr val="58A73F"/>
              </a:solidFill>
            </a:ln>
          </c:spPr>
          <c:marker>
            <c:symbol val="none"/>
          </c:marker>
          <c:cat>
            <c:numRef>
              <c:f>'Chart 1 Data'!$B$2:$B$182</c:f>
              <c:numCache>
                <c:formatCode>General</c:formatCode>
                <c:ptCount val="181"/>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pt idx="149">
                  <c:v>2019</c:v>
                </c:pt>
                <c:pt idx="150">
                  <c:v>2020</c:v>
                </c:pt>
                <c:pt idx="151">
                  <c:v>2021</c:v>
                </c:pt>
                <c:pt idx="152">
                  <c:v>2022</c:v>
                </c:pt>
                <c:pt idx="153">
                  <c:v>2023</c:v>
                </c:pt>
                <c:pt idx="154">
                  <c:v>2024</c:v>
                </c:pt>
                <c:pt idx="155">
                  <c:v>2025</c:v>
                </c:pt>
                <c:pt idx="156">
                  <c:v>2026</c:v>
                </c:pt>
                <c:pt idx="157">
                  <c:v>2027</c:v>
                </c:pt>
                <c:pt idx="158">
                  <c:v>2028</c:v>
                </c:pt>
                <c:pt idx="159">
                  <c:v>2029</c:v>
                </c:pt>
                <c:pt idx="160">
                  <c:v>2030</c:v>
                </c:pt>
                <c:pt idx="161">
                  <c:v>2031</c:v>
                </c:pt>
                <c:pt idx="162">
                  <c:v>2032</c:v>
                </c:pt>
                <c:pt idx="163">
                  <c:v>2033</c:v>
                </c:pt>
                <c:pt idx="164">
                  <c:v>2034</c:v>
                </c:pt>
                <c:pt idx="165">
                  <c:v>2035</c:v>
                </c:pt>
                <c:pt idx="166">
                  <c:v>2036</c:v>
                </c:pt>
                <c:pt idx="167">
                  <c:v>2037</c:v>
                </c:pt>
                <c:pt idx="168">
                  <c:v>2038</c:v>
                </c:pt>
                <c:pt idx="169">
                  <c:v>2039</c:v>
                </c:pt>
                <c:pt idx="170">
                  <c:v>2040</c:v>
                </c:pt>
                <c:pt idx="171">
                  <c:v>2041</c:v>
                </c:pt>
                <c:pt idx="172">
                  <c:v>2042</c:v>
                </c:pt>
                <c:pt idx="173">
                  <c:v>2043</c:v>
                </c:pt>
                <c:pt idx="174">
                  <c:v>2044</c:v>
                </c:pt>
                <c:pt idx="175">
                  <c:v>2045</c:v>
                </c:pt>
                <c:pt idx="176">
                  <c:v>2046</c:v>
                </c:pt>
                <c:pt idx="177">
                  <c:v>2047</c:v>
                </c:pt>
                <c:pt idx="178">
                  <c:v>2048</c:v>
                </c:pt>
                <c:pt idx="179">
                  <c:v>2049</c:v>
                </c:pt>
                <c:pt idx="180">
                  <c:v>2050</c:v>
                </c:pt>
              </c:numCache>
            </c:numRef>
          </c:cat>
          <c:val>
            <c:numRef>
              <c:f>'Chart 1 Data'!$J$2:$J$182</c:f>
              <c:numCache>
                <c:formatCode>General</c:formatCode>
                <c:ptCount val="181"/>
                <c:pt idx="154">
                  <c:v>38688.700064345321</c:v>
                </c:pt>
                <c:pt idx="155">
                  <c:v>39501.162765696572</c:v>
                </c:pt>
                <c:pt idx="156">
                  <c:v>40330.687183776201</c:v>
                </c:pt>
                <c:pt idx="157">
                  <c:v>41177.631614635502</c:v>
                </c:pt>
                <c:pt idx="158">
                  <c:v>42042.361878542848</c:v>
                </c:pt>
                <c:pt idx="159">
                  <c:v>42925.251477992249</c:v>
                </c:pt>
                <c:pt idx="160">
                  <c:v>43826.681759030085</c:v>
                </c:pt>
                <c:pt idx="161">
                  <c:v>44747.042075969715</c:v>
                </c:pt>
                <c:pt idx="162">
                  <c:v>45686.729959565077</c:v>
                </c:pt>
                <c:pt idx="163">
                  <c:v>46646.151288715941</c:v>
                </c:pt>
                <c:pt idx="164">
                  <c:v>47625.720465778977</c:v>
                </c:pt>
                <c:pt idx="165">
                  <c:v>48625.860595560334</c:v>
                </c:pt>
                <c:pt idx="166">
                  <c:v>49501.126086280419</c:v>
                </c:pt>
                <c:pt idx="167">
                  <c:v>50392.146355833465</c:v>
                </c:pt>
                <c:pt idx="168">
                  <c:v>51299.204990238468</c:v>
                </c:pt>
                <c:pt idx="169">
                  <c:v>52222.590680062764</c:v>
                </c:pt>
                <c:pt idx="170">
                  <c:v>53162.597312303893</c:v>
                </c:pt>
                <c:pt idx="171">
                  <c:v>54119.524063925361</c:v>
                </c:pt>
                <c:pt idx="172">
                  <c:v>55093.675497076016</c:v>
                </c:pt>
                <c:pt idx="173">
                  <c:v>56085.361656023386</c:v>
                </c:pt>
                <c:pt idx="174">
                  <c:v>57094.898165831808</c:v>
                </c:pt>
                <c:pt idx="175">
                  <c:v>58122.60633281678</c:v>
                </c:pt>
                <c:pt idx="176">
                  <c:v>59168.813246807484</c:v>
                </c:pt>
                <c:pt idx="177">
                  <c:v>60233.85188525002</c:v>
                </c:pt>
                <c:pt idx="178">
                  <c:v>61318.061219184521</c:v>
                </c:pt>
                <c:pt idx="179">
                  <c:v>62421.786321129839</c:v>
                </c:pt>
                <c:pt idx="180">
                  <c:v>63545.378474910176</c:v>
                </c:pt>
              </c:numCache>
            </c:numRef>
          </c:val>
          <c:smooth val="0"/>
          <c:extLst>
            <c:ext xmlns:c16="http://schemas.microsoft.com/office/drawing/2014/chart" uri="{C3380CC4-5D6E-409C-BE32-E72D297353CC}">
              <c16:uniqueId val="{00000005-7BCF-461F-A02A-636709F5BAAA}"/>
            </c:ext>
          </c:extLst>
        </c:ser>
        <c:ser>
          <c:idx val="2"/>
          <c:order val="3"/>
          <c:tx>
            <c:v>Trend GDP per capita, 1.9% per year</c:v>
          </c:tx>
          <c:spPr>
            <a:ln w="19050">
              <a:solidFill>
                <a:srgbClr val="F47721"/>
              </a:solidFill>
            </a:ln>
          </c:spPr>
          <c:marker>
            <c:symbol val="none"/>
          </c:marker>
          <c:cat>
            <c:numRef>
              <c:f>'Chart 1 Data'!$B$2:$B$182</c:f>
              <c:numCache>
                <c:formatCode>General</c:formatCode>
                <c:ptCount val="181"/>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pt idx="149">
                  <c:v>2019</c:v>
                </c:pt>
                <c:pt idx="150">
                  <c:v>2020</c:v>
                </c:pt>
                <c:pt idx="151">
                  <c:v>2021</c:v>
                </c:pt>
                <c:pt idx="152">
                  <c:v>2022</c:v>
                </c:pt>
                <c:pt idx="153">
                  <c:v>2023</c:v>
                </c:pt>
                <c:pt idx="154">
                  <c:v>2024</c:v>
                </c:pt>
                <c:pt idx="155">
                  <c:v>2025</c:v>
                </c:pt>
                <c:pt idx="156">
                  <c:v>2026</c:v>
                </c:pt>
                <c:pt idx="157">
                  <c:v>2027</c:v>
                </c:pt>
                <c:pt idx="158">
                  <c:v>2028</c:v>
                </c:pt>
                <c:pt idx="159">
                  <c:v>2029</c:v>
                </c:pt>
                <c:pt idx="160">
                  <c:v>2030</c:v>
                </c:pt>
                <c:pt idx="161">
                  <c:v>2031</c:v>
                </c:pt>
                <c:pt idx="162">
                  <c:v>2032</c:v>
                </c:pt>
                <c:pt idx="163">
                  <c:v>2033</c:v>
                </c:pt>
                <c:pt idx="164">
                  <c:v>2034</c:v>
                </c:pt>
                <c:pt idx="165">
                  <c:v>2035</c:v>
                </c:pt>
                <c:pt idx="166">
                  <c:v>2036</c:v>
                </c:pt>
                <c:pt idx="167">
                  <c:v>2037</c:v>
                </c:pt>
                <c:pt idx="168">
                  <c:v>2038</c:v>
                </c:pt>
                <c:pt idx="169">
                  <c:v>2039</c:v>
                </c:pt>
                <c:pt idx="170">
                  <c:v>2040</c:v>
                </c:pt>
                <c:pt idx="171">
                  <c:v>2041</c:v>
                </c:pt>
                <c:pt idx="172">
                  <c:v>2042</c:v>
                </c:pt>
                <c:pt idx="173">
                  <c:v>2043</c:v>
                </c:pt>
                <c:pt idx="174">
                  <c:v>2044</c:v>
                </c:pt>
                <c:pt idx="175">
                  <c:v>2045</c:v>
                </c:pt>
                <c:pt idx="176">
                  <c:v>2046</c:v>
                </c:pt>
                <c:pt idx="177">
                  <c:v>2047</c:v>
                </c:pt>
                <c:pt idx="178">
                  <c:v>2048</c:v>
                </c:pt>
                <c:pt idx="179">
                  <c:v>2049</c:v>
                </c:pt>
                <c:pt idx="180">
                  <c:v>2050</c:v>
                </c:pt>
              </c:numCache>
            </c:numRef>
          </c:cat>
          <c:val>
            <c:numRef>
              <c:f>'Chart 1 Data'!$K$2:$K$156</c:f>
              <c:numCache>
                <c:formatCode>General</c:formatCode>
                <c:ptCount val="155"/>
                <c:pt idx="0">
                  <c:v>2479.8552155214797</c:v>
                </c:pt>
                <c:pt idx="1">
                  <c:v>2524.4926094008665</c:v>
                </c:pt>
                <c:pt idx="2">
                  <c:v>2569.9334763700822</c:v>
                </c:pt>
                <c:pt idx="3">
                  <c:v>2616.1922789447435</c:v>
                </c:pt>
                <c:pt idx="4">
                  <c:v>2663.2837399657487</c:v>
                </c:pt>
                <c:pt idx="5">
                  <c:v>2711.222847285132</c:v>
                </c:pt>
                <c:pt idx="6">
                  <c:v>2760.0248585362647</c:v>
                </c:pt>
                <c:pt idx="7">
                  <c:v>2809.7053059899176</c:v>
                </c:pt>
                <c:pt idx="8">
                  <c:v>2860.2800014977361</c:v>
                </c:pt>
                <c:pt idx="9">
                  <c:v>2911.7650415246953</c:v>
                </c:pt>
                <c:pt idx="10">
                  <c:v>2964.1768122721401</c:v>
                </c:pt>
                <c:pt idx="11">
                  <c:v>3017.5319948930387</c:v>
                </c:pt>
                <c:pt idx="12">
                  <c:v>3071.8475708011133</c:v>
                </c:pt>
                <c:pt idx="13">
                  <c:v>3127.1408270755333</c:v>
                </c:pt>
                <c:pt idx="14">
                  <c:v>3183.4293619628929</c:v>
                </c:pt>
                <c:pt idx="15">
                  <c:v>3240.7310904782253</c:v>
                </c:pt>
                <c:pt idx="16">
                  <c:v>3299.0642501068332</c:v>
                </c:pt>
                <c:pt idx="17">
                  <c:v>3358.4474066087564</c:v>
                </c:pt>
                <c:pt idx="18">
                  <c:v>3418.8994599277139</c:v>
                </c:pt>
                <c:pt idx="19">
                  <c:v>3480.4396502064128</c:v>
                </c:pt>
                <c:pt idx="20">
                  <c:v>3543.0875639101282</c:v>
                </c:pt>
                <c:pt idx="21">
                  <c:v>3606.8631400605104</c:v>
                </c:pt>
                <c:pt idx="22">
                  <c:v>3671.7866765815997</c:v>
                </c:pt>
                <c:pt idx="23">
                  <c:v>3737.8788367600687</c:v>
                </c:pt>
                <c:pt idx="24">
                  <c:v>3805.16065582175</c:v>
                </c:pt>
                <c:pt idx="25">
                  <c:v>3873.6535476265417</c:v>
                </c:pt>
                <c:pt idx="26">
                  <c:v>3943.3793114838195</c:v>
                </c:pt>
                <c:pt idx="27">
                  <c:v>4014.3601390905283</c:v>
                </c:pt>
                <c:pt idx="28">
                  <c:v>4086.618621594158</c:v>
                </c:pt>
                <c:pt idx="29">
                  <c:v>4160.1777567828531</c:v>
                </c:pt>
                <c:pt idx="30">
                  <c:v>4235.0609564049446</c:v>
                </c:pt>
                <c:pt idx="31">
                  <c:v>4311.2920536202337</c:v>
                </c:pt>
                <c:pt idx="32">
                  <c:v>4388.895310585398</c:v>
                </c:pt>
                <c:pt idx="33">
                  <c:v>4467.8954261759354</c:v>
                </c:pt>
                <c:pt idx="34">
                  <c:v>4548.3175438471026</c:v>
                </c:pt>
                <c:pt idx="35">
                  <c:v>4630.1872596363501</c:v>
                </c:pt>
                <c:pt idx="36">
                  <c:v>4713.5306303098041</c:v>
                </c:pt>
                <c:pt idx="37">
                  <c:v>4798.3741816553802</c:v>
                </c:pt>
                <c:pt idx="38">
                  <c:v>4884.7449169251768</c:v>
                </c:pt>
                <c:pt idx="39">
                  <c:v>4972.67032542983</c:v>
                </c:pt>
                <c:pt idx="40">
                  <c:v>5062.1783912875671</c:v>
                </c:pt>
                <c:pt idx="41">
                  <c:v>5153.2976023307438</c:v>
                </c:pt>
                <c:pt idx="42">
                  <c:v>5246.0569591726971</c:v>
                </c:pt>
                <c:pt idx="43">
                  <c:v>5340.4859844378061</c:v>
                </c:pt>
                <c:pt idx="44">
                  <c:v>5436.6147321576864</c:v>
                </c:pt>
                <c:pt idx="45">
                  <c:v>5534.4737973365245</c:v>
                </c:pt>
                <c:pt idx="46">
                  <c:v>5634.0943256885821</c:v>
                </c:pt>
                <c:pt idx="47">
                  <c:v>5735.5080235509768</c:v>
                </c:pt>
                <c:pt idx="48">
                  <c:v>5838.7471679748942</c:v>
                </c:pt>
                <c:pt idx="49">
                  <c:v>5943.8446169984427</c:v>
                </c:pt>
                <c:pt idx="50">
                  <c:v>6050.8338201044144</c:v>
                </c:pt>
                <c:pt idx="51">
                  <c:v>6159.7488288662935</c:v>
                </c:pt>
                <c:pt idx="52">
                  <c:v>6270.6243077858871</c:v>
                </c:pt>
                <c:pt idx="53">
                  <c:v>6383.4955453260336</c:v>
                </c:pt>
                <c:pt idx="54">
                  <c:v>6498.3984651419023</c:v>
                </c:pt>
                <c:pt idx="55">
                  <c:v>6615.3696375144564</c:v>
                </c:pt>
                <c:pt idx="56">
                  <c:v>6734.4462909897165</c:v>
                </c:pt>
                <c:pt idx="57">
                  <c:v>6855.6663242275317</c:v>
                </c:pt>
                <c:pt idx="58">
                  <c:v>6979.068318063627</c:v>
                </c:pt>
                <c:pt idx="59">
                  <c:v>7104.6915477887724</c:v>
                </c:pt>
                <c:pt idx="60">
                  <c:v>7232.5759956489701</c:v>
                </c:pt>
                <c:pt idx="61">
                  <c:v>7362.7623635706514</c:v>
                </c:pt>
                <c:pt idx="62">
                  <c:v>7495.2920861149232</c:v>
                </c:pt>
                <c:pt idx="63">
                  <c:v>7630.2073436649916</c:v>
                </c:pt>
                <c:pt idx="64">
                  <c:v>7767.5510758509618</c:v>
                </c:pt>
                <c:pt idx="65">
                  <c:v>7907.3669952162791</c:v>
                </c:pt>
                <c:pt idx="66">
                  <c:v>8049.6996011301726</c:v>
                </c:pt>
                <c:pt idx="67">
                  <c:v>8194.5941939505155</c:v>
                </c:pt>
                <c:pt idx="68">
                  <c:v>8342.0968894416255</c:v>
                </c:pt>
                <c:pt idx="69">
                  <c:v>8492.2546334515755</c:v>
                </c:pt>
                <c:pt idx="70">
                  <c:v>8645.1152168537046</c:v>
                </c:pt>
                <c:pt idx="71">
                  <c:v>8800.7272907570714</c:v>
                </c:pt>
                <c:pt idx="72">
                  <c:v>8959.1403819906991</c:v>
                </c:pt>
                <c:pt idx="73">
                  <c:v>9120.4049088665324</c:v>
                </c:pt>
                <c:pt idx="74">
                  <c:v>9284.5721972261308</c:v>
                </c:pt>
                <c:pt idx="75">
                  <c:v>9451.694496776201</c:v>
                </c:pt>
                <c:pt idx="76">
                  <c:v>9621.8249977181731</c:v>
                </c:pt>
                <c:pt idx="77">
                  <c:v>9795.0178476770998</c:v>
                </c:pt>
                <c:pt idx="78">
                  <c:v>9971.328168935288</c:v>
                </c:pt>
                <c:pt idx="79">
                  <c:v>10150.812075976124</c:v>
                </c:pt>
                <c:pt idx="80">
                  <c:v>10333.526693343694</c:v>
                </c:pt>
                <c:pt idx="81">
                  <c:v>10519.530173823881</c:v>
                </c:pt>
                <c:pt idx="82">
                  <c:v>10708.881716952712</c:v>
                </c:pt>
                <c:pt idx="83">
                  <c:v>10901.641587857861</c:v>
                </c:pt>
                <c:pt idx="84">
                  <c:v>11097.871136439302</c:v>
                </c:pt>
                <c:pt idx="85">
                  <c:v>11297.63281689521</c:v>
                </c:pt>
                <c:pt idx="86">
                  <c:v>11500.990207599323</c:v>
                </c:pt>
                <c:pt idx="87">
                  <c:v>11708.00803133611</c:v>
                </c:pt>
                <c:pt idx="88">
                  <c:v>11918.752175900161</c:v>
                </c:pt>
                <c:pt idx="89">
                  <c:v>12133.289715066365</c:v>
                </c:pt>
                <c:pt idx="90">
                  <c:v>12351.68892993756</c:v>
                </c:pt>
                <c:pt idx="91">
                  <c:v>12574.019330676436</c:v>
                </c:pt>
                <c:pt idx="92">
                  <c:v>12800.351678628613</c:v>
                </c:pt>
                <c:pt idx="93">
                  <c:v>13030.758008843928</c:v>
                </c:pt>
                <c:pt idx="94">
                  <c:v>13265.311653003118</c:v>
                </c:pt>
                <c:pt idx="95">
                  <c:v>13504.087262757175</c:v>
                </c:pt>
                <c:pt idx="96">
                  <c:v>13747.160833486805</c:v>
                </c:pt>
                <c:pt idx="97">
                  <c:v>13994.609728489568</c:v>
                </c:pt>
                <c:pt idx="98">
                  <c:v>14246.51270360238</c:v>
                </c:pt>
                <c:pt idx="99">
                  <c:v>14502.949932267224</c:v>
                </c:pt>
                <c:pt idx="100">
                  <c:v>14764.003031048034</c:v>
                </c:pt>
                <c:pt idx="101">
                  <c:v>15029.755085606899</c:v>
                </c:pt>
                <c:pt idx="102">
                  <c:v>15300.290677147823</c:v>
                </c:pt>
                <c:pt idx="103">
                  <c:v>15575.695909336484</c:v>
                </c:pt>
                <c:pt idx="104">
                  <c:v>15856.058435704541</c:v>
                </c:pt>
                <c:pt idx="105">
                  <c:v>16141.467487547223</c:v>
                </c:pt>
                <c:pt idx="106">
                  <c:v>16432.013902323073</c:v>
                </c:pt>
                <c:pt idx="107">
                  <c:v>16727.790152564889</c:v>
                </c:pt>
                <c:pt idx="108">
                  <c:v>17028.890375311057</c:v>
                </c:pt>
                <c:pt idx="109">
                  <c:v>17335.410402066656</c:v>
                </c:pt>
                <c:pt idx="110">
                  <c:v>17647.447789303857</c:v>
                </c:pt>
                <c:pt idx="111">
                  <c:v>17965.101849511328</c:v>
                </c:pt>
                <c:pt idx="112">
                  <c:v>18288.473682802531</c:v>
                </c:pt>
                <c:pt idx="113">
                  <c:v>18617.666209092975</c:v>
                </c:pt>
                <c:pt idx="114">
                  <c:v>18952.784200856648</c:v>
                </c:pt>
                <c:pt idx="115">
                  <c:v>19293.934316472067</c:v>
                </c:pt>
                <c:pt idx="116">
                  <c:v>19641.225134168566</c:v>
                </c:pt>
                <c:pt idx="117">
                  <c:v>19994.767186583602</c:v>
                </c:pt>
                <c:pt idx="118">
                  <c:v>20354.672995942106</c:v>
                </c:pt>
                <c:pt idx="119">
                  <c:v>20721.057109869063</c:v>
                </c:pt>
                <c:pt idx="120">
                  <c:v>21094.036137846706</c:v>
                </c:pt>
                <c:pt idx="121">
                  <c:v>21473.728788327946</c:v>
                </c:pt>
                <c:pt idx="122">
                  <c:v>21860.25590651785</c:v>
                </c:pt>
                <c:pt idx="123">
                  <c:v>22253.740512835171</c:v>
                </c:pt>
                <c:pt idx="124">
                  <c:v>22654.307842066206</c:v>
                </c:pt>
                <c:pt idx="125">
                  <c:v>23062.085383223399</c:v>
                </c:pt>
                <c:pt idx="126">
                  <c:v>23477.202920121421</c:v>
                </c:pt>
                <c:pt idx="127">
                  <c:v>23899.792572683607</c:v>
                </c:pt>
                <c:pt idx="128">
                  <c:v>24329.988838991914</c:v>
                </c:pt>
                <c:pt idx="129">
                  <c:v>24767.92863809377</c:v>
                </c:pt>
                <c:pt idx="130">
                  <c:v>25213.751353579457</c:v>
                </c:pt>
                <c:pt idx="131">
                  <c:v>25667.598877943889</c:v>
                </c:pt>
                <c:pt idx="132">
                  <c:v>26129.615657746879</c:v>
                </c:pt>
                <c:pt idx="133">
                  <c:v>26599.948739586322</c:v>
                </c:pt>
                <c:pt idx="134">
                  <c:v>27078.747816898875</c:v>
                </c:pt>
                <c:pt idx="135">
                  <c:v>27566.165277603053</c:v>
                </c:pt>
                <c:pt idx="136">
                  <c:v>28062.356252599908</c:v>
                </c:pt>
                <c:pt idx="137">
                  <c:v>28567.478665146707</c:v>
                </c:pt>
                <c:pt idx="138">
                  <c:v>29081.693281119347</c:v>
                </c:pt>
                <c:pt idx="139">
                  <c:v>29605.163760179497</c:v>
                </c:pt>
                <c:pt idx="140">
                  <c:v>30138.056707862728</c:v>
                </c:pt>
                <c:pt idx="141">
                  <c:v>30680.541728604258</c:v>
                </c:pt>
                <c:pt idx="142">
                  <c:v>31232.791479719133</c:v>
                </c:pt>
                <c:pt idx="143">
                  <c:v>31794.981726354079</c:v>
                </c:pt>
                <c:pt idx="144">
                  <c:v>32367.291397428453</c:v>
                </c:pt>
                <c:pt idx="145">
                  <c:v>32949.902642582165</c:v>
                </c:pt>
                <c:pt idx="146">
                  <c:v>33543.000890148644</c:v>
                </c:pt>
                <c:pt idx="147">
                  <c:v>34146.774906171318</c:v>
                </c:pt>
                <c:pt idx="148">
                  <c:v>34761.416854482406</c:v>
                </c:pt>
                <c:pt idx="149">
                  <c:v>35387.122357863089</c:v>
                </c:pt>
                <c:pt idx="150">
                  <c:v>36024.090560304627</c:v>
                </c:pt>
                <c:pt idx="151">
                  <c:v>36672.524190390111</c:v>
                </c:pt>
                <c:pt idx="152">
                  <c:v>37332.629625817135</c:v>
                </c:pt>
                <c:pt idx="153">
                  <c:v>38004.616959081846</c:v>
                </c:pt>
                <c:pt idx="154">
                  <c:v>38688.700064345321</c:v>
                </c:pt>
              </c:numCache>
            </c:numRef>
          </c:val>
          <c:smooth val="0"/>
          <c:extLst>
            <c:ext xmlns:c16="http://schemas.microsoft.com/office/drawing/2014/chart" uri="{C3380CC4-5D6E-409C-BE32-E72D297353CC}">
              <c16:uniqueId val="{00000001-7BCF-461F-A02A-636709F5BAAA}"/>
            </c:ext>
          </c:extLst>
        </c:ser>
        <c:ser>
          <c:idx val="6"/>
          <c:order val="4"/>
          <c:tx>
            <c:v>trend continued</c:v>
          </c:tx>
          <c:spPr>
            <a:ln w="19050">
              <a:solidFill>
                <a:srgbClr val="F47721"/>
              </a:solidFill>
            </a:ln>
          </c:spPr>
          <c:marker>
            <c:symbol val="none"/>
          </c:marker>
          <c:cat>
            <c:numRef>
              <c:f>'Chart 1 Data'!$B$2:$B$182</c:f>
              <c:numCache>
                <c:formatCode>General</c:formatCode>
                <c:ptCount val="181"/>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pt idx="149">
                  <c:v>2019</c:v>
                </c:pt>
                <c:pt idx="150">
                  <c:v>2020</c:v>
                </c:pt>
                <c:pt idx="151">
                  <c:v>2021</c:v>
                </c:pt>
                <c:pt idx="152">
                  <c:v>2022</c:v>
                </c:pt>
                <c:pt idx="153">
                  <c:v>2023</c:v>
                </c:pt>
                <c:pt idx="154">
                  <c:v>2024</c:v>
                </c:pt>
                <c:pt idx="155">
                  <c:v>2025</c:v>
                </c:pt>
                <c:pt idx="156">
                  <c:v>2026</c:v>
                </c:pt>
                <c:pt idx="157">
                  <c:v>2027</c:v>
                </c:pt>
                <c:pt idx="158">
                  <c:v>2028</c:v>
                </c:pt>
                <c:pt idx="159">
                  <c:v>2029</c:v>
                </c:pt>
                <c:pt idx="160">
                  <c:v>2030</c:v>
                </c:pt>
                <c:pt idx="161">
                  <c:v>2031</c:v>
                </c:pt>
                <c:pt idx="162">
                  <c:v>2032</c:v>
                </c:pt>
                <c:pt idx="163">
                  <c:v>2033</c:v>
                </c:pt>
                <c:pt idx="164">
                  <c:v>2034</c:v>
                </c:pt>
                <c:pt idx="165">
                  <c:v>2035</c:v>
                </c:pt>
                <c:pt idx="166">
                  <c:v>2036</c:v>
                </c:pt>
                <c:pt idx="167">
                  <c:v>2037</c:v>
                </c:pt>
                <c:pt idx="168">
                  <c:v>2038</c:v>
                </c:pt>
                <c:pt idx="169">
                  <c:v>2039</c:v>
                </c:pt>
                <c:pt idx="170">
                  <c:v>2040</c:v>
                </c:pt>
                <c:pt idx="171">
                  <c:v>2041</c:v>
                </c:pt>
                <c:pt idx="172">
                  <c:v>2042</c:v>
                </c:pt>
                <c:pt idx="173">
                  <c:v>2043</c:v>
                </c:pt>
                <c:pt idx="174">
                  <c:v>2044</c:v>
                </c:pt>
                <c:pt idx="175">
                  <c:v>2045</c:v>
                </c:pt>
                <c:pt idx="176">
                  <c:v>2046</c:v>
                </c:pt>
                <c:pt idx="177">
                  <c:v>2047</c:v>
                </c:pt>
                <c:pt idx="178">
                  <c:v>2048</c:v>
                </c:pt>
                <c:pt idx="179">
                  <c:v>2049</c:v>
                </c:pt>
                <c:pt idx="180">
                  <c:v>2050</c:v>
                </c:pt>
              </c:numCache>
            </c:numRef>
          </c:cat>
          <c:val>
            <c:numRef>
              <c:f>'Chart 1 Data'!$P$2:$P$182</c:f>
              <c:numCache>
                <c:formatCode>General</c:formatCode>
                <c:ptCount val="181"/>
                <c:pt idx="154">
                  <c:v>38688.700064345321</c:v>
                </c:pt>
                <c:pt idx="155">
                  <c:v>39385.096665503537</c:v>
                </c:pt>
                <c:pt idx="156">
                  <c:v>40094.028405482604</c:v>
                </c:pt>
                <c:pt idx="157">
                  <c:v>40815.720916781291</c:v>
                </c:pt>
                <c:pt idx="158">
                  <c:v>41550.403893283357</c:v>
                </c:pt>
                <c:pt idx="159">
                  <c:v>42298.311163362458</c:v>
                </c:pt>
                <c:pt idx="160">
                  <c:v>43059.680764302982</c:v>
                </c:pt>
                <c:pt idx="161">
                  <c:v>43834.755018060438</c:v>
                </c:pt>
                <c:pt idx="162">
                  <c:v>44623.780608385525</c:v>
                </c:pt>
                <c:pt idx="163">
                  <c:v>45427.008659336461</c:v>
                </c:pt>
                <c:pt idx="164">
                  <c:v>46244.694815204515</c:v>
                </c:pt>
                <c:pt idx="165">
                  <c:v>47077.099321878195</c:v>
                </c:pt>
                <c:pt idx="166">
                  <c:v>47924.487109672002</c:v>
                </c:pt>
                <c:pt idx="167">
                  <c:v>48787.127877646097</c:v>
                </c:pt>
                <c:pt idx="168">
                  <c:v>49665.296179443729</c:v>
                </c:pt>
                <c:pt idx="169">
                  <c:v>50559.271510673716</c:v>
                </c:pt>
                <c:pt idx="170">
                  <c:v>51469.338397865846</c:v>
                </c:pt>
                <c:pt idx="171">
                  <c:v>52395.786489027429</c:v>
                </c:pt>
                <c:pt idx="172">
                  <c:v>53338.910645829921</c:v>
                </c:pt>
                <c:pt idx="173">
                  <c:v>54299.01103745486</c:v>
                </c:pt>
                <c:pt idx="174">
                  <c:v>55276.39323612905</c:v>
                </c:pt>
                <c:pt idx="175">
                  <c:v>56271.368314379375</c:v>
                </c:pt>
                <c:pt idx="176">
                  <c:v>57284.252944038206</c:v>
                </c:pt>
                <c:pt idx="177">
                  <c:v>58315.369497030893</c:v>
                </c:pt>
                <c:pt idx="178">
                  <c:v>59365.046147977453</c:v>
                </c:pt>
                <c:pt idx="179">
                  <c:v>60433.616978641046</c:v>
                </c:pt>
                <c:pt idx="180">
                  <c:v>61521.422084256585</c:v>
                </c:pt>
              </c:numCache>
            </c:numRef>
          </c:val>
          <c:smooth val="0"/>
          <c:extLst>
            <c:ext xmlns:c16="http://schemas.microsoft.com/office/drawing/2014/chart" uri="{C3380CC4-5D6E-409C-BE32-E72D297353CC}">
              <c16:uniqueId val="{00000002-7BCF-461F-A02A-636709F5BAAA}"/>
            </c:ext>
          </c:extLst>
        </c:ser>
        <c:ser>
          <c:idx val="5"/>
          <c:order val="5"/>
          <c:tx>
            <c:v>Singularity: Extinction</c:v>
          </c:tx>
          <c:spPr>
            <a:ln w="19050">
              <a:solidFill>
                <a:srgbClr val="6F4A99"/>
              </a:solidFill>
            </a:ln>
          </c:spPr>
          <c:marker>
            <c:symbol val="none"/>
          </c:marker>
          <c:cat>
            <c:numRef>
              <c:f>'Chart 1 Data'!$B$2:$B$182</c:f>
              <c:numCache>
                <c:formatCode>General</c:formatCode>
                <c:ptCount val="181"/>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pt idx="149">
                  <c:v>2019</c:v>
                </c:pt>
                <c:pt idx="150">
                  <c:v>2020</c:v>
                </c:pt>
                <c:pt idx="151">
                  <c:v>2021</c:v>
                </c:pt>
                <c:pt idx="152">
                  <c:v>2022</c:v>
                </c:pt>
                <c:pt idx="153">
                  <c:v>2023</c:v>
                </c:pt>
                <c:pt idx="154">
                  <c:v>2024</c:v>
                </c:pt>
                <c:pt idx="155">
                  <c:v>2025</c:v>
                </c:pt>
                <c:pt idx="156">
                  <c:v>2026</c:v>
                </c:pt>
                <c:pt idx="157">
                  <c:v>2027</c:v>
                </c:pt>
                <c:pt idx="158">
                  <c:v>2028</c:v>
                </c:pt>
                <c:pt idx="159">
                  <c:v>2029</c:v>
                </c:pt>
                <c:pt idx="160">
                  <c:v>2030</c:v>
                </c:pt>
                <c:pt idx="161">
                  <c:v>2031</c:v>
                </c:pt>
                <c:pt idx="162">
                  <c:v>2032</c:v>
                </c:pt>
                <c:pt idx="163">
                  <c:v>2033</c:v>
                </c:pt>
                <c:pt idx="164">
                  <c:v>2034</c:v>
                </c:pt>
                <c:pt idx="165">
                  <c:v>2035</c:v>
                </c:pt>
                <c:pt idx="166">
                  <c:v>2036</c:v>
                </c:pt>
                <c:pt idx="167">
                  <c:v>2037</c:v>
                </c:pt>
                <c:pt idx="168">
                  <c:v>2038</c:v>
                </c:pt>
                <c:pt idx="169">
                  <c:v>2039</c:v>
                </c:pt>
                <c:pt idx="170">
                  <c:v>2040</c:v>
                </c:pt>
                <c:pt idx="171">
                  <c:v>2041</c:v>
                </c:pt>
                <c:pt idx="172">
                  <c:v>2042</c:v>
                </c:pt>
                <c:pt idx="173">
                  <c:v>2043</c:v>
                </c:pt>
                <c:pt idx="174">
                  <c:v>2044</c:v>
                </c:pt>
                <c:pt idx="175">
                  <c:v>2045</c:v>
                </c:pt>
                <c:pt idx="176">
                  <c:v>2046</c:v>
                </c:pt>
                <c:pt idx="177">
                  <c:v>2047</c:v>
                </c:pt>
                <c:pt idx="178">
                  <c:v>2048</c:v>
                </c:pt>
                <c:pt idx="179">
                  <c:v>2049</c:v>
                </c:pt>
                <c:pt idx="180">
                  <c:v>2050</c:v>
                </c:pt>
              </c:numCache>
            </c:numRef>
          </c:cat>
          <c:val>
            <c:numRef>
              <c:f>'Chart 1 Data'!$M$1:$M$182</c:f>
              <c:numCache>
                <c:formatCode>0</c:formatCode>
                <c:ptCount val="182"/>
                <c:pt idx="0" formatCode="General">
                  <c:v>0</c:v>
                </c:pt>
                <c:pt idx="155">
                  <c:v>38688.700064345321</c:v>
                </c:pt>
                <c:pt idx="156">
                  <c:v>38102.24609375</c:v>
                </c:pt>
                <c:pt idx="157">
                  <c:v>36716.01953125</c:v>
                </c:pt>
                <c:pt idx="158">
                  <c:v>35243.296875</c:v>
                </c:pt>
                <c:pt idx="159">
                  <c:v>33678.0234375</c:v>
                </c:pt>
                <c:pt idx="160">
                  <c:v>32013.72265625</c:v>
                </c:pt>
                <c:pt idx="161">
                  <c:v>30243.45703125</c:v>
                </c:pt>
                <c:pt idx="162">
                  <c:v>28359.82421875</c:v>
                </c:pt>
                <c:pt idx="163">
                  <c:v>26354.8671875</c:v>
                </c:pt>
                <c:pt idx="164">
                  <c:v>24220.11328125</c:v>
                </c:pt>
                <c:pt idx="165">
                  <c:v>21946.4609375</c:v>
                </c:pt>
                <c:pt idx="166">
                  <c:v>19524.19921875</c:v>
                </c:pt>
                <c:pt idx="167">
                  <c:v>16942.91796875</c:v>
                </c:pt>
                <c:pt idx="168">
                  <c:v>14191.4921875</c:v>
                </c:pt>
                <c:pt idx="169">
                  <c:v>11258.00390625</c:v>
                </c:pt>
                <c:pt idx="170">
                  <c:v>8129.71484375</c:v>
                </c:pt>
                <c:pt idx="171">
                  <c:v>4792.98828125</c:v>
                </c:pt>
                <c:pt idx="172">
                  <c:v>1233.2305908203125</c:v>
                </c:pt>
                <c:pt idx="173">
                  <c:v>-2565.167724609375</c:v>
                </c:pt>
                <c:pt idx="174">
                  <c:v>-6618.92578125</c:v>
                </c:pt>
                <c:pt idx="175">
                  <c:v>-10945.89453125</c:v>
                </c:pt>
                <c:pt idx="176">
                  <c:v>-15565.21484375</c:v>
                </c:pt>
                <c:pt idx="177">
                  <c:v>-20497.33984375</c:v>
                </c:pt>
                <c:pt idx="178">
                  <c:v>-25764.18359375</c:v>
                </c:pt>
                <c:pt idx="179">
                  <c:v>-31389.16015625</c:v>
                </c:pt>
                <c:pt idx="180">
                  <c:v>-37397.34765625</c:v>
                </c:pt>
                <c:pt idx="181">
                  <c:v>-43815.56640625</c:v>
                </c:pt>
              </c:numCache>
            </c:numRef>
          </c:val>
          <c:smooth val="0"/>
          <c:extLst>
            <c:ext xmlns:c16="http://schemas.microsoft.com/office/drawing/2014/chart" uri="{C3380CC4-5D6E-409C-BE32-E72D297353CC}">
              <c16:uniqueId val="{00000004-7BCF-461F-A02A-636709F5BAAA}"/>
            </c:ext>
          </c:extLst>
        </c:ser>
        <c:dLbls>
          <c:showLegendKey val="0"/>
          <c:showVal val="0"/>
          <c:showCatName val="0"/>
          <c:showSerName val="0"/>
          <c:showPercent val="0"/>
          <c:showBubbleSize val="0"/>
        </c:dLbls>
        <c:smooth val="0"/>
        <c:axId val="181672664"/>
        <c:axId val="181673448"/>
      </c:lineChart>
      <c:dateAx>
        <c:axId val="181672664"/>
        <c:scaling>
          <c:orientation val="minMax"/>
        </c:scaling>
        <c:delete val="0"/>
        <c:axPos val="b"/>
        <c:numFmt formatCode="General" sourceLinked="1"/>
        <c:majorTickMark val="out"/>
        <c:minorTickMark val="none"/>
        <c:tickLblPos val="low"/>
        <c:spPr>
          <a:ln w="12700">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3448"/>
        <c:crosses val="autoZero"/>
        <c:auto val="0"/>
        <c:lblOffset val="100"/>
        <c:baseTimeUnit val="days"/>
        <c:majorUnit val="15"/>
        <c:majorTimeUnit val="days"/>
      </c:dateAx>
      <c:valAx>
        <c:axId val="181673448"/>
        <c:scaling>
          <c:logBase val="2"/>
          <c:orientation val="minMax"/>
          <c:max val="131072"/>
          <c:min val="2000"/>
        </c:scaling>
        <c:delete val="0"/>
        <c:axPos val="l"/>
        <c:numFmt formatCode="0" sourceLinked="1"/>
        <c:majorTickMark val="out"/>
        <c:minorTickMark val="none"/>
        <c:tickLblPos val="low"/>
        <c:spPr>
          <a:ln w="12700">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2664"/>
        <c:crosses val="autoZero"/>
        <c:crossBetween val="midCat"/>
        <c:dispUnits>
          <c:builtInUnit val="thousands"/>
        </c:dispUnits>
      </c:valAx>
      <c:spPr>
        <a:noFill/>
      </c:spPr>
    </c:plotArea>
    <c:legend>
      <c:legendPos val="r"/>
      <c:legendEntry>
        <c:idx val="4"/>
        <c:delete val="1"/>
      </c:legendEntry>
      <c:layout>
        <c:manualLayout>
          <c:xMode val="edge"/>
          <c:yMode val="edge"/>
          <c:x val="0.10262560060777363"/>
          <c:y val="0.19556837334675889"/>
          <c:w val="0.33987539965819064"/>
          <c:h val="0.32904760921340448"/>
        </c:manualLayout>
      </c:layout>
      <c:overlay val="0"/>
      <c:txPr>
        <a:bodyPr/>
        <a:lstStyle/>
        <a:p>
          <a:pPr>
            <a:defRPr sz="1200">
              <a:solidFill>
                <a:srgbClr val="000000"/>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5125220551445E-2"/>
          <c:y val="0.15088695329013074"/>
          <c:w val="0.91144571142653996"/>
          <c:h val="0.51391466332195201"/>
        </c:manualLayout>
      </c:layout>
      <c:scatterChart>
        <c:scatterStyle val="lineMarker"/>
        <c:varyColors val="0"/>
        <c:ser>
          <c:idx val="0"/>
          <c:order val="0"/>
          <c:tx>
            <c:strRef>
              <c:f>'FEDS Notes AI Data'!$J$1</c:f>
              <c:strCache>
                <c:ptCount val="1"/>
                <c:pt idx="0">
                  <c:v>U.S. Census Bureau</c:v>
                </c:pt>
              </c:strCache>
            </c:strRef>
          </c:tx>
          <c:spPr>
            <a:ln>
              <a:noFill/>
            </a:ln>
          </c:spPr>
          <c:marker>
            <c:symbol val="triangle"/>
            <c:size val="6"/>
            <c:spPr>
              <a:solidFill>
                <a:srgbClr val="00B050"/>
              </a:solidFill>
              <a:ln>
                <a:solidFill>
                  <a:srgbClr val="58A73F"/>
                </a:solidFill>
              </a:ln>
            </c:spPr>
          </c:marker>
          <c:xVal>
            <c:numRef>
              <c:f>'FEDS Notes AI Data'!$I$13</c:f>
              <c:numCache>
                <c:formatCode>mmm\-yy</c:formatCode>
                <c:ptCount val="1"/>
                <c:pt idx="0">
                  <c:v>45261</c:v>
                </c:pt>
              </c:numCache>
            </c:numRef>
          </c:xVal>
          <c:yVal>
            <c:numRef>
              <c:f>'FEDS Notes AI Data'!$J$13</c:f>
              <c:numCache>
                <c:formatCode>General</c:formatCode>
                <c:ptCount val="1"/>
                <c:pt idx="0">
                  <c:v>5</c:v>
                </c:pt>
              </c:numCache>
            </c:numRef>
          </c:yVal>
          <c:smooth val="0"/>
          <c:extLst>
            <c:ext xmlns:c16="http://schemas.microsoft.com/office/drawing/2014/chart" uri="{C3380CC4-5D6E-409C-BE32-E72D297353CC}">
              <c16:uniqueId val="{00000000-3194-4F8C-B8E2-18B45309FFB4}"/>
            </c:ext>
          </c:extLst>
        </c:ser>
        <c:ser>
          <c:idx val="1"/>
          <c:order val="1"/>
          <c:tx>
            <c:strRef>
              <c:f>'FEDS Notes AI Data'!$K$1</c:f>
              <c:strCache>
                <c:ptCount val="1"/>
                <c:pt idx="0">
                  <c:v>U.S. Census Bureau, weighted by employment</c:v>
                </c:pt>
              </c:strCache>
            </c:strRef>
          </c:tx>
          <c:spPr>
            <a:ln>
              <a:noFill/>
            </a:ln>
          </c:spPr>
          <c:marker>
            <c:symbol val="triangle"/>
            <c:size val="6"/>
          </c:marker>
          <c:xVal>
            <c:numRef>
              <c:f>'FEDS Notes AI Data'!$I$13</c:f>
              <c:numCache>
                <c:formatCode>mmm\-yy</c:formatCode>
                <c:ptCount val="1"/>
                <c:pt idx="0">
                  <c:v>45261</c:v>
                </c:pt>
              </c:numCache>
            </c:numRef>
          </c:xVal>
          <c:yVal>
            <c:numRef>
              <c:f>'FEDS Notes AI Data'!$K$13</c:f>
              <c:numCache>
                <c:formatCode>General</c:formatCode>
                <c:ptCount val="1"/>
                <c:pt idx="0">
                  <c:v>20</c:v>
                </c:pt>
              </c:numCache>
            </c:numRef>
          </c:yVal>
          <c:smooth val="0"/>
          <c:extLst>
            <c:ext xmlns:c16="http://schemas.microsoft.com/office/drawing/2014/chart" uri="{C3380CC4-5D6E-409C-BE32-E72D297353CC}">
              <c16:uniqueId val="{00000001-3194-4F8C-B8E2-18B45309FFB4}"/>
            </c:ext>
          </c:extLst>
        </c:ser>
        <c:ser>
          <c:idx val="2"/>
          <c:order val="2"/>
          <c:tx>
            <c:strRef>
              <c:f>'FEDS Notes AI Data'!$L$1</c:f>
              <c:strCache>
                <c:ptCount val="1"/>
                <c:pt idx="0">
                  <c:v>Federal Reserve Bank of New York</c:v>
                </c:pt>
              </c:strCache>
            </c:strRef>
          </c:tx>
          <c:spPr>
            <a:ln>
              <a:noFill/>
            </a:ln>
          </c:spPr>
          <c:marker>
            <c:symbol val="triangle"/>
            <c:size val="6"/>
          </c:marker>
          <c:xVal>
            <c:numRef>
              <c:f>'FEDS Notes AI Data'!$I$21</c:f>
              <c:numCache>
                <c:formatCode>mmm\-yy</c:formatCode>
                <c:ptCount val="1"/>
                <c:pt idx="0">
                  <c:v>45505</c:v>
                </c:pt>
              </c:numCache>
            </c:numRef>
          </c:xVal>
          <c:yVal>
            <c:numRef>
              <c:f>'FEDS Notes AI Data'!$L$21</c:f>
              <c:numCache>
                <c:formatCode>General</c:formatCode>
                <c:ptCount val="1"/>
                <c:pt idx="0">
                  <c:v>25</c:v>
                </c:pt>
              </c:numCache>
            </c:numRef>
          </c:yVal>
          <c:smooth val="0"/>
          <c:extLst>
            <c:ext xmlns:c16="http://schemas.microsoft.com/office/drawing/2014/chart" uri="{C3380CC4-5D6E-409C-BE32-E72D297353CC}">
              <c16:uniqueId val="{00000002-3194-4F8C-B8E2-18B45309FFB4}"/>
            </c:ext>
          </c:extLst>
        </c:ser>
        <c:ser>
          <c:idx val="3"/>
          <c:order val="3"/>
          <c:tx>
            <c:strRef>
              <c:f>'FEDS Notes AI Data'!$M$1</c:f>
              <c:strCache>
                <c:ptCount val="1"/>
                <c:pt idx="0">
                  <c:v>Federal Reserve Bank of Richmond</c:v>
                </c:pt>
              </c:strCache>
            </c:strRef>
          </c:tx>
          <c:spPr>
            <a:ln>
              <a:noFill/>
            </a:ln>
          </c:spPr>
          <c:marker>
            <c:symbol val="triangle"/>
            <c:size val="6"/>
          </c:marker>
          <c:xVal>
            <c:numRef>
              <c:f>'FEDS Notes AI Data'!$I$19</c:f>
              <c:numCache>
                <c:formatCode>mmm\-yy</c:formatCode>
                <c:ptCount val="1"/>
                <c:pt idx="0">
                  <c:v>45444</c:v>
                </c:pt>
              </c:numCache>
            </c:numRef>
          </c:xVal>
          <c:yVal>
            <c:numRef>
              <c:f>'FEDS Notes AI Data'!$M$19</c:f>
              <c:numCache>
                <c:formatCode>General</c:formatCode>
                <c:ptCount val="1"/>
                <c:pt idx="0">
                  <c:v>34</c:v>
                </c:pt>
              </c:numCache>
            </c:numRef>
          </c:yVal>
          <c:smooth val="0"/>
          <c:extLst>
            <c:ext xmlns:c16="http://schemas.microsoft.com/office/drawing/2014/chart" uri="{C3380CC4-5D6E-409C-BE32-E72D297353CC}">
              <c16:uniqueId val="{00000003-3194-4F8C-B8E2-18B45309FFB4}"/>
            </c:ext>
          </c:extLst>
        </c:ser>
        <c:ser>
          <c:idx val="4"/>
          <c:order val="4"/>
          <c:tx>
            <c:strRef>
              <c:f>'FEDS Notes AI Data'!$N$1</c:f>
              <c:strCache>
                <c:ptCount val="1"/>
                <c:pt idx="0">
                  <c:v>Federal Reserve Bank of Dallas</c:v>
                </c:pt>
              </c:strCache>
            </c:strRef>
          </c:tx>
          <c:spPr>
            <a:ln>
              <a:noFill/>
            </a:ln>
          </c:spPr>
          <c:marker>
            <c:symbol val="triangle"/>
            <c:size val="6"/>
            <c:spPr>
              <a:solidFill>
                <a:srgbClr val="FF0000"/>
              </a:solidFill>
              <a:ln>
                <a:solidFill>
                  <a:srgbClr val="FF0000"/>
                </a:solidFill>
              </a:ln>
            </c:spPr>
          </c:marker>
          <c:xVal>
            <c:numRef>
              <c:f>'FEDS Notes AI Data'!$I$17</c:f>
              <c:numCache>
                <c:formatCode>mmm\-yy</c:formatCode>
                <c:ptCount val="1"/>
                <c:pt idx="0">
                  <c:v>45383</c:v>
                </c:pt>
              </c:numCache>
            </c:numRef>
          </c:xVal>
          <c:yVal>
            <c:numRef>
              <c:f>'FEDS Notes AI Data'!$N$17</c:f>
              <c:numCache>
                <c:formatCode>General</c:formatCode>
                <c:ptCount val="1"/>
                <c:pt idx="0">
                  <c:v>38.299999999999997</c:v>
                </c:pt>
              </c:numCache>
            </c:numRef>
          </c:yVal>
          <c:smooth val="0"/>
          <c:extLst>
            <c:ext xmlns:c16="http://schemas.microsoft.com/office/drawing/2014/chart" uri="{C3380CC4-5D6E-409C-BE32-E72D297353CC}">
              <c16:uniqueId val="{00000004-3194-4F8C-B8E2-18B45309FFB4}"/>
            </c:ext>
          </c:extLst>
        </c:ser>
        <c:ser>
          <c:idx val="5"/>
          <c:order val="5"/>
          <c:tx>
            <c:strRef>
              <c:f>'FEDS Notes AI Data'!$O$1</c:f>
              <c:strCache>
                <c:ptCount val="1"/>
                <c:pt idx="0">
                  <c:v>Federal Reserve Bank of Dallas</c:v>
                </c:pt>
              </c:strCache>
            </c:strRef>
          </c:tx>
          <c:spPr>
            <a:ln>
              <a:noFill/>
            </a:ln>
          </c:spPr>
          <c:marker>
            <c:symbol val="circle"/>
            <c:size val="6"/>
            <c:spPr>
              <a:solidFill>
                <a:schemeClr val="bg2">
                  <a:lumMod val="75000"/>
                </a:schemeClr>
              </a:solidFill>
              <a:ln>
                <a:solidFill>
                  <a:schemeClr val="bg2">
                    <a:lumMod val="75000"/>
                  </a:schemeClr>
                </a:solidFill>
              </a:ln>
            </c:spPr>
          </c:marker>
          <c:xVal>
            <c:numRef>
              <c:f>'FEDS Notes AI Data'!$I$17</c:f>
              <c:numCache>
                <c:formatCode>mmm\-yy</c:formatCode>
                <c:ptCount val="1"/>
                <c:pt idx="0">
                  <c:v>45383</c:v>
                </c:pt>
              </c:numCache>
            </c:numRef>
          </c:xVal>
          <c:yVal>
            <c:numRef>
              <c:f>'FEDS Notes AI Data'!$O$17</c:f>
              <c:numCache>
                <c:formatCode>General</c:formatCode>
                <c:ptCount val="1"/>
                <c:pt idx="0">
                  <c:v>19.600000000000001</c:v>
                </c:pt>
              </c:numCache>
            </c:numRef>
          </c:yVal>
          <c:smooth val="0"/>
          <c:extLst>
            <c:ext xmlns:c16="http://schemas.microsoft.com/office/drawing/2014/chart" uri="{C3380CC4-5D6E-409C-BE32-E72D297353CC}">
              <c16:uniqueId val="{00000005-3194-4F8C-B8E2-18B45309FFB4}"/>
            </c:ext>
          </c:extLst>
        </c:ser>
        <c:ser>
          <c:idx val="6"/>
          <c:order val="6"/>
          <c:tx>
            <c:strRef>
              <c:f>'FEDS Notes AI Data'!$P$1</c:f>
              <c:strCache>
                <c:ptCount val="1"/>
                <c:pt idx="0">
                  <c:v>U.S. Chamber of Commerce</c:v>
                </c:pt>
              </c:strCache>
            </c:strRef>
          </c:tx>
          <c:spPr>
            <a:ln>
              <a:noFill/>
            </a:ln>
          </c:spPr>
          <c:marker>
            <c:symbol val="triangle"/>
            <c:size val="6"/>
            <c:spPr>
              <a:solidFill>
                <a:schemeClr val="bg1">
                  <a:lumMod val="50000"/>
                </a:schemeClr>
              </a:solidFill>
              <a:ln>
                <a:solidFill>
                  <a:schemeClr val="bg1">
                    <a:lumMod val="50000"/>
                  </a:schemeClr>
                </a:solidFill>
              </a:ln>
            </c:spPr>
          </c:marker>
          <c:xVal>
            <c:numRef>
              <c:f>'FEDS Notes AI Data'!$I$20</c:f>
              <c:numCache>
                <c:formatCode>mmm\-yy</c:formatCode>
                <c:ptCount val="1"/>
                <c:pt idx="0">
                  <c:v>45474</c:v>
                </c:pt>
              </c:numCache>
            </c:numRef>
          </c:xVal>
          <c:yVal>
            <c:numRef>
              <c:f>'FEDS Notes AI Data'!$P$20</c:f>
              <c:numCache>
                <c:formatCode>General</c:formatCode>
                <c:ptCount val="1"/>
                <c:pt idx="0">
                  <c:v>40</c:v>
                </c:pt>
              </c:numCache>
            </c:numRef>
          </c:yVal>
          <c:smooth val="0"/>
          <c:extLst>
            <c:ext xmlns:c16="http://schemas.microsoft.com/office/drawing/2014/chart" uri="{C3380CC4-5D6E-409C-BE32-E72D297353CC}">
              <c16:uniqueId val="{00000006-3194-4F8C-B8E2-18B45309FFB4}"/>
            </c:ext>
          </c:extLst>
        </c:ser>
        <c:ser>
          <c:idx val="7"/>
          <c:order val="7"/>
          <c:tx>
            <c:strRef>
              <c:f>'FEDS Notes AI Data'!$Q$1</c:f>
              <c:strCache>
                <c:ptCount val="1"/>
                <c:pt idx="0">
                  <c:v>American Bar Association</c:v>
                </c:pt>
              </c:strCache>
            </c:strRef>
          </c:tx>
          <c:spPr>
            <a:ln>
              <a:noFill/>
            </a:ln>
          </c:spPr>
          <c:marker>
            <c:symbol val="triangle"/>
            <c:size val="6"/>
            <c:spPr>
              <a:solidFill>
                <a:srgbClr val="00B0F0"/>
              </a:solidFill>
              <a:ln>
                <a:solidFill>
                  <a:srgbClr val="00B0F0"/>
                </a:solidFill>
              </a:ln>
            </c:spPr>
          </c:marker>
          <c:xVal>
            <c:numRef>
              <c:f>'FEDS Notes AI Data'!$I$13</c:f>
              <c:numCache>
                <c:formatCode>mmm\-yy</c:formatCode>
                <c:ptCount val="1"/>
                <c:pt idx="0">
                  <c:v>45261</c:v>
                </c:pt>
              </c:numCache>
            </c:numRef>
          </c:xVal>
          <c:yVal>
            <c:numRef>
              <c:f>'FEDS Notes AI Data'!$Q$13</c:f>
              <c:numCache>
                <c:formatCode>General</c:formatCode>
                <c:ptCount val="1"/>
                <c:pt idx="0">
                  <c:v>10.9</c:v>
                </c:pt>
              </c:numCache>
            </c:numRef>
          </c:yVal>
          <c:smooth val="0"/>
          <c:extLst>
            <c:ext xmlns:c16="http://schemas.microsoft.com/office/drawing/2014/chart" uri="{C3380CC4-5D6E-409C-BE32-E72D297353CC}">
              <c16:uniqueId val="{00000007-3194-4F8C-B8E2-18B45309FFB4}"/>
            </c:ext>
          </c:extLst>
        </c:ser>
        <c:ser>
          <c:idx val="8"/>
          <c:order val="8"/>
          <c:tx>
            <c:strRef>
              <c:f>'FEDS Notes AI Data'!$R$1</c:f>
              <c:strCache>
                <c:ptCount val="1"/>
                <c:pt idx="0">
                  <c:v>Real-Time Population Survey</c:v>
                </c:pt>
              </c:strCache>
            </c:strRef>
          </c:tx>
          <c:spPr>
            <a:ln>
              <a:noFill/>
            </a:ln>
          </c:spPr>
          <c:marker>
            <c:symbol val="circle"/>
            <c:size val="6"/>
            <c:spPr>
              <a:solidFill>
                <a:srgbClr val="7030A0"/>
              </a:solidFill>
              <a:ln>
                <a:solidFill>
                  <a:srgbClr val="7030A0"/>
                </a:solidFill>
              </a:ln>
            </c:spPr>
          </c:marker>
          <c:xVal>
            <c:numRef>
              <c:f>'FEDS Notes AI Data'!$I$21</c:f>
              <c:numCache>
                <c:formatCode>mmm\-yy</c:formatCode>
                <c:ptCount val="1"/>
                <c:pt idx="0">
                  <c:v>45505</c:v>
                </c:pt>
              </c:numCache>
            </c:numRef>
          </c:xVal>
          <c:yVal>
            <c:numRef>
              <c:f>'FEDS Notes AI Data'!$R$21</c:f>
              <c:numCache>
                <c:formatCode>General</c:formatCode>
                <c:ptCount val="1"/>
                <c:pt idx="0">
                  <c:v>28</c:v>
                </c:pt>
              </c:numCache>
            </c:numRef>
          </c:yVal>
          <c:smooth val="0"/>
          <c:extLst>
            <c:ext xmlns:c16="http://schemas.microsoft.com/office/drawing/2014/chart" uri="{C3380CC4-5D6E-409C-BE32-E72D297353CC}">
              <c16:uniqueId val="{00000008-3194-4F8C-B8E2-18B45309FFB4}"/>
            </c:ext>
          </c:extLst>
        </c:ser>
        <c:ser>
          <c:idx val="9"/>
          <c:order val="9"/>
          <c:tx>
            <c:strRef>
              <c:f>'FEDS Notes AI Data'!$S$1</c:f>
              <c:strCache>
                <c:ptCount val="1"/>
                <c:pt idx="0">
                  <c:v>Pew Research Center</c:v>
                </c:pt>
              </c:strCache>
            </c:strRef>
          </c:tx>
          <c:spPr>
            <a:ln>
              <a:noFill/>
            </a:ln>
          </c:spPr>
          <c:marker>
            <c:symbol val="circle"/>
            <c:size val="6"/>
          </c:marker>
          <c:xVal>
            <c:numRef>
              <c:f>'FEDS Notes AI Data'!$I$15</c:f>
              <c:numCache>
                <c:formatCode>mmm\-yy</c:formatCode>
                <c:ptCount val="1"/>
                <c:pt idx="0">
                  <c:v>45323</c:v>
                </c:pt>
              </c:numCache>
            </c:numRef>
          </c:xVal>
          <c:yVal>
            <c:numRef>
              <c:f>'FEDS Notes AI Data'!$S$15</c:f>
              <c:numCache>
                <c:formatCode>General</c:formatCode>
                <c:ptCount val="1"/>
                <c:pt idx="0">
                  <c:v>20</c:v>
                </c:pt>
              </c:numCache>
            </c:numRef>
          </c:yVal>
          <c:smooth val="0"/>
          <c:extLst>
            <c:ext xmlns:c16="http://schemas.microsoft.com/office/drawing/2014/chart" uri="{C3380CC4-5D6E-409C-BE32-E72D297353CC}">
              <c16:uniqueId val="{00000009-3194-4F8C-B8E2-18B45309FFB4}"/>
            </c:ext>
          </c:extLst>
        </c:ser>
        <c:ser>
          <c:idx val="10"/>
          <c:order val="10"/>
          <c:tx>
            <c:strRef>
              <c:f>'FEDS Notes AI Data'!$T$1</c:f>
              <c:strCache>
                <c:ptCount val="1"/>
                <c:pt idx="0">
                  <c:v>Morning Consult</c:v>
                </c:pt>
              </c:strCache>
            </c:strRef>
          </c:tx>
          <c:spPr>
            <a:ln>
              <a:noFill/>
            </a:ln>
          </c:spPr>
          <c:marker>
            <c:symbol val="triangle"/>
            <c:size val="6"/>
            <c:spPr>
              <a:solidFill>
                <a:schemeClr val="accent5">
                  <a:lumMod val="75000"/>
                </a:schemeClr>
              </a:solidFill>
              <a:ln>
                <a:solidFill>
                  <a:schemeClr val="accent5">
                    <a:lumMod val="75000"/>
                  </a:schemeClr>
                </a:solidFill>
              </a:ln>
            </c:spPr>
          </c:marker>
          <c:xVal>
            <c:numRef>
              <c:f>'FEDS Notes AI Data'!$I$14</c:f>
              <c:numCache>
                <c:formatCode>mmm\-yy</c:formatCode>
                <c:ptCount val="1"/>
                <c:pt idx="0">
                  <c:v>45292</c:v>
                </c:pt>
              </c:numCache>
            </c:numRef>
          </c:xVal>
          <c:yVal>
            <c:numRef>
              <c:f>'FEDS Notes AI Data'!$T$14</c:f>
              <c:numCache>
                <c:formatCode>General</c:formatCode>
                <c:ptCount val="1"/>
                <c:pt idx="0">
                  <c:v>44</c:v>
                </c:pt>
              </c:numCache>
            </c:numRef>
          </c:yVal>
          <c:smooth val="0"/>
          <c:extLst>
            <c:ext xmlns:c16="http://schemas.microsoft.com/office/drawing/2014/chart" uri="{C3380CC4-5D6E-409C-BE32-E72D297353CC}">
              <c16:uniqueId val="{0000000A-3194-4F8C-B8E2-18B45309FFB4}"/>
            </c:ext>
          </c:extLst>
        </c:ser>
        <c:ser>
          <c:idx val="11"/>
          <c:order val="11"/>
          <c:tx>
            <c:strRef>
              <c:f>'FEDS Notes AI Data'!$U$1</c:f>
              <c:strCache>
                <c:ptCount val="1"/>
                <c:pt idx="0">
                  <c:v>U of Chicago/U of Copenhagen</c:v>
                </c:pt>
              </c:strCache>
            </c:strRef>
          </c:tx>
          <c:spPr>
            <a:ln>
              <a:noFill/>
            </a:ln>
          </c:spPr>
          <c:marker>
            <c:symbol val="circle"/>
            <c:size val="6"/>
            <c:spPr>
              <a:solidFill>
                <a:srgbClr val="C00000"/>
              </a:solidFill>
              <a:ln>
                <a:solidFill>
                  <a:srgbClr val="C00000"/>
                </a:solidFill>
              </a:ln>
            </c:spPr>
          </c:marker>
          <c:xVal>
            <c:numRef>
              <c:f>'FEDS Notes AI Data'!$I$13</c:f>
              <c:numCache>
                <c:formatCode>mmm\-yy</c:formatCode>
                <c:ptCount val="1"/>
                <c:pt idx="0">
                  <c:v>45261</c:v>
                </c:pt>
              </c:numCache>
            </c:numRef>
          </c:xVal>
          <c:yVal>
            <c:numRef>
              <c:f>'FEDS Notes AI Data'!$U$13</c:f>
              <c:numCache>
                <c:formatCode>General</c:formatCode>
                <c:ptCount val="1"/>
                <c:pt idx="0">
                  <c:v>36</c:v>
                </c:pt>
              </c:numCache>
            </c:numRef>
          </c:yVal>
          <c:smooth val="0"/>
          <c:extLst>
            <c:ext xmlns:c16="http://schemas.microsoft.com/office/drawing/2014/chart" uri="{C3380CC4-5D6E-409C-BE32-E72D297353CC}">
              <c16:uniqueId val="{0000000B-3194-4F8C-B8E2-18B45309FFB4}"/>
            </c:ext>
          </c:extLst>
        </c:ser>
        <c:ser>
          <c:idx val="13"/>
          <c:order val="12"/>
          <c:tx>
            <c:strRef>
              <c:f>'FEDS Notes AI Data'!$X$1</c:f>
              <c:strCache>
                <c:ptCount val="1"/>
                <c:pt idx="0">
                  <c:v>GitHub</c:v>
                </c:pt>
              </c:strCache>
            </c:strRef>
          </c:tx>
          <c:spPr>
            <a:ln>
              <a:noFill/>
            </a:ln>
          </c:spPr>
          <c:marker>
            <c:symbol val="circle"/>
            <c:size val="6"/>
          </c:marker>
          <c:xVal>
            <c:numRef>
              <c:f>'FEDS Notes AI Data'!$I$16</c:f>
              <c:numCache>
                <c:formatCode>mmm\-yy</c:formatCode>
                <c:ptCount val="1"/>
                <c:pt idx="0">
                  <c:v>45352</c:v>
                </c:pt>
              </c:numCache>
            </c:numRef>
          </c:xVal>
          <c:yVal>
            <c:numRef>
              <c:f>'FEDS Notes AI Data'!$X$16</c:f>
              <c:numCache>
                <c:formatCode>General</c:formatCode>
                <c:ptCount val="1"/>
                <c:pt idx="0">
                  <c:v>97</c:v>
                </c:pt>
              </c:numCache>
            </c:numRef>
          </c:yVal>
          <c:smooth val="0"/>
          <c:extLst>
            <c:ext xmlns:c16="http://schemas.microsoft.com/office/drawing/2014/chart" uri="{C3380CC4-5D6E-409C-BE32-E72D297353CC}">
              <c16:uniqueId val="{0000000C-3194-4F8C-B8E2-18B45309FFB4}"/>
            </c:ext>
          </c:extLst>
        </c:ser>
        <c:ser>
          <c:idx val="14"/>
          <c:order val="13"/>
          <c:tx>
            <c:strRef>
              <c:f>'FEDS Notes AI Data'!$Y$1</c:f>
              <c:strCache>
                <c:ptCount val="1"/>
                <c:pt idx="0">
                  <c:v>Alan Turing Institute</c:v>
                </c:pt>
              </c:strCache>
            </c:strRef>
          </c:tx>
          <c:spPr>
            <a:ln>
              <a:noFill/>
            </a:ln>
          </c:spPr>
          <c:marker>
            <c:symbol val="circle"/>
            <c:size val="6"/>
          </c:marker>
          <c:xVal>
            <c:numRef>
              <c:f>'FEDS Notes AI Data'!$I$12</c:f>
              <c:numCache>
                <c:formatCode>mmm\-yy</c:formatCode>
                <c:ptCount val="1"/>
                <c:pt idx="0">
                  <c:v>45231</c:v>
                </c:pt>
              </c:numCache>
            </c:numRef>
          </c:xVal>
          <c:yVal>
            <c:numRef>
              <c:f>'FEDS Notes AI Data'!$Y$12</c:f>
              <c:numCache>
                <c:formatCode>General</c:formatCode>
                <c:ptCount val="1"/>
                <c:pt idx="0">
                  <c:v>22</c:v>
                </c:pt>
              </c:numCache>
            </c:numRef>
          </c:yVal>
          <c:smooth val="0"/>
          <c:extLst>
            <c:ext xmlns:c16="http://schemas.microsoft.com/office/drawing/2014/chart" uri="{C3380CC4-5D6E-409C-BE32-E72D297353CC}">
              <c16:uniqueId val="{0000000D-3194-4F8C-B8E2-18B45309FFB4}"/>
            </c:ext>
          </c:extLst>
        </c:ser>
        <c:ser>
          <c:idx val="15"/>
          <c:order val="14"/>
          <c:tx>
            <c:strRef>
              <c:f>'FEDS Notes AI Data'!$Z$1</c:f>
              <c:strCache>
                <c:ptCount val="1"/>
                <c:pt idx="0">
                  <c:v>National Bank of Slovakia</c:v>
                </c:pt>
              </c:strCache>
            </c:strRef>
          </c:tx>
          <c:spPr>
            <a:ln>
              <a:noFill/>
            </a:ln>
          </c:spPr>
          <c:marker>
            <c:symbol val="circle"/>
            <c:size val="6"/>
            <c:spPr>
              <a:solidFill>
                <a:srgbClr val="FFC775"/>
              </a:solidFill>
              <a:ln>
                <a:solidFill>
                  <a:srgbClr val="FFC775"/>
                </a:solidFill>
              </a:ln>
            </c:spPr>
          </c:marker>
          <c:xVal>
            <c:numRef>
              <c:f>'FEDS Notes AI Data'!$I$18</c:f>
              <c:numCache>
                <c:formatCode>mmm\-yy</c:formatCode>
                <c:ptCount val="1"/>
                <c:pt idx="0">
                  <c:v>45413</c:v>
                </c:pt>
              </c:numCache>
            </c:numRef>
          </c:xVal>
          <c:yVal>
            <c:numRef>
              <c:f>'FEDS Notes AI Data'!$Z$18</c:f>
              <c:numCache>
                <c:formatCode>General</c:formatCode>
                <c:ptCount val="1"/>
                <c:pt idx="0">
                  <c:v>45</c:v>
                </c:pt>
              </c:numCache>
            </c:numRef>
          </c:yVal>
          <c:smooth val="0"/>
          <c:extLst>
            <c:ext xmlns:c16="http://schemas.microsoft.com/office/drawing/2014/chart" uri="{C3380CC4-5D6E-409C-BE32-E72D297353CC}">
              <c16:uniqueId val="{0000000E-3194-4F8C-B8E2-18B45309FFB4}"/>
            </c:ext>
          </c:extLst>
        </c:ser>
        <c:ser>
          <c:idx val="16"/>
          <c:order val="15"/>
          <c:tx>
            <c:strRef>
              <c:f>'FEDS Notes AI Data'!$AA$1</c:f>
              <c:strCache>
                <c:ptCount val="1"/>
                <c:pt idx="0">
                  <c:v>The Wharton School, University of Pennsylvania</c:v>
                </c:pt>
              </c:strCache>
            </c:strRef>
          </c:tx>
          <c:spPr>
            <a:ln>
              <a:noFill/>
            </a:ln>
          </c:spPr>
          <c:marker>
            <c:symbol val="circle"/>
            <c:size val="6"/>
            <c:spPr>
              <a:solidFill>
                <a:srgbClr val="5F78BD"/>
              </a:solidFill>
              <a:ln>
                <a:solidFill>
                  <a:srgbClr val="5F78BD"/>
                </a:solidFill>
              </a:ln>
            </c:spPr>
          </c:marker>
          <c:xVal>
            <c:numRef>
              <c:f>'FEDS Notes AI Data'!$I$20</c:f>
              <c:numCache>
                <c:formatCode>mmm\-yy</c:formatCode>
                <c:ptCount val="1"/>
                <c:pt idx="0">
                  <c:v>45474</c:v>
                </c:pt>
              </c:numCache>
            </c:numRef>
          </c:xVal>
          <c:yVal>
            <c:numRef>
              <c:f>'FEDS Notes AI Data'!$AA$20</c:f>
              <c:numCache>
                <c:formatCode>General</c:formatCode>
                <c:ptCount val="1"/>
                <c:pt idx="0">
                  <c:v>72</c:v>
                </c:pt>
              </c:numCache>
            </c:numRef>
          </c:yVal>
          <c:smooth val="0"/>
          <c:extLst>
            <c:ext xmlns:c16="http://schemas.microsoft.com/office/drawing/2014/chart" uri="{C3380CC4-5D6E-409C-BE32-E72D297353CC}">
              <c16:uniqueId val="{0000000F-3194-4F8C-B8E2-18B45309FFB4}"/>
            </c:ext>
          </c:extLst>
        </c:ser>
        <c:ser>
          <c:idx val="12"/>
          <c:order val="16"/>
          <c:tx>
            <c:strRef>
              <c:f>'FEDS Notes AI Data'!$V$1</c:f>
              <c:strCache>
                <c:ptCount val="1"/>
                <c:pt idx="0">
                  <c:v>Conference Board</c:v>
                </c:pt>
              </c:strCache>
            </c:strRef>
          </c:tx>
          <c:spPr>
            <a:ln>
              <a:noFill/>
            </a:ln>
          </c:spPr>
          <c:marker>
            <c:symbol val="circle"/>
            <c:size val="6"/>
            <c:spPr>
              <a:solidFill>
                <a:srgbClr val="8DB0DB"/>
              </a:solidFill>
              <a:ln>
                <a:solidFill>
                  <a:srgbClr val="8DB0DB"/>
                </a:solidFill>
              </a:ln>
            </c:spPr>
          </c:marker>
          <c:xVal>
            <c:numRef>
              <c:f>'FEDS Notes AI Data'!$I$8</c:f>
              <c:numCache>
                <c:formatCode>mmm\-yy</c:formatCode>
                <c:ptCount val="1"/>
                <c:pt idx="0">
                  <c:v>45108</c:v>
                </c:pt>
              </c:numCache>
            </c:numRef>
          </c:xVal>
          <c:yVal>
            <c:numRef>
              <c:f>'FEDS Notes AI Data'!$V$8</c:f>
              <c:numCache>
                <c:formatCode>General</c:formatCode>
                <c:ptCount val="1"/>
                <c:pt idx="0">
                  <c:v>31</c:v>
                </c:pt>
              </c:numCache>
            </c:numRef>
          </c:yVal>
          <c:smooth val="0"/>
          <c:extLst>
            <c:ext xmlns:c16="http://schemas.microsoft.com/office/drawing/2014/chart" uri="{C3380CC4-5D6E-409C-BE32-E72D297353CC}">
              <c16:uniqueId val="{00000010-3194-4F8C-B8E2-18B45309FFB4}"/>
            </c:ext>
          </c:extLst>
        </c:ser>
        <c:ser>
          <c:idx val="17"/>
          <c:order val="17"/>
          <c:tx>
            <c:strRef>
              <c:f>'FEDS Notes AI Data'!$AB$1</c:f>
              <c:strCache>
                <c:ptCount val="1"/>
                <c:pt idx="0">
                  <c:v>Journal of Economics &amp; Management Strategy</c:v>
                </c:pt>
              </c:strCache>
            </c:strRef>
          </c:tx>
          <c:spPr>
            <a:ln w="19050">
              <a:noFill/>
            </a:ln>
          </c:spPr>
          <c:marker>
            <c:symbol val="triangle"/>
            <c:size val="6"/>
          </c:marker>
          <c:xVal>
            <c:numRef>
              <c:f>'FEDS Notes AI Data'!$I$29</c:f>
              <c:numCache>
                <c:formatCode>mmm\-yy</c:formatCode>
                <c:ptCount val="1"/>
                <c:pt idx="0">
                  <c:v>42917</c:v>
                </c:pt>
              </c:numCache>
            </c:numRef>
          </c:xVal>
          <c:yVal>
            <c:numRef>
              <c:f>'FEDS Notes AI Data'!$AB$29</c:f>
              <c:numCache>
                <c:formatCode>General</c:formatCode>
                <c:ptCount val="1"/>
                <c:pt idx="0">
                  <c:v>6</c:v>
                </c:pt>
              </c:numCache>
            </c:numRef>
          </c:yVal>
          <c:smooth val="0"/>
          <c:extLst>
            <c:ext xmlns:c16="http://schemas.microsoft.com/office/drawing/2014/chart" uri="{C3380CC4-5D6E-409C-BE32-E72D297353CC}">
              <c16:uniqueId val="{00000011-3194-4F8C-B8E2-18B45309FFB4}"/>
            </c:ext>
          </c:extLst>
        </c:ser>
        <c:ser>
          <c:idx val="18"/>
          <c:order val="18"/>
          <c:tx>
            <c:strRef>
              <c:f>'FEDS Notes AI Data'!$AC$1</c:f>
              <c:strCache>
                <c:ptCount val="1"/>
                <c:pt idx="0">
                  <c:v>Journal of Economics &amp; Management Strategy, weighted by employment</c:v>
                </c:pt>
              </c:strCache>
            </c:strRef>
          </c:tx>
          <c:spPr>
            <a:ln w="19050">
              <a:noFill/>
            </a:ln>
          </c:spPr>
          <c:marker>
            <c:symbol val="triangle"/>
            <c:size val="6"/>
            <c:spPr>
              <a:solidFill>
                <a:srgbClr val="5F78BD"/>
              </a:solidFill>
              <a:ln>
                <a:solidFill>
                  <a:srgbClr val="5F78BD"/>
                </a:solidFill>
              </a:ln>
            </c:spPr>
          </c:marker>
          <c:xVal>
            <c:numRef>
              <c:f>'FEDS Notes AI Data'!$I$29</c:f>
              <c:numCache>
                <c:formatCode>mmm\-yy</c:formatCode>
                <c:ptCount val="1"/>
                <c:pt idx="0">
                  <c:v>42917</c:v>
                </c:pt>
              </c:numCache>
            </c:numRef>
          </c:xVal>
          <c:yVal>
            <c:numRef>
              <c:f>'FEDS Notes AI Data'!$AC$29</c:f>
              <c:numCache>
                <c:formatCode>General</c:formatCode>
                <c:ptCount val="1"/>
                <c:pt idx="0">
                  <c:v>18</c:v>
                </c:pt>
              </c:numCache>
            </c:numRef>
          </c:yVal>
          <c:smooth val="0"/>
          <c:extLst>
            <c:ext xmlns:c16="http://schemas.microsoft.com/office/drawing/2014/chart" uri="{C3380CC4-5D6E-409C-BE32-E72D297353CC}">
              <c16:uniqueId val="{00000012-3194-4F8C-B8E2-18B45309FFB4}"/>
            </c:ext>
          </c:extLst>
        </c:ser>
        <c:ser>
          <c:idx val="19"/>
          <c:order val="19"/>
          <c:tx>
            <c:v>McKinsey </c:v>
          </c:tx>
          <c:spPr>
            <a:ln w="38100">
              <a:noFill/>
            </a:ln>
          </c:spPr>
          <c:marker>
            <c:symbol val="triangle"/>
            <c:size val="6"/>
          </c:marker>
          <c:xVal>
            <c:numRef>
              <c:f>'McKinsey Data'!$A$1:$A$9</c:f>
              <c:numCache>
                <c:formatCode>mmm\-yy</c:formatCode>
                <c:ptCount val="9"/>
                <c:pt idx="0">
                  <c:v>42887</c:v>
                </c:pt>
                <c:pt idx="1">
                  <c:v>43252</c:v>
                </c:pt>
                <c:pt idx="2">
                  <c:v>43617</c:v>
                </c:pt>
                <c:pt idx="3">
                  <c:v>43983</c:v>
                </c:pt>
                <c:pt idx="4">
                  <c:v>44348</c:v>
                </c:pt>
                <c:pt idx="5">
                  <c:v>44713</c:v>
                </c:pt>
                <c:pt idx="6">
                  <c:v>45078</c:v>
                </c:pt>
                <c:pt idx="7">
                  <c:v>45352</c:v>
                </c:pt>
                <c:pt idx="8">
                  <c:v>45474</c:v>
                </c:pt>
              </c:numCache>
            </c:numRef>
          </c:xVal>
          <c:yVal>
            <c:numRef>
              <c:f>'McKinsey Data'!$B$1:$B$9</c:f>
              <c:numCache>
                <c:formatCode>General</c:formatCode>
                <c:ptCount val="9"/>
                <c:pt idx="0">
                  <c:v>20</c:v>
                </c:pt>
                <c:pt idx="1">
                  <c:v>47</c:v>
                </c:pt>
                <c:pt idx="2">
                  <c:v>58</c:v>
                </c:pt>
                <c:pt idx="3">
                  <c:v>50</c:v>
                </c:pt>
                <c:pt idx="4">
                  <c:v>56</c:v>
                </c:pt>
                <c:pt idx="5">
                  <c:v>50</c:v>
                </c:pt>
                <c:pt idx="6">
                  <c:v>55</c:v>
                </c:pt>
                <c:pt idx="7">
                  <c:v>72</c:v>
                </c:pt>
                <c:pt idx="8">
                  <c:v>78</c:v>
                </c:pt>
              </c:numCache>
            </c:numRef>
          </c:yVal>
          <c:smooth val="0"/>
          <c:extLst>
            <c:ext xmlns:c16="http://schemas.microsoft.com/office/drawing/2014/chart" uri="{C3380CC4-5D6E-409C-BE32-E72D297353CC}">
              <c16:uniqueId val="{00000013-3194-4F8C-B8E2-18B45309FFB4}"/>
            </c:ext>
          </c:extLst>
        </c:ser>
        <c:ser>
          <c:idx val="20"/>
          <c:order val="20"/>
          <c:tx>
            <c:v>McKinsey 2</c:v>
          </c:tx>
          <c:spPr>
            <a:ln w="38100">
              <a:noFill/>
            </a:ln>
          </c:spPr>
          <c:marker>
            <c:symbol val="circle"/>
            <c:size val="6"/>
          </c:marker>
          <c:xVal>
            <c:numRef>
              <c:f>'McKinsey Data'!$A$7:$A$9</c:f>
              <c:numCache>
                <c:formatCode>mmm\-yy</c:formatCode>
                <c:ptCount val="3"/>
                <c:pt idx="0">
                  <c:v>45078</c:v>
                </c:pt>
                <c:pt idx="1">
                  <c:v>45352</c:v>
                </c:pt>
                <c:pt idx="2">
                  <c:v>45474</c:v>
                </c:pt>
              </c:numCache>
            </c:numRef>
          </c:xVal>
          <c:yVal>
            <c:numRef>
              <c:f>'McKinsey Data'!$C$7:$C$9</c:f>
              <c:numCache>
                <c:formatCode>General</c:formatCode>
                <c:ptCount val="3"/>
                <c:pt idx="0">
                  <c:v>35</c:v>
                </c:pt>
                <c:pt idx="1">
                  <c:v>65</c:v>
                </c:pt>
                <c:pt idx="2">
                  <c:v>71</c:v>
                </c:pt>
              </c:numCache>
            </c:numRef>
          </c:yVal>
          <c:smooth val="0"/>
          <c:extLst>
            <c:ext xmlns:c16="http://schemas.microsoft.com/office/drawing/2014/chart" uri="{C3380CC4-5D6E-409C-BE32-E72D297353CC}">
              <c16:uniqueId val="{00000014-3194-4F8C-B8E2-18B45309FFB4}"/>
            </c:ext>
          </c:extLst>
        </c:ser>
        <c:ser>
          <c:idx val="21"/>
          <c:order val="21"/>
          <c:tx>
            <c:strRef>
              <c:f>'Other AI Data'!$D$1</c:f>
              <c:strCache>
                <c:ptCount val="1"/>
                <c:pt idx="0">
                  <c:v>Hartley, Jolevski, Melo, Moore</c:v>
                </c:pt>
              </c:strCache>
            </c:strRef>
          </c:tx>
          <c:spPr>
            <a:ln w="38100">
              <a:noFill/>
            </a:ln>
          </c:spPr>
          <c:marker>
            <c:symbol val="circle"/>
            <c:size val="6"/>
          </c:marker>
          <c:xVal>
            <c:numRef>
              <c:f>'Other AI Data'!$A$3</c:f>
              <c:numCache>
                <c:formatCode>mmm\-yy</c:formatCode>
                <c:ptCount val="1"/>
                <c:pt idx="0">
                  <c:v>45627</c:v>
                </c:pt>
              </c:numCache>
            </c:numRef>
          </c:xVal>
          <c:yVal>
            <c:numRef>
              <c:f>'Other AI Data'!$D$3</c:f>
              <c:numCache>
                <c:formatCode>General</c:formatCode>
                <c:ptCount val="1"/>
                <c:pt idx="0">
                  <c:v>30.1</c:v>
                </c:pt>
              </c:numCache>
            </c:numRef>
          </c:yVal>
          <c:smooth val="0"/>
          <c:extLst>
            <c:ext xmlns:c16="http://schemas.microsoft.com/office/drawing/2014/chart" uri="{C3380CC4-5D6E-409C-BE32-E72D297353CC}">
              <c16:uniqueId val="{00000017-3194-4F8C-B8E2-18B45309FFB4}"/>
            </c:ext>
          </c:extLst>
        </c:ser>
        <c:ser>
          <c:idx val="22"/>
          <c:order val="22"/>
          <c:tx>
            <c:strRef>
              <c:f>'Other AI Data'!$E$1</c:f>
              <c:strCache>
                <c:ptCount val="1"/>
                <c:pt idx="0">
                  <c:v>World Bank Group</c:v>
                </c:pt>
              </c:strCache>
            </c:strRef>
          </c:tx>
          <c:spPr>
            <a:ln w="38100">
              <a:noFill/>
            </a:ln>
          </c:spPr>
          <c:marker>
            <c:symbol val="circle"/>
            <c:size val="6"/>
          </c:marker>
          <c:xVal>
            <c:numRef>
              <c:f>'Other AI Data'!$A$4</c:f>
              <c:numCache>
                <c:formatCode>mmm\-yy</c:formatCode>
                <c:ptCount val="1"/>
                <c:pt idx="0">
                  <c:v>45078</c:v>
                </c:pt>
              </c:numCache>
            </c:numRef>
          </c:xVal>
          <c:yVal>
            <c:numRef>
              <c:f>'Other AI Data'!$E$4</c:f>
              <c:numCache>
                <c:formatCode>General</c:formatCode>
                <c:ptCount val="1"/>
                <c:pt idx="0">
                  <c:v>12.5</c:v>
                </c:pt>
              </c:numCache>
            </c:numRef>
          </c:yVal>
          <c:smooth val="0"/>
          <c:extLst>
            <c:ext xmlns:c16="http://schemas.microsoft.com/office/drawing/2014/chart" uri="{C3380CC4-5D6E-409C-BE32-E72D297353CC}">
              <c16:uniqueId val="{00000018-3194-4F8C-B8E2-18B45309FFB4}"/>
            </c:ext>
          </c:extLst>
        </c:ser>
        <c:ser>
          <c:idx val="23"/>
          <c:order val="23"/>
          <c:tx>
            <c:strRef>
              <c:f>'BTOS Data'!$C$2</c:f>
              <c:strCache>
                <c:ptCount val="1"/>
                <c:pt idx="0">
                  <c:v>BTOS: Used AI in Last 2 Weeks: Yes (%)</c:v>
                </c:pt>
              </c:strCache>
            </c:strRef>
          </c:tx>
          <c:spPr>
            <a:ln w="38100">
              <a:noFill/>
            </a:ln>
          </c:spPr>
          <c:marker>
            <c:symbol val="triangle"/>
            <c:size val="6"/>
          </c:marker>
          <c:xVal>
            <c:numRef>
              <c:f>'BTOS Data'!$B$18:$B$36</c:f>
              <c:numCache>
                <c:formatCode>yyyymm</c:formatCode>
                <c:ptCount val="19"/>
                <c:pt idx="0">
                  <c:v>45199</c:v>
                </c:pt>
                <c:pt idx="1">
                  <c:v>45230</c:v>
                </c:pt>
                <c:pt idx="2">
                  <c:v>45260</c:v>
                </c:pt>
                <c:pt idx="3">
                  <c:v>45291</c:v>
                </c:pt>
                <c:pt idx="4">
                  <c:v>45322</c:v>
                </c:pt>
                <c:pt idx="5">
                  <c:v>45351</c:v>
                </c:pt>
                <c:pt idx="6">
                  <c:v>45382</c:v>
                </c:pt>
                <c:pt idx="7">
                  <c:v>45412</c:v>
                </c:pt>
                <c:pt idx="8">
                  <c:v>45443</c:v>
                </c:pt>
                <c:pt idx="9">
                  <c:v>45473</c:v>
                </c:pt>
                <c:pt idx="10">
                  <c:v>45504</c:v>
                </c:pt>
                <c:pt idx="11">
                  <c:v>45535</c:v>
                </c:pt>
                <c:pt idx="12">
                  <c:v>45565</c:v>
                </c:pt>
                <c:pt idx="13">
                  <c:v>45596</c:v>
                </c:pt>
                <c:pt idx="14">
                  <c:v>45626</c:v>
                </c:pt>
                <c:pt idx="15">
                  <c:v>45657</c:v>
                </c:pt>
                <c:pt idx="16">
                  <c:v>45688</c:v>
                </c:pt>
                <c:pt idx="17">
                  <c:v>45716</c:v>
                </c:pt>
                <c:pt idx="18">
                  <c:v>45747</c:v>
                </c:pt>
              </c:numCache>
            </c:numRef>
          </c:xVal>
          <c:yVal>
            <c:numRef>
              <c:f>'BTOS Data'!$C$18:$C$36</c:f>
              <c:numCache>
                <c:formatCode>0.0</c:formatCode>
                <c:ptCount val="19"/>
                <c:pt idx="0">
                  <c:v>3.7</c:v>
                </c:pt>
                <c:pt idx="1">
                  <c:v>3.75</c:v>
                </c:pt>
                <c:pt idx="2">
                  <c:v>4.1500000000000004</c:v>
                </c:pt>
                <c:pt idx="3">
                  <c:v>4.8</c:v>
                </c:pt>
                <c:pt idx="4">
                  <c:v>4.9499999999999993</c:v>
                </c:pt>
                <c:pt idx="5">
                  <c:v>5.2</c:v>
                </c:pt>
                <c:pt idx="6">
                  <c:v>4.3499999999999996</c:v>
                </c:pt>
                <c:pt idx="7">
                  <c:v>4.5</c:v>
                </c:pt>
                <c:pt idx="8">
                  <c:v>4.75</c:v>
                </c:pt>
                <c:pt idx="9">
                  <c:v>4.7666666666666666</c:v>
                </c:pt>
                <c:pt idx="10">
                  <c:v>5.05</c:v>
                </c:pt>
                <c:pt idx="11">
                  <c:v>5.3</c:v>
                </c:pt>
                <c:pt idx="12">
                  <c:v>5.8000000000000007</c:v>
                </c:pt>
                <c:pt idx="13">
                  <c:v>6</c:v>
                </c:pt>
                <c:pt idx="14">
                  <c:v>6.05</c:v>
                </c:pt>
                <c:pt idx="15">
                  <c:v>6.166666666666667</c:v>
                </c:pt>
                <c:pt idx="16">
                  <c:v>6.35</c:v>
                </c:pt>
                <c:pt idx="17">
                  <c:v>7.05</c:v>
                </c:pt>
                <c:pt idx="18">
                  <c:v>7.6</c:v>
                </c:pt>
              </c:numCache>
            </c:numRef>
          </c:yVal>
          <c:smooth val="0"/>
          <c:extLst>
            <c:ext xmlns:c16="http://schemas.microsoft.com/office/drawing/2014/chart" uri="{C3380CC4-5D6E-409C-BE32-E72D297353CC}">
              <c16:uniqueId val="{00000019-3194-4F8C-B8E2-18B45309FFB4}"/>
            </c:ext>
          </c:extLst>
        </c:ser>
        <c:ser>
          <c:idx val="25"/>
          <c:order val="25"/>
          <c:tx>
            <c:v>JetBrains</c:v>
          </c:tx>
          <c:spPr>
            <a:ln w="38100">
              <a:noFill/>
            </a:ln>
          </c:spPr>
          <c:marker>
            <c:symbol val="circle"/>
            <c:size val="6"/>
            <c:spPr>
              <a:solidFill>
                <a:schemeClr val="accent1"/>
              </a:solidFill>
              <a:ln>
                <a:solidFill>
                  <a:schemeClr val="accent1"/>
                </a:solidFill>
              </a:ln>
            </c:spPr>
          </c:marker>
          <c:xVal>
            <c:numRef>
              <c:f>'FEDS Notes AI Data'!$I$24</c:f>
              <c:numCache>
                <c:formatCode>mmm\-yy</c:formatCode>
                <c:ptCount val="1"/>
                <c:pt idx="0">
                  <c:v>45597</c:v>
                </c:pt>
              </c:numCache>
            </c:numRef>
          </c:xVal>
          <c:yVal>
            <c:numRef>
              <c:f>'FEDS Notes AI Data'!$W$24</c:f>
              <c:numCache>
                <c:formatCode>General</c:formatCode>
                <c:ptCount val="1"/>
                <c:pt idx="0">
                  <c:v>84.2</c:v>
                </c:pt>
              </c:numCache>
            </c:numRef>
          </c:yVal>
          <c:smooth val="0"/>
          <c:extLst>
            <c:ext xmlns:c16="http://schemas.microsoft.com/office/drawing/2014/chart" uri="{C3380CC4-5D6E-409C-BE32-E72D297353CC}">
              <c16:uniqueId val="{0000001B-3194-4F8C-B8E2-18B45309FFB4}"/>
            </c:ext>
          </c:extLst>
        </c:ser>
        <c:dLbls>
          <c:showLegendKey val="0"/>
          <c:showVal val="0"/>
          <c:showCatName val="0"/>
          <c:showSerName val="0"/>
          <c:showPercent val="0"/>
          <c:showBubbleSize val="0"/>
        </c:dLbls>
        <c:axId val="181672664"/>
        <c:axId val="181673448"/>
        <c:extLst>
          <c:ext xmlns:c15="http://schemas.microsoft.com/office/drawing/2012/chart" uri="{02D57815-91ED-43cb-92C2-25804820EDAC}">
            <c15:filteredScatterSeries>
              <c15:ser>
                <c:idx val="24"/>
                <c:order val="24"/>
                <c:tx>
                  <c:strRef>
                    <c:extLst>
                      <c:ext uri="{02D57815-91ED-43cb-92C2-25804820EDAC}">
                        <c15:formulaRef>
                          <c15:sqref>'BTOS Data'!$D$2</c15:sqref>
                        </c15:formulaRef>
                      </c:ext>
                    </c:extLst>
                    <c:strCache>
                      <c:ptCount val="1"/>
                      <c:pt idx="0">
                        <c:v>BTOS: Use AI in Next Six Months: Yes (%)</c:v>
                      </c:pt>
                    </c:strCache>
                  </c:strRef>
                </c:tx>
                <c:spPr>
                  <a:ln w="38100">
                    <a:noFill/>
                  </a:ln>
                </c:spPr>
                <c:marker>
                  <c:symbol val="triangle"/>
                  <c:size val="9"/>
                </c:marker>
                <c:xVal>
                  <c:numRef>
                    <c:extLst>
                      <c:ext uri="{02D57815-91ED-43cb-92C2-25804820EDAC}">
                        <c15:formulaRef>
                          <c15:sqref>'BTOS Data'!$B$18:$B$36</c15:sqref>
                        </c15:formulaRef>
                      </c:ext>
                    </c:extLst>
                    <c:numCache>
                      <c:formatCode>yyyymm</c:formatCode>
                      <c:ptCount val="19"/>
                      <c:pt idx="0">
                        <c:v>45199</c:v>
                      </c:pt>
                      <c:pt idx="1">
                        <c:v>45230</c:v>
                      </c:pt>
                      <c:pt idx="2">
                        <c:v>45260</c:v>
                      </c:pt>
                      <c:pt idx="3">
                        <c:v>45291</c:v>
                      </c:pt>
                      <c:pt idx="4">
                        <c:v>45322</c:v>
                      </c:pt>
                      <c:pt idx="5">
                        <c:v>45351</c:v>
                      </c:pt>
                      <c:pt idx="6">
                        <c:v>45382</c:v>
                      </c:pt>
                      <c:pt idx="7">
                        <c:v>45412</c:v>
                      </c:pt>
                      <c:pt idx="8">
                        <c:v>45443</c:v>
                      </c:pt>
                      <c:pt idx="9">
                        <c:v>45473</c:v>
                      </c:pt>
                      <c:pt idx="10">
                        <c:v>45504</c:v>
                      </c:pt>
                      <c:pt idx="11">
                        <c:v>45535</c:v>
                      </c:pt>
                      <c:pt idx="12">
                        <c:v>45565</c:v>
                      </c:pt>
                      <c:pt idx="13">
                        <c:v>45596</c:v>
                      </c:pt>
                      <c:pt idx="14">
                        <c:v>45626</c:v>
                      </c:pt>
                      <c:pt idx="15">
                        <c:v>45657</c:v>
                      </c:pt>
                      <c:pt idx="16">
                        <c:v>45688</c:v>
                      </c:pt>
                      <c:pt idx="17">
                        <c:v>45716</c:v>
                      </c:pt>
                      <c:pt idx="18">
                        <c:v>45747</c:v>
                      </c:pt>
                    </c:numCache>
                  </c:numRef>
                </c:xVal>
                <c:yVal>
                  <c:numRef>
                    <c:extLst>
                      <c:ext uri="{02D57815-91ED-43cb-92C2-25804820EDAC}">
                        <c15:formulaRef>
                          <c15:sqref>'BTOS Data'!$D$18:$D$36</c15:sqref>
                        </c15:formulaRef>
                      </c:ext>
                    </c:extLst>
                    <c:numCache>
                      <c:formatCode>0.0</c:formatCode>
                      <c:ptCount val="19"/>
                      <c:pt idx="0">
                        <c:v>6.3</c:v>
                      </c:pt>
                      <c:pt idx="1">
                        <c:v>6.4</c:v>
                      </c:pt>
                      <c:pt idx="2">
                        <c:v>6.7</c:v>
                      </c:pt>
                      <c:pt idx="3">
                        <c:v>6.833333333333333</c:v>
                      </c:pt>
                      <c:pt idx="4">
                        <c:v>6.45</c:v>
                      </c:pt>
                      <c:pt idx="5">
                        <c:v>6.6</c:v>
                      </c:pt>
                      <c:pt idx="6">
                        <c:v>6.5500000000000007</c:v>
                      </c:pt>
                      <c:pt idx="7">
                        <c:v>6.6999999999999993</c:v>
                      </c:pt>
                      <c:pt idx="8">
                        <c:v>6.95</c:v>
                      </c:pt>
                      <c:pt idx="9">
                        <c:v>6.7666666666666657</c:v>
                      </c:pt>
                      <c:pt idx="10">
                        <c:v>7.0500000000000007</c:v>
                      </c:pt>
                      <c:pt idx="11">
                        <c:v>7.55</c:v>
                      </c:pt>
                      <c:pt idx="12">
                        <c:v>8.6</c:v>
                      </c:pt>
                      <c:pt idx="13">
                        <c:v>9.0500000000000007</c:v>
                      </c:pt>
                      <c:pt idx="14">
                        <c:v>9</c:v>
                      </c:pt>
                      <c:pt idx="15">
                        <c:v>8.9666666666666668</c:v>
                      </c:pt>
                      <c:pt idx="16">
                        <c:v>9.4499999999999993</c:v>
                      </c:pt>
                      <c:pt idx="17">
                        <c:v>9.5500000000000007</c:v>
                      </c:pt>
                      <c:pt idx="18">
                        <c:v>10.199999999999999</c:v>
                      </c:pt>
                    </c:numCache>
                  </c:numRef>
                </c:yVal>
                <c:smooth val="0"/>
                <c:extLst>
                  <c:ext xmlns:c16="http://schemas.microsoft.com/office/drawing/2014/chart" uri="{C3380CC4-5D6E-409C-BE32-E72D297353CC}">
                    <c16:uniqueId val="{0000001A-3194-4F8C-B8E2-18B45309FFB4}"/>
                  </c:ext>
                </c:extLst>
              </c15:ser>
            </c15:filteredScatterSeries>
          </c:ext>
        </c:extLst>
      </c:scatterChart>
      <c:valAx>
        <c:axId val="181672664"/>
        <c:scaling>
          <c:orientation val="minMax"/>
        </c:scaling>
        <c:delete val="0"/>
        <c:axPos val="b"/>
        <c:numFmt formatCode="mmm\-yy" sourceLinked="1"/>
        <c:majorTickMark val="out"/>
        <c:minorTickMark val="none"/>
        <c:tickLblPos val="low"/>
        <c:spPr>
          <a:ln w="12700">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3448"/>
        <c:crosses val="autoZero"/>
        <c:crossBetween val="midCat"/>
      </c:valAx>
      <c:valAx>
        <c:axId val="181673448"/>
        <c:scaling>
          <c:orientation val="minMax"/>
          <c:max val="100"/>
        </c:scaling>
        <c:delete val="0"/>
        <c:axPos val="l"/>
        <c:numFmt formatCode="#,##0" sourceLinked="0"/>
        <c:majorTickMark val="out"/>
        <c:minorTickMark val="none"/>
        <c:tickLblPos val="low"/>
        <c:spPr>
          <a:ln w="12700">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2664"/>
        <c:crosses val="autoZero"/>
        <c:crossBetween val="midCat"/>
      </c:valAx>
      <c:spPr>
        <a:ln>
          <a:solidFill>
            <a:schemeClr val="bg1"/>
          </a:solidFill>
        </a:ln>
      </c:spPr>
    </c:plotArea>
    <c:plotVisOnly val="1"/>
    <c:dispBlanksAs val="gap"/>
    <c:showDLblsOverMax val="0"/>
  </c:chart>
  <c:spPr>
    <a:solidFill>
      <a:srgbClr val="FFFFFF"/>
    </a:solidFill>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1EDBCDF-5681-4F58-AB12-2E16458AC970}">
  <sheetPr>
    <tabColor theme="7" tint="0.59999389629810485"/>
  </sheetPr>
  <sheetViews>
    <sheetView tabSelected="1" workbookViewId="0"/>
  </sheetViews>
  <pageMargins left="0.25" right="0.25" top="0.25" bottom="2" header="0.3" footer="0.3"/>
  <pageSetup orientation="landscape" horizontalDpi="4294967295" verticalDpi="4294967295" r:id="rId1"/>
  <headerFooter>
    <oddHeader>&amp;L&amp;"Calibri"&amp;11&amp;K000000NONCONFIDENTIAL // FRSONLY&amp;1#</oddHeader>
    <oddFooter>&amp;L&amp;F&amp;C&amp;A&amp;RDRAFT</oddFoot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ED5B902-AB4F-417D-9175-4B8BF7DE3C12}">
  <sheetPr>
    <tabColor theme="7" tint="0.59999389629810485"/>
  </sheetPr>
  <sheetViews>
    <sheetView workbookViewId="0"/>
  </sheetViews>
  <pageMargins left="0.25" right="0.25" top="0.25" bottom="2.25" header="0.3" footer="0.3"/>
  <pageSetup orientation="landscape" horizontalDpi="4294967295" verticalDpi="4294967295" r:id="rId1"/>
  <headerFooter>
    <oddHeader>&amp;L&amp;"Calibri"&amp;11&amp;K000000NONCONFIDENTIAL // FRSONLY&amp;1#</oddHeader>
    <oddFooter>&amp;L&amp;F&amp;C&amp;A&amp;RDRAFT</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4" name="Chart 1">
          <a:extLst>
            <a:ext uri="{FF2B5EF4-FFF2-40B4-BE49-F238E27FC236}">
              <a16:creationId xmlns:a16="http://schemas.microsoft.com/office/drawing/2014/main" id="{2CF794D5-ED13-9438-DF89-059C737D39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0.00897</cdr:x>
      <cdr:y>0.10187</cdr:y>
    </cdr:from>
    <cdr:to>
      <cdr:x>0.28156</cdr:x>
      <cdr:y>0.13935</cdr:y>
    </cdr:to>
    <cdr:sp macro="" textlink="">
      <cdr:nvSpPr>
        <cdr:cNvPr id="2" name="TextBox 4"/>
        <cdr:cNvSpPr txBox="1"/>
      </cdr:nvSpPr>
      <cdr:spPr>
        <a:xfrm xmlns:a="http://schemas.openxmlformats.org/drawingml/2006/main">
          <a:off x="85183" y="571500"/>
          <a:ext cx="2588630" cy="2102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1990 dollars (thousands), log</a:t>
          </a:r>
          <a:r>
            <a:rPr lang="en-US" sz="1200" baseline="0">
              <a:solidFill>
                <a:srgbClr val="000000"/>
              </a:solidFill>
              <a:latin typeface="Arial" panose="020B0604020202020204" pitchFamily="34" charset="0"/>
              <a:cs typeface="Arial" panose="020B0604020202020204" pitchFamily="34" charset="0"/>
            </a:rPr>
            <a:t> scale</a:t>
          </a:r>
        </a:p>
        <a:p xmlns:a="http://schemas.openxmlformats.org/drawingml/2006/main">
          <a:pPr algn="l"/>
          <a:endParaRPr lang="en-US" sz="120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0.7196</cdr:x>
      <cdr:y>0.9622</cdr:y>
    </cdr:from>
    <cdr:to>
      <cdr:x>0.9991</cdr:x>
      <cdr:y>0.99451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823621" y="5171667"/>
          <a:ext cx="2650353" cy="1736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cdr:x>
      <cdr:y>0.83531</cdr:y>
    </cdr:from>
    <cdr:to>
      <cdr:x>1</cdr:x>
      <cdr:y>0.99525</cdr:y>
    </cdr:to>
    <cdr:sp macro="" textlink="">
      <cdr:nvSpPr>
        <cdr:cNvPr id="3" name="TextBox 2">
          <a:extLst xmlns:a="http://schemas.openxmlformats.org/drawingml/2006/main">
            <a:ext uri="{FF2B5EF4-FFF2-40B4-BE49-F238E27FC236}">
              <a16:creationId xmlns:a16="http://schemas.microsoft.com/office/drawing/2014/main" id="{299ED87F-BAC6-6DCE-5628-21FD23E9A685}"/>
            </a:ext>
          </a:extLst>
        </cdr:cNvPr>
        <cdr:cNvSpPr txBox="1"/>
      </cdr:nvSpPr>
      <cdr:spPr>
        <a:xfrm xmlns:a="http://schemas.openxmlformats.org/drawingml/2006/main">
          <a:off x="0" y="4686300"/>
          <a:ext cx="9496425" cy="897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fontAlgn="base"/>
          <a:r>
            <a:rPr lang="en-US" sz="1100" b="0" i="0" u="none" strike="noStrike">
              <a:effectLst/>
              <a:latin typeface="Arial" panose="020B0604020202020204" pitchFamily="34" charset="0"/>
              <a:ea typeface="+mn-ea"/>
              <a:cs typeface="Arial" panose="020B0604020202020204" pitchFamily="34" charset="0"/>
            </a:rPr>
            <a:t>NOTES: </a:t>
          </a:r>
          <a:r>
            <a:rPr lang="en-US" sz="1100">
              <a:effectLst/>
              <a:latin typeface="Arial" panose="020B0604020202020204" pitchFamily="34" charset="0"/>
              <a:ea typeface="+mn-ea"/>
              <a:cs typeface="Arial" panose="020B0604020202020204" pitchFamily="34" charset="0"/>
            </a:rPr>
            <a:t>The blue line is real gross domestic product (GDP) per capita in 1990 dollars. The orange line is a trend line fitted to the data for 1870</a:t>
          </a:r>
          <a:r>
            <a:rPr lang="en-US" sz="1100">
              <a:effectLst/>
              <a:latin typeface="+mn-lt"/>
              <a:ea typeface="+mn-ea"/>
              <a:cs typeface="+mn-cs"/>
            </a:rPr>
            <a:t>–</a:t>
          </a:r>
          <a:r>
            <a:rPr lang="en-US" sz="1100">
              <a:effectLst/>
              <a:latin typeface="Arial" panose="020B0604020202020204" pitchFamily="34" charset="0"/>
              <a:ea typeface="+mn-ea"/>
              <a:cs typeface="Arial" panose="020B0604020202020204" pitchFamily="34" charset="0"/>
            </a:rPr>
            <a:t>2024 with a trend growth rate of 1.9 percent per year. The red, green and purple lines are hypothetical paths for per capita GDP based on different scenarios.</a:t>
          </a:r>
          <a:r>
            <a:rPr lang="en-US" sz="1100" b="0" i="0" u="none" strike="noStrike">
              <a:effectLst/>
              <a:latin typeface="Arial" panose="020B0604020202020204" pitchFamily="34" charset="0"/>
              <a:ea typeface="+mn-ea"/>
              <a:cs typeface="Arial" panose="020B0604020202020204" pitchFamily="34" charset="0"/>
            </a:rPr>
            <a:t> </a:t>
          </a:r>
          <a:endParaRPr lang="en-US" sz="1100" b="0" i="0">
            <a:effectLst/>
            <a:latin typeface="Arial" panose="020B0604020202020204" pitchFamily="34" charset="0"/>
            <a:ea typeface="+mn-ea"/>
            <a:cs typeface="Arial" panose="020B0604020202020204" pitchFamily="34" charset="0"/>
          </a:endParaRPr>
        </a:p>
        <a:p xmlns:a="http://schemas.openxmlformats.org/drawingml/2006/main">
          <a:pPr rtl="0" fontAlgn="base"/>
          <a:r>
            <a:rPr lang="en-US" sz="1100" b="0" i="0" u="none" strike="noStrike">
              <a:effectLst/>
              <a:latin typeface="Arial" panose="020B0604020202020204" pitchFamily="34" charset="0"/>
              <a:ea typeface="+mn-ea"/>
              <a:cs typeface="Arial" panose="020B0604020202020204" pitchFamily="34" charset="0"/>
            </a:rPr>
            <a:t>SOURCES: Bureau of Economic Analysis; Haver Analytics; Macrohistory.net; United Nations; authors' calculations.</a:t>
          </a:r>
          <a:endParaRPr lang="en-US" sz="1100" b="0" i="0">
            <a:effectLst/>
            <a:latin typeface="Arial" panose="020B0604020202020204" pitchFamily="34" charset="0"/>
            <a:ea typeface="+mn-ea"/>
            <a:cs typeface="Arial" panose="020B0604020202020204" pitchFamily="34" charset="0"/>
          </a:endParaRPr>
        </a:p>
        <a:p xmlns:a="http://schemas.openxmlformats.org/drawingml/2006/main">
          <a:endParaRPr lang="en-US" sz="11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0.00475</cdr:y>
    </cdr:from>
    <cdr:to>
      <cdr:x>0.73274</cdr:x>
      <cdr:y>0.15981</cdr:y>
    </cdr:to>
    <cdr:sp macro="" textlink="">
      <cdr:nvSpPr>
        <cdr:cNvPr id="4" name="TextBox 3">
          <a:extLst xmlns:a="http://schemas.openxmlformats.org/drawingml/2006/main">
            <a:ext uri="{FF2B5EF4-FFF2-40B4-BE49-F238E27FC236}">
              <a16:creationId xmlns:a16="http://schemas.microsoft.com/office/drawing/2014/main" id="{7D10F502-DC58-559A-76BC-84E72E8548FF}"/>
            </a:ext>
          </a:extLst>
        </cdr:cNvPr>
        <cdr:cNvSpPr txBox="1"/>
      </cdr:nvSpPr>
      <cdr:spPr>
        <a:xfrm xmlns:a="http://schemas.openxmlformats.org/drawingml/2006/main">
          <a:off x="0" y="25530"/>
          <a:ext cx="6948147" cy="83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ts val="18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Chart 1</a:t>
          </a:r>
        </a:p>
        <a:p xmlns:a="http://schemas.openxmlformats.org/drawingml/2006/main">
          <a:pPr marL="0" marR="0" lvl="0" indent="0" defTabSz="914400" rtl="0" eaLnBrk="1" fontAlgn="auto" latinLnBrk="0" hangingPunct="1">
            <a:lnSpc>
              <a:spcPts val="18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AI scenarios </a:t>
          </a:r>
          <a:endParaRPr lang="en-US" sz="1100" kern="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381625"/>
    <xdr:graphicFrame macro="">
      <xdr:nvGraphicFramePr>
        <xdr:cNvPr id="4" name="Chart 1">
          <a:extLst>
            <a:ext uri="{FF2B5EF4-FFF2-40B4-BE49-F238E27FC236}">
              <a16:creationId xmlns:a16="http://schemas.microsoft.com/office/drawing/2014/main" id="{22D7BFB8-E17C-13D0-7623-CB14AF942A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0.01254</cdr:x>
      <cdr:y>0.10029</cdr:y>
    </cdr:from>
    <cdr:to>
      <cdr:x>0.33027</cdr:x>
      <cdr:y>0.13935</cdr:y>
    </cdr:to>
    <cdr:sp macro="" textlink="">
      <cdr:nvSpPr>
        <cdr:cNvPr id="2" name="TextBox 4"/>
        <cdr:cNvSpPr txBox="1"/>
      </cdr:nvSpPr>
      <cdr:spPr>
        <a:xfrm xmlns:a="http://schemas.openxmlformats.org/drawingml/2006/main">
          <a:off x="119045" y="539723"/>
          <a:ext cx="3016268" cy="21020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Percent of survey respondents using AI</a:t>
          </a:r>
        </a:p>
      </cdr:txBody>
    </cdr:sp>
  </cdr:relSizeAnchor>
  <cdr:relSizeAnchor xmlns:cdr="http://schemas.openxmlformats.org/drawingml/2006/chartDrawing">
    <cdr:from>
      <cdr:x>0.00753</cdr:x>
      <cdr:y>0.74041</cdr:y>
    </cdr:from>
    <cdr:to>
      <cdr:x>0.98783</cdr:x>
      <cdr:y>0.98525</cdr:y>
    </cdr:to>
    <cdr:sp macro="" textlink="">
      <cdr:nvSpPr>
        <cdr:cNvPr id="7" name="TextBox 5"/>
        <cdr:cNvSpPr txBox="1"/>
      </cdr:nvSpPr>
      <cdr:spPr>
        <a:xfrm xmlns:a="http://schemas.openxmlformats.org/drawingml/2006/main">
          <a:off x="71484" y="3984608"/>
          <a:ext cx="9306233" cy="13176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NOTES: The vertical axis represents artificial intelligence (AI) adoption among firms or individuals/employees disclosed in various surveys (differentiated by color). The horizontal axis represents when the survey was conducted.</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SOURCES: Business Trends and Outlook Survey, Weekly, Census Bureau; Crane, Leland, Michael Green and Paul Soto (2025), "Measuring AI Uptake in the Workplace," FEDS Notes, (Washington: Board of Governors of the Federal Reserve System, February); McElheran, K. et al., "AI adoption in America: Who, what, and where," </a:t>
          </a:r>
          <a:r>
            <a:rPr lang="en-US" sz="1100" b="0" i="1" kern="900" baseline="0">
              <a:solidFill>
                <a:srgbClr val="000000"/>
              </a:solidFill>
              <a:effectLst/>
              <a:latin typeface="Arial" panose="020B0604020202020204" pitchFamily="34" charset="0"/>
              <a:ea typeface="+mn-ea"/>
              <a:cs typeface="Arial" panose="020B0604020202020204" pitchFamily="34" charset="0"/>
            </a:rPr>
            <a:t>Journal of Economics &amp; Management Strategy</a:t>
          </a:r>
          <a:r>
            <a:rPr lang="en-US" sz="1100" b="0" i="0" kern="900" baseline="0">
              <a:solidFill>
                <a:srgbClr val="000000"/>
              </a:solidFill>
              <a:effectLst/>
              <a:latin typeface="Arial" panose="020B0604020202020204" pitchFamily="34" charset="0"/>
              <a:ea typeface="+mn-ea"/>
              <a:cs typeface="Arial" panose="020B0604020202020204" pitchFamily="34" charset="0"/>
            </a:rPr>
            <a:t>, vol. 33, pp. 375</a:t>
          </a:r>
          <a:r>
            <a:rPr lang="en-US" sz="1100">
              <a:solidFill>
                <a:schemeClr val="dk1"/>
              </a:solidFill>
              <a:effectLst/>
              <a:latin typeface="+mn-lt"/>
              <a:ea typeface="+mn-ea"/>
              <a:cs typeface="+mn-cs"/>
            </a:rPr>
            <a:t>–</a:t>
          </a:r>
          <a:r>
            <a:rPr lang="en-US" sz="1100" b="0" i="0" kern="900" baseline="0">
              <a:solidFill>
                <a:srgbClr val="000000"/>
              </a:solidFill>
              <a:effectLst/>
              <a:latin typeface="Arial" panose="020B0604020202020204" pitchFamily="34" charset="0"/>
              <a:ea typeface="+mn-ea"/>
              <a:cs typeface="Arial" panose="020B0604020202020204" pitchFamily="34" charset="0"/>
            </a:rPr>
            <a:t>415; Singla, Alex et al (2025) McKinsey: The State of AI: Global survey; Hartley, Jonathan et al. (2025), "The Labor Market Effects of Generative Artificial Intelligence," (December 2024); Liu, Yi and He Wang (2024), "Who on Earth Is Using Generative AI?", World Bank Group Development Global Practice Working Paper no. 10870, (Washington, World Bank Group, August); authors' calculations.</a:t>
          </a: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0.00334</cdr:x>
      <cdr:y>0.00295</cdr:y>
    </cdr:from>
    <cdr:to>
      <cdr:x>0.68896</cdr:x>
      <cdr:y>0.11511</cdr:y>
    </cdr:to>
    <cdr:sp macro="" textlink="">
      <cdr:nvSpPr>
        <cdr:cNvPr id="3" name="TextBox 1">
          <a:extLst xmlns:a="http://schemas.openxmlformats.org/drawingml/2006/main">
            <a:ext uri="{FF2B5EF4-FFF2-40B4-BE49-F238E27FC236}">
              <a16:creationId xmlns:a16="http://schemas.microsoft.com/office/drawing/2014/main" id="{7D0EC56B-F601-4B0A-E338-852839954A9A}"/>
            </a:ext>
          </a:extLst>
        </cdr:cNvPr>
        <cdr:cNvSpPr txBox="1"/>
      </cdr:nvSpPr>
      <cdr:spPr>
        <a:xfrm xmlns:a="http://schemas.openxmlformats.org/drawingml/2006/main">
          <a:off x="31750" y="15875"/>
          <a:ext cx="6508762" cy="6036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ts val="18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Chart 2</a:t>
          </a:r>
        </a:p>
        <a:p xmlns:a="http://schemas.openxmlformats.org/drawingml/2006/main">
          <a:pPr marL="0" marR="0" lvl="0" indent="0" defTabSz="914400" rtl="0" eaLnBrk="1" fontAlgn="auto" latinLnBrk="0" hangingPunct="1">
            <a:lnSpc>
              <a:spcPts val="1800"/>
            </a:lnSpc>
            <a:spcBef>
              <a:spcPts val="0"/>
            </a:spcBef>
            <a:spcAft>
              <a:spcPts val="0"/>
            </a:spcAft>
            <a:buClrTx/>
            <a:buSzTx/>
            <a:buFontTx/>
            <a:buNone/>
            <a:tabLst/>
            <a:defRPr/>
          </a:pPr>
          <a:r>
            <a:rPr kumimoji="0" lang="en-US" sz="1400" b="1" i="0" u="none" strike="noStrike" kern="0" cap="none" spc="0" normalizeH="0" baseline="0" noProof="0">
              <a:ln>
                <a:noFill/>
              </a:ln>
              <a:solidFill>
                <a:srgbClr val="2B5280"/>
              </a:solidFill>
              <a:effectLst/>
              <a:uLnTx/>
              <a:uFillTx/>
              <a:latin typeface="Arial" panose="020B0604020202020204" pitchFamily="34" charset="0"/>
              <a:ea typeface="+mn-ea"/>
              <a:cs typeface="Arial" panose="020B0604020202020204" pitchFamily="34" charset="0"/>
            </a:rPr>
            <a:t>Estimates of AI adoption vary widely </a:t>
          </a:r>
          <a:endParaRPr lang="en-US" sz="1100" kern="1200"/>
        </a:p>
      </cdr:txBody>
    </cdr:sp>
  </cdr:relSizeAnchor>
  <cdr:relSizeAnchor xmlns:cdr="http://schemas.openxmlformats.org/drawingml/2006/chartDrawing">
    <cdr:from>
      <cdr:x>0.47742</cdr:x>
      <cdr:y>0.17109</cdr:y>
    </cdr:from>
    <cdr:to>
      <cdr:x>0.57374</cdr:x>
      <cdr:y>0.33628</cdr:y>
    </cdr:to>
    <cdr:sp macro="" textlink="">
      <cdr:nvSpPr>
        <cdr:cNvPr id="4" name="TextBox 3">
          <a:extLst xmlns:a="http://schemas.openxmlformats.org/drawingml/2006/main">
            <a:ext uri="{FF2B5EF4-FFF2-40B4-BE49-F238E27FC236}">
              <a16:creationId xmlns:a16="http://schemas.microsoft.com/office/drawing/2014/main" id="{04268675-D06F-5201-26D1-FBA28E5C8A4E}"/>
            </a:ext>
          </a:extLst>
        </cdr:cNvPr>
        <cdr:cNvSpPr txBox="1"/>
      </cdr:nvSpPr>
      <cdr:spPr>
        <a:xfrm xmlns:a="http://schemas.openxmlformats.org/drawingml/2006/main">
          <a:off x="4532304" y="920758"/>
          <a:ext cx="914390" cy="8889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kern="1200">
              <a:latin typeface="Arial" panose="020B0604020202020204" pitchFamily="34" charset="0"/>
              <a:cs typeface="Arial" panose="020B0604020202020204" pitchFamily="34" charset="0"/>
            </a:rPr>
            <a:t>AI use</a:t>
          </a:r>
        </a:p>
        <a:p xmlns:a="http://schemas.openxmlformats.org/drawingml/2006/main">
          <a:endParaRPr lang="en-US" sz="1200" kern="1200">
            <a:latin typeface="Arial" panose="020B0604020202020204" pitchFamily="34" charset="0"/>
            <a:cs typeface="Arial" panose="020B0604020202020204" pitchFamily="34" charset="0"/>
          </a:endParaRPr>
        </a:p>
        <a:p xmlns:a="http://schemas.openxmlformats.org/drawingml/2006/main">
          <a:r>
            <a:rPr lang="en-US" sz="1200" kern="1200">
              <a:latin typeface="Arial" panose="020B0604020202020204" pitchFamily="34" charset="0"/>
              <a:cs typeface="Arial" panose="020B0604020202020204" pitchFamily="34" charset="0"/>
            </a:rPr>
            <a:t>Generative AI</a:t>
          </a:r>
          <a:r>
            <a:rPr lang="en-US" sz="1200" kern="1200" baseline="0">
              <a:latin typeface="Arial" panose="020B0604020202020204" pitchFamily="34" charset="0"/>
              <a:cs typeface="Arial" panose="020B0604020202020204" pitchFamily="34" charset="0"/>
            </a:rPr>
            <a:t> use</a:t>
          </a:r>
          <a:endParaRPr lang="en-US" sz="1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0.46138</cdr:x>
      <cdr:y>0.1705</cdr:y>
    </cdr:from>
    <cdr:to>
      <cdr:x>0.48812</cdr:x>
      <cdr:y>0.23097</cdr:y>
    </cdr:to>
    <cdr:pic>
      <cdr:nvPicPr>
        <cdr:cNvPr id="5" name="chart">
          <a:extLst xmlns:a="http://schemas.openxmlformats.org/drawingml/2006/main">
            <a:ext uri="{FF2B5EF4-FFF2-40B4-BE49-F238E27FC236}">
              <a16:creationId xmlns:a16="http://schemas.microsoft.com/office/drawing/2014/main" id="{E31C1F50-9468-7BED-4774-4C5BC94D669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381500" y="917566"/>
          <a:ext cx="253895" cy="325426"/>
        </a:xfrm>
        <a:prstGeom xmlns:a="http://schemas.openxmlformats.org/drawingml/2006/main" prst="rect">
          <a:avLst/>
        </a:prstGeom>
      </cdr:spPr>
    </cdr:pic>
  </cdr:relSizeAnchor>
  <cdr:relSizeAnchor xmlns:cdr="http://schemas.openxmlformats.org/drawingml/2006/chartDrawing">
    <cdr:from>
      <cdr:x>0.46321</cdr:x>
      <cdr:y>0.23452</cdr:y>
    </cdr:from>
    <cdr:to>
      <cdr:x>0.4883</cdr:x>
      <cdr:y>0.27729</cdr:y>
    </cdr:to>
    <cdr:pic>
      <cdr:nvPicPr>
        <cdr:cNvPr id="11" name="chart">
          <a:extLst xmlns:a="http://schemas.openxmlformats.org/drawingml/2006/main">
            <a:ext uri="{FF2B5EF4-FFF2-40B4-BE49-F238E27FC236}">
              <a16:creationId xmlns:a16="http://schemas.microsoft.com/office/drawing/2014/main" id="{BD1FBA89-7D4C-8201-1114-5EBD4FE5A62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4397352" y="1262089"/>
          <a:ext cx="238186" cy="230172"/>
        </a:xfrm>
        <a:prstGeom xmlns:a="http://schemas.openxmlformats.org/drawingml/2006/main" prst="rect">
          <a:avLst/>
        </a:prstGeom>
      </cdr:spPr>
    </cdr:pic>
  </cdr:relSizeAnchor>
  <cdr:relSizeAnchor xmlns:cdr="http://schemas.openxmlformats.org/drawingml/2006/chartDrawing">
    <cdr:from>
      <cdr:x>0.47157</cdr:x>
      <cdr:y>0.18142</cdr:y>
    </cdr:from>
    <cdr:to>
      <cdr:x>0.48244</cdr:x>
      <cdr:y>0.20501</cdr:y>
    </cdr:to>
    <cdr:sp macro="" textlink="">
      <cdr:nvSpPr>
        <cdr:cNvPr id="6" name="Isosceles Triangle 5">
          <a:extLst xmlns:a="http://schemas.openxmlformats.org/drawingml/2006/main">
            <a:ext uri="{FF2B5EF4-FFF2-40B4-BE49-F238E27FC236}">
              <a16:creationId xmlns:a16="http://schemas.microsoft.com/office/drawing/2014/main" id="{184F432B-EFFB-5386-0254-7CBCE8BE9F48}"/>
            </a:ext>
          </a:extLst>
        </cdr:cNvPr>
        <cdr:cNvSpPr/>
      </cdr:nvSpPr>
      <cdr:spPr>
        <a:xfrm xmlns:a="http://schemas.openxmlformats.org/drawingml/2006/main">
          <a:off x="4476749" y="976313"/>
          <a:ext cx="103188" cy="127000"/>
        </a:xfrm>
        <a:prstGeom xmlns:a="http://schemas.openxmlformats.org/drawingml/2006/main" prst="triangle">
          <a:avLst/>
        </a:prstGeom>
        <a:solidFill xmlns:a="http://schemas.openxmlformats.org/drawingml/2006/main">
          <a:schemeClr val="tx1"/>
        </a:solidFill>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kern="1200"/>
        </a:p>
      </cdr:txBody>
    </cdr:sp>
  </cdr:relSizeAnchor>
  <cdr:relSizeAnchor xmlns:cdr="http://schemas.openxmlformats.org/drawingml/2006/chartDrawing">
    <cdr:from>
      <cdr:x>0.47177</cdr:x>
      <cdr:y>0.24926</cdr:y>
    </cdr:from>
    <cdr:to>
      <cdr:x>0.48244</cdr:x>
      <cdr:y>0.26808</cdr:y>
    </cdr:to>
    <cdr:sp macro="" textlink="">
      <cdr:nvSpPr>
        <cdr:cNvPr id="9" name="Flowchart: Connector 8">
          <a:extLst xmlns:a="http://schemas.openxmlformats.org/drawingml/2006/main">
            <a:ext uri="{FF2B5EF4-FFF2-40B4-BE49-F238E27FC236}">
              <a16:creationId xmlns:a16="http://schemas.microsoft.com/office/drawing/2014/main" id="{8CB4333F-B8B2-BFD4-9185-EA7D5E4CF55F}"/>
            </a:ext>
          </a:extLst>
        </cdr:cNvPr>
        <cdr:cNvSpPr/>
      </cdr:nvSpPr>
      <cdr:spPr>
        <a:xfrm xmlns:a="http://schemas.openxmlformats.org/drawingml/2006/main" flipV="1">
          <a:off x="4478657" y="1341437"/>
          <a:ext cx="101281" cy="101281"/>
        </a:xfrm>
        <a:prstGeom xmlns:a="http://schemas.openxmlformats.org/drawingml/2006/main" prst="flowChartConnector">
          <a:avLst/>
        </a:prstGeom>
        <a:solidFill xmlns:a="http://schemas.openxmlformats.org/drawingml/2006/main">
          <a:schemeClr val="tx1"/>
        </a:solidFill>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kern="12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www.pewresearch.org/short-reads/2024/03/26/americans-use-of-chatgpt-is-ticking-up-but-few-trust-its-election-information/" TargetMode="External"/><Relationship Id="rId13" Type="http://schemas.openxmlformats.org/officeDocument/2006/relationships/hyperlink" Target="https://ai.wharton.upenn.edu/wp-content/uploads/2024/11/AI-Report_Full-Report.pdf" TargetMode="External"/><Relationship Id="rId18" Type="http://schemas.openxmlformats.org/officeDocument/2006/relationships/hyperlink" Target="https://www.dallasfed.org/research/economics/2024/0625" TargetMode="External"/><Relationship Id="rId26" Type="http://schemas.openxmlformats.org/officeDocument/2006/relationships/hyperlink" Target="https://ai.wharton.upenn.edu/wp-content/uploads/2024/11/AI-Report_Full-Report.pdf" TargetMode="External"/><Relationship Id="rId3" Type="http://schemas.openxmlformats.org/officeDocument/2006/relationships/hyperlink" Target="https://libertystreeteconomics.newyorkfed.org/2024/09/ai-and-the-labor-market-will-firms-hire-fire-or-retrain/" TargetMode="External"/><Relationship Id="rId21" Type="http://schemas.openxmlformats.org/officeDocument/2006/relationships/hyperlink" Target="https://www.pewresearch.org/short-reads/2024/03/26/americans-use-of-chatgpt-is-ticking-up-but-few-trust-its-election-information/" TargetMode="External"/><Relationship Id="rId7" Type="http://schemas.openxmlformats.org/officeDocument/2006/relationships/hyperlink" Target="https://www.nber.org/system/files/working_papers/w32966/w32966.pdf" TargetMode="External"/><Relationship Id="rId12" Type="http://schemas.openxmlformats.org/officeDocument/2006/relationships/hyperlink" Target="https://arxiv.org/html/2401.01291v1" TargetMode="External"/><Relationship Id="rId17" Type="http://schemas.openxmlformats.org/officeDocument/2006/relationships/hyperlink" Target="https://www.richmondfed.org/region_communities/regional_data_analysis/regional_matters/2024/rm_06_27_24_automation_and_ai" TargetMode="External"/><Relationship Id="rId25" Type="http://schemas.openxmlformats.org/officeDocument/2006/relationships/hyperlink" Target="https://arxiv.org/html/2401.01291v1" TargetMode="External"/><Relationship Id="rId2" Type="http://schemas.openxmlformats.org/officeDocument/2006/relationships/hyperlink" Target="https://www.nber.org/system/files/working_papers/w32319/w32319.pdf" TargetMode="External"/><Relationship Id="rId16" Type="http://schemas.openxmlformats.org/officeDocument/2006/relationships/hyperlink" Target="https://libertystreeteconomics.newyorkfed.org/2024/09/ai-and-the-labor-market-will-firms-hire-fire-or-retrain/" TargetMode="External"/><Relationship Id="rId20" Type="http://schemas.openxmlformats.org/officeDocument/2006/relationships/hyperlink" Target="https://www.nber.org/system/files/working_papers/w32966/w32966.pdf" TargetMode="External"/><Relationship Id="rId1" Type="http://schemas.openxmlformats.org/officeDocument/2006/relationships/hyperlink" Target="https://www.nber.org/system/files/working_papers/w32319/w32319.pdf" TargetMode="External"/><Relationship Id="rId6" Type="http://schemas.openxmlformats.org/officeDocument/2006/relationships/hyperlink" Target="https://www.americanbar.org/groups/law_practice/resources/tech-report/2023/2023-artificial-intelligence-ai-techreport/" TargetMode="External"/><Relationship Id="rId11" Type="http://schemas.openxmlformats.org/officeDocument/2006/relationships/hyperlink" Target="https://github.blog/news-insights/research/survey-ai-wave-grows/" TargetMode="External"/><Relationship Id="rId24" Type="http://schemas.openxmlformats.org/officeDocument/2006/relationships/hyperlink" Target="https://github.blog/news-insights/research/survey-ai-wave-grows/" TargetMode="External"/><Relationship Id="rId5" Type="http://schemas.openxmlformats.org/officeDocument/2006/relationships/hyperlink" Target="https://www.dallasfed.org/research/economics/2024/0625" TargetMode="External"/><Relationship Id="rId15" Type="http://schemas.openxmlformats.org/officeDocument/2006/relationships/hyperlink" Target="https://www.nber.org/system/files/working_papers/w32319/w32319.pdf" TargetMode="External"/><Relationship Id="rId23" Type="http://schemas.openxmlformats.org/officeDocument/2006/relationships/hyperlink" Target="https://arxiv.org/abs/2406.07765" TargetMode="External"/><Relationship Id="rId28" Type="http://schemas.openxmlformats.org/officeDocument/2006/relationships/printerSettings" Target="../printerSettings/printerSettings3.bin"/><Relationship Id="rId10" Type="http://schemas.openxmlformats.org/officeDocument/2006/relationships/hyperlink" Target="https://arxiv.org/abs/2406.07765" TargetMode="External"/><Relationship Id="rId19" Type="http://schemas.openxmlformats.org/officeDocument/2006/relationships/hyperlink" Target="https://www.americanbar.org/groups/law_practice/resources/tech-report/2023/2023-artificial-intelligence-ai-techreport/" TargetMode="External"/><Relationship Id="rId4" Type="http://schemas.openxmlformats.org/officeDocument/2006/relationships/hyperlink" Target="https://www.richmondfed.org/region_communities/regional_data_analysis/regional_matters/2024/rm_06_27_24_automation_and_ai" TargetMode="External"/><Relationship Id="rId9" Type="http://schemas.openxmlformats.org/officeDocument/2006/relationships/hyperlink" Target="https://bfi.uchicago.edu/working-paper/the-adoption-of-chatgpt/" TargetMode="External"/><Relationship Id="rId14" Type="http://schemas.openxmlformats.org/officeDocument/2006/relationships/hyperlink" Target="https://www.nber.org/system/files/working_papers/w32319/w32319.pdf" TargetMode="External"/><Relationship Id="rId22" Type="http://schemas.openxmlformats.org/officeDocument/2006/relationships/hyperlink" Target="https://bfi.uchicago.edu/working-paper/the-adoption-of-chatgpt/" TargetMode="External"/><Relationship Id="rId27" Type="http://schemas.openxmlformats.org/officeDocument/2006/relationships/hyperlink" Target="https://www.dallasfed.org/research/economics/2024/0625"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mckinsey.com/capabilities/quantumblack/our-insights/the-state-of-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86703-39DA-4CB5-A330-588C5A5C375E}">
  <dimension ref="B1:P182"/>
  <sheetViews>
    <sheetView workbookViewId="0">
      <selection activeCell="Q14" sqref="Q14"/>
    </sheetView>
  </sheetViews>
  <sheetFormatPr defaultRowHeight="15" x14ac:dyDescent="0.25"/>
  <sheetData>
    <row r="1" spans="2:13" x14ac:dyDescent="0.25">
      <c r="B1" t="s">
        <v>0</v>
      </c>
      <c r="C1" t="s">
        <v>1</v>
      </c>
      <c r="D1" t="s">
        <v>2</v>
      </c>
      <c r="L1" t="s">
        <v>3</v>
      </c>
      <c r="M1" t="s">
        <v>4</v>
      </c>
    </row>
    <row r="2" spans="2:13" x14ac:dyDescent="0.25">
      <c r="B2">
        <v>1870</v>
      </c>
      <c r="C2" t="s">
        <v>5</v>
      </c>
      <c r="D2">
        <v>2444.6436654277486</v>
      </c>
      <c r="E2">
        <f>LN(D2)</f>
        <v>7.8016546511765004</v>
      </c>
      <c r="F2">
        <f>D2</f>
        <v>2444.6436654277486</v>
      </c>
      <c r="G2">
        <f>LN(F2)</f>
        <v>7.8016546511765004</v>
      </c>
      <c r="K2">
        <f t="shared" ref="K2:K65" si="0">K3/1.018</f>
        <v>2479.8552155214797</v>
      </c>
      <c r="L2" s="1"/>
      <c r="M2" s="1"/>
    </row>
    <row r="3" spans="2:13" x14ac:dyDescent="0.25">
      <c r="B3">
        <v>1871</v>
      </c>
      <c r="C3" t="s">
        <v>5</v>
      </c>
      <c r="D3">
        <v>2502.846853861502</v>
      </c>
      <c r="E3">
        <f t="shared" ref="E3:E66" si="1">LN(D3)</f>
        <v>7.8251841045265342</v>
      </c>
      <c r="F3">
        <f>F2+(F2*$H$154/100)</f>
        <v>2491.0064960891268</v>
      </c>
      <c r="G3">
        <f t="shared" ref="G3:G66" si="2">LN(F3)</f>
        <v>7.8204421230825965</v>
      </c>
      <c r="H3">
        <f>(-1+D3/D2)*100</f>
        <v>2.3808454891346864</v>
      </c>
      <c r="K3">
        <f t="shared" si="0"/>
        <v>2524.4926094008665</v>
      </c>
      <c r="L3" s="1"/>
      <c r="M3" s="1"/>
    </row>
    <row r="4" spans="2:13" x14ac:dyDescent="0.25">
      <c r="B4">
        <v>1872</v>
      </c>
      <c r="C4" t="s">
        <v>5</v>
      </c>
      <c r="D4">
        <v>2540.9388646288212</v>
      </c>
      <c r="E4">
        <f t="shared" si="1"/>
        <v>7.8402889234592292</v>
      </c>
      <c r="F4">
        <f t="shared" ref="F4:F67" si="3">F3+(F3*$H$154/100)</f>
        <v>2538.2486009356694</v>
      </c>
      <c r="G4">
        <f t="shared" si="2"/>
        <v>7.8392295949886934</v>
      </c>
      <c r="H4">
        <f t="shared" ref="H4:H67" si="4">(-1+D4/D3)*100</f>
        <v>1.5219473260439154</v>
      </c>
      <c r="K4">
        <f t="shared" si="0"/>
        <v>2569.9334763700822</v>
      </c>
      <c r="L4" s="1"/>
      <c r="M4" s="1"/>
    </row>
    <row r="5" spans="2:13" x14ac:dyDescent="0.25">
      <c r="B5">
        <v>1873</v>
      </c>
      <c r="C5" t="s">
        <v>5</v>
      </c>
      <c r="D5">
        <v>2604.2525594107565</v>
      </c>
      <c r="E5">
        <f t="shared" si="1"/>
        <v>7.8649009876463563</v>
      </c>
      <c r="F5">
        <f t="shared" si="3"/>
        <v>2586.3866554611209</v>
      </c>
      <c r="G5">
        <f t="shared" si="2"/>
        <v>7.8580170668947895</v>
      </c>
      <c r="H5">
        <f t="shared" si="4"/>
        <v>2.4917441211709024</v>
      </c>
      <c r="K5">
        <f t="shared" si="0"/>
        <v>2616.1922789447435</v>
      </c>
      <c r="L5" s="1"/>
      <c r="M5" s="1"/>
    </row>
    <row r="6" spans="2:13" x14ac:dyDescent="0.25">
      <c r="B6">
        <v>1874</v>
      </c>
      <c r="C6" t="s">
        <v>5</v>
      </c>
      <c r="D6">
        <v>2527.2550438794897</v>
      </c>
      <c r="E6">
        <f t="shared" si="1"/>
        <v>7.8348890298297773</v>
      </c>
      <c r="F6">
        <f t="shared" si="3"/>
        <v>2635.4376514110813</v>
      </c>
      <c r="G6">
        <f t="shared" si="2"/>
        <v>7.8768045388008856</v>
      </c>
      <c r="H6">
        <f t="shared" si="4"/>
        <v>-2.9566070791800736</v>
      </c>
      <c r="K6">
        <f t="shared" si="0"/>
        <v>2663.2837399657487</v>
      </c>
      <c r="L6" s="1"/>
      <c r="M6" s="1"/>
    </row>
    <row r="7" spans="2:13" x14ac:dyDescent="0.25">
      <c r="B7">
        <v>1875</v>
      </c>
      <c r="C7" t="s">
        <v>5</v>
      </c>
      <c r="D7">
        <v>2598.5854790584594</v>
      </c>
      <c r="E7">
        <f t="shared" si="1"/>
        <v>7.8627225294465921</v>
      </c>
      <c r="F7">
        <f t="shared" si="3"/>
        <v>2685.418902780742</v>
      </c>
      <c r="G7">
        <f t="shared" si="2"/>
        <v>7.8955920107069826</v>
      </c>
      <c r="H7">
        <f t="shared" si="4"/>
        <v>2.8224470399898172</v>
      </c>
      <c r="K7">
        <f t="shared" si="0"/>
        <v>2711.222847285132</v>
      </c>
      <c r="L7" s="1"/>
      <c r="M7" s="1"/>
    </row>
    <row r="8" spans="2:13" x14ac:dyDescent="0.25">
      <c r="B8">
        <v>1876</v>
      </c>
      <c r="C8" t="s">
        <v>5</v>
      </c>
      <c r="D8">
        <v>2570.3545271890594</v>
      </c>
      <c r="E8">
        <f t="shared" si="1"/>
        <v>7.8517991166978618</v>
      </c>
      <c r="F8">
        <f t="shared" si="3"/>
        <v>2736.3480519263712</v>
      </c>
      <c r="G8">
        <f t="shared" si="2"/>
        <v>7.9143794826130787</v>
      </c>
      <c r="H8">
        <f t="shared" si="4"/>
        <v>-1.0863968915746036</v>
      </c>
      <c r="K8">
        <f t="shared" si="0"/>
        <v>2760.0248585362647</v>
      </c>
      <c r="L8" s="1"/>
      <c r="M8" s="1"/>
    </row>
    <row r="9" spans="2:13" x14ac:dyDescent="0.25">
      <c r="B9">
        <v>1877</v>
      </c>
      <c r="C9" t="s">
        <v>5</v>
      </c>
      <c r="D9">
        <v>2595.3935552033809</v>
      </c>
      <c r="E9">
        <f t="shared" si="1"/>
        <v>7.8614934431388317</v>
      </c>
      <c r="F9">
        <f t="shared" si="3"/>
        <v>2788.243075792705</v>
      </c>
      <c r="G9">
        <f t="shared" si="2"/>
        <v>7.9331669545191748</v>
      </c>
      <c r="H9">
        <f t="shared" si="4"/>
        <v>0.97414686376762205</v>
      </c>
      <c r="K9">
        <f t="shared" si="0"/>
        <v>2809.7053059899176</v>
      </c>
      <c r="L9" s="1"/>
      <c r="M9" s="1"/>
    </row>
    <row r="10" spans="2:13" x14ac:dyDescent="0.25">
      <c r="B10">
        <v>1878</v>
      </c>
      <c r="C10" t="s">
        <v>5</v>
      </c>
      <c r="D10">
        <v>2645.9617054712376</v>
      </c>
      <c r="E10">
        <f t="shared" si="1"/>
        <v>7.8807898719591503</v>
      </c>
      <c r="F10">
        <f t="shared" si="3"/>
        <v>2841.1222922584384</v>
      </c>
      <c r="G10">
        <f t="shared" si="2"/>
        <v>7.9519544264252717</v>
      </c>
      <c r="H10">
        <f t="shared" si="4"/>
        <v>1.9483808213392129</v>
      </c>
      <c r="K10">
        <f t="shared" si="0"/>
        <v>2860.2800014977361</v>
      </c>
      <c r="L10" s="1"/>
      <c r="M10" s="1"/>
    </row>
    <row r="11" spans="2:13" x14ac:dyDescent="0.25">
      <c r="B11">
        <v>1879</v>
      </c>
      <c r="C11" t="s">
        <v>5</v>
      </c>
      <c r="D11">
        <v>2909.4331983805669</v>
      </c>
      <c r="E11">
        <f t="shared" si="1"/>
        <v>7.975713564005189</v>
      </c>
      <c r="F11">
        <f t="shared" si="3"/>
        <v>2895.0043666020615</v>
      </c>
      <c r="G11">
        <f t="shared" si="2"/>
        <v>7.9707418983313678</v>
      </c>
      <c r="H11">
        <f t="shared" si="4"/>
        <v>9.9574945610335632</v>
      </c>
      <c r="K11">
        <f t="shared" si="0"/>
        <v>2911.7650415246953</v>
      </c>
      <c r="L11" s="1"/>
      <c r="M11" s="1"/>
    </row>
    <row r="12" spans="2:13" x14ac:dyDescent="0.25">
      <c r="B12">
        <v>1880</v>
      </c>
      <c r="C12" t="s">
        <v>5</v>
      </c>
      <c r="D12">
        <v>3183.9549724523363</v>
      </c>
      <c r="E12">
        <f t="shared" si="1"/>
        <v>8.0658794050465428</v>
      </c>
      <c r="F12">
        <f t="shared" si="3"/>
        <v>2949.9083180903194</v>
      </c>
      <c r="G12">
        <f t="shared" si="2"/>
        <v>7.9895293702374648</v>
      </c>
      <c r="H12">
        <f t="shared" si="4"/>
        <v>9.4355757755349767</v>
      </c>
      <c r="K12">
        <f t="shared" si="0"/>
        <v>2964.1768122721401</v>
      </c>
      <c r="L12" s="1"/>
      <c r="M12" s="1"/>
    </row>
    <row r="13" spans="2:13" x14ac:dyDescent="0.25">
      <c r="B13">
        <v>1881</v>
      </c>
      <c r="C13" t="s">
        <v>5</v>
      </c>
      <c r="D13">
        <v>3215.4494327735151</v>
      </c>
      <c r="E13">
        <f t="shared" si="1"/>
        <v>8.07572241936621</v>
      </c>
      <c r="F13">
        <f t="shared" si="3"/>
        <v>3005.8535266916238</v>
      </c>
      <c r="G13">
        <f t="shared" si="2"/>
        <v>8.0083168421435609</v>
      </c>
      <c r="H13">
        <f t="shared" si="4"/>
        <v>0.98916161169582129</v>
      </c>
      <c r="K13">
        <f t="shared" si="0"/>
        <v>3017.5319948930387</v>
      </c>
      <c r="L13" s="1"/>
      <c r="M13" s="1"/>
    </row>
    <row r="14" spans="2:13" x14ac:dyDescent="0.25">
      <c r="B14">
        <v>1882</v>
      </c>
      <c r="C14" t="s">
        <v>5</v>
      </c>
      <c r="D14">
        <v>3337.9599072170781</v>
      </c>
      <c r="E14">
        <f t="shared" si="1"/>
        <v>8.1131150931301974</v>
      </c>
      <c r="F14">
        <f t="shared" si="3"/>
        <v>3062.8597399167838</v>
      </c>
      <c r="G14">
        <f t="shared" si="2"/>
        <v>8.027104314049657</v>
      </c>
      <c r="H14">
        <f t="shared" si="4"/>
        <v>3.8100575675323434</v>
      </c>
      <c r="K14">
        <f t="shared" si="0"/>
        <v>3071.8475708011133</v>
      </c>
      <c r="L14" s="1"/>
      <c r="M14" s="1"/>
    </row>
    <row r="15" spans="2:13" x14ac:dyDescent="0.25">
      <c r="B15">
        <v>1883</v>
      </c>
      <c r="C15" t="s">
        <v>5</v>
      </c>
      <c r="D15">
        <v>3338.5870265692033</v>
      </c>
      <c r="E15">
        <f t="shared" si="1"/>
        <v>8.1133029505242042</v>
      </c>
      <c r="F15">
        <f t="shared" si="3"/>
        <v>3120.9470797894719</v>
      </c>
      <c r="G15">
        <f t="shared" si="2"/>
        <v>8.0458917859557531</v>
      </c>
      <c r="H15">
        <f t="shared" si="4"/>
        <v>1.878750403110363E-2</v>
      </c>
      <c r="K15">
        <f t="shared" si="0"/>
        <v>3127.1408270755333</v>
      </c>
      <c r="L15" s="1"/>
      <c r="M15" s="1"/>
    </row>
    <row r="16" spans="2:13" x14ac:dyDescent="0.25">
      <c r="B16">
        <v>1884</v>
      </c>
      <c r="C16" t="s">
        <v>5</v>
      </c>
      <c r="D16">
        <v>3320.2806007734507</v>
      </c>
      <c r="E16">
        <f t="shared" si="1"/>
        <v>8.1078045766443196</v>
      </c>
      <c r="F16">
        <f t="shared" si="3"/>
        <v>3180.1360499488856</v>
      </c>
      <c r="G16">
        <f t="shared" si="2"/>
        <v>8.0646792578618509</v>
      </c>
      <c r="H16">
        <f t="shared" si="4"/>
        <v>-0.54832854887609805</v>
      </c>
      <c r="K16">
        <f t="shared" si="0"/>
        <v>3183.4293619628929</v>
      </c>
      <c r="L16" s="1"/>
      <c r="M16" s="1"/>
    </row>
    <row r="17" spans="2:13" x14ac:dyDescent="0.25">
      <c r="B17">
        <v>1885</v>
      </c>
      <c r="C17" t="s">
        <v>5</v>
      </c>
      <c r="D17">
        <v>3269.9590358480282</v>
      </c>
      <c r="E17">
        <f t="shared" si="1"/>
        <v>8.0925327365492326</v>
      </c>
      <c r="F17">
        <f t="shared" si="3"/>
        <v>3240.4475428871115</v>
      </c>
      <c r="G17">
        <f t="shared" si="2"/>
        <v>8.083466729767947</v>
      </c>
      <c r="H17">
        <f t="shared" si="4"/>
        <v>-1.5155816925141896</v>
      </c>
      <c r="K17">
        <f t="shared" si="0"/>
        <v>3240.7310904782253</v>
      </c>
      <c r="L17" s="1"/>
      <c r="M17" s="1"/>
    </row>
    <row r="18" spans="2:13" x14ac:dyDescent="0.25">
      <c r="B18">
        <v>1886</v>
      </c>
      <c r="C18" t="s">
        <v>5</v>
      </c>
      <c r="D18">
        <v>3294.0650574238362</v>
      </c>
      <c r="E18">
        <f t="shared" si="1"/>
        <v>8.0998776608230116</v>
      </c>
      <c r="F18">
        <f t="shared" si="3"/>
        <v>3301.9028473237468</v>
      </c>
      <c r="G18">
        <f t="shared" si="2"/>
        <v>8.1022542016740431</v>
      </c>
      <c r="H18">
        <f t="shared" si="4"/>
        <v>0.73719643920726607</v>
      </c>
      <c r="K18">
        <f t="shared" si="0"/>
        <v>3299.0642501068332</v>
      </c>
      <c r="L18" s="1"/>
      <c r="M18" s="1"/>
    </row>
    <row r="19" spans="2:13" x14ac:dyDescent="0.25">
      <c r="B19">
        <v>1887</v>
      </c>
      <c r="C19" t="s">
        <v>5</v>
      </c>
      <c r="D19">
        <v>3368.2546090701117</v>
      </c>
      <c r="E19">
        <f t="shared" si="1"/>
        <v>8.1221499690221979</v>
      </c>
      <c r="F19">
        <f t="shared" si="3"/>
        <v>3364.5236557203798</v>
      </c>
      <c r="G19">
        <f t="shared" si="2"/>
        <v>8.1210416735801392</v>
      </c>
      <c r="H19">
        <f t="shared" si="4"/>
        <v>2.2522187738543531</v>
      </c>
      <c r="K19">
        <f t="shared" si="0"/>
        <v>3358.4474066087564</v>
      </c>
      <c r="L19" s="1"/>
      <c r="M19" s="1"/>
    </row>
    <row r="20" spans="2:13" x14ac:dyDescent="0.25">
      <c r="B20">
        <v>1888</v>
      </c>
      <c r="C20" t="s">
        <v>5</v>
      </c>
      <c r="D20">
        <v>3281.6637028255286</v>
      </c>
      <c r="E20">
        <f t="shared" si="1"/>
        <v>8.0961057992535235</v>
      </c>
      <c r="F20">
        <f t="shared" si="3"/>
        <v>3428.3320719375838</v>
      </c>
      <c r="G20">
        <f t="shared" si="2"/>
        <v>8.1398291454862353</v>
      </c>
      <c r="H20">
        <f t="shared" si="4"/>
        <v>-2.5707945596336157</v>
      </c>
      <c r="K20">
        <f t="shared" si="0"/>
        <v>3418.8994599277139</v>
      </c>
      <c r="L20" s="1"/>
      <c r="M20" s="1"/>
    </row>
    <row r="21" spans="2:13" x14ac:dyDescent="0.25">
      <c r="B21">
        <v>1889</v>
      </c>
      <c r="C21" t="s">
        <v>5</v>
      </c>
      <c r="D21">
        <v>3413.28044375645</v>
      </c>
      <c r="E21">
        <f t="shared" si="1"/>
        <v>8.1354291148121121</v>
      </c>
      <c r="F21">
        <f t="shared" si="3"/>
        <v>3493.3506190371272</v>
      </c>
      <c r="G21">
        <f t="shared" si="2"/>
        <v>8.1586166173923313</v>
      </c>
      <c r="H21">
        <f t="shared" si="4"/>
        <v>4.0106711975879339</v>
      </c>
      <c r="K21">
        <f t="shared" si="0"/>
        <v>3480.4396502064128</v>
      </c>
      <c r="L21" s="1"/>
      <c r="M21" s="1"/>
    </row>
    <row r="22" spans="2:13" x14ac:dyDescent="0.25">
      <c r="B22">
        <v>1890</v>
      </c>
      <c r="C22" t="s">
        <v>5</v>
      </c>
      <c r="D22">
        <v>3391.898281254937</v>
      </c>
      <c r="E22">
        <f t="shared" si="1"/>
        <v>8.1291450086245725</v>
      </c>
      <c r="F22">
        <f t="shared" si="3"/>
        <v>3559.6022472321511</v>
      </c>
      <c r="G22">
        <f t="shared" si="2"/>
        <v>8.1774040892984292</v>
      </c>
      <c r="H22">
        <f t="shared" si="4"/>
        <v>-0.62644024872392512</v>
      </c>
      <c r="K22">
        <f t="shared" si="0"/>
        <v>3543.0875639101282</v>
      </c>
      <c r="L22" s="1"/>
      <c r="M22" s="1"/>
    </row>
    <row r="23" spans="2:13" x14ac:dyDescent="0.25">
      <c r="B23">
        <v>1891</v>
      </c>
      <c r="C23" t="s">
        <v>5</v>
      </c>
      <c r="D23">
        <v>3467.2636507150369</v>
      </c>
      <c r="E23">
        <f t="shared" si="1"/>
        <v>8.1511209885724725</v>
      </c>
      <c r="F23">
        <f t="shared" si="3"/>
        <v>3627.1103419881242</v>
      </c>
      <c r="G23">
        <f t="shared" si="2"/>
        <v>8.1961915612045253</v>
      </c>
      <c r="H23">
        <f t="shared" si="4"/>
        <v>2.2219230416371971</v>
      </c>
      <c r="K23">
        <f t="shared" si="0"/>
        <v>3606.8631400605104</v>
      </c>
      <c r="L23" s="1"/>
      <c r="M23" s="1"/>
    </row>
    <row r="24" spans="2:13" x14ac:dyDescent="0.25">
      <c r="B24">
        <v>1892</v>
      </c>
      <c r="C24" t="s">
        <v>5</v>
      </c>
      <c r="D24">
        <v>3727.9955856921815</v>
      </c>
      <c r="E24">
        <f t="shared" si="1"/>
        <v>8.2236259917093353</v>
      </c>
      <c r="F24">
        <f t="shared" si="3"/>
        <v>3695.8987322774328</v>
      </c>
      <c r="G24">
        <f t="shared" si="2"/>
        <v>8.2149790331106214</v>
      </c>
      <c r="H24">
        <f t="shared" si="4"/>
        <v>7.5198185440376042</v>
      </c>
      <c r="K24">
        <f t="shared" si="0"/>
        <v>3671.7866765815997</v>
      </c>
      <c r="L24" s="1"/>
      <c r="M24" s="1"/>
    </row>
    <row r="25" spans="2:13" x14ac:dyDescent="0.25">
      <c r="B25">
        <v>1893</v>
      </c>
      <c r="C25" t="s">
        <v>5</v>
      </c>
      <c r="D25">
        <v>3478.4119825675657</v>
      </c>
      <c r="E25">
        <f t="shared" si="1"/>
        <v>8.1543311417713387</v>
      </c>
      <c r="F25">
        <f t="shared" si="3"/>
        <v>3765.9916989905178</v>
      </c>
      <c r="G25">
        <f t="shared" si="2"/>
        <v>8.2337665050167175</v>
      </c>
      <c r="H25">
        <f t="shared" si="4"/>
        <v>-6.6948470669467071</v>
      </c>
      <c r="K25">
        <f t="shared" si="0"/>
        <v>3737.8788367600687</v>
      </c>
      <c r="L25" s="1"/>
      <c r="M25" s="1"/>
    </row>
    <row r="26" spans="2:13" x14ac:dyDescent="0.25">
      <c r="B26">
        <v>1894</v>
      </c>
      <c r="C26" t="s">
        <v>5</v>
      </c>
      <c r="D26">
        <v>3313.7995798135421</v>
      </c>
      <c r="E26">
        <f t="shared" si="1"/>
        <v>8.1058507193362086</v>
      </c>
      <c r="F26">
        <f t="shared" si="3"/>
        <v>3837.4139835065325</v>
      </c>
      <c r="G26">
        <f t="shared" si="2"/>
        <v>8.2525539769228136</v>
      </c>
      <c r="H26">
        <f t="shared" si="4"/>
        <v>-4.7324009800735585</v>
      </c>
      <c r="K26">
        <f t="shared" si="0"/>
        <v>3805.16065582175</v>
      </c>
      <c r="L26" s="1"/>
      <c r="M26" s="1"/>
    </row>
    <row r="27" spans="2:13" x14ac:dyDescent="0.25">
      <c r="B27">
        <v>1895</v>
      </c>
      <c r="C27" t="s">
        <v>5</v>
      </c>
      <c r="D27">
        <v>3644.2203547551221</v>
      </c>
      <c r="E27">
        <f t="shared" si="1"/>
        <v>8.2008977271210401</v>
      </c>
      <c r="F27">
        <f t="shared" si="3"/>
        <v>3910.1907964265411</v>
      </c>
      <c r="G27">
        <f t="shared" si="2"/>
        <v>8.2713414488289114</v>
      </c>
      <c r="H27">
        <f t="shared" si="4"/>
        <v>9.9710548867946827</v>
      </c>
      <c r="K27">
        <f t="shared" si="0"/>
        <v>3873.6535476265417</v>
      </c>
      <c r="L27" s="1"/>
      <c r="M27" s="1"/>
    </row>
    <row r="28" spans="2:13" x14ac:dyDescent="0.25">
      <c r="B28">
        <v>1896</v>
      </c>
      <c r="C28" t="s">
        <v>5</v>
      </c>
      <c r="D28">
        <v>3504.4280715560494</v>
      </c>
      <c r="E28">
        <f t="shared" si="1"/>
        <v>8.1617826111345266</v>
      </c>
      <c r="F28">
        <f t="shared" si="3"/>
        <v>3984.3478264723426</v>
      </c>
      <c r="G28">
        <f t="shared" si="2"/>
        <v>8.2901289207350075</v>
      </c>
      <c r="H28">
        <f t="shared" si="4"/>
        <v>-3.8359997363130449</v>
      </c>
      <c r="K28">
        <f t="shared" si="0"/>
        <v>3943.3793114838195</v>
      </c>
      <c r="L28" s="1"/>
      <c r="M28" s="1"/>
    </row>
    <row r="29" spans="2:13" x14ac:dyDescent="0.25">
      <c r="B29">
        <v>1897</v>
      </c>
      <c r="C29" t="s">
        <v>5</v>
      </c>
      <c r="D29">
        <v>3769.4832967669827</v>
      </c>
      <c r="E29">
        <f t="shared" si="1"/>
        <v>8.2346932144884661</v>
      </c>
      <c r="F29">
        <f t="shared" si="3"/>
        <v>4059.9112495540644</v>
      </c>
      <c r="G29">
        <f t="shared" si="2"/>
        <v>8.3089163926411036</v>
      </c>
      <c r="H29">
        <f t="shared" si="4"/>
        <v>7.5634374511000413</v>
      </c>
      <c r="K29">
        <f t="shared" si="0"/>
        <v>4014.3601390905283</v>
      </c>
      <c r="L29" s="1"/>
      <c r="M29" s="1"/>
    </row>
    <row r="30" spans="2:13" x14ac:dyDescent="0.25">
      <c r="B30">
        <v>1898</v>
      </c>
      <c r="C30" t="s">
        <v>5</v>
      </c>
      <c r="D30">
        <v>3779.691749908513</v>
      </c>
      <c r="E30">
        <f t="shared" si="1"/>
        <v>8.2373977376451926</v>
      </c>
      <c r="F30">
        <f t="shared" si="3"/>
        <v>4136.9077380097206</v>
      </c>
      <c r="G30">
        <f t="shared" si="2"/>
        <v>8.3277038645471997</v>
      </c>
      <c r="H30">
        <f t="shared" si="4"/>
        <v>0.27081836787248292</v>
      </c>
      <c r="K30">
        <f t="shared" si="0"/>
        <v>4086.618621594158</v>
      </c>
      <c r="L30" s="1"/>
      <c r="M30" s="1"/>
    </row>
    <row r="31" spans="2:13" x14ac:dyDescent="0.25">
      <c r="B31">
        <v>1899</v>
      </c>
      <c r="C31" t="s">
        <v>5</v>
      </c>
      <c r="D31">
        <v>4051.3670612989567</v>
      </c>
      <c r="E31">
        <f t="shared" si="1"/>
        <v>8.3068096491444923</v>
      </c>
      <c r="F31">
        <f t="shared" si="3"/>
        <v>4215.3644700199993</v>
      </c>
      <c r="G31">
        <f t="shared" si="2"/>
        <v>8.3464913364532958</v>
      </c>
      <c r="H31">
        <f t="shared" si="4"/>
        <v>7.1877636952013324</v>
      </c>
      <c r="K31">
        <f t="shared" si="0"/>
        <v>4160.1777567828531</v>
      </c>
      <c r="L31" s="1"/>
      <c r="M31" s="1"/>
    </row>
    <row r="32" spans="2:13" x14ac:dyDescent="0.25">
      <c r="B32">
        <v>1900</v>
      </c>
      <c r="C32" t="s">
        <v>5</v>
      </c>
      <c r="D32">
        <v>4090.7872916966658</v>
      </c>
      <c r="E32">
        <f t="shared" si="1"/>
        <v>8.3164927223700431</v>
      </c>
      <c r="F32">
        <f t="shared" si="3"/>
        <v>4295.3091392016049</v>
      </c>
      <c r="G32">
        <f t="shared" si="2"/>
        <v>8.3652788083593936</v>
      </c>
      <c r="H32">
        <f t="shared" si="4"/>
        <v>0.97301058633452175</v>
      </c>
      <c r="K32">
        <f t="shared" si="0"/>
        <v>4235.0609564049446</v>
      </c>
      <c r="L32" s="1"/>
      <c r="M32" s="1"/>
    </row>
    <row r="33" spans="2:13" x14ac:dyDescent="0.25">
      <c r="B33">
        <v>1901</v>
      </c>
      <c r="C33" t="s">
        <v>5</v>
      </c>
      <c r="D33">
        <v>4463.8631881676256</v>
      </c>
      <c r="E33">
        <f t="shared" si="1"/>
        <v>8.403769855779581</v>
      </c>
      <c r="F33">
        <f t="shared" si="3"/>
        <v>4376.7699643825335</v>
      </c>
      <c r="G33">
        <f t="shared" si="2"/>
        <v>8.3840662802654897</v>
      </c>
      <c r="H33">
        <f t="shared" si="4"/>
        <v>9.1199045530481637</v>
      </c>
      <c r="K33">
        <f t="shared" si="0"/>
        <v>4311.2920536202337</v>
      </c>
      <c r="L33" s="1"/>
      <c r="M33" s="1"/>
    </row>
    <row r="34" spans="2:13" x14ac:dyDescent="0.25">
      <c r="B34">
        <v>1902</v>
      </c>
      <c r="C34" t="s">
        <v>5</v>
      </c>
      <c r="D34">
        <v>4420.6301450880228</v>
      </c>
      <c r="E34">
        <f t="shared" si="1"/>
        <v>8.3940375316720655</v>
      </c>
      <c r="F34">
        <f t="shared" si="3"/>
        <v>4459.7756995627442</v>
      </c>
      <c r="G34">
        <f t="shared" si="2"/>
        <v>8.4028537521715858</v>
      </c>
      <c r="H34">
        <f t="shared" si="4"/>
        <v>-0.96851183060898682</v>
      </c>
      <c r="K34">
        <f t="shared" si="0"/>
        <v>4388.895310585398</v>
      </c>
      <c r="L34" s="1"/>
      <c r="M34" s="1"/>
    </row>
    <row r="35" spans="2:13" x14ac:dyDescent="0.25">
      <c r="B35">
        <v>1903</v>
      </c>
      <c r="C35" t="s">
        <v>5</v>
      </c>
      <c r="D35">
        <v>4550.8943740271288</v>
      </c>
      <c r="E35">
        <f t="shared" si="1"/>
        <v>8.4230790583487352</v>
      </c>
      <c r="F35">
        <f t="shared" si="3"/>
        <v>4544.3556440637267</v>
      </c>
      <c r="G35">
        <f t="shared" si="2"/>
        <v>8.4216412240776819</v>
      </c>
      <c r="H35">
        <f t="shared" si="4"/>
        <v>2.9467343945036584</v>
      </c>
      <c r="K35">
        <f t="shared" si="0"/>
        <v>4467.8954261759354</v>
      </c>
      <c r="L35" s="1"/>
      <c r="M35" s="1"/>
    </row>
    <row r="36" spans="2:13" x14ac:dyDescent="0.25">
      <c r="B36">
        <v>1904</v>
      </c>
      <c r="C36" t="s">
        <v>5</v>
      </c>
      <c r="D36">
        <v>4409.5320240043638</v>
      </c>
      <c r="E36">
        <f t="shared" si="1"/>
        <v>8.3915238458042705</v>
      </c>
      <c r="F36">
        <f t="shared" si="3"/>
        <v>4630.5396528705642</v>
      </c>
      <c r="G36">
        <f t="shared" si="2"/>
        <v>8.440428695983778</v>
      </c>
      <c r="H36">
        <f t="shared" si="4"/>
        <v>-3.1062542525607362</v>
      </c>
      <c r="K36">
        <f t="shared" si="0"/>
        <v>4548.3175438471026</v>
      </c>
      <c r="L36" s="1"/>
      <c r="M36" s="1"/>
    </row>
    <row r="37" spans="2:13" x14ac:dyDescent="0.25">
      <c r="B37">
        <v>1905</v>
      </c>
      <c r="C37" t="s">
        <v>5</v>
      </c>
      <c r="D37">
        <v>4642.1638917608461</v>
      </c>
      <c r="E37">
        <f t="shared" si="1"/>
        <v>8.4429358924930877</v>
      </c>
      <c r="F37">
        <f t="shared" si="3"/>
        <v>4718.35814717013</v>
      </c>
      <c r="G37">
        <f t="shared" si="2"/>
        <v>8.4592161678898758</v>
      </c>
      <c r="H37">
        <f t="shared" si="4"/>
        <v>5.2756588792210568</v>
      </c>
      <c r="K37">
        <f t="shared" si="0"/>
        <v>4630.1872596363501</v>
      </c>
      <c r="L37" s="1"/>
      <c r="M37" s="1"/>
    </row>
    <row r="38" spans="2:13" x14ac:dyDescent="0.25">
      <c r="B38">
        <v>1906</v>
      </c>
      <c r="C38" t="s">
        <v>5</v>
      </c>
      <c r="D38">
        <v>5079.124239244491</v>
      </c>
      <c r="E38">
        <f t="shared" si="1"/>
        <v>8.5328941318614895</v>
      </c>
      <c r="F38">
        <f t="shared" si="3"/>
        <v>4807.8421250891397</v>
      </c>
      <c r="G38">
        <f t="shared" si="2"/>
        <v>8.4780036397959719</v>
      </c>
      <c r="H38">
        <f t="shared" si="4"/>
        <v>9.4128591250124636</v>
      </c>
      <c r="K38">
        <f t="shared" si="0"/>
        <v>4713.5306303098041</v>
      </c>
      <c r="L38" s="1"/>
      <c r="M38" s="1"/>
    </row>
    <row r="39" spans="2:13" x14ac:dyDescent="0.25">
      <c r="B39">
        <v>1907</v>
      </c>
      <c r="C39" t="s">
        <v>5</v>
      </c>
      <c r="D39">
        <v>5064.8904269570303</v>
      </c>
      <c r="E39">
        <f t="shared" si="1"/>
        <v>8.5300877830740571</v>
      </c>
      <c r="F39">
        <f t="shared" si="3"/>
        <v>4899.023172635857</v>
      </c>
      <c r="G39">
        <f t="shared" si="2"/>
        <v>8.496791111702068</v>
      </c>
      <c r="H39">
        <f t="shared" si="4"/>
        <v>-0.28024146717029463</v>
      </c>
      <c r="K39">
        <f t="shared" si="0"/>
        <v>4798.3741816553802</v>
      </c>
      <c r="L39" s="1"/>
      <c r="M39" s="1"/>
    </row>
    <row r="40" spans="2:13" x14ac:dyDescent="0.25">
      <c r="B40">
        <v>1908</v>
      </c>
      <c r="C40" t="s">
        <v>5</v>
      </c>
      <c r="D40">
        <v>4560.6159676604348</v>
      </c>
      <c r="E40">
        <f t="shared" si="1"/>
        <v>8.4252129740131529</v>
      </c>
      <c r="F40">
        <f t="shared" si="3"/>
        <v>4991.9334748493056</v>
      </c>
      <c r="G40">
        <f t="shared" si="2"/>
        <v>8.5155785836081641</v>
      </c>
      <c r="H40">
        <f t="shared" si="4"/>
        <v>-9.956275788567492</v>
      </c>
      <c r="K40">
        <f t="shared" si="0"/>
        <v>4884.7449169251768</v>
      </c>
      <c r="L40" s="1"/>
      <c r="M40" s="1"/>
    </row>
    <row r="41" spans="2:13" x14ac:dyDescent="0.25">
      <c r="B41">
        <v>1909</v>
      </c>
      <c r="C41" t="s">
        <v>5</v>
      </c>
      <c r="D41">
        <v>5017.4959876713074</v>
      </c>
      <c r="E41">
        <f t="shared" si="1"/>
        <v>8.52068628100327</v>
      </c>
      <c r="F41">
        <f t="shared" si="3"/>
        <v>5086.6058271599268</v>
      </c>
      <c r="G41">
        <f t="shared" si="2"/>
        <v>8.5343660555142602</v>
      </c>
      <c r="H41">
        <f t="shared" si="4"/>
        <v>10.017945454092892</v>
      </c>
      <c r="K41">
        <f t="shared" si="0"/>
        <v>4972.67032542983</v>
      </c>
      <c r="L41" s="1"/>
      <c r="M41" s="1"/>
    </row>
    <row r="42" spans="2:13" x14ac:dyDescent="0.25">
      <c r="B42">
        <v>1910</v>
      </c>
      <c r="C42" t="s">
        <v>5</v>
      </c>
      <c r="D42">
        <v>4963.7357034290217</v>
      </c>
      <c r="E42">
        <f t="shared" si="1"/>
        <v>8.5099139022456995</v>
      </c>
      <c r="F42">
        <f t="shared" si="3"/>
        <v>5183.0736469656949</v>
      </c>
      <c r="G42">
        <f t="shared" si="2"/>
        <v>8.5531535274203581</v>
      </c>
      <c r="H42">
        <f t="shared" si="4"/>
        <v>-1.0714564470879928</v>
      </c>
      <c r="K42">
        <f t="shared" si="0"/>
        <v>5062.1783912875671</v>
      </c>
      <c r="L42" s="1"/>
      <c r="M42" s="1"/>
    </row>
    <row r="43" spans="2:13" x14ac:dyDescent="0.25">
      <c r="B43">
        <v>1911</v>
      </c>
      <c r="C43" t="s">
        <v>5</v>
      </c>
      <c r="D43">
        <v>5045.6839038988055</v>
      </c>
      <c r="E43">
        <f t="shared" si="1"/>
        <v>8.526288484333346</v>
      </c>
      <c r="F43">
        <f t="shared" si="3"/>
        <v>5281.3709854277713</v>
      </c>
      <c r="G43">
        <f t="shared" si="2"/>
        <v>8.5719409993264541</v>
      </c>
      <c r="H43">
        <f t="shared" si="4"/>
        <v>1.6509380306685806</v>
      </c>
      <c r="K43">
        <f t="shared" si="0"/>
        <v>5153.2976023307438</v>
      </c>
      <c r="L43" s="1"/>
      <c r="M43" s="1"/>
    </row>
    <row r="44" spans="2:13" x14ac:dyDescent="0.25">
      <c r="B44">
        <v>1912</v>
      </c>
      <c r="C44" t="s">
        <v>5</v>
      </c>
      <c r="D44">
        <v>5200.6984734020871</v>
      </c>
      <c r="E44">
        <f t="shared" si="1"/>
        <v>8.5565482173572462</v>
      </c>
      <c r="F44">
        <f t="shared" si="3"/>
        <v>5381.5325394898682</v>
      </c>
      <c r="G44">
        <f t="shared" si="2"/>
        <v>8.5907284712325502</v>
      </c>
      <c r="H44">
        <f t="shared" si="4"/>
        <v>3.0722211786493814</v>
      </c>
      <c r="K44">
        <f t="shared" si="0"/>
        <v>5246.0569591726971</v>
      </c>
      <c r="L44" s="1"/>
      <c r="M44" s="1"/>
    </row>
    <row r="45" spans="2:13" x14ac:dyDescent="0.25">
      <c r="B45">
        <v>1913</v>
      </c>
      <c r="C45" t="s">
        <v>5</v>
      </c>
      <c r="D45">
        <v>5300.7294633526626</v>
      </c>
      <c r="E45">
        <f t="shared" si="1"/>
        <v>8.5755997246642828</v>
      </c>
      <c r="F45">
        <f t="shared" si="3"/>
        <v>5483.5936641255557</v>
      </c>
      <c r="G45">
        <f t="shared" si="2"/>
        <v>8.6095159431386463</v>
      </c>
      <c r="H45">
        <f t="shared" si="4"/>
        <v>1.9234145271479042</v>
      </c>
      <c r="K45">
        <f t="shared" si="0"/>
        <v>5340.4859844378061</v>
      </c>
      <c r="L45" s="1"/>
      <c r="M45" s="1"/>
    </row>
    <row r="46" spans="2:13" x14ac:dyDescent="0.25">
      <c r="B46">
        <v>1914</v>
      </c>
      <c r="C46" t="s">
        <v>5</v>
      </c>
      <c r="D46">
        <v>4799.2011356213252</v>
      </c>
      <c r="E46">
        <f t="shared" si="1"/>
        <v>8.4762047529660691</v>
      </c>
      <c r="F46">
        <f t="shared" si="3"/>
        <v>5587.5903848178432</v>
      </c>
      <c r="G46">
        <f t="shared" si="2"/>
        <v>8.6283034150447424</v>
      </c>
      <c r="H46">
        <f t="shared" si="4"/>
        <v>-9.4614964072157193</v>
      </c>
      <c r="K46">
        <f t="shared" si="0"/>
        <v>5436.6147321576864</v>
      </c>
      <c r="L46" s="1"/>
      <c r="M46" s="1"/>
    </row>
    <row r="47" spans="2:13" x14ac:dyDescent="0.25">
      <c r="B47">
        <v>1915</v>
      </c>
      <c r="C47" t="s">
        <v>5</v>
      </c>
      <c r="D47">
        <v>4864.1926174696109</v>
      </c>
      <c r="E47">
        <f t="shared" si="1"/>
        <v>8.4896560234930067</v>
      </c>
      <c r="F47">
        <f t="shared" si="3"/>
        <v>5693.5594102754358</v>
      </c>
      <c r="G47">
        <f t="shared" si="2"/>
        <v>8.6470908869508385</v>
      </c>
      <c r="H47">
        <f t="shared" si="4"/>
        <v>1.3542145872132094</v>
      </c>
      <c r="K47">
        <f t="shared" si="0"/>
        <v>5534.4737973365245</v>
      </c>
      <c r="L47" s="1"/>
      <c r="M47" s="1"/>
    </row>
    <row r="48" spans="2:13" x14ac:dyDescent="0.25">
      <c r="B48">
        <v>1916</v>
      </c>
      <c r="C48" t="s">
        <v>5</v>
      </c>
      <c r="D48">
        <v>5458.6928998476023</v>
      </c>
      <c r="E48">
        <f t="shared" si="1"/>
        <v>8.6049646444469357</v>
      </c>
      <c r="F48">
        <f t="shared" si="3"/>
        <v>5801.5381453901546</v>
      </c>
      <c r="G48">
        <f t="shared" si="2"/>
        <v>8.6658783588569364</v>
      </c>
      <c r="H48">
        <f t="shared" si="4"/>
        <v>12.221972465540532</v>
      </c>
      <c r="K48">
        <f t="shared" si="0"/>
        <v>5634.0943256885821</v>
      </c>
      <c r="L48" s="1"/>
      <c r="M48" s="1"/>
    </row>
    <row r="49" spans="2:13" x14ac:dyDescent="0.25">
      <c r="B49">
        <v>1917</v>
      </c>
      <c r="C49" t="s">
        <v>5</v>
      </c>
      <c r="D49">
        <v>5247.7368735370892</v>
      </c>
      <c r="E49">
        <f t="shared" si="1"/>
        <v>8.5655521909403305</v>
      </c>
      <c r="F49">
        <f t="shared" si="3"/>
        <v>5911.5647044400957</v>
      </c>
      <c r="G49">
        <f t="shared" si="2"/>
        <v>8.6846658307630324</v>
      </c>
      <c r="H49">
        <f t="shared" si="4"/>
        <v>-3.8645886511842864</v>
      </c>
      <c r="K49">
        <f t="shared" si="0"/>
        <v>5735.5080235509768</v>
      </c>
      <c r="L49" s="1"/>
      <c r="M49" s="1"/>
    </row>
    <row r="50" spans="2:13" x14ac:dyDescent="0.25">
      <c r="B50">
        <v>1918</v>
      </c>
      <c r="C50" t="s">
        <v>5</v>
      </c>
      <c r="D50">
        <v>5658.9843937575033</v>
      </c>
      <c r="E50">
        <f t="shared" si="1"/>
        <v>8.6409997193648209</v>
      </c>
      <c r="F50">
        <f t="shared" si="3"/>
        <v>6023.6779245431908</v>
      </c>
      <c r="G50">
        <f t="shared" si="2"/>
        <v>8.7034533026691285</v>
      </c>
      <c r="H50">
        <f t="shared" si="4"/>
        <v>7.836664263679527</v>
      </c>
      <c r="K50">
        <f t="shared" si="0"/>
        <v>5838.7471679748942</v>
      </c>
      <c r="L50" s="1"/>
      <c r="M50" s="1"/>
    </row>
    <row r="51" spans="2:13" x14ac:dyDescent="0.25">
      <c r="B51">
        <v>1919</v>
      </c>
      <c r="C51" t="s">
        <v>5</v>
      </c>
      <c r="D51">
        <v>5680.4064926568881</v>
      </c>
      <c r="E51">
        <f t="shared" si="1"/>
        <v>8.6447780747631082</v>
      </c>
      <c r="F51">
        <f t="shared" si="3"/>
        <v>6137.9173793659093</v>
      </c>
      <c r="G51">
        <f t="shared" si="2"/>
        <v>8.7222407745752246</v>
      </c>
      <c r="H51">
        <f t="shared" si="4"/>
        <v>0.37855023814901134</v>
      </c>
      <c r="K51">
        <f t="shared" si="0"/>
        <v>5943.8446169984427</v>
      </c>
      <c r="L51" s="1"/>
      <c r="M51" s="1"/>
    </row>
    <row r="52" spans="2:13" x14ac:dyDescent="0.25">
      <c r="B52">
        <v>1920</v>
      </c>
      <c r="C52" t="s">
        <v>5</v>
      </c>
      <c r="D52">
        <v>5552.3273640778061</v>
      </c>
      <c r="E52">
        <f t="shared" si="1"/>
        <v>8.6219724637188726</v>
      </c>
      <c r="F52">
        <f t="shared" si="3"/>
        <v>6254.323393091955</v>
      </c>
      <c r="G52">
        <f t="shared" si="2"/>
        <v>8.7410282464813207</v>
      </c>
      <c r="H52">
        <f t="shared" si="4"/>
        <v>-2.2547528727856148</v>
      </c>
      <c r="K52">
        <f t="shared" si="0"/>
        <v>6050.8338201044144</v>
      </c>
      <c r="L52" s="1"/>
      <c r="M52" s="1"/>
    </row>
    <row r="53" spans="2:13" x14ac:dyDescent="0.25">
      <c r="B53">
        <v>1921</v>
      </c>
      <c r="C53" t="s">
        <v>5</v>
      </c>
      <c r="D53">
        <v>5322.7335909107596</v>
      </c>
      <c r="E53">
        <f t="shared" si="1"/>
        <v>8.5797422832467429</v>
      </c>
      <c r="F53">
        <f t="shared" si="3"/>
        <v>6372.9370546558712</v>
      </c>
      <c r="G53">
        <f t="shared" si="2"/>
        <v>8.7598157183874186</v>
      </c>
      <c r="H53">
        <f t="shared" si="4"/>
        <v>-4.1350907126345255</v>
      </c>
      <c r="K53">
        <f t="shared" si="0"/>
        <v>6159.7488288662935</v>
      </c>
      <c r="L53" s="1"/>
      <c r="M53" s="1"/>
    </row>
    <row r="54" spans="2:13" x14ac:dyDescent="0.25">
      <c r="B54">
        <v>1922</v>
      </c>
      <c r="C54" t="s">
        <v>5</v>
      </c>
      <c r="D54">
        <v>5539.843678722711</v>
      </c>
      <c r="E54">
        <f t="shared" si="1"/>
        <v>8.6197215625061716</v>
      </c>
      <c r="F54">
        <f t="shared" si="3"/>
        <v>6493.8002322465954</v>
      </c>
      <c r="G54">
        <f t="shared" si="2"/>
        <v>8.7786031902935147</v>
      </c>
      <c r="H54">
        <f t="shared" si="4"/>
        <v>4.0789208045785674</v>
      </c>
      <c r="K54">
        <f t="shared" si="0"/>
        <v>6270.6243077858871</v>
      </c>
      <c r="L54" s="1"/>
      <c r="M54" s="1"/>
    </row>
    <row r="55" spans="2:13" x14ac:dyDescent="0.25">
      <c r="B55">
        <v>1923</v>
      </c>
      <c r="C55" t="s">
        <v>5</v>
      </c>
      <c r="D55">
        <v>6164.1990354756335</v>
      </c>
      <c r="E55">
        <f t="shared" si="1"/>
        <v>8.7265134859050093</v>
      </c>
      <c r="F55">
        <f t="shared" si="3"/>
        <v>6616.9555880860689</v>
      </c>
      <c r="G55">
        <f t="shared" si="2"/>
        <v>8.7973906621996107</v>
      </c>
      <c r="H55">
        <f t="shared" si="4"/>
        <v>11.27027029933949</v>
      </c>
      <c r="K55">
        <f t="shared" si="0"/>
        <v>6383.4955453260336</v>
      </c>
      <c r="L55" s="1"/>
      <c r="M55" s="1"/>
    </row>
    <row r="56" spans="2:13" x14ac:dyDescent="0.25">
      <c r="B56">
        <v>1924</v>
      </c>
      <c r="C56" t="s">
        <v>5</v>
      </c>
      <c r="D56">
        <v>6232.5506730215266</v>
      </c>
      <c r="E56">
        <f t="shared" si="1"/>
        <v>8.737540945813361</v>
      </c>
      <c r="F56">
        <f t="shared" si="3"/>
        <v>6742.4465934881246</v>
      </c>
      <c r="G56">
        <f t="shared" si="2"/>
        <v>8.8161781341057068</v>
      </c>
      <c r="H56">
        <f t="shared" si="4"/>
        <v>1.1088486460693714</v>
      </c>
      <c r="K56">
        <f t="shared" si="0"/>
        <v>6498.3984651419023</v>
      </c>
      <c r="L56" s="1"/>
      <c r="M56" s="1"/>
    </row>
    <row r="57" spans="2:13" x14ac:dyDescent="0.25">
      <c r="B57">
        <v>1925</v>
      </c>
      <c r="C57" t="s">
        <v>5</v>
      </c>
      <c r="D57">
        <v>6282.4188710398676</v>
      </c>
      <c r="E57">
        <f t="shared" si="1"/>
        <v>8.7455103558508611</v>
      </c>
      <c r="F57">
        <f t="shared" si="3"/>
        <v>6870.3175442029724</v>
      </c>
      <c r="G57">
        <f t="shared" si="2"/>
        <v>8.8349656060118029</v>
      </c>
      <c r="H57">
        <f t="shared" si="4"/>
        <v>0.80012503122040002</v>
      </c>
      <c r="K57">
        <f t="shared" si="0"/>
        <v>6615.3696375144564</v>
      </c>
      <c r="L57" s="1"/>
      <c r="M57" s="1"/>
    </row>
    <row r="58" spans="2:13" x14ac:dyDescent="0.25">
      <c r="B58">
        <v>1926</v>
      </c>
      <c r="C58" t="s">
        <v>5</v>
      </c>
      <c r="D58">
        <v>6602.4422138693508</v>
      </c>
      <c r="E58">
        <f t="shared" si="1"/>
        <v>8.7951948919738587</v>
      </c>
      <c r="F58">
        <f t="shared" si="3"/>
        <v>7000.6135760526877</v>
      </c>
      <c r="G58">
        <f t="shared" si="2"/>
        <v>8.853753077917899</v>
      </c>
      <c r="H58">
        <f t="shared" si="4"/>
        <v>5.0939510624593787</v>
      </c>
      <c r="K58">
        <f t="shared" si="0"/>
        <v>6734.4462909897165</v>
      </c>
      <c r="L58" s="1"/>
      <c r="M58" s="1"/>
    </row>
    <row r="59" spans="2:13" x14ac:dyDescent="0.25">
      <c r="B59">
        <v>1927</v>
      </c>
      <c r="C59" t="s">
        <v>5</v>
      </c>
      <c r="D59">
        <v>6576.4989456243411</v>
      </c>
      <c r="E59">
        <f t="shared" si="1"/>
        <v>8.7912578075840795</v>
      </c>
      <c r="F59">
        <f t="shared" si="3"/>
        <v>7133.3806808632307</v>
      </c>
      <c r="G59">
        <f t="shared" si="2"/>
        <v>8.8725405498239969</v>
      </c>
      <c r="H59">
        <f t="shared" si="4"/>
        <v>-0.39293442342459572</v>
      </c>
      <c r="K59">
        <f t="shared" si="0"/>
        <v>6855.6663242275317</v>
      </c>
      <c r="L59" s="1"/>
      <c r="M59" s="1"/>
    </row>
    <row r="60" spans="2:13" x14ac:dyDescent="0.25">
      <c r="B60">
        <v>1928</v>
      </c>
      <c r="C60" t="s">
        <v>5</v>
      </c>
      <c r="D60">
        <v>6569.345446429309</v>
      </c>
      <c r="E60">
        <f t="shared" si="1"/>
        <v>8.7901694788791627</v>
      </c>
      <c r="F60">
        <f t="shared" si="3"/>
        <v>7268.665722698619</v>
      </c>
      <c r="G60">
        <f t="shared" si="2"/>
        <v>8.891328021730093</v>
      </c>
      <c r="H60">
        <f t="shared" si="4"/>
        <v>-0.10877366900198249</v>
      </c>
      <c r="K60">
        <f t="shared" si="0"/>
        <v>6979.068318063627</v>
      </c>
      <c r="L60" s="1"/>
      <c r="M60" s="1"/>
    </row>
    <row r="61" spans="2:13" x14ac:dyDescent="0.25">
      <c r="B61">
        <v>1929</v>
      </c>
      <c r="C61" t="s">
        <v>5</v>
      </c>
      <c r="D61">
        <v>6898.7221563254125</v>
      </c>
      <c r="E61">
        <f t="shared" si="1"/>
        <v>8.8390914786992401</v>
      </c>
      <c r="F61">
        <f t="shared" si="3"/>
        <v>7406.5164544029776</v>
      </c>
      <c r="G61">
        <f t="shared" si="2"/>
        <v>8.910115493636189</v>
      </c>
      <c r="H61">
        <f t="shared" si="4"/>
        <v>5.0138436558414323</v>
      </c>
      <c r="K61">
        <f t="shared" si="0"/>
        <v>7104.6915477887724</v>
      </c>
      <c r="L61" s="1"/>
      <c r="M61" s="1"/>
    </row>
    <row r="62" spans="2:13" x14ac:dyDescent="0.25">
      <c r="B62">
        <v>1930</v>
      </c>
      <c r="C62" t="s">
        <v>5</v>
      </c>
      <c r="D62">
        <v>6212.7127066015455</v>
      </c>
      <c r="E62">
        <f t="shared" si="1"/>
        <v>8.7343529083059313</v>
      </c>
      <c r="F62">
        <f t="shared" si="3"/>
        <v>7546.9815344563167</v>
      </c>
      <c r="G62">
        <f t="shared" si="2"/>
        <v>8.9289029655422851</v>
      </c>
      <c r="H62">
        <f t="shared" si="4"/>
        <v>-9.9440075158682468</v>
      </c>
      <c r="K62">
        <f t="shared" si="0"/>
        <v>7232.5759956489701</v>
      </c>
      <c r="L62" s="1"/>
      <c r="M62" s="1"/>
    </row>
    <row r="63" spans="2:13" x14ac:dyDescent="0.25">
      <c r="B63">
        <v>1931</v>
      </c>
      <c r="C63" t="s">
        <v>5</v>
      </c>
      <c r="D63">
        <v>5691.3665963268159</v>
      </c>
      <c r="E63">
        <f t="shared" si="1"/>
        <v>8.6467056733843286</v>
      </c>
      <c r="F63">
        <f t="shared" si="3"/>
        <v>7690.1105441499749</v>
      </c>
      <c r="G63">
        <f t="shared" si="2"/>
        <v>8.9476904374483812</v>
      </c>
      <c r="H63">
        <f t="shared" si="4"/>
        <v>-8.3916017832396221</v>
      </c>
      <c r="K63">
        <f t="shared" si="0"/>
        <v>7362.7623635706514</v>
      </c>
      <c r="L63" s="1"/>
      <c r="M63" s="1"/>
    </row>
    <row r="64" spans="2:13" x14ac:dyDescent="0.25">
      <c r="B64">
        <v>1932</v>
      </c>
      <c r="C64" t="s">
        <v>5</v>
      </c>
      <c r="D64">
        <v>4908.365780158806</v>
      </c>
      <c r="E64">
        <f t="shared" si="1"/>
        <v>8.4986963303884977</v>
      </c>
      <c r="F64">
        <f t="shared" si="3"/>
        <v>7835.9540050877968</v>
      </c>
      <c r="G64">
        <f t="shared" si="2"/>
        <v>8.9664779093544791</v>
      </c>
      <c r="H64">
        <f t="shared" si="4"/>
        <v>-13.757694271062338</v>
      </c>
      <c r="K64">
        <f t="shared" si="0"/>
        <v>7495.2920861149232</v>
      </c>
      <c r="L64" s="1"/>
      <c r="M64" s="1"/>
    </row>
    <row r="65" spans="2:13" x14ac:dyDescent="0.25">
      <c r="B65">
        <v>1933</v>
      </c>
      <c r="C65" t="s">
        <v>5</v>
      </c>
      <c r="D65">
        <v>4776.9154778887305</v>
      </c>
      <c r="E65">
        <f t="shared" si="1"/>
        <v>8.4715503196786308</v>
      </c>
      <c r="F65">
        <f t="shared" si="3"/>
        <v>7984.5633970192248</v>
      </c>
      <c r="G65">
        <f t="shared" si="2"/>
        <v>8.9852653812605752</v>
      </c>
      <c r="H65">
        <f t="shared" si="4"/>
        <v>-2.6780869266394114</v>
      </c>
      <c r="K65">
        <f t="shared" si="0"/>
        <v>7630.2073436649916</v>
      </c>
      <c r="L65" s="1"/>
      <c r="M65" s="1"/>
    </row>
    <row r="66" spans="2:13" x14ac:dyDescent="0.25">
      <c r="B66">
        <v>1934</v>
      </c>
      <c r="C66" t="s">
        <v>5</v>
      </c>
      <c r="D66">
        <v>5113.6075934413839</v>
      </c>
      <c r="E66">
        <f t="shared" si="1"/>
        <v>8.5396604210810061</v>
      </c>
      <c r="F66">
        <f t="shared" si="3"/>
        <v>8135.9911760105933</v>
      </c>
      <c r="G66">
        <f t="shared" si="2"/>
        <v>9.0040528531666713</v>
      </c>
      <c r="H66">
        <f t="shared" si="4"/>
        <v>7.0483163688184414</v>
      </c>
      <c r="K66">
        <f t="shared" ref="K66:K129" si="5">K67/1.018</f>
        <v>7767.5510758509618</v>
      </c>
      <c r="L66" s="1"/>
      <c r="M66" s="1"/>
    </row>
    <row r="67" spans="2:13" x14ac:dyDescent="0.25">
      <c r="B67">
        <v>1935</v>
      </c>
      <c r="C67" t="s">
        <v>5</v>
      </c>
      <c r="D67">
        <v>5466.8379464879281</v>
      </c>
      <c r="E67">
        <f t="shared" ref="E67:E130" si="6">LN(D67)</f>
        <v>8.6064556563279737</v>
      </c>
      <c r="F67">
        <f t="shared" si="3"/>
        <v>8290.2907929610446</v>
      </c>
      <c r="G67">
        <f t="shared" ref="G67:G130" si="7">LN(F67)</f>
        <v>9.0228403250727673</v>
      </c>
      <c r="H67">
        <f t="shared" si="4"/>
        <v>6.9076546565596919</v>
      </c>
      <c r="K67">
        <f t="shared" si="5"/>
        <v>7907.3669952162791</v>
      </c>
      <c r="L67" s="1"/>
      <c r="M67" s="1"/>
    </row>
    <row r="68" spans="2:13" x14ac:dyDescent="0.25">
      <c r="B68">
        <v>1936</v>
      </c>
      <c r="C68" t="s">
        <v>5</v>
      </c>
      <c r="D68">
        <v>6203.8837823765753</v>
      </c>
      <c r="E68">
        <f t="shared" si="6"/>
        <v>8.7329307914286058</v>
      </c>
      <c r="F68">
        <f t="shared" ref="F68:F131" si="8">F67+(F67*$H$154/100)</f>
        <v>8447.5167124695981</v>
      </c>
      <c r="G68">
        <f t="shared" si="7"/>
        <v>9.0416277969788634</v>
      </c>
      <c r="H68">
        <f t="shared" ref="H68:H131" si="9">(-1+D68/D67)*100</f>
        <v>13.482123360948517</v>
      </c>
      <c r="K68">
        <f t="shared" si="5"/>
        <v>8049.6996011301726</v>
      </c>
      <c r="L68" s="1"/>
      <c r="M68" s="1"/>
    </row>
    <row r="69" spans="2:13" x14ac:dyDescent="0.25">
      <c r="B69">
        <v>1937</v>
      </c>
      <c r="C69" t="s">
        <v>5</v>
      </c>
      <c r="D69">
        <v>6430.1214777853302</v>
      </c>
      <c r="E69">
        <f t="shared" si="6"/>
        <v>8.7687487093992917</v>
      </c>
      <c r="F69">
        <f t="shared" si="8"/>
        <v>8607.7244320600366</v>
      </c>
      <c r="G69">
        <f t="shared" si="7"/>
        <v>9.0604152688849613</v>
      </c>
      <c r="H69">
        <f t="shared" si="9"/>
        <v>3.646710727422553</v>
      </c>
      <c r="K69">
        <f t="shared" si="5"/>
        <v>8194.5941939505155</v>
      </c>
      <c r="L69" s="1"/>
      <c r="M69" s="1"/>
    </row>
    <row r="70" spans="2:13" x14ac:dyDescent="0.25">
      <c r="B70">
        <v>1938</v>
      </c>
      <c r="C70" t="s">
        <v>5</v>
      </c>
      <c r="D70">
        <v>6126.4656718476963</v>
      </c>
      <c r="E70">
        <f t="shared" si="6"/>
        <v>8.7203733001497259</v>
      </c>
      <c r="F70">
        <f t="shared" si="8"/>
        <v>8770.9705017703964</v>
      </c>
      <c r="G70">
        <f t="shared" si="7"/>
        <v>9.0792027407910574</v>
      </c>
      <c r="H70">
        <f t="shared" si="9"/>
        <v>-4.7223961007066269</v>
      </c>
      <c r="K70">
        <f t="shared" si="5"/>
        <v>8342.0968894416255</v>
      </c>
      <c r="L70" s="1"/>
      <c r="M70" s="1"/>
    </row>
    <row r="71" spans="2:13" x14ac:dyDescent="0.25">
      <c r="B71">
        <v>1939</v>
      </c>
      <c r="C71" t="s">
        <v>5</v>
      </c>
      <c r="D71">
        <v>6560.752658907244</v>
      </c>
      <c r="E71">
        <f t="shared" si="6"/>
        <v>8.7888606099461448</v>
      </c>
      <c r="F71">
        <f t="shared" si="8"/>
        <v>8937.3125441139673</v>
      </c>
      <c r="G71">
        <f t="shared" si="7"/>
        <v>9.0979902126971535</v>
      </c>
      <c r="H71">
        <f t="shared" si="9"/>
        <v>7.0887035090261064</v>
      </c>
      <c r="K71">
        <f t="shared" si="5"/>
        <v>8492.2546334515755</v>
      </c>
      <c r="L71" s="1"/>
      <c r="M71" s="1"/>
    </row>
    <row r="72" spans="2:13" x14ac:dyDescent="0.25">
      <c r="B72">
        <v>1940</v>
      </c>
      <c r="C72" t="s">
        <v>5</v>
      </c>
      <c r="D72">
        <v>7009.637212844078</v>
      </c>
      <c r="E72">
        <f t="shared" si="6"/>
        <v>8.8550412258854294</v>
      </c>
      <c r="F72">
        <f t="shared" si="8"/>
        <v>9106.809274418858</v>
      </c>
      <c r="G72">
        <f t="shared" si="7"/>
        <v>9.1167776846032496</v>
      </c>
      <c r="H72">
        <f t="shared" si="9"/>
        <v>6.8419673362842381</v>
      </c>
      <c r="K72">
        <f t="shared" si="5"/>
        <v>8645.1152168537046</v>
      </c>
      <c r="L72" s="1"/>
      <c r="M72" s="1"/>
    </row>
    <row r="73" spans="2:13" x14ac:dyDescent="0.25">
      <c r="B73">
        <v>1941</v>
      </c>
      <c r="C73" t="s">
        <v>5</v>
      </c>
      <c r="D73">
        <v>8205.6830991173974</v>
      </c>
      <c r="E73">
        <f t="shared" si="6"/>
        <v>9.0125822540645455</v>
      </c>
      <c r="F73">
        <f t="shared" si="8"/>
        <v>9279.5205215533042</v>
      </c>
      <c r="G73">
        <f t="shared" si="7"/>
        <v>9.1355651565093456</v>
      </c>
      <c r="H73">
        <f t="shared" si="9"/>
        <v>17.06287857639408</v>
      </c>
      <c r="K73">
        <f t="shared" si="5"/>
        <v>8800.7272907570714</v>
      </c>
      <c r="L73" s="1"/>
      <c r="M73" s="1"/>
    </row>
    <row r="74" spans="2:13" x14ac:dyDescent="0.25">
      <c r="B74">
        <v>1942</v>
      </c>
      <c r="C74" t="s">
        <v>5</v>
      </c>
      <c r="D74">
        <v>9741.1051881287585</v>
      </c>
      <c r="E74">
        <f t="shared" si="6"/>
        <v>9.1841098592065187</v>
      </c>
      <c r="F74">
        <f t="shared" si="8"/>
        <v>9455.5072490440289</v>
      </c>
      <c r="G74">
        <f t="shared" si="7"/>
        <v>9.1543526284154417</v>
      </c>
      <c r="H74">
        <f t="shared" si="9"/>
        <v>18.711691281089205</v>
      </c>
      <c r="K74">
        <f t="shared" si="5"/>
        <v>8959.1403819906991</v>
      </c>
      <c r="L74" s="1"/>
      <c r="M74" s="1"/>
    </row>
    <row r="75" spans="2:13" x14ac:dyDescent="0.25">
      <c r="B75">
        <v>1943</v>
      </c>
      <c r="C75" t="s">
        <v>5</v>
      </c>
      <c r="D75">
        <v>11518.171571769917</v>
      </c>
      <c r="E75">
        <f t="shared" si="6"/>
        <v>9.3516812039245849</v>
      </c>
      <c r="F75">
        <f t="shared" si="8"/>
        <v>9634.8315765951193</v>
      </c>
      <c r="G75">
        <f t="shared" si="7"/>
        <v>9.1731401003215396</v>
      </c>
      <c r="H75">
        <f t="shared" si="9"/>
        <v>18.242964728548717</v>
      </c>
      <c r="K75">
        <f t="shared" si="5"/>
        <v>9120.4049088665324</v>
      </c>
      <c r="L75" s="1"/>
      <c r="M75" s="1"/>
    </row>
    <row r="76" spans="2:13" x14ac:dyDescent="0.25">
      <c r="B76">
        <v>1944</v>
      </c>
      <c r="C76" t="s">
        <v>5</v>
      </c>
      <c r="D76">
        <v>12333.449664236308</v>
      </c>
      <c r="E76">
        <f t="shared" si="6"/>
        <v>9.4200703351491448</v>
      </c>
      <c r="F76">
        <f t="shared" si="8"/>
        <v>9817.556802015004</v>
      </c>
      <c r="G76">
        <f t="shared" si="7"/>
        <v>9.1919275722276357</v>
      </c>
      <c r="H76">
        <f t="shared" si="9"/>
        <v>7.0781902091523907</v>
      </c>
      <c r="K76">
        <f t="shared" si="5"/>
        <v>9284.5721972261308</v>
      </c>
      <c r="L76" s="1"/>
      <c r="M76" s="1"/>
    </row>
    <row r="77" spans="2:13" x14ac:dyDescent="0.25">
      <c r="B77">
        <v>1945</v>
      </c>
      <c r="C77" t="s">
        <v>5</v>
      </c>
      <c r="D77">
        <v>11708.647557555134</v>
      </c>
      <c r="E77">
        <f t="shared" si="6"/>
        <v>9.3680829552637679</v>
      </c>
      <c r="F77">
        <f t="shared" si="8"/>
        <v>10003.747423559285</v>
      </c>
      <c r="G77">
        <f t="shared" si="7"/>
        <v>9.2107150441337318</v>
      </c>
      <c r="H77">
        <f t="shared" si="9"/>
        <v>-5.0659152442396715</v>
      </c>
      <c r="K77">
        <f t="shared" si="5"/>
        <v>9451.694496776201</v>
      </c>
      <c r="L77" s="1"/>
      <c r="M77" s="1"/>
    </row>
    <row r="78" spans="2:13" x14ac:dyDescent="0.25">
      <c r="B78">
        <v>1946</v>
      </c>
      <c r="C78" t="s">
        <v>5</v>
      </c>
      <c r="D78">
        <v>9196.5429688600834</v>
      </c>
      <c r="E78">
        <f t="shared" si="6"/>
        <v>9.126582928165714</v>
      </c>
      <c r="F78">
        <f t="shared" si="8"/>
        <v>10193.469162697298</v>
      </c>
      <c r="G78">
        <f t="shared" si="7"/>
        <v>9.2295025160398279</v>
      </c>
      <c r="H78">
        <f t="shared" si="9"/>
        <v>-21.455121749514849</v>
      </c>
      <c r="K78">
        <f t="shared" si="5"/>
        <v>9621.8249977181731</v>
      </c>
      <c r="L78" s="1"/>
      <c r="M78" s="1"/>
    </row>
    <row r="79" spans="2:13" x14ac:dyDescent="0.25">
      <c r="B79">
        <v>1947</v>
      </c>
      <c r="C79" t="s">
        <v>5</v>
      </c>
      <c r="D79">
        <v>8885.9943810129371</v>
      </c>
      <c r="E79">
        <f t="shared" si="6"/>
        <v>9.0922316511540977</v>
      </c>
      <c r="F79">
        <f t="shared" si="8"/>
        <v>10386.788987310438</v>
      </c>
      <c r="G79">
        <f t="shared" si="7"/>
        <v>9.2482899879459239</v>
      </c>
      <c r="H79">
        <f t="shared" si="9"/>
        <v>-3.3767970083832366</v>
      </c>
      <c r="K79">
        <f t="shared" si="5"/>
        <v>9795.0178476770998</v>
      </c>
      <c r="L79" s="1"/>
      <c r="M79" s="1"/>
    </row>
    <row r="80" spans="2:13" x14ac:dyDescent="0.25">
      <c r="B80">
        <v>1948</v>
      </c>
      <c r="C80" t="s">
        <v>5</v>
      </c>
      <c r="D80">
        <v>9064.5622507693461</v>
      </c>
      <c r="E80">
        <f t="shared" si="6"/>
        <v>9.112127831980958</v>
      </c>
      <c r="F80">
        <f t="shared" si="8"/>
        <v>10583.775135330454</v>
      </c>
      <c r="G80">
        <f t="shared" si="7"/>
        <v>9.26707745985202</v>
      </c>
      <c r="H80">
        <f t="shared" si="9"/>
        <v>2.0095429065087211</v>
      </c>
      <c r="K80">
        <f t="shared" si="5"/>
        <v>9971.328168935288</v>
      </c>
      <c r="L80" s="1"/>
      <c r="M80" s="1"/>
    </row>
    <row r="81" spans="2:13" x14ac:dyDescent="0.25">
      <c r="B81">
        <v>1949</v>
      </c>
      <c r="C81" t="s">
        <v>5</v>
      </c>
      <c r="D81">
        <v>8943.7443212926482</v>
      </c>
      <c r="E81">
        <f t="shared" si="6"/>
        <v>9.0987096083687273</v>
      </c>
      <c r="F81">
        <f t="shared" si="8"/>
        <v>10784.497138826033</v>
      </c>
      <c r="G81">
        <f t="shared" si="7"/>
        <v>9.2858649317581179</v>
      </c>
      <c r="H81">
        <f t="shared" si="9"/>
        <v>-1.3328600558338399</v>
      </c>
      <c r="K81">
        <f t="shared" si="5"/>
        <v>10150.812075976124</v>
      </c>
      <c r="L81" s="1"/>
      <c r="M81" s="1"/>
    </row>
    <row r="82" spans="2:13" x14ac:dyDescent="0.25">
      <c r="B82">
        <v>1950</v>
      </c>
      <c r="C82" t="s">
        <v>5</v>
      </c>
      <c r="D82">
        <v>9561.3478600652797</v>
      </c>
      <c r="E82">
        <f t="shared" si="6"/>
        <v>9.1654839856539319</v>
      </c>
      <c r="F82">
        <f t="shared" si="8"/>
        <v>10989.025848546196</v>
      </c>
      <c r="G82">
        <f t="shared" si="7"/>
        <v>9.304652403664214</v>
      </c>
      <c r="H82">
        <f t="shared" si="9"/>
        <v>6.9054248040419042</v>
      </c>
      <c r="K82">
        <f t="shared" si="5"/>
        <v>10333.526693343694</v>
      </c>
      <c r="L82" s="1"/>
      <c r="M82" s="1"/>
    </row>
    <row r="83" spans="2:13" x14ac:dyDescent="0.25">
      <c r="B83">
        <v>1951</v>
      </c>
      <c r="C83" t="s">
        <v>5</v>
      </c>
      <c r="D83">
        <v>10116.246335825619</v>
      </c>
      <c r="E83">
        <f t="shared" si="6"/>
        <v>9.2218979586030621</v>
      </c>
      <c r="F83">
        <f t="shared" si="8"/>
        <v>11197.433458929165</v>
      </c>
      <c r="G83">
        <f t="shared" si="7"/>
        <v>9.3234398755703101</v>
      </c>
      <c r="H83">
        <f t="shared" si="9"/>
        <v>5.8035591203409176</v>
      </c>
      <c r="K83">
        <f t="shared" si="5"/>
        <v>10519.530173823881</v>
      </c>
      <c r="L83" s="1"/>
      <c r="M83" s="1"/>
    </row>
    <row r="84" spans="2:13" x14ac:dyDescent="0.25">
      <c r="B84">
        <v>1952</v>
      </c>
      <c r="C84" t="s">
        <v>5</v>
      </c>
      <c r="D84">
        <v>10315.544610385077</v>
      </c>
      <c r="E84">
        <f t="shared" si="6"/>
        <v>9.2414072220161074</v>
      </c>
      <c r="F84">
        <f t="shared" si="8"/>
        <v>11409.793533585504</v>
      </c>
      <c r="G84">
        <f t="shared" si="7"/>
        <v>9.3422273474764062</v>
      </c>
      <c r="H84">
        <f t="shared" si="9"/>
        <v>1.9700812726719086</v>
      </c>
      <c r="K84">
        <f t="shared" si="5"/>
        <v>10708.881716952712</v>
      </c>
      <c r="L84" s="1"/>
      <c r="M84" s="1"/>
    </row>
    <row r="85" spans="2:13" x14ac:dyDescent="0.25">
      <c r="B85">
        <v>1953</v>
      </c>
      <c r="C85" t="s">
        <v>5</v>
      </c>
      <c r="D85">
        <v>10612.608000799082</v>
      </c>
      <c r="E85">
        <f t="shared" si="6"/>
        <v>9.2697980073215618</v>
      </c>
      <c r="F85">
        <f t="shared" si="8"/>
        <v>11626.181031264579</v>
      </c>
      <c r="G85">
        <f t="shared" si="7"/>
        <v>9.3610148193825022</v>
      </c>
      <c r="H85">
        <f t="shared" si="9"/>
        <v>2.8797644878093998</v>
      </c>
      <c r="K85">
        <f t="shared" si="5"/>
        <v>10901.641587857861</v>
      </c>
      <c r="L85" s="1"/>
      <c r="M85" s="1"/>
    </row>
    <row r="86" spans="2:13" x14ac:dyDescent="0.25">
      <c r="B86">
        <v>1954</v>
      </c>
      <c r="C86" t="s">
        <v>5</v>
      </c>
      <c r="D86">
        <v>10359.108363083189</v>
      </c>
      <c r="E86">
        <f t="shared" si="6"/>
        <v>9.2456214467701798</v>
      </c>
      <c r="F86">
        <f t="shared" si="8"/>
        <v>11846.672332313452</v>
      </c>
      <c r="G86">
        <f t="shared" si="7"/>
        <v>9.3798022912886001</v>
      </c>
      <c r="H86">
        <f t="shared" si="9"/>
        <v>-2.3886648569023339</v>
      </c>
      <c r="K86">
        <f t="shared" si="5"/>
        <v>11097.871136439302</v>
      </c>
      <c r="L86" s="1"/>
      <c r="M86" s="1"/>
    </row>
    <row r="87" spans="2:13" x14ac:dyDescent="0.25">
      <c r="B87">
        <v>1955</v>
      </c>
      <c r="C87" t="s">
        <v>5</v>
      </c>
      <c r="D87">
        <v>10896.854716719601</v>
      </c>
      <c r="E87">
        <f t="shared" si="6"/>
        <v>9.2962294684772164</v>
      </c>
      <c r="F87">
        <f t="shared" si="8"/>
        <v>12071.345265637574</v>
      </c>
      <c r="G87">
        <f t="shared" si="7"/>
        <v>9.3985897631946962</v>
      </c>
      <c r="H87">
        <f t="shared" si="9"/>
        <v>5.1910486384405541</v>
      </c>
      <c r="K87">
        <f t="shared" si="5"/>
        <v>11297.63281689521</v>
      </c>
      <c r="L87" s="1"/>
      <c r="M87" s="1"/>
    </row>
    <row r="88" spans="2:13" x14ac:dyDescent="0.25">
      <c r="B88">
        <v>1956</v>
      </c>
      <c r="C88" t="s">
        <v>5</v>
      </c>
      <c r="D88">
        <v>10914.282161950941</v>
      </c>
      <c r="E88">
        <f t="shared" si="6"/>
        <v>9.297827500623546</v>
      </c>
      <c r="F88">
        <f t="shared" si="8"/>
        <v>12300.279136172796</v>
      </c>
      <c r="G88">
        <f t="shared" si="7"/>
        <v>9.4173772351007923</v>
      </c>
      <c r="H88">
        <f t="shared" si="9"/>
        <v>0.15993096801227846</v>
      </c>
      <c r="K88">
        <f t="shared" si="5"/>
        <v>11500.990207599323</v>
      </c>
      <c r="L88" s="1"/>
      <c r="M88" s="1"/>
    </row>
    <row r="89" spans="2:13" x14ac:dyDescent="0.25">
      <c r="B89">
        <v>1957</v>
      </c>
      <c r="C89" t="s">
        <v>5</v>
      </c>
      <c r="D89">
        <v>10919.986742952833</v>
      </c>
      <c r="E89">
        <f t="shared" si="6"/>
        <v>9.2983500352828514</v>
      </c>
      <c r="F89">
        <f t="shared" si="8"/>
        <v>12533.554752878383</v>
      </c>
      <c r="G89">
        <f t="shared" si="7"/>
        <v>9.4361647070068884</v>
      </c>
      <c r="H89">
        <f t="shared" si="9"/>
        <v>5.2267120432158976E-2</v>
      </c>
      <c r="K89">
        <f t="shared" si="5"/>
        <v>11708.00803133611</v>
      </c>
      <c r="L89" s="1"/>
      <c r="M89" s="1"/>
    </row>
    <row r="90" spans="2:13" x14ac:dyDescent="0.25">
      <c r="B90">
        <v>1958</v>
      </c>
      <c r="C90" t="s">
        <v>5</v>
      </c>
      <c r="D90">
        <v>10630.528013174597</v>
      </c>
      <c r="E90">
        <f t="shared" si="6"/>
        <v>9.2714851420849396</v>
      </c>
      <c r="F90">
        <f t="shared" si="8"/>
        <v>12771.254457260919</v>
      </c>
      <c r="G90">
        <f t="shared" si="7"/>
        <v>9.4549521789129845</v>
      </c>
      <c r="H90">
        <f t="shared" si="9"/>
        <v>-2.6507241866849052</v>
      </c>
      <c r="K90">
        <f t="shared" si="5"/>
        <v>11918.752175900161</v>
      </c>
      <c r="L90" s="1"/>
      <c r="M90" s="1"/>
    </row>
    <row r="91" spans="2:13" x14ac:dyDescent="0.25">
      <c r="B91">
        <v>1959</v>
      </c>
      <c r="C91" t="s">
        <v>5</v>
      </c>
      <c r="D91">
        <v>11230.16926277906</v>
      </c>
      <c r="E91">
        <f t="shared" si="6"/>
        <v>9.3263591199945974</v>
      </c>
      <c r="F91">
        <f t="shared" si="8"/>
        <v>13013.462152439168</v>
      </c>
      <c r="G91">
        <f t="shared" si="7"/>
        <v>9.4737396508190823</v>
      </c>
      <c r="H91">
        <f t="shared" si="9"/>
        <v>5.640747560810877</v>
      </c>
      <c r="K91">
        <f t="shared" si="5"/>
        <v>12133.289715066365</v>
      </c>
      <c r="L91" s="1"/>
      <c r="M91" s="1"/>
    </row>
    <row r="92" spans="2:13" x14ac:dyDescent="0.25">
      <c r="B92">
        <v>1960</v>
      </c>
      <c r="C92" t="s">
        <v>5</v>
      </c>
      <c r="D92">
        <v>11328.475516269904</v>
      </c>
      <c r="E92">
        <f t="shared" si="6"/>
        <v>9.3350747921243364</v>
      </c>
      <c r="F92">
        <f t="shared" si="8"/>
        <v>13260.263332760154</v>
      </c>
      <c r="G92">
        <f t="shared" si="7"/>
        <v>9.4925271227251784</v>
      </c>
      <c r="H92">
        <f t="shared" si="9"/>
        <v>0.87537641856092474</v>
      </c>
      <c r="K92">
        <f t="shared" si="5"/>
        <v>12351.68892993756</v>
      </c>
      <c r="L92" s="1"/>
      <c r="M92" s="1"/>
    </row>
    <row r="93" spans="2:13" x14ac:dyDescent="0.25">
      <c r="B93">
        <v>1961</v>
      </c>
      <c r="C93" t="s">
        <v>5</v>
      </c>
      <c r="D93">
        <v>11401.734434457867</v>
      </c>
      <c r="E93">
        <f t="shared" si="6"/>
        <v>9.3415207661834554</v>
      </c>
      <c r="F93">
        <f t="shared" si="8"/>
        <v>13511.745113976916</v>
      </c>
      <c r="G93">
        <f t="shared" si="7"/>
        <v>9.5113145946312745</v>
      </c>
      <c r="H93">
        <f t="shared" si="9"/>
        <v>0.64667940609262065</v>
      </c>
      <c r="K93">
        <f t="shared" si="5"/>
        <v>12574.019330676436</v>
      </c>
      <c r="L93" s="1"/>
      <c r="M93" s="1"/>
    </row>
    <row r="94" spans="2:13" x14ac:dyDescent="0.25">
      <c r="B94">
        <v>1962</v>
      </c>
      <c r="C94" t="s">
        <v>5</v>
      </c>
      <c r="D94">
        <v>11904.984507178162</v>
      </c>
      <c r="E94">
        <f t="shared" si="6"/>
        <v>9.3847124575491101</v>
      </c>
      <c r="F94">
        <f t="shared" si="8"/>
        <v>13767.996263998573</v>
      </c>
      <c r="G94">
        <f t="shared" si="7"/>
        <v>9.5301020665373706</v>
      </c>
      <c r="H94">
        <f t="shared" si="9"/>
        <v>4.4138027912612454</v>
      </c>
      <c r="K94">
        <f t="shared" si="5"/>
        <v>12800.351678628613</v>
      </c>
      <c r="L94" s="1"/>
      <c r="M94" s="1"/>
    </row>
    <row r="95" spans="2:13" x14ac:dyDescent="0.25">
      <c r="B95">
        <v>1963</v>
      </c>
      <c r="C95" t="s">
        <v>5</v>
      </c>
      <c r="D95">
        <v>12242.340495238901</v>
      </c>
      <c r="E95">
        <f t="shared" si="6"/>
        <v>9.4126557547179726</v>
      </c>
      <c r="F95">
        <f t="shared" si="8"/>
        <v>14029.10723422358</v>
      </c>
      <c r="G95">
        <f t="shared" si="7"/>
        <v>9.5488895384434667</v>
      </c>
      <c r="H95">
        <f t="shared" si="9"/>
        <v>2.8337373127812926</v>
      </c>
      <c r="K95">
        <f t="shared" si="5"/>
        <v>13030.758008843928</v>
      </c>
      <c r="L95" s="1"/>
      <c r="M95" s="1"/>
    </row>
    <row r="96" spans="2:13" x14ac:dyDescent="0.25">
      <c r="B96">
        <v>1964</v>
      </c>
      <c r="C96" t="s">
        <v>5</v>
      </c>
      <c r="D96">
        <v>12772.566431634954</v>
      </c>
      <c r="E96">
        <f t="shared" si="6"/>
        <v>9.4550549023372454</v>
      </c>
      <c r="F96">
        <f t="shared" si="8"/>
        <v>14295.170191467216</v>
      </c>
      <c r="G96">
        <f t="shared" si="7"/>
        <v>9.5676770103495645</v>
      </c>
      <c r="H96">
        <f t="shared" si="9"/>
        <v>4.3310830686522639</v>
      </c>
      <c r="K96">
        <f t="shared" si="5"/>
        <v>13265.311653003118</v>
      </c>
      <c r="L96" s="1"/>
      <c r="M96" s="1"/>
    </row>
    <row r="97" spans="2:13" x14ac:dyDescent="0.25">
      <c r="B97">
        <v>1965</v>
      </c>
      <c r="C97" t="s">
        <v>5</v>
      </c>
      <c r="D97">
        <v>13418.701718450051</v>
      </c>
      <c r="E97">
        <f t="shared" si="6"/>
        <v>9.5044046635544834</v>
      </c>
      <c r="F97">
        <f t="shared" si="8"/>
        <v>14566.279050494575</v>
      </c>
      <c r="G97">
        <f t="shared" si="7"/>
        <v>9.5864644822556606</v>
      </c>
      <c r="H97">
        <f t="shared" si="9"/>
        <v>5.0587741334017</v>
      </c>
      <c r="K97">
        <f t="shared" si="5"/>
        <v>13504.087262757175</v>
      </c>
      <c r="L97" s="1"/>
      <c r="M97" s="1"/>
    </row>
    <row r="98" spans="2:13" x14ac:dyDescent="0.25">
      <c r="B98">
        <v>1966</v>
      </c>
      <c r="C98" t="s">
        <v>5</v>
      </c>
      <c r="D98">
        <v>14133.526658526658</v>
      </c>
      <c r="E98">
        <f t="shared" si="6"/>
        <v>9.5563050311277262</v>
      </c>
      <c r="F98">
        <f t="shared" si="8"/>
        <v>14842.529507170557</v>
      </c>
      <c r="G98">
        <f t="shared" si="7"/>
        <v>9.6052519541617567</v>
      </c>
      <c r="H98">
        <f t="shared" si="9"/>
        <v>5.3270797359908473</v>
      </c>
      <c r="K98">
        <f t="shared" si="5"/>
        <v>13747.160833486805</v>
      </c>
      <c r="L98" s="1"/>
      <c r="M98" s="1"/>
    </row>
    <row r="99" spans="2:13" x14ac:dyDescent="0.25">
      <c r="B99">
        <v>1967</v>
      </c>
      <c r="C99" t="s">
        <v>5</v>
      </c>
      <c r="D99">
        <v>14330.030395748621</v>
      </c>
      <c r="E99">
        <f t="shared" si="6"/>
        <v>9.5701126419468778</v>
      </c>
      <c r="F99">
        <f t="shared" si="8"/>
        <v>15124.019072238541</v>
      </c>
      <c r="G99">
        <f t="shared" si="7"/>
        <v>9.6240394260678528</v>
      </c>
      <c r="H99">
        <f t="shared" si="9"/>
        <v>1.3903376133189926</v>
      </c>
      <c r="K99">
        <f t="shared" si="5"/>
        <v>13994.609728489568</v>
      </c>
      <c r="L99" s="1"/>
      <c r="M99" s="1"/>
    </row>
    <row r="100" spans="2:13" x14ac:dyDescent="0.25">
      <c r="B100">
        <v>1968</v>
      </c>
      <c r="C100" t="s">
        <v>5</v>
      </c>
      <c r="D100">
        <v>14862.938825944417</v>
      </c>
      <c r="E100">
        <f t="shared" si="6"/>
        <v>9.6066260662785137</v>
      </c>
      <c r="F100">
        <f t="shared" si="8"/>
        <v>15410.847105739678</v>
      </c>
      <c r="G100">
        <f t="shared" si="7"/>
        <v>9.6428268979739489</v>
      </c>
      <c r="H100">
        <f t="shared" si="9"/>
        <v>3.7188227483027303</v>
      </c>
      <c r="K100">
        <f t="shared" si="5"/>
        <v>14246.51270360238</v>
      </c>
      <c r="L100" s="1"/>
      <c r="M100" s="1"/>
    </row>
    <row r="101" spans="2:13" x14ac:dyDescent="0.25">
      <c r="B101">
        <v>1969</v>
      </c>
      <c r="C101" t="s">
        <v>5</v>
      </c>
      <c r="D101">
        <v>15179.408615679135</v>
      </c>
      <c r="E101">
        <f t="shared" si="6"/>
        <v>9.6276950920668298</v>
      </c>
      <c r="F101">
        <f t="shared" si="8"/>
        <v>15703.114852084946</v>
      </c>
      <c r="G101">
        <f t="shared" si="7"/>
        <v>9.6616143698800467</v>
      </c>
      <c r="H101">
        <f t="shared" si="9"/>
        <v>2.1292544727580687</v>
      </c>
      <c r="K101">
        <f t="shared" si="5"/>
        <v>14502.949932267224</v>
      </c>
      <c r="L101" s="1"/>
      <c r="M101" s="1"/>
    </row>
    <row r="102" spans="2:13" x14ac:dyDescent="0.25">
      <c r="B102">
        <v>1970</v>
      </c>
      <c r="C102" t="s">
        <v>5</v>
      </c>
      <c r="D102">
        <v>15029.846087821626</v>
      </c>
      <c r="E102">
        <f t="shared" si="6"/>
        <v>9.6177932423633585</v>
      </c>
      <c r="F102">
        <f t="shared" si="8"/>
        <v>16000.925475792348</v>
      </c>
      <c r="G102">
        <f t="shared" si="7"/>
        <v>9.6804018417861428</v>
      </c>
      <c r="H102">
        <f t="shared" si="9"/>
        <v>-0.98529877971017532</v>
      </c>
      <c r="K102">
        <f t="shared" si="5"/>
        <v>14764.003031048034</v>
      </c>
      <c r="L102" s="1"/>
      <c r="M102" s="1"/>
    </row>
    <row r="103" spans="2:13" x14ac:dyDescent="0.25">
      <c r="B103">
        <v>1971</v>
      </c>
      <c r="C103" t="s">
        <v>5</v>
      </c>
      <c r="D103">
        <v>15304.298833194485</v>
      </c>
      <c r="E103">
        <f t="shared" si="6"/>
        <v>9.6358890374058266</v>
      </c>
      <c r="F103">
        <f t="shared" si="8"/>
        <v>16304.384097901879</v>
      </c>
      <c r="G103">
        <f t="shared" si="7"/>
        <v>9.6991893136922389</v>
      </c>
      <c r="H103">
        <f t="shared" si="9"/>
        <v>1.8260516027189588</v>
      </c>
      <c r="K103">
        <f t="shared" si="5"/>
        <v>15029.755085606899</v>
      </c>
      <c r="L103" s="1"/>
      <c r="M103" s="1"/>
    </row>
    <row r="104" spans="2:13" x14ac:dyDescent="0.25">
      <c r="B104">
        <v>1972</v>
      </c>
      <c r="C104" t="s">
        <v>5</v>
      </c>
      <c r="D104">
        <v>15943.867439112702</v>
      </c>
      <c r="E104">
        <f t="shared" si="6"/>
        <v>9.6768295477030701</v>
      </c>
      <c r="F104">
        <f t="shared" si="8"/>
        <v>16613.597833081083</v>
      </c>
      <c r="G104">
        <f t="shared" si="7"/>
        <v>9.717976785598335</v>
      </c>
      <c r="H104">
        <f t="shared" si="9"/>
        <v>4.179012791693637</v>
      </c>
      <c r="K104">
        <f t="shared" si="5"/>
        <v>15300.290677147823</v>
      </c>
      <c r="L104" s="1"/>
      <c r="M104" s="1"/>
    </row>
    <row r="105" spans="2:13" x14ac:dyDescent="0.25">
      <c r="B105">
        <v>1973</v>
      </c>
      <c r="C105" t="s">
        <v>5</v>
      </c>
      <c r="D105">
        <v>16689.343067071241</v>
      </c>
      <c r="E105">
        <f t="shared" si="6"/>
        <v>9.7225256550107151</v>
      </c>
      <c r="F105">
        <f t="shared" si="8"/>
        <v>16928.675827434345</v>
      </c>
      <c r="G105">
        <f t="shared" si="7"/>
        <v>9.7367642575044311</v>
      </c>
      <c r="H105">
        <f t="shared" si="9"/>
        <v>4.6756261039261782</v>
      </c>
      <c r="K105">
        <f t="shared" si="5"/>
        <v>15575.695909336484</v>
      </c>
      <c r="L105" s="1"/>
      <c r="M105" s="1"/>
    </row>
    <row r="106" spans="2:13" x14ac:dyDescent="0.25">
      <c r="B106">
        <v>1974</v>
      </c>
      <c r="C106" t="s">
        <v>5</v>
      </c>
      <c r="D106">
        <v>16491.269744779151</v>
      </c>
      <c r="E106">
        <f t="shared" si="6"/>
        <v>9.7105864134854762</v>
      </c>
      <c r="F106">
        <f t="shared" si="8"/>
        <v>17249.729297029218</v>
      </c>
      <c r="G106">
        <f t="shared" si="7"/>
        <v>9.7555517294105289</v>
      </c>
      <c r="H106">
        <f t="shared" si="9"/>
        <v>-1.1868251584024048</v>
      </c>
      <c r="K106">
        <f t="shared" si="5"/>
        <v>15856.058435704541</v>
      </c>
      <c r="L106" s="1"/>
      <c r="M106" s="1"/>
    </row>
    <row r="107" spans="2:13" x14ac:dyDescent="0.25">
      <c r="B107">
        <v>1975</v>
      </c>
      <c r="C107" t="s">
        <v>5</v>
      </c>
      <c r="D107">
        <v>16283.632676306759</v>
      </c>
      <c r="E107">
        <f t="shared" si="6"/>
        <v>9.6979157520303723</v>
      </c>
      <c r="F107">
        <f t="shared" si="8"/>
        <v>17576.871567153419</v>
      </c>
      <c r="G107">
        <f t="shared" si="7"/>
        <v>9.774339201316625</v>
      </c>
      <c r="H107">
        <f t="shared" si="9"/>
        <v>-1.2590726589632451</v>
      </c>
      <c r="K107">
        <f t="shared" si="5"/>
        <v>16141.467487547223</v>
      </c>
      <c r="L107" s="1"/>
      <c r="M107" s="1"/>
    </row>
    <row r="108" spans="2:13" x14ac:dyDescent="0.25">
      <c r="B108">
        <v>1976</v>
      </c>
      <c r="C108" t="s">
        <v>5</v>
      </c>
      <c r="D108">
        <v>16975.086568670169</v>
      </c>
      <c r="E108">
        <f t="shared" si="6"/>
        <v>9.7395020521882767</v>
      </c>
      <c r="F108">
        <f t="shared" si="8"/>
        <v>17910.218112316328</v>
      </c>
      <c r="G108">
        <f t="shared" si="7"/>
        <v>9.7931266732227211</v>
      </c>
      <c r="H108">
        <f t="shared" si="9"/>
        <v>4.2463122701698941</v>
      </c>
      <c r="K108">
        <f t="shared" si="5"/>
        <v>16432.013902323073</v>
      </c>
      <c r="L108" s="1"/>
      <c r="M108" s="1"/>
    </row>
    <row r="109" spans="2:13" x14ac:dyDescent="0.25">
      <c r="B109">
        <v>1977</v>
      </c>
      <c r="C109" t="s">
        <v>5</v>
      </c>
      <c r="D109">
        <v>17566.502753826528</v>
      </c>
      <c r="E109">
        <f t="shared" si="6"/>
        <v>9.7737491149160949</v>
      </c>
      <c r="F109">
        <f t="shared" si="8"/>
        <v>18249.886597009117</v>
      </c>
      <c r="G109">
        <f t="shared" si="7"/>
        <v>9.8119141451288172</v>
      </c>
      <c r="H109">
        <f t="shared" si="9"/>
        <v>3.4840245601333031</v>
      </c>
      <c r="K109">
        <f t="shared" si="5"/>
        <v>16727.790152564889</v>
      </c>
      <c r="L109" s="1"/>
      <c r="M109" s="1"/>
    </row>
    <row r="110" spans="2:13" x14ac:dyDescent="0.25">
      <c r="B110">
        <v>1978</v>
      </c>
      <c r="C110" t="s">
        <v>5</v>
      </c>
      <c r="D110">
        <v>18372.972123009189</v>
      </c>
      <c r="E110">
        <f t="shared" si="6"/>
        <v>9.8186359573382909</v>
      </c>
      <c r="F110">
        <f t="shared" si="8"/>
        <v>18595.996917237913</v>
      </c>
      <c r="G110">
        <f t="shared" si="7"/>
        <v>9.8307016170349133</v>
      </c>
      <c r="H110">
        <f t="shared" si="9"/>
        <v>4.5909500626525546</v>
      </c>
      <c r="K110">
        <f t="shared" si="5"/>
        <v>17028.890375311057</v>
      </c>
      <c r="L110" s="1"/>
      <c r="M110" s="1"/>
    </row>
    <row r="111" spans="2:13" x14ac:dyDescent="0.25">
      <c r="B111">
        <v>1979</v>
      </c>
      <c r="C111" t="s">
        <v>5</v>
      </c>
      <c r="D111">
        <v>18789.393703761303</v>
      </c>
      <c r="E111">
        <f t="shared" si="6"/>
        <v>9.841047824923713</v>
      </c>
      <c r="F111">
        <f t="shared" si="8"/>
        <v>18948.671242844612</v>
      </c>
      <c r="G111">
        <f t="shared" si="7"/>
        <v>9.8494890889410112</v>
      </c>
      <c r="H111">
        <f t="shared" si="9"/>
        <v>2.2664900265679577</v>
      </c>
      <c r="K111">
        <f t="shared" si="5"/>
        <v>17335.410402066656</v>
      </c>
      <c r="L111" s="1"/>
      <c r="M111" s="1"/>
    </row>
    <row r="112" spans="2:13" x14ac:dyDescent="0.25">
      <c r="B112">
        <v>1980</v>
      </c>
      <c r="C112" t="s">
        <v>5</v>
      </c>
      <c r="D112">
        <v>18577.36665413365</v>
      </c>
      <c r="E112">
        <f t="shared" si="6"/>
        <v>9.8296992721904228</v>
      </c>
      <c r="F112">
        <f t="shared" si="8"/>
        <v>19308.034060630336</v>
      </c>
      <c r="G112">
        <f t="shared" si="7"/>
        <v>9.8682765608471072</v>
      </c>
      <c r="H112">
        <f t="shared" si="9"/>
        <v>-1.1284400815190221</v>
      </c>
      <c r="K112">
        <f t="shared" si="5"/>
        <v>17647.447789303857</v>
      </c>
      <c r="L112" s="1"/>
      <c r="M112" s="1"/>
    </row>
    <row r="113" spans="2:13" x14ac:dyDescent="0.25">
      <c r="B113">
        <v>1981</v>
      </c>
      <c r="C113" t="s">
        <v>5</v>
      </c>
      <c r="D113">
        <v>18855.55486999598</v>
      </c>
      <c r="E113">
        <f t="shared" si="6"/>
        <v>9.8445628375276044</v>
      </c>
      <c r="F113">
        <f t="shared" si="8"/>
        <v>19674.212218296721</v>
      </c>
      <c r="G113">
        <f t="shared" si="7"/>
        <v>9.8870640327532033</v>
      </c>
      <c r="H113">
        <f t="shared" si="9"/>
        <v>1.4974577454465621</v>
      </c>
      <c r="K113">
        <f t="shared" si="5"/>
        <v>17965.101849511328</v>
      </c>
      <c r="L113" s="1"/>
      <c r="M113" s="1"/>
    </row>
    <row r="114" spans="2:13" x14ac:dyDescent="0.25">
      <c r="B114">
        <v>1982</v>
      </c>
      <c r="C114" t="s">
        <v>5</v>
      </c>
      <c r="D114">
        <v>18325.120263083551</v>
      </c>
      <c r="E114">
        <f t="shared" si="6"/>
        <v>9.8160280895209606</v>
      </c>
      <c r="F114">
        <f t="shared" si="8"/>
        <v>20047.334969220548</v>
      </c>
      <c r="G114">
        <f t="shared" si="7"/>
        <v>9.9058515046592994</v>
      </c>
      <c r="H114">
        <f t="shared" si="9"/>
        <v>-2.8131476934496691</v>
      </c>
      <c r="K114">
        <f t="shared" si="5"/>
        <v>18288.473682802531</v>
      </c>
      <c r="L114" s="1"/>
      <c r="M114" s="1"/>
    </row>
    <row r="115" spans="2:13" x14ac:dyDescent="0.25">
      <c r="B115">
        <v>1983</v>
      </c>
      <c r="C115" t="s">
        <v>5</v>
      </c>
      <c r="D115">
        <v>18920.156391092147</v>
      </c>
      <c r="E115">
        <f t="shared" si="6"/>
        <v>9.8479831084856677</v>
      </c>
      <c r="F115">
        <f t="shared" si="8"/>
        <v>20427.534018077542</v>
      </c>
      <c r="G115">
        <f t="shared" si="7"/>
        <v>9.9246389765653955</v>
      </c>
      <c r="H115">
        <f t="shared" si="9"/>
        <v>3.2471062643300241</v>
      </c>
      <c r="K115">
        <f t="shared" si="5"/>
        <v>18617.666209092975</v>
      </c>
      <c r="L115" s="1"/>
      <c r="M115" s="1"/>
    </row>
    <row r="116" spans="2:13" x14ac:dyDescent="0.25">
      <c r="B116">
        <v>1984</v>
      </c>
      <c r="C116" t="s">
        <v>5</v>
      </c>
      <c r="D116">
        <v>20122.667101821073</v>
      </c>
      <c r="E116">
        <f t="shared" si="6"/>
        <v>9.9096021751610674</v>
      </c>
      <c r="F116">
        <f t="shared" si="8"/>
        <v>20814.943567331404</v>
      </c>
      <c r="G116">
        <f t="shared" si="7"/>
        <v>9.9434264484714934</v>
      </c>
      <c r="H116">
        <f t="shared" si="9"/>
        <v>6.3557123200899346</v>
      </c>
      <c r="K116">
        <f t="shared" si="5"/>
        <v>18952.784200856648</v>
      </c>
      <c r="L116" s="1"/>
      <c r="M116" s="1"/>
    </row>
    <row r="117" spans="2:13" x14ac:dyDescent="0.25">
      <c r="B117">
        <v>1985</v>
      </c>
      <c r="C117" t="s">
        <v>5</v>
      </c>
      <c r="D117">
        <v>20717.322960076497</v>
      </c>
      <c r="E117">
        <f t="shared" si="6"/>
        <v>9.9387254872577717</v>
      </c>
      <c r="F117">
        <f t="shared" si="8"/>
        <v>21209.700364604545</v>
      </c>
      <c r="G117">
        <f t="shared" si="7"/>
        <v>9.9622139203775895</v>
      </c>
      <c r="H117">
        <f t="shared" si="9"/>
        <v>2.9551542807245923</v>
      </c>
      <c r="K117">
        <f t="shared" si="5"/>
        <v>19293.934316472067</v>
      </c>
      <c r="L117" s="1"/>
      <c r="M117" s="1"/>
    </row>
    <row r="118" spans="2:13" x14ac:dyDescent="0.25">
      <c r="B118">
        <v>1986</v>
      </c>
      <c r="C118" t="s">
        <v>5</v>
      </c>
      <c r="D118">
        <v>21236.085463351239</v>
      </c>
      <c r="E118">
        <f t="shared" si="6"/>
        <v>9.963457158151634</v>
      </c>
      <c r="F118">
        <f t="shared" si="8"/>
        <v>21611.943750947183</v>
      </c>
      <c r="G118">
        <f t="shared" si="7"/>
        <v>9.9810013922836855</v>
      </c>
      <c r="H118">
        <f t="shared" si="9"/>
        <v>2.5040035542933214</v>
      </c>
      <c r="K118">
        <f t="shared" si="5"/>
        <v>19641.225134168566</v>
      </c>
      <c r="L118" s="1"/>
      <c r="M118" s="1"/>
    </row>
    <row r="119" spans="2:13" x14ac:dyDescent="0.25">
      <c r="B119">
        <v>1987</v>
      </c>
      <c r="C119" t="s">
        <v>5</v>
      </c>
      <c r="D119">
        <v>21787.693674127881</v>
      </c>
      <c r="E119">
        <f t="shared" si="6"/>
        <v>9.9891005790201106</v>
      </c>
      <c r="F119">
        <f t="shared" si="8"/>
        <v>22021.81571002187</v>
      </c>
      <c r="G119">
        <f t="shared" si="7"/>
        <v>9.9997888641897816</v>
      </c>
      <c r="H119">
        <f t="shared" si="9"/>
        <v>2.5975041950579536</v>
      </c>
      <c r="K119">
        <f t="shared" si="5"/>
        <v>19994.767186583602</v>
      </c>
      <c r="L119" s="1"/>
      <c r="M119" s="1"/>
    </row>
    <row r="120" spans="2:13" x14ac:dyDescent="0.25">
      <c r="B120">
        <v>1988</v>
      </c>
      <c r="C120" t="s">
        <v>5</v>
      </c>
      <c r="D120">
        <v>22499.441620233243</v>
      </c>
      <c r="E120">
        <f t="shared" si="6"/>
        <v>10.021245771006045</v>
      </c>
      <c r="F120">
        <f t="shared" si="8"/>
        <v>22439.460918220822</v>
      </c>
      <c r="G120">
        <f t="shared" si="7"/>
        <v>10.018576336095878</v>
      </c>
      <c r="H120">
        <f t="shared" si="9"/>
        <v>3.2667429455855546</v>
      </c>
      <c r="K120">
        <f t="shared" si="5"/>
        <v>20354.672995942106</v>
      </c>
      <c r="L120" s="1"/>
      <c r="M120" s="1"/>
    </row>
    <row r="121" spans="2:13" x14ac:dyDescent="0.25">
      <c r="B121">
        <v>1989</v>
      </c>
      <c r="C121" t="s">
        <v>5</v>
      </c>
      <c r="D121">
        <v>23059.278193599523</v>
      </c>
      <c r="E121">
        <f t="shared" si="6"/>
        <v>10.045823492101565</v>
      </c>
      <c r="F121">
        <f t="shared" si="8"/>
        <v>22865.026795733713</v>
      </c>
      <c r="G121">
        <f t="shared" si="7"/>
        <v>10.037363808001974</v>
      </c>
      <c r="H121">
        <f t="shared" si="9"/>
        <v>2.4882242982547265</v>
      </c>
      <c r="K121">
        <f t="shared" si="5"/>
        <v>20721.057109869063</v>
      </c>
      <c r="L121" s="1"/>
      <c r="M121" s="1"/>
    </row>
    <row r="122" spans="2:13" x14ac:dyDescent="0.25">
      <c r="B122">
        <v>1990</v>
      </c>
      <c r="C122" t="s">
        <v>5</v>
      </c>
      <c r="D122">
        <v>23200.560312401587</v>
      </c>
      <c r="E122">
        <f t="shared" si="6"/>
        <v>10.051931708759382</v>
      </c>
      <c r="F122">
        <f t="shared" si="8"/>
        <v>23298.663558583972</v>
      </c>
      <c r="G122">
        <f t="shared" si="7"/>
        <v>10.056151279908072</v>
      </c>
      <c r="H122">
        <f t="shared" si="9"/>
        <v>0.61269098545018164</v>
      </c>
      <c r="K122">
        <f t="shared" si="5"/>
        <v>21094.036137846706</v>
      </c>
      <c r="L122" s="1"/>
      <c r="M122" s="1"/>
    </row>
    <row r="123" spans="2:13" x14ac:dyDescent="0.25">
      <c r="B123">
        <v>1991</v>
      </c>
      <c r="C123" t="s">
        <v>5</v>
      </c>
      <c r="D123">
        <v>22832.790045888927</v>
      </c>
      <c r="E123">
        <f t="shared" si="6"/>
        <v>10.03595294168843</v>
      </c>
      <c r="F123">
        <f t="shared" si="8"/>
        <v>23740.524271651964</v>
      </c>
      <c r="G123">
        <f t="shared" si="7"/>
        <v>10.074938751814168</v>
      </c>
      <c r="H123">
        <f t="shared" si="9"/>
        <v>-1.5851783817310339</v>
      </c>
      <c r="K123">
        <f t="shared" si="5"/>
        <v>21473.728788327946</v>
      </c>
      <c r="L123" s="1"/>
      <c r="M123" s="1"/>
    </row>
    <row r="124" spans="2:13" x14ac:dyDescent="0.25">
      <c r="B124">
        <v>1992</v>
      </c>
      <c r="C124" t="s">
        <v>5</v>
      </c>
      <c r="D124">
        <v>23284.981879676943</v>
      </c>
      <c r="E124">
        <f t="shared" si="6"/>
        <v>10.055563877218921</v>
      </c>
      <c r="F124">
        <f t="shared" si="8"/>
        <v>24190.764902703751</v>
      </c>
      <c r="G124">
        <f t="shared" si="7"/>
        <v>10.093726223720264</v>
      </c>
      <c r="H124">
        <f t="shared" si="9"/>
        <v>1.9804493138123158</v>
      </c>
      <c r="K124">
        <f t="shared" si="5"/>
        <v>21860.25590651785</v>
      </c>
      <c r="L124" s="1"/>
      <c r="M124" s="1"/>
    </row>
    <row r="125" spans="2:13" x14ac:dyDescent="0.25">
      <c r="B125">
        <v>1993</v>
      </c>
      <c r="C125" t="s">
        <v>5</v>
      </c>
      <c r="D125">
        <v>23640.112579572778</v>
      </c>
      <c r="E125">
        <f t="shared" si="6"/>
        <v>10.070700233757966</v>
      </c>
      <c r="F125">
        <f t="shared" si="8"/>
        <v>24649.544377444512</v>
      </c>
      <c r="G125">
        <f t="shared" si="7"/>
        <v>10.11251369562636</v>
      </c>
      <c r="H125">
        <f t="shared" si="9"/>
        <v>1.5251491357431313</v>
      </c>
      <c r="K125">
        <f t="shared" si="5"/>
        <v>22253.740512835171</v>
      </c>
      <c r="L125" s="1"/>
      <c r="M125" s="1"/>
    </row>
    <row r="126" spans="2:13" x14ac:dyDescent="0.25">
      <c r="B126">
        <v>1994</v>
      </c>
      <c r="C126" t="s">
        <v>5</v>
      </c>
      <c r="D126">
        <v>24312.788958487981</v>
      </c>
      <c r="E126">
        <f t="shared" si="6"/>
        <v>10.098757785472198</v>
      </c>
      <c r="F126">
        <f t="shared" si="8"/>
        <v>25117.024635616053</v>
      </c>
      <c r="G126">
        <f t="shared" si="7"/>
        <v>10.131301167532456</v>
      </c>
      <c r="H126">
        <f t="shared" si="9"/>
        <v>2.8454872059131331</v>
      </c>
      <c r="K126">
        <f t="shared" si="5"/>
        <v>22654.307842066206</v>
      </c>
      <c r="L126" s="1"/>
      <c r="M126" s="1"/>
    </row>
    <row r="127" spans="2:13" x14ac:dyDescent="0.25">
      <c r="B127">
        <v>1995</v>
      </c>
      <c r="C127" t="s">
        <v>5</v>
      </c>
      <c r="D127">
        <v>24637.329856251428</v>
      </c>
      <c r="E127">
        <f t="shared" si="6"/>
        <v>10.112018045551851</v>
      </c>
      <c r="F127">
        <f t="shared" si="8"/>
        <v>25593.370688158226</v>
      </c>
      <c r="G127">
        <f t="shared" si="7"/>
        <v>10.150088639438554</v>
      </c>
      <c r="H127">
        <f t="shared" si="9"/>
        <v>1.3348567221867169</v>
      </c>
      <c r="K127">
        <f t="shared" si="5"/>
        <v>23062.085383223399</v>
      </c>
      <c r="L127" s="1"/>
      <c r="M127" s="1"/>
    </row>
    <row r="128" spans="2:13" x14ac:dyDescent="0.25">
      <c r="B128">
        <v>1996</v>
      </c>
      <c r="C128" t="s">
        <v>5</v>
      </c>
      <c r="D128">
        <v>25263.10164908837</v>
      </c>
      <c r="E128">
        <f t="shared" si="6"/>
        <v>10.137100177324903</v>
      </c>
      <c r="F128">
        <f t="shared" si="8"/>
        <v>26078.750675454387</v>
      </c>
      <c r="G128">
        <f t="shared" si="7"/>
        <v>10.16887611134465</v>
      </c>
      <c r="H128">
        <f t="shared" si="9"/>
        <v>2.5399334931506701</v>
      </c>
      <c r="K128">
        <f t="shared" si="5"/>
        <v>23477.202920121421</v>
      </c>
      <c r="L128" s="1"/>
      <c r="M128" s="1"/>
    </row>
    <row r="129" spans="2:13" x14ac:dyDescent="0.25">
      <c r="B129">
        <v>1997</v>
      </c>
      <c r="C129" t="s">
        <v>5</v>
      </c>
      <c r="D129">
        <v>26074.239422588977</v>
      </c>
      <c r="E129">
        <f t="shared" si="6"/>
        <v>10.168703110607082</v>
      </c>
      <c r="F129">
        <f t="shared" si="8"/>
        <v>26573.335926681517</v>
      </c>
      <c r="G129">
        <f t="shared" si="7"/>
        <v>10.187663583250746</v>
      </c>
      <c r="H129">
        <f t="shared" si="9"/>
        <v>3.21076083517986</v>
      </c>
      <c r="K129">
        <f t="shared" si="5"/>
        <v>23899.792572683607</v>
      </c>
      <c r="L129" s="1"/>
      <c r="M129" s="1"/>
    </row>
    <row r="130" spans="2:13" x14ac:dyDescent="0.25">
      <c r="B130">
        <v>1998</v>
      </c>
      <c r="C130" t="s">
        <v>5</v>
      </c>
      <c r="D130">
        <v>26893.450858320128</v>
      </c>
      <c r="E130">
        <f t="shared" si="6"/>
        <v>10.199638073432141</v>
      </c>
      <c r="F130">
        <f t="shared" si="8"/>
        <v>27077.3010202859</v>
      </c>
      <c r="G130">
        <f t="shared" si="7"/>
        <v>10.206451055156842</v>
      </c>
      <c r="H130">
        <f t="shared" si="9"/>
        <v>3.1418421164816079</v>
      </c>
      <c r="K130">
        <f t="shared" ref="K130:K150" si="10">K131/1.018</f>
        <v>24329.988838991914</v>
      </c>
      <c r="L130" s="1"/>
      <c r="M130" s="1"/>
    </row>
    <row r="131" spans="2:13" x14ac:dyDescent="0.25">
      <c r="B131">
        <v>1999</v>
      </c>
      <c r="C131" t="s">
        <v>5</v>
      </c>
      <c r="D131">
        <v>27869.812027671189</v>
      </c>
      <c r="E131">
        <f t="shared" ref="E131:E152" si="11">LN(D131)</f>
        <v>10.235299375841523</v>
      </c>
      <c r="F131">
        <f t="shared" si="8"/>
        <v>27590.82384560573</v>
      </c>
      <c r="G131">
        <f t="shared" ref="G131:G152" si="12">LN(F131)</f>
        <v>10.225238527062938</v>
      </c>
      <c r="H131">
        <f t="shared" si="9"/>
        <v>3.6304793107240885</v>
      </c>
      <c r="K131">
        <f t="shared" si="10"/>
        <v>24767.92863809377</v>
      </c>
      <c r="L131" s="1"/>
      <c r="M131" s="1"/>
    </row>
    <row r="132" spans="2:13" x14ac:dyDescent="0.25">
      <c r="B132">
        <v>2000</v>
      </c>
      <c r="C132" t="s">
        <v>5</v>
      </c>
      <c r="D132">
        <v>28701.934318309348</v>
      </c>
      <c r="E132">
        <f t="shared" si="11"/>
        <v>10.264719797327079</v>
      </c>
      <c r="F132">
        <f t="shared" ref="F132:F182" si="13">F131+(F131*$H$154/100)</f>
        <v>28114.085665662402</v>
      </c>
      <c r="G132">
        <f t="shared" si="12"/>
        <v>10.244025998969034</v>
      </c>
      <c r="H132">
        <f t="shared" ref="H132:H152" si="14">(-1+D132/D131)*100</f>
        <v>2.9857477682733169</v>
      </c>
      <c r="K132">
        <f t="shared" si="10"/>
        <v>25213.751353579457</v>
      </c>
      <c r="L132" s="1"/>
      <c r="M132" s="1"/>
    </row>
    <row r="133" spans="2:13" x14ac:dyDescent="0.25">
      <c r="B133">
        <v>2001</v>
      </c>
      <c r="C133" t="s">
        <v>5</v>
      </c>
      <c r="D133">
        <v>28726.094319273969</v>
      </c>
      <c r="E133">
        <f t="shared" si="11"/>
        <v>10.265561198397711</v>
      </c>
      <c r="F133">
        <f t="shared" si="13"/>
        <v>28647.271181142638</v>
      </c>
      <c r="G133">
        <f t="shared" si="12"/>
        <v>10.262813470875132</v>
      </c>
      <c r="H133">
        <f t="shared" si="14"/>
        <v>8.4175514781281713E-2</v>
      </c>
      <c r="K133">
        <f t="shared" si="10"/>
        <v>25667.598877943889</v>
      </c>
      <c r="L133" s="1"/>
      <c r="M133" s="1"/>
    </row>
    <row r="134" spans="2:13" x14ac:dyDescent="0.25">
      <c r="B134">
        <v>2002</v>
      </c>
      <c r="C134" t="s">
        <v>5</v>
      </c>
      <c r="D134">
        <v>28976.930192684358</v>
      </c>
      <c r="E134">
        <f t="shared" si="11"/>
        <v>10.274255281785056</v>
      </c>
      <c r="F134">
        <f t="shared" si="13"/>
        <v>29190.568595594043</v>
      </c>
      <c r="G134">
        <f t="shared" si="12"/>
        <v>10.281600942781228</v>
      </c>
      <c r="H134">
        <f t="shared" si="14"/>
        <v>0.87319866955282155</v>
      </c>
      <c r="K134">
        <f t="shared" si="10"/>
        <v>26129.615657746879</v>
      </c>
      <c r="L134" s="1"/>
      <c r="M134" s="1"/>
    </row>
    <row r="135" spans="2:13" x14ac:dyDescent="0.25">
      <c r="B135">
        <v>2003</v>
      </c>
      <c r="C135" t="s">
        <v>5</v>
      </c>
      <c r="D135">
        <v>29458.922506871182</v>
      </c>
      <c r="E135">
        <f t="shared" si="11"/>
        <v>10.290752114564013</v>
      </c>
      <c r="F135">
        <f t="shared" si="13"/>
        <v>29744.169681857089</v>
      </c>
      <c r="G135">
        <f t="shared" si="12"/>
        <v>10.300388414687324</v>
      </c>
      <c r="H135">
        <f t="shared" si="14"/>
        <v>1.6633656877446334</v>
      </c>
      <c r="K135">
        <f t="shared" si="10"/>
        <v>26599.948739586322</v>
      </c>
      <c r="L135" s="1"/>
      <c r="M135" s="1"/>
    </row>
    <row r="136" spans="2:13" x14ac:dyDescent="0.25">
      <c r="B136">
        <v>2004</v>
      </c>
      <c r="C136" t="s">
        <v>5</v>
      </c>
      <c r="D136">
        <v>30199.800860551808</v>
      </c>
      <c r="E136">
        <f t="shared" si="11"/>
        <v>10.315590609319758</v>
      </c>
      <c r="F136">
        <f t="shared" si="13"/>
        <v>30308.269849756998</v>
      </c>
      <c r="G136">
        <f t="shared" si="12"/>
        <v>10.31917588659342</v>
      </c>
      <c r="H136">
        <f t="shared" si="14"/>
        <v>2.5149540126860437</v>
      </c>
      <c r="K136">
        <f t="shared" si="10"/>
        <v>27078.747816898875</v>
      </c>
      <c r="L136" s="1"/>
      <c r="M136" s="1"/>
    </row>
    <row r="137" spans="2:13" x14ac:dyDescent="0.25">
      <c r="B137">
        <v>2005</v>
      </c>
      <c r="C137" t="s">
        <v>5</v>
      </c>
      <c r="D137">
        <v>30841.645496424466</v>
      </c>
      <c r="E137">
        <f t="shared" si="11"/>
        <v>10.336621182169079</v>
      </c>
      <c r="F137">
        <f t="shared" si="13"/>
        <v>30883.068215079402</v>
      </c>
      <c r="G137">
        <f t="shared" si="12"/>
        <v>10.337963358499517</v>
      </c>
      <c r="H137">
        <f t="shared" si="14"/>
        <v>2.1253273782710913</v>
      </c>
      <c r="K137">
        <f t="shared" si="10"/>
        <v>27566.165277603053</v>
      </c>
      <c r="L137" s="1"/>
      <c r="M137" s="1"/>
    </row>
    <row r="138" spans="2:13" x14ac:dyDescent="0.25">
      <c r="B138">
        <v>2006</v>
      </c>
      <c r="C138" t="s">
        <v>5</v>
      </c>
      <c r="D138">
        <v>31357.539587735886</v>
      </c>
      <c r="E138">
        <f t="shared" si="11"/>
        <v>10.353210014362702</v>
      </c>
      <c r="F138">
        <f t="shared" si="13"/>
        <v>31468.767669854129</v>
      </c>
      <c r="G138">
        <f t="shared" si="12"/>
        <v>10.356750830405614</v>
      </c>
      <c r="H138">
        <f t="shared" si="14"/>
        <v>1.672719088127872</v>
      </c>
      <c r="K138">
        <f t="shared" si="10"/>
        <v>28062.356252599908</v>
      </c>
      <c r="L138" s="1"/>
      <c r="M138" s="1"/>
    </row>
    <row r="139" spans="2:13" x14ac:dyDescent="0.25">
      <c r="B139">
        <v>2007</v>
      </c>
      <c r="C139" t="s">
        <v>5</v>
      </c>
      <c r="D139">
        <v>31654.926754922406</v>
      </c>
      <c r="E139">
        <f t="shared" si="11"/>
        <v>10.362649079120628</v>
      </c>
      <c r="F139">
        <f t="shared" si="13"/>
        <v>32065.574953971922</v>
      </c>
      <c r="G139">
        <f t="shared" si="12"/>
        <v>10.37553830231171</v>
      </c>
      <c r="H139">
        <f t="shared" si="14"/>
        <v>0.94837532247851186</v>
      </c>
      <c r="K139">
        <f t="shared" si="10"/>
        <v>28567.478665146707</v>
      </c>
      <c r="L139" s="1"/>
      <c r="M139" s="1"/>
    </row>
    <row r="140" spans="2:13" x14ac:dyDescent="0.25">
      <c r="B140">
        <v>2008</v>
      </c>
      <c r="C140" t="s">
        <v>5</v>
      </c>
      <c r="D140">
        <v>31251.266490333088</v>
      </c>
      <c r="E140">
        <f t="shared" si="11"/>
        <v>10.349815182033982</v>
      </c>
      <c r="F140">
        <f t="shared" si="13"/>
        <v>32673.700728159387</v>
      </c>
      <c r="G140">
        <f t="shared" si="12"/>
        <v>10.394325774217807</v>
      </c>
      <c r="H140">
        <f t="shared" si="14"/>
        <v>-1.2751893811491666</v>
      </c>
      <c r="K140">
        <f t="shared" si="10"/>
        <v>29081.693281119347</v>
      </c>
      <c r="L140" s="1"/>
      <c r="M140" s="1"/>
    </row>
    <row r="141" spans="2:13" x14ac:dyDescent="0.25">
      <c r="B141">
        <v>2009</v>
      </c>
      <c r="C141" t="s">
        <v>5</v>
      </c>
      <c r="D141">
        <v>29898.64421649179</v>
      </c>
      <c r="E141">
        <f t="shared" si="11"/>
        <v>10.305568414420669</v>
      </c>
      <c r="F141">
        <f t="shared" si="13"/>
        <v>33293.359648337901</v>
      </c>
      <c r="G141">
        <f t="shared" si="12"/>
        <v>10.413113246123903</v>
      </c>
      <c r="H141">
        <f t="shared" si="14"/>
        <v>-4.3282158636985262</v>
      </c>
      <c r="K141">
        <f t="shared" si="10"/>
        <v>29605.163760179497</v>
      </c>
      <c r="L141" s="1"/>
      <c r="M141" s="1"/>
    </row>
    <row r="142" spans="2:13" x14ac:dyDescent="0.25">
      <c r="B142">
        <v>2010</v>
      </c>
      <c r="C142" t="s">
        <v>5</v>
      </c>
      <c r="D142">
        <v>30491.34438076369</v>
      </c>
      <c r="E142">
        <f t="shared" si="11"/>
        <v>10.325198131524642</v>
      </c>
      <c r="F142">
        <f t="shared" si="13"/>
        <v>33924.770441392757</v>
      </c>
      <c r="G142">
        <f t="shared" si="12"/>
        <v>10.431900718029999</v>
      </c>
      <c r="H142">
        <f t="shared" si="14"/>
        <v>1.9823646851015786</v>
      </c>
      <c r="K142">
        <f t="shared" si="10"/>
        <v>30138.056707862728</v>
      </c>
      <c r="L142" s="1"/>
      <c r="M142" s="1"/>
    </row>
    <row r="143" spans="2:13" x14ac:dyDescent="0.25">
      <c r="B143">
        <v>2011</v>
      </c>
      <c r="C143" t="s">
        <v>5</v>
      </c>
      <c r="D143">
        <v>30745.458205621639</v>
      </c>
      <c r="E143">
        <f t="shared" si="11"/>
        <v>10.333497561695662</v>
      </c>
      <c r="F143">
        <f t="shared" si="13"/>
        <v>34568.155982379249</v>
      </c>
      <c r="G143">
        <f t="shared" si="12"/>
        <v>10.450688189936097</v>
      </c>
      <c r="H143">
        <f t="shared" si="14"/>
        <v>0.83339659178249814</v>
      </c>
      <c r="K143">
        <f t="shared" si="10"/>
        <v>30680.541728604258</v>
      </c>
      <c r="L143" s="1"/>
      <c r="M143" s="1"/>
    </row>
    <row r="144" spans="2:13" x14ac:dyDescent="0.25">
      <c r="B144">
        <v>2012</v>
      </c>
      <c r="C144" t="s">
        <v>5</v>
      </c>
      <c r="D144">
        <v>31224.222253421813</v>
      </c>
      <c r="E144">
        <f t="shared" si="11"/>
        <v>10.348949426866819</v>
      </c>
      <c r="F144">
        <f t="shared" si="13"/>
        <v>35223.743373193007</v>
      </c>
      <c r="G144">
        <f t="shared" si="12"/>
        <v>10.469475661842193</v>
      </c>
      <c r="H144">
        <f t="shared" si="14"/>
        <v>1.5571862503992007</v>
      </c>
      <c r="K144">
        <f t="shared" si="10"/>
        <v>31232.791479719133</v>
      </c>
      <c r="L144" s="1"/>
      <c r="M144" s="1"/>
    </row>
    <row r="145" spans="2:16" x14ac:dyDescent="0.25">
      <c r="B145">
        <v>2013</v>
      </c>
      <c r="C145" t="s">
        <v>5</v>
      </c>
      <c r="D145">
        <v>31581.707325592328</v>
      </c>
      <c r="E145">
        <f t="shared" si="11"/>
        <v>10.36033334985656</v>
      </c>
      <c r="F145">
        <f t="shared" si="13"/>
        <v>35891.764022732314</v>
      </c>
      <c r="G145">
        <f t="shared" si="12"/>
        <v>10.488263133748289</v>
      </c>
      <c r="H145">
        <f t="shared" si="14"/>
        <v>1.1448966423217799</v>
      </c>
      <c r="K145">
        <f t="shared" si="10"/>
        <v>31794.981726354079</v>
      </c>
      <c r="L145" s="1"/>
      <c r="M145" s="1"/>
    </row>
    <row r="146" spans="2:16" x14ac:dyDescent="0.25">
      <c r="B146">
        <v>2014</v>
      </c>
      <c r="C146" t="s">
        <v>5</v>
      </c>
      <c r="D146">
        <v>32072.18365577019</v>
      </c>
      <c r="E146">
        <f t="shared" si="11"/>
        <v>10.375744380664459</v>
      </c>
      <c r="F146">
        <f t="shared" si="13"/>
        <v>36572.45372858068</v>
      </c>
      <c r="G146">
        <f t="shared" si="12"/>
        <v>10.507050605654385</v>
      </c>
      <c r="H146">
        <f t="shared" si="14"/>
        <v>1.553039312033655</v>
      </c>
      <c r="K146">
        <f t="shared" si="10"/>
        <v>32367.291397428453</v>
      </c>
      <c r="L146" s="1"/>
      <c r="M146" s="1"/>
    </row>
    <row r="147" spans="2:16" x14ac:dyDescent="0.25">
      <c r="B147">
        <v>2015</v>
      </c>
      <c r="C147" t="s">
        <v>5</v>
      </c>
      <c r="D147">
        <v>32703.493039904108</v>
      </c>
      <c r="E147">
        <f t="shared" si="11"/>
        <v>10.395237171972585</v>
      </c>
      <c r="F147">
        <f t="shared" si="13"/>
        <v>37266.05276023857</v>
      </c>
      <c r="G147">
        <f t="shared" si="12"/>
        <v>10.525838077560481</v>
      </c>
      <c r="H147">
        <f t="shared" si="14"/>
        <v>1.968401624628191</v>
      </c>
      <c r="K147">
        <f t="shared" si="10"/>
        <v>32949.902642582165</v>
      </c>
      <c r="L147" s="1"/>
      <c r="M147" s="1"/>
    </row>
    <row r="148" spans="2:16" x14ac:dyDescent="0.25">
      <c r="B148">
        <v>2016</v>
      </c>
      <c r="C148" t="s">
        <v>5</v>
      </c>
      <c r="D148">
        <v>33012.767870838506</v>
      </c>
      <c r="E148">
        <f t="shared" si="11"/>
        <v>10.404649670797035</v>
      </c>
      <c r="F148">
        <f t="shared" si="13"/>
        <v>37972.805943933592</v>
      </c>
      <c r="G148">
        <f t="shared" si="12"/>
        <v>10.544625549466577</v>
      </c>
      <c r="H148">
        <f t="shared" si="14"/>
        <v>0.94569357027711742</v>
      </c>
      <c r="K148">
        <f t="shared" si="10"/>
        <v>33543.000890148644</v>
      </c>
      <c r="L148" s="1"/>
      <c r="M148" s="1"/>
    </row>
    <row r="149" spans="2:16" x14ac:dyDescent="0.25">
      <c r="B149">
        <v>2017</v>
      </c>
      <c r="C149" t="s">
        <v>5</v>
      </c>
      <c r="D149">
        <v>33543.679861697616</v>
      </c>
      <c r="E149">
        <f t="shared" si="11"/>
        <v>10.420603744973002</v>
      </c>
      <c r="F149">
        <f t="shared" si="13"/>
        <v>38692.962749039143</v>
      </c>
      <c r="G149">
        <f t="shared" si="12"/>
        <v>10.563413021372675</v>
      </c>
      <c r="H149">
        <f t="shared" si="14"/>
        <v>1.6082019930479197</v>
      </c>
      <c r="K149">
        <f t="shared" si="10"/>
        <v>34146.774906171318</v>
      </c>
      <c r="L149" s="1"/>
      <c r="M149" s="1"/>
    </row>
    <row r="150" spans="2:16" x14ac:dyDescent="0.25">
      <c r="B150">
        <v>2018</v>
      </c>
      <c r="C150" t="s">
        <v>5</v>
      </c>
      <c r="D150">
        <v>34338.77075550321</v>
      </c>
      <c r="E150">
        <f t="shared" si="11"/>
        <v>10.44403033752373</v>
      </c>
      <c r="F150">
        <f t="shared" si="13"/>
        <v>39426.777376131977</v>
      </c>
      <c r="G150">
        <f t="shared" si="12"/>
        <v>10.582200493278771</v>
      </c>
      <c r="H150">
        <f t="shared" si="14"/>
        <v>2.3703150551275032</v>
      </c>
      <c r="K150">
        <f t="shared" si="10"/>
        <v>34761.416854482406</v>
      </c>
      <c r="L150" s="1"/>
      <c r="M150" s="1"/>
    </row>
    <row r="151" spans="2:16" x14ac:dyDescent="0.25">
      <c r="B151">
        <v>2019</v>
      </c>
      <c r="C151" t="s">
        <v>5</v>
      </c>
      <c r="D151">
        <v>34961.835051325332</v>
      </c>
      <c r="E151">
        <f t="shared" si="11"/>
        <v>10.462012318418386</v>
      </c>
      <c r="F151">
        <f t="shared" si="13"/>
        <v>40174.508846719786</v>
      </c>
      <c r="G151">
        <f t="shared" si="12"/>
        <v>10.600987965184867</v>
      </c>
      <c r="H151">
        <f t="shared" si="14"/>
        <v>1.8144630169158571</v>
      </c>
      <c r="K151">
        <f>K152/1.018</f>
        <v>35387.122357863089</v>
      </c>
      <c r="L151" s="1"/>
      <c r="M151" s="1"/>
    </row>
    <row r="152" spans="2:16" x14ac:dyDescent="0.25">
      <c r="B152">
        <v>2020</v>
      </c>
      <c r="C152" t="s">
        <v>5</v>
      </c>
      <c r="D152">
        <v>33646.261755272411</v>
      </c>
      <c r="E152">
        <f t="shared" si="11"/>
        <v>10.423657236933574</v>
      </c>
      <c r="F152">
        <f t="shared" si="13"/>
        <v>40936.421094670492</v>
      </c>
      <c r="G152">
        <f t="shared" si="12"/>
        <v>10.619775437090963</v>
      </c>
      <c r="H152">
        <f t="shared" si="14"/>
        <v>-3.7628839965682781</v>
      </c>
      <c r="K152">
        <f t="shared" ref="K152:K155" si="15">K153/1.018</f>
        <v>36024.090560304627</v>
      </c>
      <c r="L152" s="1"/>
      <c r="M152" s="1"/>
    </row>
    <row r="153" spans="2:16" x14ac:dyDescent="0.25">
      <c r="B153">
        <v>2021</v>
      </c>
      <c r="D153">
        <v>35683.581640982185</v>
      </c>
      <c r="F153">
        <f t="shared" si="13"/>
        <v>41712.783059375477</v>
      </c>
      <c r="K153">
        <f t="shared" si="15"/>
        <v>36672.524190390111</v>
      </c>
      <c r="L153" s="1"/>
      <c r="M153" s="1"/>
    </row>
    <row r="154" spans="2:16" x14ac:dyDescent="0.25">
      <c r="B154">
        <v>2022</v>
      </c>
      <c r="D154">
        <v>36580.12025800642</v>
      </c>
      <c r="F154">
        <f t="shared" si="13"/>
        <v>42503.868780679666</v>
      </c>
      <c r="H154">
        <f>AVERAGE(H3:H152)</f>
        <v>1.8965066899950855</v>
      </c>
      <c r="K154">
        <f t="shared" si="15"/>
        <v>37332.629625817135</v>
      </c>
      <c r="L154" s="1"/>
      <c r="M154" s="1"/>
    </row>
    <row r="155" spans="2:16" x14ac:dyDescent="0.25">
      <c r="B155">
        <v>2023</v>
      </c>
      <c r="D155">
        <v>37636.319279608571</v>
      </c>
      <c r="F155">
        <f t="shared" si="13"/>
        <v>43309.95749561199</v>
      </c>
      <c r="K155">
        <f t="shared" si="15"/>
        <v>38004.616959081846</v>
      </c>
      <c r="L155" s="1"/>
      <c r="M155" s="1"/>
    </row>
    <row r="156" spans="2:16" x14ac:dyDescent="0.25">
      <c r="B156">
        <v>2024</v>
      </c>
      <c r="D156">
        <v>38688.700064345321</v>
      </c>
      <c r="F156">
        <f t="shared" si="13"/>
        <v>44131.333736950299</v>
      </c>
      <c r="J156">
        <f t="shared" ref="J156" si="16">D156</f>
        <v>38688.700064345321</v>
      </c>
      <c r="K156">
        <f>D156</f>
        <v>38688.700064345321</v>
      </c>
      <c r="L156" s="1">
        <f>D156</f>
        <v>38688.700064345321</v>
      </c>
      <c r="M156" s="1">
        <f>D156</f>
        <v>38688.700064345321</v>
      </c>
      <c r="P156">
        <v>38688.700064345321</v>
      </c>
    </row>
    <row r="157" spans="2:16" x14ac:dyDescent="0.25">
      <c r="B157">
        <v>2025</v>
      </c>
      <c r="F157">
        <f t="shared" si="13"/>
        <v>44968.28743365562</v>
      </c>
      <c r="J157">
        <f>(J156+J156*0.021)</f>
        <v>39501.162765696572</v>
      </c>
      <c r="K157">
        <f t="shared" ref="K157:K182" si="17">K156+(K156*0.018)</f>
        <v>39385.096665503537</v>
      </c>
      <c r="L157" s="1">
        <v>43762.93359375</v>
      </c>
      <c r="M157" s="1">
        <v>38102.24609375</v>
      </c>
      <c r="P157">
        <v>39385.096665503537</v>
      </c>
    </row>
    <row r="158" spans="2:16" x14ac:dyDescent="0.25">
      <c r="B158">
        <v>2026</v>
      </c>
      <c r="F158">
        <f t="shared" si="13"/>
        <v>45821.114013211118</v>
      </c>
      <c r="J158">
        <f t="shared" ref="J158:J167" si="18">(J157+J157*0.021)</f>
        <v>40330.687183776201</v>
      </c>
      <c r="K158">
        <f t="shared" si="17"/>
        <v>40094.028405482604</v>
      </c>
      <c r="L158" s="1">
        <v>50790.9296875</v>
      </c>
      <c r="M158" s="1">
        <v>36716.01953125</v>
      </c>
      <c r="P158">
        <v>40094.028405482604</v>
      </c>
    </row>
    <row r="159" spans="2:16" x14ac:dyDescent="0.25">
      <c r="B159">
        <v>2027</v>
      </c>
      <c r="F159">
        <f t="shared" si="13"/>
        <v>46690.11450590194</v>
      </c>
      <c r="J159">
        <f t="shared" si="18"/>
        <v>41177.631614635502</v>
      </c>
      <c r="K159">
        <f t="shared" si="17"/>
        <v>40815.720916781291</v>
      </c>
      <c r="L159" s="1">
        <v>60554.18359375</v>
      </c>
      <c r="M159" s="1">
        <v>35243.296875</v>
      </c>
      <c r="P159">
        <v>40815.720916781291</v>
      </c>
    </row>
    <row r="160" spans="2:16" x14ac:dyDescent="0.25">
      <c r="B160">
        <v>2028</v>
      </c>
      <c r="F160">
        <f t="shared" si="13"/>
        <v>47575.595651072734</v>
      </c>
      <c r="J160">
        <f t="shared" si="18"/>
        <v>42042.361878542848</v>
      </c>
      <c r="K160">
        <f t="shared" si="17"/>
        <v>41550.403893283357</v>
      </c>
      <c r="L160" s="1">
        <v>74146.8046875</v>
      </c>
      <c r="M160" s="1">
        <v>33678.0234375</v>
      </c>
      <c r="P160">
        <v>41550.403893283357</v>
      </c>
    </row>
    <row r="161" spans="2:16" x14ac:dyDescent="0.25">
      <c r="B161">
        <v>2029</v>
      </c>
      <c r="F161">
        <f t="shared" si="13"/>
        <v>48477.870005400342</v>
      </c>
      <c r="J161">
        <f t="shared" si="18"/>
        <v>42925.251477992249</v>
      </c>
      <c r="K161">
        <f t="shared" si="17"/>
        <v>42298.311163362458</v>
      </c>
      <c r="L161" s="1">
        <v>93100.53125</v>
      </c>
      <c r="M161" s="1">
        <v>32013.72265625</v>
      </c>
      <c r="P161">
        <v>42298.311163362458</v>
      </c>
    </row>
    <row r="162" spans="2:16" x14ac:dyDescent="0.25">
      <c r="B162">
        <v>2030</v>
      </c>
      <c r="F162">
        <f t="shared" si="13"/>
        <v>49397.256053219884</v>
      </c>
      <c r="J162">
        <f t="shared" si="18"/>
        <v>43826.681759030085</v>
      </c>
      <c r="K162">
        <f t="shared" si="17"/>
        <v>43059.680764302982</v>
      </c>
      <c r="L162" s="1">
        <v>119559.8203125</v>
      </c>
      <c r="M162" s="1">
        <v>30243.45703125</v>
      </c>
      <c r="P162">
        <v>43059.680764302982</v>
      </c>
    </row>
    <row r="163" spans="2:16" x14ac:dyDescent="0.25">
      <c r="B163">
        <v>2031</v>
      </c>
      <c r="F163">
        <f t="shared" si="13"/>
        <v>50334.078318943204</v>
      </c>
      <c r="J163">
        <f t="shared" si="18"/>
        <v>44747.042075969715</v>
      </c>
      <c r="K163">
        <f t="shared" si="17"/>
        <v>43834.755018060438</v>
      </c>
      <c r="L163" s="1">
        <v>156526.875</v>
      </c>
      <c r="M163" s="1">
        <v>28359.82421875</v>
      </c>
      <c r="P163">
        <v>43834.755018060438</v>
      </c>
    </row>
    <row r="164" spans="2:16" x14ac:dyDescent="0.25">
      <c r="B164">
        <v>2032</v>
      </c>
      <c r="F164">
        <f t="shared" si="13"/>
        <v>51288.667481609329</v>
      </c>
      <c r="J164">
        <f t="shared" si="18"/>
        <v>45686.729959565077</v>
      </c>
      <c r="K164">
        <f t="shared" si="17"/>
        <v>44623.780608385525</v>
      </c>
      <c r="L164" s="1">
        <v>208204.828125</v>
      </c>
      <c r="M164" s="1">
        <v>26354.8671875</v>
      </c>
      <c r="P164">
        <v>44623.780608385525</v>
      </c>
    </row>
    <row r="165" spans="2:16" x14ac:dyDescent="0.25">
      <c r="B165">
        <v>2033</v>
      </c>
      <c r="F165">
        <f t="shared" si="13"/>
        <v>52261.360491607382</v>
      </c>
      <c r="J165">
        <f t="shared" si="18"/>
        <v>46646.151288715941</v>
      </c>
      <c r="K165">
        <f t="shared" si="17"/>
        <v>45427.008659336461</v>
      </c>
      <c r="L165" s="1">
        <v>280478</v>
      </c>
      <c r="M165" s="1">
        <v>24220.11328125</v>
      </c>
      <c r="P165">
        <v>45427.008659336461</v>
      </c>
    </row>
    <row r="166" spans="2:16" x14ac:dyDescent="0.25">
      <c r="B166">
        <v>2034</v>
      </c>
      <c r="F166">
        <f t="shared" si="13"/>
        <v>53252.500689613167</v>
      </c>
      <c r="J166">
        <f t="shared" si="18"/>
        <v>47625.720465778977</v>
      </c>
      <c r="K166">
        <f t="shared" si="17"/>
        <v>46244.694815204515</v>
      </c>
      <c r="L166" s="1">
        <v>381584.5</v>
      </c>
      <c r="M166" s="1">
        <v>21946.4609375</v>
      </c>
      <c r="P166">
        <v>46244.694815204515</v>
      </c>
    </row>
    <row r="167" spans="2:16" x14ac:dyDescent="0.25">
      <c r="B167">
        <v>2035</v>
      </c>
      <c r="F167">
        <f t="shared" si="13"/>
        <v>54262.437927781357</v>
      </c>
      <c r="J167">
        <f t="shared" si="18"/>
        <v>48625.860595560334</v>
      </c>
      <c r="K167">
        <f t="shared" si="17"/>
        <v>47077.099321878195</v>
      </c>
      <c r="L167" s="1">
        <v>523057.71875</v>
      </c>
      <c r="M167" s="1">
        <v>19524.19921875</v>
      </c>
      <c r="P167">
        <v>47077.099321878195</v>
      </c>
    </row>
    <row r="168" spans="2:16" x14ac:dyDescent="0.25">
      <c r="B168">
        <v>2036</v>
      </c>
      <c r="F168">
        <f t="shared" si="13"/>
        <v>55291.528693236163</v>
      </c>
      <c r="J168">
        <f t="shared" ref="J168:J182" si="19">(J167+J167*0.018)</f>
        <v>49501.126086280419</v>
      </c>
      <c r="K168">
        <f t="shared" si="17"/>
        <v>47924.487109672002</v>
      </c>
      <c r="L168" s="1">
        <v>721044.25</v>
      </c>
      <c r="M168" s="1">
        <v>16942.91796875</v>
      </c>
      <c r="P168">
        <v>47924.487109672002</v>
      </c>
    </row>
    <row r="169" spans="2:16" x14ac:dyDescent="0.25">
      <c r="B169">
        <v>2037</v>
      </c>
      <c r="F169">
        <f t="shared" si="13"/>
        <v>56340.136233903941</v>
      </c>
      <c r="J169">
        <f t="shared" si="19"/>
        <v>50392.146355833465</v>
      </c>
      <c r="K169">
        <f t="shared" si="17"/>
        <v>48787.127877646097</v>
      </c>
      <c r="L169" s="1">
        <v>998149.4375</v>
      </c>
      <c r="M169" s="1">
        <v>14191.4921875</v>
      </c>
      <c r="P169">
        <v>48787.127877646097</v>
      </c>
    </row>
    <row r="170" spans="2:16" x14ac:dyDescent="0.25">
      <c r="B170">
        <v>2038</v>
      </c>
      <c r="F170">
        <f t="shared" si="13"/>
        <v>57408.630686732271</v>
      </c>
      <c r="J170">
        <f t="shared" si="19"/>
        <v>51299.204990238468</v>
      </c>
      <c r="K170">
        <f t="shared" si="17"/>
        <v>49665.296179443729</v>
      </c>
      <c r="L170" s="1">
        <v>1386020.75</v>
      </c>
      <c r="M170" s="1">
        <v>11258.00390625</v>
      </c>
      <c r="P170">
        <v>49665.296179443729</v>
      </c>
    </row>
    <row r="171" spans="2:16" x14ac:dyDescent="0.25">
      <c r="B171">
        <v>2039</v>
      </c>
      <c r="F171">
        <f t="shared" si="13"/>
        <v>58497.389208340719</v>
      </c>
      <c r="J171">
        <f t="shared" si="19"/>
        <v>52222.590680062764</v>
      </c>
      <c r="K171">
        <f t="shared" si="17"/>
        <v>50559.271510673716</v>
      </c>
      <c r="L171" s="1">
        <v>1928964.75</v>
      </c>
      <c r="M171" s="1">
        <v>8129.71484375</v>
      </c>
      <c r="P171">
        <v>50559.271510673716</v>
      </c>
    </row>
    <row r="172" spans="2:16" x14ac:dyDescent="0.25">
      <c r="B172">
        <v>2040</v>
      </c>
      <c r="F172">
        <f t="shared" si="13"/>
        <v>59606.796108149363</v>
      </c>
      <c r="J172">
        <f t="shared" si="19"/>
        <v>53162.597312303893</v>
      </c>
      <c r="K172">
        <f t="shared" si="17"/>
        <v>51469.338397865846</v>
      </c>
      <c r="L172" s="1">
        <v>2689010</v>
      </c>
      <c r="M172" s="1">
        <v>4792.98828125</v>
      </c>
      <c r="P172">
        <v>51469.338397865846</v>
      </c>
    </row>
    <row r="173" spans="2:16" x14ac:dyDescent="0.25">
      <c r="B173">
        <v>2041</v>
      </c>
      <c r="F173">
        <f t="shared" si="13"/>
        <v>60737.242984032149</v>
      </c>
      <c r="J173">
        <f t="shared" si="19"/>
        <v>54119.524063925361</v>
      </c>
      <c r="K173">
        <f t="shared" si="17"/>
        <v>52395.786489027429</v>
      </c>
      <c r="L173" s="1">
        <v>3752997.75</v>
      </c>
      <c r="M173" s="1">
        <v>1233.2305908203125</v>
      </c>
      <c r="P173">
        <v>52395.786489027429</v>
      </c>
    </row>
    <row r="174" spans="2:16" x14ac:dyDescent="0.25">
      <c r="B174">
        <v>2042</v>
      </c>
      <c r="F174">
        <f t="shared" si="13"/>
        <v>61889.128860542893</v>
      </c>
      <c r="J174">
        <f t="shared" si="19"/>
        <v>55093.675497076016</v>
      </c>
      <c r="K174">
        <f t="shared" si="17"/>
        <v>53338.910645829921</v>
      </c>
      <c r="L174" s="1">
        <v>5242504.5</v>
      </c>
      <c r="M174" s="1">
        <v>-2565.167724609375</v>
      </c>
      <c r="P174">
        <v>53338.910645829921</v>
      </c>
    </row>
    <row r="175" spans="2:16" x14ac:dyDescent="0.25">
      <c r="B175">
        <v>2043</v>
      </c>
      <c r="F175">
        <f t="shared" si="13"/>
        <v>63062.860329762771</v>
      </c>
      <c r="J175">
        <f t="shared" si="19"/>
        <v>56085.361656023386</v>
      </c>
      <c r="K175">
        <f t="shared" si="17"/>
        <v>54299.01103745486</v>
      </c>
      <c r="L175" s="1">
        <v>7327738.5</v>
      </c>
      <c r="M175" s="1">
        <v>-6618.92578125</v>
      </c>
      <c r="P175">
        <v>54299.01103745486</v>
      </c>
    </row>
    <row r="176" spans="2:16" x14ac:dyDescent="0.25">
      <c r="B176">
        <v>2044</v>
      </c>
      <c r="F176">
        <f t="shared" si="13"/>
        <v>64258.851694818979</v>
      </c>
      <c r="J176">
        <f t="shared" si="19"/>
        <v>57094.898165831808</v>
      </c>
      <c r="K176">
        <f t="shared" si="17"/>
        <v>55276.39323612905</v>
      </c>
      <c r="L176" s="1">
        <v>10246989</v>
      </c>
      <c r="M176" s="1">
        <v>-10945.89453125</v>
      </c>
      <c r="P176">
        <v>55276.39323612905</v>
      </c>
    </row>
    <row r="177" spans="2:16" x14ac:dyDescent="0.25">
      <c r="B177">
        <v>2045</v>
      </c>
      <c r="F177">
        <f t="shared" si="13"/>
        <v>65477.525116125238</v>
      </c>
      <c r="J177">
        <f t="shared" si="19"/>
        <v>58122.60633281678</v>
      </c>
      <c r="K177">
        <f t="shared" si="17"/>
        <v>56271.368314379375</v>
      </c>
      <c r="L177" s="1">
        <v>14333866</v>
      </c>
      <c r="M177" s="1">
        <v>-15565.21484375</v>
      </c>
      <c r="P177">
        <v>56271.368314379375</v>
      </c>
    </row>
    <row r="178" spans="2:16" x14ac:dyDescent="0.25">
      <c r="B178">
        <v>2046</v>
      </c>
      <c r="F178">
        <f t="shared" si="13"/>
        <v>66719.310760395761</v>
      </c>
      <c r="J178">
        <f t="shared" si="19"/>
        <v>59168.813246807484</v>
      </c>
      <c r="K178">
        <f t="shared" si="17"/>
        <v>57284.252944038206</v>
      </c>
      <c r="L178" s="1">
        <v>20055416</v>
      </c>
      <c r="M178" s="1">
        <v>-20497.33984375</v>
      </c>
      <c r="P178">
        <v>57284.252944038206</v>
      </c>
    </row>
    <row r="179" spans="2:16" x14ac:dyDescent="0.25">
      <c r="B179">
        <v>2047</v>
      </c>
      <c r="F179">
        <f t="shared" si="13"/>
        <v>67984.646952485273</v>
      </c>
      <c r="J179">
        <f t="shared" si="19"/>
        <v>60233.85188525002</v>
      </c>
      <c r="K179">
        <f t="shared" si="17"/>
        <v>58315.369497030893</v>
      </c>
      <c r="L179" s="1">
        <v>28065508</v>
      </c>
      <c r="M179" s="1">
        <v>-25764.18359375</v>
      </c>
      <c r="P179">
        <v>58315.369497030893</v>
      </c>
    </row>
    <row r="180" spans="2:16" x14ac:dyDescent="0.25">
      <c r="B180">
        <v>2048</v>
      </c>
      <c r="F180">
        <f t="shared" si="13"/>
        <v>69273.980330108694</v>
      </c>
      <c r="J180">
        <f t="shared" si="19"/>
        <v>61318.061219184521</v>
      </c>
      <c r="K180">
        <f t="shared" si="17"/>
        <v>59365.046147977453</v>
      </c>
      <c r="L180" s="1">
        <v>39279564</v>
      </c>
      <c r="M180" s="1">
        <v>-31389.16015625</v>
      </c>
      <c r="P180">
        <v>59365.046147977453</v>
      </c>
    </row>
    <row r="181" spans="2:16" x14ac:dyDescent="0.25">
      <c r="B181">
        <v>2049</v>
      </c>
      <c r="F181">
        <f t="shared" si="13"/>
        <v>70587.766001495082</v>
      </c>
      <c r="J181">
        <f t="shared" si="19"/>
        <v>62421.786321129839</v>
      </c>
      <c r="K181">
        <f t="shared" si="17"/>
        <v>60433.616978641046</v>
      </c>
      <c r="L181" s="1">
        <v>54979164</v>
      </c>
      <c r="M181" s="1">
        <v>-37397.34765625</v>
      </c>
      <c r="P181">
        <v>60433.616978641046</v>
      </c>
    </row>
    <row r="182" spans="2:16" x14ac:dyDescent="0.25">
      <c r="B182">
        <v>2050</v>
      </c>
      <c r="F182">
        <f t="shared" si="13"/>
        <v>71926.467706031515</v>
      </c>
      <c r="J182">
        <f t="shared" si="19"/>
        <v>63545.378474910176</v>
      </c>
      <c r="K182">
        <f t="shared" si="17"/>
        <v>61521.422084256585</v>
      </c>
      <c r="L182" s="1">
        <v>76958528</v>
      </c>
      <c r="M182" s="1">
        <v>-43815.56640625</v>
      </c>
      <c r="P182">
        <v>61521.422084256585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6CF2B-0DE5-4F86-9E4C-44C45C2B164B}">
  <dimension ref="A1:D37"/>
  <sheetViews>
    <sheetView workbookViewId="0">
      <selection activeCell="C1" sqref="C1"/>
    </sheetView>
  </sheetViews>
  <sheetFormatPr defaultRowHeight="15" x14ac:dyDescent="0.25"/>
  <sheetData>
    <row r="1" spans="1:4" x14ac:dyDescent="0.25">
      <c r="A1" s="25" t="s">
        <v>6</v>
      </c>
      <c r="B1" s="25" t="s">
        <v>7</v>
      </c>
      <c r="C1" t="s">
        <v>8</v>
      </c>
      <c r="D1" t="s">
        <v>9</v>
      </c>
    </row>
    <row r="2" spans="1:4" x14ac:dyDescent="0.25">
      <c r="A2" t="s">
        <v>10</v>
      </c>
      <c r="C2" t="s">
        <v>11</v>
      </c>
      <c r="D2" t="s">
        <v>12</v>
      </c>
    </row>
    <row r="3" spans="1:4" x14ac:dyDescent="0.25">
      <c r="A3" t="s">
        <v>13</v>
      </c>
      <c r="C3" t="s">
        <v>14</v>
      </c>
      <c r="D3" t="s">
        <v>14</v>
      </c>
    </row>
    <row r="4" spans="1:4" x14ac:dyDescent="0.25">
      <c r="A4" t="s">
        <v>15</v>
      </c>
      <c r="C4" t="s">
        <v>16</v>
      </c>
      <c r="D4" t="s">
        <v>16</v>
      </c>
    </row>
    <row r="5" spans="1:4" x14ac:dyDescent="0.25">
      <c r="A5" t="s">
        <v>17</v>
      </c>
      <c r="C5" t="s">
        <v>18</v>
      </c>
      <c r="D5" t="s">
        <v>18</v>
      </c>
    </row>
    <row r="6" spans="1:4" x14ac:dyDescent="0.25">
      <c r="A6" t="s">
        <v>19</v>
      </c>
      <c r="C6" t="s">
        <v>20</v>
      </c>
      <c r="D6" t="s">
        <v>20</v>
      </c>
    </row>
    <row r="7" spans="1:4" x14ac:dyDescent="0.25">
      <c r="A7" t="s">
        <v>21</v>
      </c>
      <c r="C7" t="s">
        <v>22</v>
      </c>
      <c r="D7" t="s">
        <v>22</v>
      </c>
    </row>
    <row r="8" spans="1:4" x14ac:dyDescent="0.25">
      <c r="A8" t="s">
        <v>23</v>
      </c>
      <c r="C8" t="s">
        <v>24</v>
      </c>
      <c r="D8" t="s">
        <v>24</v>
      </c>
    </row>
    <row r="9" spans="1:4" x14ac:dyDescent="0.25">
      <c r="A9" t="s">
        <v>25</v>
      </c>
      <c r="C9" t="s">
        <v>26</v>
      </c>
      <c r="D9" t="s">
        <v>26</v>
      </c>
    </row>
    <row r="10" spans="1:4" x14ac:dyDescent="0.25">
      <c r="A10" t="s">
        <v>27</v>
      </c>
      <c r="B10" s="26">
        <v>44957</v>
      </c>
      <c r="C10" s="27" t="e">
        <v>#N/A</v>
      </c>
      <c r="D10" s="27" t="e">
        <v>#N/A</v>
      </c>
    </row>
    <row r="11" spans="1:4" x14ac:dyDescent="0.25">
      <c r="A11" t="s">
        <v>28</v>
      </c>
      <c r="B11" s="26">
        <v>44985</v>
      </c>
      <c r="C11" s="27" t="e">
        <v>#N/A</v>
      </c>
      <c r="D11" s="27" t="e">
        <v>#N/A</v>
      </c>
    </row>
    <row r="12" spans="1:4" x14ac:dyDescent="0.25">
      <c r="A12" t="s">
        <v>29</v>
      </c>
      <c r="B12" s="26">
        <v>45016</v>
      </c>
      <c r="C12" s="27" t="e">
        <v>#N/A</v>
      </c>
      <c r="D12" s="27" t="e">
        <v>#N/A</v>
      </c>
    </row>
    <row r="13" spans="1:4" x14ac:dyDescent="0.25">
      <c r="A13" t="s">
        <v>30</v>
      </c>
      <c r="B13" s="26">
        <v>45046</v>
      </c>
      <c r="C13" s="27" t="e">
        <v>#N/A</v>
      </c>
      <c r="D13" s="27" t="e">
        <v>#N/A</v>
      </c>
    </row>
    <row r="14" spans="1:4" x14ac:dyDescent="0.25">
      <c r="A14" t="s">
        <v>31</v>
      </c>
      <c r="B14" s="26">
        <v>45077</v>
      </c>
      <c r="C14" s="27" t="e">
        <v>#N/A</v>
      </c>
      <c r="D14" s="27" t="e">
        <v>#N/A</v>
      </c>
    </row>
    <row r="15" spans="1:4" x14ac:dyDescent="0.25">
      <c r="A15" t="s">
        <v>32</v>
      </c>
      <c r="B15" s="26">
        <v>45107</v>
      </c>
      <c r="C15" s="27" t="e">
        <v>#N/A</v>
      </c>
      <c r="D15" s="27" t="e">
        <v>#N/A</v>
      </c>
    </row>
    <row r="16" spans="1:4" x14ac:dyDescent="0.25">
      <c r="A16" t="s">
        <v>33</v>
      </c>
      <c r="B16" s="26">
        <v>45138</v>
      </c>
      <c r="C16" s="27" t="e">
        <v>#N/A</v>
      </c>
      <c r="D16" s="27" t="e">
        <v>#N/A</v>
      </c>
    </row>
    <row r="17" spans="1:4" x14ac:dyDescent="0.25">
      <c r="A17" t="s">
        <v>34</v>
      </c>
      <c r="B17" s="26">
        <v>45169</v>
      </c>
      <c r="C17" s="27" t="e">
        <v>#N/A</v>
      </c>
      <c r="D17" s="27" t="e">
        <v>#N/A</v>
      </c>
    </row>
    <row r="18" spans="1:4" x14ac:dyDescent="0.25">
      <c r="A18" t="s">
        <v>35</v>
      </c>
      <c r="B18" s="26">
        <v>45199</v>
      </c>
      <c r="C18" s="27">
        <v>3.7</v>
      </c>
      <c r="D18" s="27">
        <v>6.3</v>
      </c>
    </row>
    <row r="19" spans="1:4" x14ac:dyDescent="0.25">
      <c r="A19" t="s">
        <v>36</v>
      </c>
      <c r="B19" s="26">
        <v>45230</v>
      </c>
      <c r="C19" s="27">
        <v>3.75</v>
      </c>
      <c r="D19" s="27">
        <v>6.4</v>
      </c>
    </row>
    <row r="20" spans="1:4" x14ac:dyDescent="0.25">
      <c r="A20" t="s">
        <v>37</v>
      </c>
      <c r="B20" s="26">
        <v>45260</v>
      </c>
      <c r="C20" s="27">
        <v>4.1500000000000004</v>
      </c>
      <c r="D20" s="27">
        <v>6.7</v>
      </c>
    </row>
    <row r="21" spans="1:4" x14ac:dyDescent="0.25">
      <c r="A21" t="s">
        <v>38</v>
      </c>
      <c r="B21" s="26">
        <v>45291</v>
      </c>
      <c r="C21" s="27">
        <v>4.8</v>
      </c>
      <c r="D21" s="27">
        <v>6.833333333333333</v>
      </c>
    </row>
    <row r="22" spans="1:4" x14ac:dyDescent="0.25">
      <c r="A22" t="s">
        <v>39</v>
      </c>
      <c r="B22" s="26">
        <v>45322</v>
      </c>
      <c r="C22" s="27">
        <v>4.9499999999999993</v>
      </c>
      <c r="D22" s="27">
        <v>6.45</v>
      </c>
    </row>
    <row r="23" spans="1:4" x14ac:dyDescent="0.25">
      <c r="A23" t="s">
        <v>40</v>
      </c>
      <c r="B23" s="26">
        <v>45351</v>
      </c>
      <c r="C23" s="27">
        <v>5.2</v>
      </c>
      <c r="D23" s="27">
        <v>6.6</v>
      </c>
    </row>
    <row r="24" spans="1:4" x14ac:dyDescent="0.25">
      <c r="A24" t="s">
        <v>41</v>
      </c>
      <c r="B24" s="26">
        <v>45382</v>
      </c>
      <c r="C24" s="27">
        <v>4.3499999999999996</v>
      </c>
      <c r="D24" s="27">
        <v>6.5500000000000007</v>
      </c>
    </row>
    <row r="25" spans="1:4" x14ac:dyDescent="0.25">
      <c r="A25" t="s">
        <v>42</v>
      </c>
      <c r="B25" s="26">
        <v>45412</v>
      </c>
      <c r="C25" s="27">
        <v>4.5</v>
      </c>
      <c r="D25" s="27">
        <v>6.6999999999999993</v>
      </c>
    </row>
    <row r="26" spans="1:4" x14ac:dyDescent="0.25">
      <c r="A26" t="s">
        <v>43</v>
      </c>
      <c r="B26" s="26">
        <v>45443</v>
      </c>
      <c r="C26" s="27">
        <v>4.75</v>
      </c>
      <c r="D26" s="27">
        <v>6.95</v>
      </c>
    </row>
    <row r="27" spans="1:4" x14ac:dyDescent="0.25">
      <c r="A27" t="s">
        <v>44</v>
      </c>
      <c r="B27" s="26">
        <v>45473</v>
      </c>
      <c r="C27" s="27">
        <v>4.7666666666666666</v>
      </c>
      <c r="D27" s="27">
        <v>6.7666666666666657</v>
      </c>
    </row>
    <row r="28" spans="1:4" x14ac:dyDescent="0.25">
      <c r="A28" t="s">
        <v>45</v>
      </c>
      <c r="B28" s="26">
        <v>45504</v>
      </c>
      <c r="C28" s="27">
        <v>5.05</v>
      </c>
      <c r="D28" s="27">
        <v>7.0500000000000007</v>
      </c>
    </row>
    <row r="29" spans="1:4" x14ac:dyDescent="0.25">
      <c r="A29" t="s">
        <v>46</v>
      </c>
      <c r="B29" s="26">
        <v>45535</v>
      </c>
      <c r="C29" s="27">
        <v>5.3</v>
      </c>
      <c r="D29" s="27">
        <v>7.55</v>
      </c>
    </row>
    <row r="30" spans="1:4" x14ac:dyDescent="0.25">
      <c r="A30" t="s">
        <v>47</v>
      </c>
      <c r="B30" s="26">
        <v>45565</v>
      </c>
      <c r="C30" s="27">
        <v>5.8000000000000007</v>
      </c>
      <c r="D30" s="27">
        <v>8.6</v>
      </c>
    </row>
    <row r="31" spans="1:4" x14ac:dyDescent="0.25">
      <c r="A31" t="s">
        <v>48</v>
      </c>
      <c r="B31" s="26">
        <v>45596</v>
      </c>
      <c r="C31" s="27">
        <v>6</v>
      </c>
      <c r="D31" s="27">
        <v>9.0500000000000007</v>
      </c>
    </row>
    <row r="32" spans="1:4" x14ac:dyDescent="0.25">
      <c r="A32" t="s">
        <v>49</v>
      </c>
      <c r="B32" s="26">
        <v>45626</v>
      </c>
      <c r="C32" s="27">
        <v>6.05</v>
      </c>
      <c r="D32" s="27">
        <v>9</v>
      </c>
    </row>
    <row r="33" spans="1:4" x14ac:dyDescent="0.25">
      <c r="A33" t="s">
        <v>50</v>
      </c>
      <c r="B33" s="26">
        <v>45657</v>
      </c>
      <c r="C33" s="27">
        <v>6.166666666666667</v>
      </c>
      <c r="D33" s="27">
        <v>8.9666666666666668</v>
      </c>
    </row>
    <row r="34" spans="1:4" x14ac:dyDescent="0.25">
      <c r="A34" t="s">
        <v>51</v>
      </c>
      <c r="B34" s="26">
        <v>45688</v>
      </c>
      <c r="C34" s="27">
        <v>6.35</v>
      </c>
      <c r="D34" s="27">
        <v>9.4499999999999993</v>
      </c>
    </row>
    <row r="35" spans="1:4" x14ac:dyDescent="0.25">
      <c r="A35" t="s">
        <v>52</v>
      </c>
      <c r="B35" s="26">
        <v>45716</v>
      </c>
      <c r="C35" s="27">
        <v>7.05</v>
      </c>
      <c r="D35" s="27">
        <v>9.5500000000000007</v>
      </c>
    </row>
    <row r="36" spans="1:4" x14ac:dyDescent="0.25">
      <c r="A36" t="s">
        <v>53</v>
      </c>
      <c r="B36" s="26">
        <v>45747</v>
      </c>
      <c r="C36" s="27">
        <v>7.6</v>
      </c>
      <c r="D36" s="27">
        <v>10.199999999999999</v>
      </c>
    </row>
    <row r="37" spans="1:4" x14ac:dyDescent="0.25">
      <c r="A37" t="s">
        <v>54</v>
      </c>
      <c r="B37" s="26">
        <v>45777</v>
      </c>
      <c r="C37" s="27" t="e">
        <v>#N/A</v>
      </c>
      <c r="D37" s="27" t="e">
        <v>#N/A</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26575-B49A-4228-976F-10BA0ABCEA34}">
  <dimension ref="A1:AC34"/>
  <sheetViews>
    <sheetView workbookViewId="0"/>
  </sheetViews>
  <sheetFormatPr defaultRowHeight="15" x14ac:dyDescent="0.25"/>
  <cols>
    <col min="7" max="7" width="56.28515625" customWidth="1"/>
  </cols>
  <sheetData>
    <row r="1" spans="1:29" ht="171.75" customHeight="1" thickBot="1" x14ac:dyDescent="0.3">
      <c r="A1" s="21" t="s">
        <v>55</v>
      </c>
      <c r="B1" s="20" t="s">
        <v>56</v>
      </c>
      <c r="C1" s="20" t="s">
        <v>57</v>
      </c>
      <c r="D1" s="20" t="s">
        <v>58</v>
      </c>
      <c r="E1" s="19" t="s">
        <v>59</v>
      </c>
      <c r="F1" s="18" t="s">
        <v>60</v>
      </c>
      <c r="G1" s="17" t="s">
        <v>61</v>
      </c>
      <c r="I1" s="16" t="s">
        <v>62</v>
      </c>
      <c r="J1" s="28" t="s">
        <v>63</v>
      </c>
      <c r="K1" s="29" t="s">
        <v>64</v>
      </c>
      <c r="L1" s="28" t="s">
        <v>65</v>
      </c>
      <c r="M1" s="29" t="s">
        <v>66</v>
      </c>
      <c r="N1" s="28" t="s">
        <v>67</v>
      </c>
      <c r="O1" s="28" t="s">
        <v>67</v>
      </c>
      <c r="P1" s="30" t="s">
        <v>68</v>
      </c>
      <c r="Q1" s="28" t="s">
        <v>69</v>
      </c>
      <c r="R1" s="29" t="s">
        <v>70</v>
      </c>
      <c r="S1" s="28" t="s">
        <v>71</v>
      </c>
      <c r="T1" s="30" t="s">
        <v>72</v>
      </c>
      <c r="U1" s="28" t="s">
        <v>73</v>
      </c>
      <c r="V1" s="30" t="s">
        <v>74</v>
      </c>
      <c r="W1" s="28" t="s">
        <v>75</v>
      </c>
      <c r="X1" s="29" t="s">
        <v>76</v>
      </c>
      <c r="Y1" s="28" t="s">
        <v>77</v>
      </c>
      <c r="Z1" s="30" t="s">
        <v>78</v>
      </c>
      <c r="AA1" s="28" t="s">
        <v>79</v>
      </c>
      <c r="AB1" s="15" t="s">
        <v>80</v>
      </c>
      <c r="AC1" s="15" t="s">
        <v>81</v>
      </c>
    </row>
    <row r="2" spans="1:29" x14ac:dyDescent="0.25">
      <c r="A2" s="33" t="s">
        <v>82</v>
      </c>
      <c r="B2" s="31" t="s">
        <v>83</v>
      </c>
      <c r="C2" s="31" t="s">
        <v>84</v>
      </c>
      <c r="D2" s="31" t="s">
        <v>85</v>
      </c>
      <c r="E2" s="35">
        <v>0.05</v>
      </c>
      <c r="F2" s="31" t="s">
        <v>86</v>
      </c>
      <c r="G2" s="4" t="s">
        <v>87</v>
      </c>
      <c r="I2" s="8">
        <v>44927</v>
      </c>
    </row>
    <row r="3" spans="1:29" ht="29.25" thickBot="1" x14ac:dyDescent="0.3">
      <c r="A3" s="34"/>
      <c r="B3" s="32"/>
      <c r="C3" s="32"/>
      <c r="D3" s="32"/>
      <c r="E3" s="36"/>
      <c r="F3" s="32"/>
      <c r="G3" s="9" t="s">
        <v>88</v>
      </c>
      <c r="I3" s="8">
        <v>44958</v>
      </c>
    </row>
    <row r="4" spans="1:29" x14ac:dyDescent="0.25">
      <c r="A4" s="37" t="s">
        <v>82</v>
      </c>
      <c r="B4" s="39" t="s">
        <v>83</v>
      </c>
      <c r="C4" s="39" t="s">
        <v>84</v>
      </c>
      <c r="D4" s="39" t="s">
        <v>85</v>
      </c>
      <c r="E4" s="39" t="s">
        <v>89</v>
      </c>
      <c r="F4" s="39" t="s">
        <v>86</v>
      </c>
      <c r="G4" s="6" t="s">
        <v>90</v>
      </c>
      <c r="I4" s="8">
        <v>44986</v>
      </c>
    </row>
    <row r="5" spans="1:29" ht="29.25" thickBot="1" x14ac:dyDescent="0.3">
      <c r="A5" s="38"/>
      <c r="B5" s="40"/>
      <c r="C5" s="40"/>
      <c r="D5" s="40"/>
      <c r="E5" s="40"/>
      <c r="F5" s="40"/>
      <c r="G5" s="5" t="s">
        <v>91</v>
      </c>
      <c r="I5" s="8">
        <v>45017</v>
      </c>
    </row>
    <row r="6" spans="1:29" ht="42.75" x14ac:dyDescent="0.25">
      <c r="A6" s="33" t="s">
        <v>65</v>
      </c>
      <c r="B6" s="31" t="s">
        <v>92</v>
      </c>
      <c r="C6" s="31" t="s">
        <v>93</v>
      </c>
      <c r="D6" s="41">
        <v>45893</v>
      </c>
      <c r="E6" s="31" t="s">
        <v>94</v>
      </c>
      <c r="F6" s="31" t="s">
        <v>86</v>
      </c>
      <c r="G6" s="4" t="s">
        <v>95</v>
      </c>
      <c r="I6" s="8">
        <v>45047</v>
      </c>
    </row>
    <row r="7" spans="1:29" ht="29.25" thickBot="1" x14ac:dyDescent="0.3">
      <c r="A7" s="34"/>
      <c r="B7" s="32"/>
      <c r="C7" s="32"/>
      <c r="D7" s="42"/>
      <c r="E7" s="32"/>
      <c r="F7" s="32"/>
      <c r="G7" s="9" t="s">
        <v>96</v>
      </c>
      <c r="I7" s="8">
        <v>45078</v>
      </c>
    </row>
    <row r="8" spans="1:29" ht="57" x14ac:dyDescent="0.25">
      <c r="A8" s="37" t="s">
        <v>66</v>
      </c>
      <c r="B8" s="39" t="s">
        <v>97</v>
      </c>
      <c r="C8" s="39" t="s">
        <v>98</v>
      </c>
      <c r="D8" s="39" t="s">
        <v>99</v>
      </c>
      <c r="E8" s="45">
        <v>0.34</v>
      </c>
      <c r="F8" s="39" t="s">
        <v>86</v>
      </c>
      <c r="G8" s="6" t="s">
        <v>100</v>
      </c>
      <c r="I8" s="8">
        <v>45108</v>
      </c>
      <c r="V8" s="10">
        <v>31</v>
      </c>
    </row>
    <row r="9" spans="1:29" ht="29.25" thickBot="1" x14ac:dyDescent="0.3">
      <c r="A9" s="38"/>
      <c r="B9" s="40"/>
      <c r="C9" s="40"/>
      <c r="D9" s="40"/>
      <c r="E9" s="46"/>
      <c r="F9" s="40"/>
      <c r="G9" s="5" t="s">
        <v>101</v>
      </c>
      <c r="I9" s="8">
        <v>45139</v>
      </c>
    </row>
    <row r="10" spans="1:29" ht="28.5" x14ac:dyDescent="0.25">
      <c r="A10" s="33" t="s">
        <v>67</v>
      </c>
      <c r="B10" s="31" t="s">
        <v>102</v>
      </c>
      <c r="C10" s="31" t="s">
        <v>103</v>
      </c>
      <c r="D10" s="41">
        <v>45771</v>
      </c>
      <c r="E10" s="43">
        <v>0.38300000000000001</v>
      </c>
      <c r="F10" s="43">
        <v>0.19600000000000001</v>
      </c>
      <c r="G10" s="4" t="s">
        <v>104</v>
      </c>
      <c r="I10" s="8">
        <v>45170</v>
      </c>
    </row>
    <row r="11" spans="1:29" ht="29.25" thickBot="1" x14ac:dyDescent="0.3">
      <c r="A11" s="34"/>
      <c r="B11" s="32"/>
      <c r="C11" s="32"/>
      <c r="D11" s="42"/>
      <c r="E11" s="44"/>
      <c r="F11" s="44"/>
      <c r="G11" s="9" t="s">
        <v>105</v>
      </c>
      <c r="I11" s="8">
        <v>45200</v>
      </c>
    </row>
    <row r="12" spans="1:29" ht="42.75" x14ac:dyDescent="0.25">
      <c r="A12" s="47" t="s">
        <v>106</v>
      </c>
      <c r="B12" s="39" t="s">
        <v>107</v>
      </c>
      <c r="C12" s="39" t="s">
        <v>108</v>
      </c>
      <c r="D12" s="39" t="s">
        <v>109</v>
      </c>
      <c r="E12" s="45">
        <v>0.4</v>
      </c>
      <c r="F12" s="39" t="s">
        <v>86</v>
      </c>
      <c r="G12" s="6" t="s">
        <v>110</v>
      </c>
      <c r="I12" s="8">
        <v>45231</v>
      </c>
      <c r="Y12" s="10">
        <v>22</v>
      </c>
    </row>
    <row r="13" spans="1:29" ht="43.5" thickBot="1" x14ac:dyDescent="0.3">
      <c r="A13" s="48"/>
      <c r="B13" s="40"/>
      <c r="C13" s="40"/>
      <c r="D13" s="40"/>
      <c r="E13" s="46"/>
      <c r="F13" s="40"/>
      <c r="G13" s="5" t="s">
        <v>111</v>
      </c>
      <c r="I13" s="8">
        <v>45261</v>
      </c>
      <c r="J13" s="7">
        <v>5</v>
      </c>
      <c r="K13" s="7">
        <v>20</v>
      </c>
      <c r="Q13" s="7">
        <v>10.9</v>
      </c>
      <c r="U13" s="10">
        <v>36</v>
      </c>
    </row>
    <row r="14" spans="1:29" ht="42.75" x14ac:dyDescent="0.25">
      <c r="A14" s="33" t="s">
        <v>69</v>
      </c>
      <c r="B14" s="31" t="s">
        <v>112</v>
      </c>
      <c r="C14" s="31" t="s">
        <v>113</v>
      </c>
      <c r="D14" s="31">
        <v>2023</v>
      </c>
      <c r="E14" s="43">
        <v>0.109</v>
      </c>
      <c r="F14" s="31" t="s">
        <v>86</v>
      </c>
      <c r="G14" s="4" t="s">
        <v>114</v>
      </c>
      <c r="I14" s="8">
        <v>45292</v>
      </c>
      <c r="T14" s="7">
        <v>44</v>
      </c>
    </row>
    <row r="15" spans="1:29" ht="29.25" thickBot="1" x14ac:dyDescent="0.3">
      <c r="A15" s="34"/>
      <c r="B15" s="32"/>
      <c r="C15" s="32"/>
      <c r="D15" s="32"/>
      <c r="E15" s="44"/>
      <c r="F15" s="32"/>
      <c r="G15" s="9" t="s">
        <v>115</v>
      </c>
      <c r="I15" s="8">
        <v>45323</v>
      </c>
      <c r="S15" s="10">
        <v>20</v>
      </c>
    </row>
    <row r="16" spans="1:29" ht="28.5" x14ac:dyDescent="0.25">
      <c r="A16" s="37" t="s">
        <v>116</v>
      </c>
      <c r="B16" s="39" t="s">
        <v>117</v>
      </c>
      <c r="C16" s="39" t="s">
        <v>118</v>
      </c>
      <c r="D16" s="49">
        <v>45893</v>
      </c>
      <c r="E16" s="39" t="s">
        <v>86</v>
      </c>
      <c r="F16" s="45">
        <v>0.28000000000000003</v>
      </c>
      <c r="G16" s="6" t="s">
        <v>119</v>
      </c>
      <c r="I16" s="8">
        <v>45352</v>
      </c>
      <c r="X16" s="10">
        <v>97</v>
      </c>
    </row>
    <row r="17" spans="1:29" ht="29.25" thickBot="1" x14ac:dyDescent="0.3">
      <c r="A17" s="38"/>
      <c r="B17" s="40"/>
      <c r="C17" s="40"/>
      <c r="D17" s="50"/>
      <c r="E17" s="40"/>
      <c r="F17" s="46"/>
      <c r="G17" s="5" t="s">
        <v>120</v>
      </c>
      <c r="I17" s="8">
        <v>45383</v>
      </c>
      <c r="N17" s="7">
        <v>38.299999999999997</v>
      </c>
      <c r="O17" s="10">
        <v>19.600000000000001</v>
      </c>
    </row>
    <row r="18" spans="1:29" ht="28.5" x14ac:dyDescent="0.25">
      <c r="A18" s="33" t="s">
        <v>71</v>
      </c>
      <c r="B18" s="31" t="s">
        <v>121</v>
      </c>
      <c r="C18" s="31" t="s">
        <v>122</v>
      </c>
      <c r="D18" s="41">
        <v>45712</v>
      </c>
      <c r="E18" s="31" t="s">
        <v>86</v>
      </c>
      <c r="F18" s="35">
        <v>0.2</v>
      </c>
      <c r="G18" s="4" t="s">
        <v>123</v>
      </c>
      <c r="I18" s="8">
        <v>45413</v>
      </c>
      <c r="Z18" s="10">
        <v>45</v>
      </c>
    </row>
    <row r="19" spans="1:29" ht="43.5" thickBot="1" x14ac:dyDescent="0.3">
      <c r="A19" s="34"/>
      <c r="B19" s="32"/>
      <c r="C19" s="32"/>
      <c r="D19" s="42"/>
      <c r="E19" s="32"/>
      <c r="F19" s="36"/>
      <c r="G19" s="9" t="s">
        <v>124</v>
      </c>
      <c r="I19" s="8">
        <v>45444</v>
      </c>
      <c r="M19" s="7">
        <v>34</v>
      </c>
    </row>
    <row r="20" spans="1:29" ht="157.5" thickBot="1" x14ac:dyDescent="0.3">
      <c r="A20" s="30" t="s">
        <v>125</v>
      </c>
      <c r="B20" s="13" t="s">
        <v>126</v>
      </c>
      <c r="C20" s="13" t="s">
        <v>127</v>
      </c>
      <c r="D20" s="14">
        <v>45681</v>
      </c>
      <c r="E20" s="12">
        <v>0.44</v>
      </c>
      <c r="F20" s="13" t="s">
        <v>86</v>
      </c>
      <c r="G20" s="11" t="s">
        <v>128</v>
      </c>
      <c r="I20" s="8">
        <v>45474</v>
      </c>
      <c r="P20" s="7">
        <v>40</v>
      </c>
      <c r="AA20" s="10">
        <v>72</v>
      </c>
    </row>
    <row r="21" spans="1:29" ht="28.5" x14ac:dyDescent="0.25">
      <c r="A21" s="33" t="s">
        <v>73</v>
      </c>
      <c r="B21" s="31" t="s">
        <v>129</v>
      </c>
      <c r="C21" s="31" t="s">
        <v>130</v>
      </c>
      <c r="D21" s="31" t="s">
        <v>131</v>
      </c>
      <c r="E21" s="31" t="s">
        <v>86</v>
      </c>
      <c r="F21" s="35">
        <v>0.36</v>
      </c>
      <c r="G21" s="4" t="s">
        <v>132</v>
      </c>
      <c r="I21" s="8">
        <v>45505</v>
      </c>
      <c r="L21" s="7">
        <v>25</v>
      </c>
      <c r="R21" s="10">
        <v>28</v>
      </c>
    </row>
    <row r="22" spans="1:29" ht="100.5" thickBot="1" x14ac:dyDescent="0.3">
      <c r="A22" s="34"/>
      <c r="B22" s="32"/>
      <c r="C22" s="32"/>
      <c r="D22" s="32"/>
      <c r="E22" s="32"/>
      <c r="F22" s="36"/>
      <c r="G22" s="9" t="s">
        <v>133</v>
      </c>
      <c r="I22" s="8">
        <v>45536</v>
      </c>
    </row>
    <row r="23" spans="1:29" ht="171.75" thickBot="1" x14ac:dyDescent="0.3">
      <c r="A23" s="30" t="s">
        <v>134</v>
      </c>
      <c r="B23" s="13" t="s">
        <v>135</v>
      </c>
      <c r="C23" s="13" t="s">
        <v>136</v>
      </c>
      <c r="D23" s="13" t="s">
        <v>137</v>
      </c>
      <c r="E23" s="13" t="s">
        <v>86</v>
      </c>
      <c r="F23" s="12">
        <v>0.31</v>
      </c>
      <c r="G23" s="11" t="s">
        <v>138</v>
      </c>
      <c r="I23" s="8">
        <v>45566</v>
      </c>
    </row>
    <row r="24" spans="1:29" x14ac:dyDescent="0.25">
      <c r="A24" s="33" t="s">
        <v>75</v>
      </c>
      <c r="B24" s="31" t="s">
        <v>139</v>
      </c>
      <c r="C24" s="31" t="s">
        <v>140</v>
      </c>
      <c r="D24" s="31"/>
      <c r="E24" s="31" t="s">
        <v>86</v>
      </c>
      <c r="F24" s="43">
        <v>0.84199999999999997</v>
      </c>
      <c r="G24" s="4" t="s">
        <v>141</v>
      </c>
      <c r="I24" s="8">
        <v>45597</v>
      </c>
      <c r="W24" s="10">
        <v>84.2</v>
      </c>
    </row>
    <row r="25" spans="1:29" ht="43.5" thickBot="1" x14ac:dyDescent="0.3">
      <c r="A25" s="34"/>
      <c r="B25" s="32"/>
      <c r="C25" s="32"/>
      <c r="D25" s="32"/>
      <c r="E25" s="32"/>
      <c r="F25" s="44"/>
      <c r="G25" s="9" t="s">
        <v>142</v>
      </c>
      <c r="I25" s="8">
        <v>45627</v>
      </c>
    </row>
    <row r="26" spans="1:29" ht="28.5" x14ac:dyDescent="0.25">
      <c r="A26" s="37" t="s">
        <v>76</v>
      </c>
      <c r="B26" s="39" t="s">
        <v>143</v>
      </c>
      <c r="C26" s="39" t="s">
        <v>144</v>
      </c>
      <c r="D26" s="39" t="s">
        <v>145</v>
      </c>
      <c r="E26" s="39" t="s">
        <v>86</v>
      </c>
      <c r="F26" s="45">
        <v>0.97</v>
      </c>
      <c r="G26" s="6" t="s">
        <v>146</v>
      </c>
      <c r="I26" s="8">
        <v>45658</v>
      </c>
    </row>
    <row r="27" spans="1:29" ht="43.5" thickBot="1" x14ac:dyDescent="0.3">
      <c r="A27" s="38"/>
      <c r="B27" s="40"/>
      <c r="C27" s="40"/>
      <c r="D27" s="40"/>
      <c r="E27" s="40"/>
      <c r="F27" s="46"/>
      <c r="G27" s="5" t="s">
        <v>147</v>
      </c>
      <c r="I27" s="8">
        <v>45689</v>
      </c>
    </row>
    <row r="28" spans="1:29" ht="42.75" x14ac:dyDescent="0.25">
      <c r="A28" s="33" t="s">
        <v>77</v>
      </c>
      <c r="B28" s="31" t="s">
        <v>148</v>
      </c>
      <c r="C28" s="31" t="s">
        <v>149</v>
      </c>
      <c r="D28" s="41">
        <v>45984</v>
      </c>
      <c r="E28" s="31" t="s">
        <v>86</v>
      </c>
      <c r="F28" s="35">
        <v>0.22</v>
      </c>
      <c r="G28" s="4" t="s">
        <v>150</v>
      </c>
    </row>
    <row r="29" spans="1:29" ht="43.5" thickBot="1" x14ac:dyDescent="0.3">
      <c r="A29" s="34"/>
      <c r="B29" s="32"/>
      <c r="C29" s="32"/>
      <c r="D29" s="42"/>
      <c r="E29" s="32"/>
      <c r="F29" s="36"/>
      <c r="G29" s="9" t="s">
        <v>151</v>
      </c>
      <c r="I29" s="8">
        <v>42917</v>
      </c>
      <c r="AB29" s="7">
        <v>6</v>
      </c>
      <c r="AC29" s="7">
        <v>18</v>
      </c>
    </row>
    <row r="30" spans="1:29" ht="42.75" x14ac:dyDescent="0.25">
      <c r="A30" s="47" t="s">
        <v>152</v>
      </c>
      <c r="B30" s="39" t="s">
        <v>153</v>
      </c>
      <c r="C30" s="39" t="s">
        <v>154</v>
      </c>
      <c r="D30" s="39" t="s">
        <v>155</v>
      </c>
      <c r="E30" s="39" t="s">
        <v>86</v>
      </c>
      <c r="F30" s="45">
        <v>0.45</v>
      </c>
      <c r="G30" s="6" t="s">
        <v>156</v>
      </c>
    </row>
    <row r="31" spans="1:29" ht="29.25" thickBot="1" x14ac:dyDescent="0.3">
      <c r="A31" s="48"/>
      <c r="B31" s="40"/>
      <c r="C31" s="40"/>
      <c r="D31" s="40"/>
      <c r="E31" s="40"/>
      <c r="F31" s="46"/>
      <c r="G31" s="5" t="s">
        <v>157</v>
      </c>
    </row>
    <row r="32" spans="1:29" ht="42.75" x14ac:dyDescent="0.25">
      <c r="A32" s="33" t="s">
        <v>158</v>
      </c>
      <c r="B32" s="31" t="s">
        <v>159</v>
      </c>
      <c r="C32" s="31" t="s">
        <v>160</v>
      </c>
      <c r="D32" s="41">
        <v>45862</v>
      </c>
      <c r="E32" s="31" t="s">
        <v>86</v>
      </c>
      <c r="F32" s="35">
        <v>0.72</v>
      </c>
      <c r="G32" s="4" t="s">
        <v>161</v>
      </c>
    </row>
    <row r="33" spans="1:7" ht="43.5" thickBot="1" x14ac:dyDescent="0.3">
      <c r="A33" s="52"/>
      <c r="B33" s="53"/>
      <c r="C33" s="53"/>
      <c r="D33" s="54"/>
      <c r="E33" s="53"/>
      <c r="F33" s="51"/>
      <c r="G33" s="3" t="s">
        <v>162</v>
      </c>
    </row>
    <row r="34" spans="1:7" ht="409.5" x14ac:dyDescent="0.25">
      <c r="A34" s="2" t="s">
        <v>163</v>
      </c>
    </row>
  </sheetData>
  <mergeCells count="90">
    <mergeCell ref="F32:F33"/>
    <mergeCell ref="A30:A31"/>
    <mergeCell ref="B30:B31"/>
    <mergeCell ref="C30:C31"/>
    <mergeCell ref="D30:D31"/>
    <mergeCell ref="E30:E31"/>
    <mergeCell ref="F30:F31"/>
    <mergeCell ref="A32:A33"/>
    <mergeCell ref="B32:B33"/>
    <mergeCell ref="C32:C33"/>
    <mergeCell ref="D32:D33"/>
    <mergeCell ref="E32:E33"/>
    <mergeCell ref="F28:F29"/>
    <mergeCell ref="A26:A27"/>
    <mergeCell ref="B26:B27"/>
    <mergeCell ref="C26:C27"/>
    <mergeCell ref="D26:D27"/>
    <mergeCell ref="E26:E27"/>
    <mergeCell ref="F26:F27"/>
    <mergeCell ref="A28:A29"/>
    <mergeCell ref="B28:B29"/>
    <mergeCell ref="C28:C29"/>
    <mergeCell ref="D28:D29"/>
    <mergeCell ref="E28:E29"/>
    <mergeCell ref="F24:F25"/>
    <mergeCell ref="A21:A22"/>
    <mergeCell ref="B21:B22"/>
    <mergeCell ref="C21:C22"/>
    <mergeCell ref="D21:D22"/>
    <mergeCell ref="E21:E22"/>
    <mergeCell ref="F21:F22"/>
    <mergeCell ref="A24:A25"/>
    <mergeCell ref="B24:B25"/>
    <mergeCell ref="C24:C25"/>
    <mergeCell ref="D24:D25"/>
    <mergeCell ref="E24:E25"/>
    <mergeCell ref="F18:F19"/>
    <mergeCell ref="A16:A17"/>
    <mergeCell ref="B16:B17"/>
    <mergeCell ref="C16:C17"/>
    <mergeCell ref="D16:D17"/>
    <mergeCell ref="E16:E17"/>
    <mergeCell ref="F16:F17"/>
    <mergeCell ref="A18:A19"/>
    <mergeCell ref="B18:B19"/>
    <mergeCell ref="C18:C19"/>
    <mergeCell ref="D18:D19"/>
    <mergeCell ref="E18:E19"/>
    <mergeCell ref="F14:F15"/>
    <mergeCell ref="A12:A13"/>
    <mergeCell ref="B12:B13"/>
    <mergeCell ref="C12:C13"/>
    <mergeCell ref="D12:D13"/>
    <mergeCell ref="E12:E13"/>
    <mergeCell ref="F12:F13"/>
    <mergeCell ref="A14:A15"/>
    <mergeCell ref="B14:B15"/>
    <mergeCell ref="C14:C15"/>
    <mergeCell ref="D14:D15"/>
    <mergeCell ref="E14:E15"/>
    <mergeCell ref="F10:F11"/>
    <mergeCell ref="A8:A9"/>
    <mergeCell ref="B8:B9"/>
    <mergeCell ref="C8:C9"/>
    <mergeCell ref="D8:D9"/>
    <mergeCell ref="E8:E9"/>
    <mergeCell ref="F8:F9"/>
    <mergeCell ref="A10:A11"/>
    <mergeCell ref="B10:B11"/>
    <mergeCell ref="C10:C11"/>
    <mergeCell ref="D10:D11"/>
    <mergeCell ref="E10:E11"/>
    <mergeCell ref="F6:F7"/>
    <mergeCell ref="A4:A5"/>
    <mergeCell ref="B4:B5"/>
    <mergeCell ref="C4:C5"/>
    <mergeCell ref="D4:D5"/>
    <mergeCell ref="E4:E5"/>
    <mergeCell ref="F4:F5"/>
    <mergeCell ref="A6:A7"/>
    <mergeCell ref="B6:B7"/>
    <mergeCell ref="C6:C7"/>
    <mergeCell ref="D6:D7"/>
    <mergeCell ref="E6:E7"/>
    <mergeCell ref="F2:F3"/>
    <mergeCell ref="A2:A3"/>
    <mergeCell ref="B2:B3"/>
    <mergeCell ref="C2:C3"/>
    <mergeCell ref="D2:D3"/>
    <mergeCell ref="E2:E3"/>
  </mergeCells>
  <hyperlinks>
    <hyperlink ref="A2" r:id="rId1" display="https://www.nber.org/system/files/working_papers/w32319/w32319.pdf" xr:uid="{9A3D3B31-249D-49C3-B10B-30BEEF0F4789}"/>
    <hyperlink ref="A4" r:id="rId2" display="https://www.nber.org/system/files/working_papers/w32319/w32319.pdf" xr:uid="{4F065650-A823-44BE-B964-CA2C976C4F9E}"/>
    <hyperlink ref="A6" r:id="rId3" display="https://libertystreeteconomics.newyorkfed.org/2024/09/ai-and-the-labor-market-will-firms-hire-fire-or-retrain/" xr:uid="{017CDFCD-4D2F-4E72-BF67-B9ECF974EF06}"/>
    <hyperlink ref="A8" r:id="rId4" display="https://www.richmondfed.org/region_communities/regional_data_analysis/regional_matters/2024/rm_06_27_24_automation_and_ai" xr:uid="{A0BCFF81-6DE6-4F5F-B997-19FB3AFF58EF}"/>
    <hyperlink ref="A10" r:id="rId5" display="https://www.dallasfed.org/research/economics/2024/0625" xr:uid="{23F5E3CB-1E00-438D-AD72-086B4EFDBEA4}"/>
    <hyperlink ref="A14" r:id="rId6" display="https://www.americanbar.org/groups/law_practice/resources/tech-report/2023/2023-artificial-intelligence-ai-techreport/" xr:uid="{483F4B48-8E37-468D-8C15-2D113AA84CC2}"/>
    <hyperlink ref="A16" r:id="rId7" display="https://www.nber.org/system/files/working_papers/w32966/w32966.pdf" xr:uid="{F9A49B05-A6AD-4D2F-A72E-46DBD0CA5E3C}"/>
    <hyperlink ref="A18" r:id="rId8" display="https://www.pewresearch.org/short-reads/2024/03/26/americans-use-of-chatgpt-is-ticking-up-but-few-trust-its-election-information/" xr:uid="{E025A1A7-4AC7-42DA-BB83-78806F388FC1}"/>
    <hyperlink ref="A21" r:id="rId9" display="https://bfi.uchicago.edu/working-paper/the-adoption-of-chatgpt/" xr:uid="{241786E9-BFFF-407A-AA4F-D51AD3CEF4D7}"/>
    <hyperlink ref="A24" r:id="rId10" display="https://arxiv.org/abs/2406.07765" xr:uid="{E6B7D3BC-5163-4CD0-9B8B-CF01AA68F49F}"/>
    <hyperlink ref="A26" r:id="rId11" display="https://github.blog/news-insights/research/survey-ai-wave-grows/" xr:uid="{879A838B-B295-4132-A091-17F42CEC78D8}"/>
    <hyperlink ref="A28" r:id="rId12" display="https://arxiv.org/html/2401.01291v1" xr:uid="{B2002617-FB72-4456-9BCA-FACA6B664AA5}"/>
    <hyperlink ref="A32" r:id="rId13" display="https://ai.wharton.upenn.edu/wp-content/uploads/2024/11/AI-Report_Full-Report.pdf" xr:uid="{40826139-35ED-4DC2-8567-503557F9BEB0}"/>
    <hyperlink ref="J1" r:id="rId14" display="https://www.nber.org/system/files/working_papers/w32319/w32319.pdf" xr:uid="{B80EF657-F6E6-425E-8D3A-9477CC84A531}"/>
    <hyperlink ref="K1" r:id="rId15" display="https://www.nber.org/system/files/working_papers/w32319/w32319.pdf" xr:uid="{E6D28088-B8B2-4A4D-ADF9-000A1652A475}"/>
    <hyperlink ref="L1" r:id="rId16" display="https://libertystreeteconomics.newyorkfed.org/2024/09/ai-and-the-labor-market-will-firms-hire-fire-or-retrain/" xr:uid="{CCF0B97D-60A2-4824-BAA4-7EADCF6C80E1}"/>
    <hyperlink ref="M1" r:id="rId17" display="https://www.richmondfed.org/region_communities/regional_data_analysis/regional_matters/2024/rm_06_27_24_automation_and_ai" xr:uid="{69039502-0B0F-45D6-B919-9C6AD2F8F1E3}"/>
    <hyperlink ref="O1" r:id="rId18" display="https://www.dallasfed.org/research/economics/2024/0625" xr:uid="{DF11CB2A-A75A-4850-9BDA-CEC3E95DAC6F}"/>
    <hyperlink ref="Q1" r:id="rId19" display="https://www.americanbar.org/groups/law_practice/resources/tech-report/2023/2023-artificial-intelligence-ai-techreport/" xr:uid="{CFABABA3-4B66-4CF4-B4C6-B370D052B34A}"/>
    <hyperlink ref="R1" r:id="rId20" display="https://www.nber.org/system/files/working_papers/w32966/w32966.pdf" xr:uid="{F54704B4-D4F4-4623-9276-91616DB5DFFC}"/>
    <hyperlink ref="S1" r:id="rId21" display="https://www.pewresearch.org/short-reads/2024/03/26/americans-use-of-chatgpt-is-ticking-up-but-few-trust-its-election-information/" xr:uid="{DA30565D-A8A3-46DC-A552-458853866575}"/>
    <hyperlink ref="U1" r:id="rId22" display="https://bfi.uchicago.edu/working-paper/the-adoption-of-chatgpt/" xr:uid="{7A0F4EBC-D839-4534-B232-139F003FB4AC}"/>
    <hyperlink ref="W1" r:id="rId23" display="https://arxiv.org/abs/2406.07765" xr:uid="{2B86969B-4F22-4406-8FB9-1A4803CB83C3}"/>
    <hyperlink ref="X1" r:id="rId24" display="https://github.blog/news-insights/research/survey-ai-wave-grows/" xr:uid="{662A2AA2-F6C9-4ECB-AFD6-B1400BBEC385}"/>
    <hyperlink ref="Y1" r:id="rId25" display="https://arxiv.org/html/2401.01291v1" xr:uid="{C3107922-8968-45A5-84A9-8E832E4EE7CE}"/>
    <hyperlink ref="AA1" r:id="rId26" display="https://ai.wharton.upenn.edu/wp-content/uploads/2024/11/AI-Report_Full-Report.pdf" xr:uid="{4ADA19DA-3ACB-4D24-8AD9-83CAD279CCFB}"/>
    <hyperlink ref="N1" r:id="rId27" display="https://www.dallasfed.org/research/economics/2024/0625" xr:uid="{83C913BE-7180-412E-8393-09CDAF7F39B1}"/>
  </hyperlinks>
  <pageMargins left="0.7" right="0.7" top="0.75" bottom="0.75" header="0.3" footer="0.3"/>
  <pageSetup orientation="portrait" verticalDpi="0"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8618E-185C-4EF9-983C-9BA660D72D52}">
  <dimension ref="A1:E9"/>
  <sheetViews>
    <sheetView workbookViewId="0">
      <selection activeCell="H25" sqref="G25:H25"/>
    </sheetView>
  </sheetViews>
  <sheetFormatPr defaultRowHeight="15" x14ac:dyDescent="0.25"/>
  <sheetData>
    <row r="1" spans="1:5" ht="180" x14ac:dyDescent="0.25">
      <c r="B1" s="15" t="s">
        <v>164</v>
      </c>
      <c r="C1" s="15" t="s">
        <v>165</v>
      </c>
      <c r="D1" s="15" t="s">
        <v>166</v>
      </c>
      <c r="E1" s="15" t="s">
        <v>167</v>
      </c>
    </row>
    <row r="2" spans="1:5" x14ac:dyDescent="0.25">
      <c r="A2" s="8">
        <v>42917</v>
      </c>
      <c r="B2" s="7">
        <v>6</v>
      </c>
      <c r="C2" s="7">
        <v>18</v>
      </c>
    </row>
    <row r="3" spans="1:5" x14ac:dyDescent="0.25">
      <c r="A3" s="8">
        <v>45627</v>
      </c>
      <c r="D3" s="22">
        <v>30.1</v>
      </c>
    </row>
    <row r="4" spans="1:5" x14ac:dyDescent="0.25">
      <c r="A4" s="8">
        <v>45078</v>
      </c>
      <c r="E4" s="22">
        <v>12.5</v>
      </c>
    </row>
    <row r="8" spans="1:5" x14ac:dyDescent="0.25">
      <c r="A8" s="23"/>
    </row>
    <row r="9" spans="1:5" x14ac:dyDescent="0.25">
      <c r="A9"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A2468-9537-41FB-AFF3-89D25EE97626}">
  <dimension ref="A1:C10"/>
  <sheetViews>
    <sheetView workbookViewId="0">
      <selection activeCell="J33" sqref="J33"/>
    </sheetView>
  </sheetViews>
  <sheetFormatPr defaultRowHeight="15" x14ac:dyDescent="0.25"/>
  <sheetData>
    <row r="1" spans="1:3" x14ac:dyDescent="0.25">
      <c r="A1" s="8">
        <v>42887</v>
      </c>
      <c r="B1" s="7">
        <v>20</v>
      </c>
    </row>
    <row r="2" spans="1:3" x14ac:dyDescent="0.25">
      <c r="A2" s="8">
        <v>43252</v>
      </c>
      <c r="B2" s="7">
        <v>47</v>
      </c>
    </row>
    <row r="3" spans="1:3" x14ac:dyDescent="0.25">
      <c r="A3" s="8">
        <v>43617</v>
      </c>
      <c r="B3" s="7">
        <v>58</v>
      </c>
    </row>
    <row r="4" spans="1:3" x14ac:dyDescent="0.25">
      <c r="A4" s="8">
        <v>43983</v>
      </c>
      <c r="B4" s="7">
        <v>50</v>
      </c>
    </row>
    <row r="5" spans="1:3" x14ac:dyDescent="0.25">
      <c r="A5" s="8">
        <v>44348</v>
      </c>
      <c r="B5" s="7">
        <v>56</v>
      </c>
    </row>
    <row r="6" spans="1:3" x14ac:dyDescent="0.25">
      <c r="A6" s="8">
        <v>44713</v>
      </c>
      <c r="B6" s="7">
        <v>50</v>
      </c>
    </row>
    <row r="7" spans="1:3" x14ac:dyDescent="0.25">
      <c r="A7" s="8">
        <v>45078</v>
      </c>
      <c r="B7" s="7">
        <v>55</v>
      </c>
      <c r="C7" s="10">
        <v>35</v>
      </c>
    </row>
    <row r="8" spans="1:3" x14ac:dyDescent="0.25">
      <c r="A8" s="8">
        <v>45352</v>
      </c>
      <c r="B8" s="7">
        <v>72</v>
      </c>
      <c r="C8" s="10">
        <v>65</v>
      </c>
    </row>
    <row r="9" spans="1:3" x14ac:dyDescent="0.25">
      <c r="A9" s="8">
        <v>45474</v>
      </c>
      <c r="B9" s="7">
        <v>78</v>
      </c>
      <c r="C9" s="10">
        <v>71</v>
      </c>
    </row>
    <row r="10" spans="1:3" x14ac:dyDescent="0.25">
      <c r="A10" s="24" t="s">
        <v>168</v>
      </c>
    </row>
  </sheetData>
  <hyperlinks>
    <hyperlink ref="A10" r:id="rId1" display="https://www.mckinsey.com/capabilities/quantumblack/our-insights/the-state-of-ai" xr:uid="{6CC6A1D7-9E48-41C5-8682-9FCB9C1A744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344782-6377-4735-8901-36D336C6D5EB}">
  <ds:schemaRefs>
    <ds:schemaRef ds:uri="http://www.w3.org/XML/1998/namespace"/>
    <ds:schemaRef ds:uri="http://purl.org/dc/dcmitype/"/>
    <ds:schemaRef ds:uri="http://schemas.microsoft.com/sharepoint/v3"/>
    <ds:schemaRef ds:uri="http://schemas.openxmlformats.org/package/2006/metadata/core-properties"/>
    <ds:schemaRef ds:uri="http://schemas.microsoft.com/office/2006/metadata/properties"/>
    <ds:schemaRef ds:uri="http://purl.org/dc/elements/1.1/"/>
    <ds:schemaRef ds:uri="http://purl.org/dc/terms/"/>
    <ds:schemaRef ds:uri="http://schemas.microsoft.com/office/2006/documentManagement/types"/>
    <ds:schemaRef ds:uri="2814f50d-da92-4ebb-b3e7-78ffc71e2a52"/>
    <ds:schemaRef ds:uri="8172f215-60fb-4aea-bce3-5824ce8231cd"/>
    <ds:schemaRef ds:uri="http://schemas.microsoft.com/office/infopath/2007/PartnerControls"/>
    <ds:schemaRef ds:uri="b6b0a385-71c1-4ba9-b48d-f3f9140e37ea"/>
    <ds:schemaRef ds:uri="d64264fa-5603-4e4e-a2f4-32f4724a08c4"/>
  </ds:schemaRefs>
</ds:datastoreItem>
</file>

<file path=customXml/itemProps2.xml><?xml version="1.0" encoding="utf-8"?>
<ds:datastoreItem xmlns:ds="http://schemas.openxmlformats.org/officeDocument/2006/customXml" ds:itemID="{15771741-5CB4-478C-AF57-A5BE9E2D0A39}">
  <ds:schemaRefs>
    <ds:schemaRef ds:uri="http://schemas.microsoft.com/sharepoint/v3/contenttype/forms"/>
  </ds:schemaRefs>
</ds:datastoreItem>
</file>

<file path=customXml/itemProps3.xml><?xml version="1.0" encoding="utf-8"?>
<ds:datastoreItem xmlns:ds="http://schemas.openxmlformats.org/officeDocument/2006/customXml" ds:itemID="{42BDDFD3-89C5-4C0B-B5C3-6BF668586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2</vt:i4>
      </vt:variant>
      <vt:variant>
        <vt:lpstr>Named Ranges</vt:lpstr>
      </vt:variant>
      <vt:variant>
        <vt:i4>1</vt:i4>
      </vt:variant>
    </vt:vector>
  </HeadingPairs>
  <TitlesOfParts>
    <vt:vector size="8" baseType="lpstr">
      <vt:lpstr>Chart 1 Data</vt:lpstr>
      <vt:lpstr>BTOS Data</vt:lpstr>
      <vt:lpstr>FEDS Notes AI Data</vt:lpstr>
      <vt:lpstr>Other AI Data</vt:lpstr>
      <vt:lpstr>McKinsey Data</vt:lpstr>
      <vt:lpstr>Chart 1</vt:lpstr>
      <vt:lpstr>Chart 2</vt:lpstr>
      <vt:lpstr>_DLX1.USE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Derr, Lillian G</dc:creator>
  <cp:keywords/>
  <dc:description/>
  <cp:lastModifiedBy>Weiss, Michael</cp:lastModifiedBy>
  <cp:revision/>
  <dcterms:created xsi:type="dcterms:W3CDTF">2025-04-17T20:51:02Z</dcterms:created>
  <dcterms:modified xsi:type="dcterms:W3CDTF">2025-06-13T21:07:45Z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2025-04-17T20:51:27Z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80fd6706-79a6-4c27-a424-8a8a881e8d1a</vt:lpwstr>
  </property>
  <property fmtid="{D5CDD505-2E9C-101B-9397-08002B2CF9AE}" pid="8" name="MSIP_Label_65269c60-0483-4c57-9e8c-3779d6900235_ContentBits">
    <vt:lpwstr>0</vt:lpwstr>
  </property>
  <property fmtid="{D5CDD505-2E9C-101B-9397-08002B2CF9AE}" pid="9" name="MSIP_Label_65269c60-0483-4c57-9e8c-3779d6900235_Tag">
    <vt:lpwstr>10, 0, 1, 1</vt:lpwstr>
  </property>
  <property fmtid="{D5CDD505-2E9C-101B-9397-08002B2CF9AE}" pid="10" name="ContentTypeId">
    <vt:lpwstr>0x01010093E21B3133A6E54F929859EE61FFEB56</vt:lpwstr>
  </property>
  <property fmtid="{D5CDD505-2E9C-101B-9397-08002B2CF9AE}" pid="11" name="MediaServiceImageTags">
    <vt:lpwstr/>
  </property>
</Properties>
</file>