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https://frbprod1.sharepoint.com/sites/11K-CO/ExternalComm/Pubs/DFE/2026/1Q Jan.-March/0102_Enrique_HousingForecast/"/>
    </mc:Choice>
  </mc:AlternateContent>
  <xr:revisionPtr revIDLastSave="30" documentId="8_{224232EF-F46D-4CC4-A2C8-281E578C9468}" xr6:coauthVersionLast="47" xr6:coauthVersionMax="47" xr10:uidLastSave="{9A6DFE01-5485-4267-B01A-921051C1B151}"/>
  <bookViews>
    <workbookView xWindow="28680" yWindow="1650" windowWidth="29040" windowHeight="15720" tabRatio="722" activeTab="6" xr2:uid="{551607F1-FCA7-4B03-8CB9-525F06EEB601}"/>
  </bookViews>
  <sheets>
    <sheet name="Chart1" sheetId="2" r:id="rId1"/>
    <sheet name="dataChart1" sheetId="3" r:id="rId2"/>
    <sheet name="Chart2" sheetId="4" r:id="rId3"/>
    <sheet name="dataChart2" sheetId="5" r:id="rId4"/>
    <sheet name="Chart3" sheetId="6" r:id="rId5"/>
    <sheet name="dataChart3" sheetId="7" r:id="rId6"/>
    <sheet name="Chart4" sheetId="8" r:id="rId7"/>
    <sheet name="dataChart4" sheetId="9" r:id="rId8"/>
    <sheet name="LegendRuntime" sheetId="10" state="hidden" r:id="rId9"/>
  </sheets>
  <definedNames>
    <definedName name="_DLX1.USE">dataChart1!$O$1:$S$8</definedName>
    <definedName name="_DLX2.USE">dataChart2!$K$1:$Q$8</definedName>
    <definedName name="_DLX4.USE">dataChart4!$K$2:$N$14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9" i="5"/>
  <c r="AB25" i="5"/>
  <c r="AB37" i="5"/>
  <c r="AB41" i="5"/>
  <c r="AB53" i="5"/>
  <c r="AB57" i="5"/>
  <c r="AB69" i="5"/>
  <c r="AB73" i="5"/>
  <c r="AB85" i="5"/>
  <c r="AB89" i="5"/>
  <c r="AB101" i="5"/>
  <c r="AB105" i="5"/>
  <c r="AB117" i="5"/>
  <c r="AB121" i="5"/>
  <c r="AA10" i="5"/>
  <c r="AB10" i="5" s="1"/>
  <c r="AA11" i="5"/>
  <c r="AB11" i="5" s="1"/>
  <c r="AA12" i="5"/>
  <c r="AB12" i="5" s="1"/>
  <c r="AA13" i="5"/>
  <c r="AB13" i="5" s="1"/>
  <c r="AA14" i="5"/>
  <c r="AB14" i="5" s="1"/>
  <c r="AA15" i="5"/>
  <c r="AB15" i="5" s="1"/>
  <c r="AA16" i="5"/>
  <c r="AB16" i="5" s="1"/>
  <c r="AA17" i="5"/>
  <c r="AB17" i="5" s="1"/>
  <c r="AA18" i="5"/>
  <c r="AB18" i="5" s="1"/>
  <c r="AA19" i="5"/>
  <c r="AB19" i="5" s="1"/>
  <c r="AA20" i="5"/>
  <c r="AB20" i="5" s="1"/>
  <c r="AA21" i="5"/>
  <c r="AA22" i="5"/>
  <c r="AA23" i="5"/>
  <c r="AA24" i="5"/>
  <c r="AB24" i="5" s="1"/>
  <c r="AA25" i="5"/>
  <c r="AA26" i="5"/>
  <c r="AB26" i="5" s="1"/>
  <c r="AA27" i="5"/>
  <c r="AB27" i="5" s="1"/>
  <c r="AA28" i="5"/>
  <c r="AB28" i="5" s="1"/>
  <c r="AA29" i="5"/>
  <c r="AB29" i="5" s="1"/>
  <c r="AA30" i="5"/>
  <c r="AB30" i="5" s="1"/>
  <c r="AA31" i="5"/>
  <c r="AB31" i="5" s="1"/>
  <c r="AA32" i="5"/>
  <c r="AB32" i="5" s="1"/>
  <c r="AA33" i="5"/>
  <c r="AB33" i="5" s="1"/>
  <c r="AA34" i="5"/>
  <c r="AA35" i="5"/>
  <c r="AB35" i="5" s="1"/>
  <c r="AA36" i="5"/>
  <c r="AB36" i="5" s="1"/>
  <c r="AA37" i="5"/>
  <c r="AA38" i="5"/>
  <c r="AA39" i="5"/>
  <c r="AA40" i="5"/>
  <c r="AB40" i="5" s="1"/>
  <c r="AA41" i="5"/>
  <c r="AA42" i="5"/>
  <c r="AB42" i="5" s="1"/>
  <c r="AA43" i="5"/>
  <c r="AB43" i="5" s="1"/>
  <c r="AA44" i="5"/>
  <c r="AB44" i="5" s="1"/>
  <c r="AA45" i="5"/>
  <c r="AB45" i="5" s="1"/>
  <c r="AA46" i="5"/>
  <c r="AB46" i="5" s="1"/>
  <c r="AA47" i="5"/>
  <c r="AB47" i="5" s="1"/>
  <c r="AA48" i="5"/>
  <c r="AB48" i="5" s="1"/>
  <c r="AA49" i="5"/>
  <c r="AB49" i="5" s="1"/>
  <c r="AA50" i="5"/>
  <c r="AA51" i="5"/>
  <c r="AB51" i="5" s="1"/>
  <c r="AA52" i="5"/>
  <c r="AB52" i="5" s="1"/>
  <c r="AA53" i="5"/>
  <c r="AA54" i="5"/>
  <c r="AA55" i="5"/>
  <c r="AA56" i="5"/>
  <c r="AB56" i="5" s="1"/>
  <c r="AA57" i="5"/>
  <c r="AA58" i="5"/>
  <c r="AB58" i="5" s="1"/>
  <c r="AA59" i="5"/>
  <c r="AB59" i="5" s="1"/>
  <c r="AA60" i="5"/>
  <c r="AB60" i="5" s="1"/>
  <c r="AA61" i="5"/>
  <c r="AB61" i="5" s="1"/>
  <c r="AA62" i="5"/>
  <c r="AB62" i="5" s="1"/>
  <c r="AA63" i="5"/>
  <c r="AB63" i="5" s="1"/>
  <c r="AA64" i="5"/>
  <c r="AB64" i="5" s="1"/>
  <c r="AA65" i="5"/>
  <c r="AB65" i="5" s="1"/>
  <c r="AA66" i="5"/>
  <c r="AA67" i="5"/>
  <c r="AB67" i="5" s="1"/>
  <c r="AA68" i="5"/>
  <c r="AB68" i="5" s="1"/>
  <c r="AA69" i="5"/>
  <c r="AA70" i="5"/>
  <c r="AA71" i="5"/>
  <c r="AA72" i="5"/>
  <c r="AB34" i="5" s="1"/>
  <c r="AA73" i="5"/>
  <c r="AA74" i="5"/>
  <c r="AB74" i="5" s="1"/>
  <c r="AA75" i="5"/>
  <c r="AB75" i="5" s="1"/>
  <c r="AA76" i="5"/>
  <c r="AB76" i="5" s="1"/>
  <c r="AA77" i="5"/>
  <c r="AB77" i="5" s="1"/>
  <c r="AA78" i="5"/>
  <c r="AB78" i="5" s="1"/>
  <c r="AA79" i="5"/>
  <c r="AB79" i="5" s="1"/>
  <c r="AA80" i="5"/>
  <c r="AB80" i="5" s="1"/>
  <c r="AA81" i="5"/>
  <c r="AB81" i="5" s="1"/>
  <c r="AA82" i="5"/>
  <c r="AA83" i="5"/>
  <c r="AB83" i="5" s="1"/>
  <c r="AA84" i="5"/>
  <c r="AB84" i="5" s="1"/>
  <c r="AA85" i="5"/>
  <c r="AA86" i="5"/>
  <c r="AA87" i="5"/>
  <c r="AA88" i="5"/>
  <c r="AB88" i="5" s="1"/>
  <c r="AA89" i="5"/>
  <c r="AA90" i="5"/>
  <c r="AB90" i="5" s="1"/>
  <c r="AA91" i="5"/>
  <c r="AB91" i="5" s="1"/>
  <c r="AA92" i="5"/>
  <c r="AB92" i="5" s="1"/>
  <c r="AA93" i="5"/>
  <c r="AB93" i="5" s="1"/>
  <c r="AA94" i="5"/>
  <c r="AB94" i="5" s="1"/>
  <c r="AA95" i="5"/>
  <c r="AB95" i="5" s="1"/>
  <c r="AA96" i="5"/>
  <c r="AB96" i="5" s="1"/>
  <c r="AA97" i="5"/>
  <c r="AB97" i="5" s="1"/>
  <c r="AA98" i="5"/>
  <c r="AA99" i="5"/>
  <c r="AB99" i="5" s="1"/>
  <c r="AA100" i="5"/>
  <c r="AB100" i="5" s="1"/>
  <c r="AA101" i="5"/>
  <c r="AA102" i="5"/>
  <c r="AA103" i="5"/>
  <c r="AA104" i="5"/>
  <c r="AB104" i="5" s="1"/>
  <c r="AA105" i="5"/>
  <c r="AA106" i="5"/>
  <c r="AB106" i="5" s="1"/>
  <c r="AA107" i="5"/>
  <c r="AB107" i="5" s="1"/>
  <c r="AA108" i="5"/>
  <c r="AB108" i="5" s="1"/>
  <c r="AA109" i="5"/>
  <c r="AB109" i="5" s="1"/>
  <c r="AA110" i="5"/>
  <c r="AB110" i="5" s="1"/>
  <c r="AA111" i="5"/>
  <c r="AB111" i="5" s="1"/>
  <c r="AA112" i="5"/>
  <c r="AB112" i="5" s="1"/>
  <c r="AA113" i="5"/>
  <c r="AB113" i="5" s="1"/>
  <c r="AA114" i="5"/>
  <c r="AA115" i="5"/>
  <c r="AB115" i="5" s="1"/>
  <c r="AA116" i="5"/>
  <c r="AB116" i="5" s="1"/>
  <c r="AA117" i="5"/>
  <c r="AA118" i="5"/>
  <c r="AA119" i="5"/>
  <c r="AA120" i="5"/>
  <c r="AB120" i="5" s="1"/>
  <c r="AA121" i="5"/>
  <c r="AA122" i="5"/>
  <c r="AB122" i="5" s="1"/>
  <c r="AA123" i="5"/>
  <c r="AB123" i="5" s="1"/>
  <c r="AA124" i="5"/>
  <c r="AB124" i="5" s="1"/>
  <c r="AA125" i="5"/>
  <c r="AB125" i="5" s="1"/>
  <c r="AA126" i="5"/>
  <c r="AB126" i="5" s="1"/>
  <c r="AA127" i="5"/>
  <c r="AB127" i="5" s="1"/>
  <c r="AA128" i="5"/>
  <c r="AB128" i="5" s="1"/>
  <c r="AA129" i="5"/>
  <c r="AB129" i="5" s="1"/>
  <c r="AA130" i="5"/>
  <c r="AA9" i="5"/>
  <c r="AB9" i="5" s="1"/>
  <c r="V10" i="5"/>
  <c r="S9" i="5"/>
  <c r="D102"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9" i="3"/>
  <c r="H70" i="3"/>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109" i="5"/>
  <c r="Y110" i="5"/>
  <c r="Y111" i="5"/>
  <c r="Y112" i="5"/>
  <c r="Y113" i="5"/>
  <c r="Y114" i="5"/>
  <c r="Y115" i="5"/>
  <c r="Y116" i="5"/>
  <c r="Y117" i="5"/>
  <c r="Y118" i="5"/>
  <c r="Y119" i="5"/>
  <c r="Y120" i="5"/>
  <c r="Y121" i="5"/>
  <c r="Y122" i="5"/>
  <c r="Y123" i="5"/>
  <c r="Y124" i="5"/>
  <c r="Y125" i="5"/>
  <c r="Y126" i="5"/>
  <c r="Y127" i="5"/>
  <c r="Y128" i="5"/>
  <c r="Y129" i="5"/>
  <c r="Y130" i="5"/>
  <c r="Y9" i="5"/>
  <c r="V11" i="5"/>
  <c r="V12" i="5"/>
  <c r="V13" i="5"/>
  <c r="V14" i="5"/>
  <c r="V15" i="5"/>
  <c r="V16" i="5"/>
  <c r="V17" i="5"/>
  <c r="V18" i="5"/>
  <c r="V19" i="5"/>
  <c r="V20" i="5"/>
  <c r="V21" i="5"/>
  <c r="V22" i="5"/>
  <c r="V23" i="5"/>
  <c r="V24" i="5"/>
  <c r="V25" i="5"/>
  <c r="V26" i="5"/>
  <c r="V27" i="5"/>
  <c r="V28" i="5"/>
  <c r="V29" i="5"/>
  <c r="E9" i="5" s="1"/>
  <c r="V30" i="5"/>
  <c r="E10" i="5" s="1"/>
  <c r="V31" i="5"/>
  <c r="E11" i="5" s="1"/>
  <c r="V32" i="5"/>
  <c r="E12" i="5" s="1"/>
  <c r="V33" i="5"/>
  <c r="E13" i="5" s="1"/>
  <c r="V34" i="5"/>
  <c r="E14" i="5" s="1"/>
  <c r="V35" i="5"/>
  <c r="E15" i="5" s="1"/>
  <c r="V36" i="5"/>
  <c r="E16" i="5" s="1"/>
  <c r="V37" i="5"/>
  <c r="E17" i="5" s="1"/>
  <c r="V38" i="5"/>
  <c r="E18" i="5" s="1"/>
  <c r="V39" i="5"/>
  <c r="E19" i="5" s="1"/>
  <c r="V40" i="5"/>
  <c r="E20" i="5" s="1"/>
  <c r="V41" i="5"/>
  <c r="E21" i="5" s="1"/>
  <c r="V42" i="5"/>
  <c r="E22" i="5" s="1"/>
  <c r="V43" i="5"/>
  <c r="E23" i="5" s="1"/>
  <c r="V44" i="5"/>
  <c r="E24" i="5" s="1"/>
  <c r="V45" i="5"/>
  <c r="E25" i="5" s="1"/>
  <c r="V46" i="5"/>
  <c r="E26" i="5" s="1"/>
  <c r="V47" i="5"/>
  <c r="E27" i="5" s="1"/>
  <c r="V48" i="5"/>
  <c r="E28" i="5" s="1"/>
  <c r="V49" i="5"/>
  <c r="E29" i="5" s="1"/>
  <c r="V50" i="5"/>
  <c r="E30" i="5" s="1"/>
  <c r="V51" i="5"/>
  <c r="E31" i="5" s="1"/>
  <c r="V52" i="5"/>
  <c r="E32" i="5" s="1"/>
  <c r="V53" i="5"/>
  <c r="E33" i="5" s="1"/>
  <c r="V54" i="5"/>
  <c r="E34" i="5" s="1"/>
  <c r="V55" i="5"/>
  <c r="E35" i="5" s="1"/>
  <c r="V56" i="5"/>
  <c r="E36" i="5" s="1"/>
  <c r="V57" i="5"/>
  <c r="E37" i="5" s="1"/>
  <c r="V58" i="5"/>
  <c r="E38" i="5" s="1"/>
  <c r="V59" i="5"/>
  <c r="E39" i="5" s="1"/>
  <c r="V60" i="5"/>
  <c r="E40" i="5" s="1"/>
  <c r="V61" i="5"/>
  <c r="E41" i="5" s="1"/>
  <c r="V62" i="5"/>
  <c r="E42" i="5" s="1"/>
  <c r="V63" i="5"/>
  <c r="E43" i="5" s="1"/>
  <c r="V64" i="5"/>
  <c r="E44" i="5" s="1"/>
  <c r="V65" i="5"/>
  <c r="E45" i="5" s="1"/>
  <c r="V66" i="5"/>
  <c r="E46" i="5" s="1"/>
  <c r="V67" i="5"/>
  <c r="E47" i="5" s="1"/>
  <c r="V68" i="5"/>
  <c r="E48" i="5" s="1"/>
  <c r="V69" i="5"/>
  <c r="E49" i="5" s="1"/>
  <c r="V70" i="5"/>
  <c r="E50" i="5" s="1"/>
  <c r="V71" i="5"/>
  <c r="E51" i="5" s="1"/>
  <c r="V72" i="5"/>
  <c r="E52" i="5" s="1"/>
  <c r="V73" i="5"/>
  <c r="E53" i="5" s="1"/>
  <c r="V74" i="5"/>
  <c r="E54" i="5" s="1"/>
  <c r="V75" i="5"/>
  <c r="E55" i="5" s="1"/>
  <c r="V76" i="5"/>
  <c r="E56" i="5" s="1"/>
  <c r="V77" i="5"/>
  <c r="E57" i="5" s="1"/>
  <c r="V78" i="5"/>
  <c r="E58" i="5" s="1"/>
  <c r="V79" i="5"/>
  <c r="E59" i="5" s="1"/>
  <c r="V80" i="5"/>
  <c r="E60" i="5" s="1"/>
  <c r="V81" i="5"/>
  <c r="E61" i="5" s="1"/>
  <c r="V82" i="5"/>
  <c r="E62" i="5" s="1"/>
  <c r="V83" i="5"/>
  <c r="E63" i="5" s="1"/>
  <c r="V84" i="5"/>
  <c r="E64" i="5" s="1"/>
  <c r="V85" i="5"/>
  <c r="E65" i="5" s="1"/>
  <c r="V86" i="5"/>
  <c r="E66" i="5" s="1"/>
  <c r="V87" i="5"/>
  <c r="E67" i="5" s="1"/>
  <c r="V88" i="5"/>
  <c r="E68" i="5" s="1"/>
  <c r="V89" i="5"/>
  <c r="E69" i="5" s="1"/>
  <c r="V90" i="5"/>
  <c r="E70" i="5" s="1"/>
  <c r="V91" i="5"/>
  <c r="E71" i="5" s="1"/>
  <c r="V92" i="5"/>
  <c r="E72" i="5" s="1"/>
  <c r="V93" i="5"/>
  <c r="E73" i="5" s="1"/>
  <c r="V94" i="5"/>
  <c r="E74" i="5" s="1"/>
  <c r="V95" i="5"/>
  <c r="E75" i="5" s="1"/>
  <c r="V96" i="5"/>
  <c r="E76" i="5" s="1"/>
  <c r="V97" i="5"/>
  <c r="E77" i="5" s="1"/>
  <c r="V98" i="5"/>
  <c r="E78" i="5" s="1"/>
  <c r="V99" i="5"/>
  <c r="E79" i="5" s="1"/>
  <c r="V100" i="5"/>
  <c r="E80" i="5" s="1"/>
  <c r="V101" i="5"/>
  <c r="E81" i="5" s="1"/>
  <c r="V102" i="5"/>
  <c r="E82" i="5" s="1"/>
  <c r="V103" i="5"/>
  <c r="E83" i="5" s="1"/>
  <c r="V104" i="5"/>
  <c r="E84" i="5" s="1"/>
  <c r="V105" i="5"/>
  <c r="E85" i="5" s="1"/>
  <c r="V106" i="5"/>
  <c r="E86" i="5" s="1"/>
  <c r="V107" i="5"/>
  <c r="E87" i="5" s="1"/>
  <c r="V108" i="5"/>
  <c r="E88" i="5" s="1"/>
  <c r="V109" i="5"/>
  <c r="E89" i="5" s="1"/>
  <c r="V110" i="5"/>
  <c r="E90" i="5" s="1"/>
  <c r="V111" i="5"/>
  <c r="E91" i="5" s="1"/>
  <c r="V112" i="5"/>
  <c r="E92" i="5" s="1"/>
  <c r="V113" i="5"/>
  <c r="E93" i="5" s="1"/>
  <c r="V114" i="5"/>
  <c r="E94" i="5" s="1"/>
  <c r="V115" i="5"/>
  <c r="E95" i="5" s="1"/>
  <c r="V116" i="5"/>
  <c r="E96" i="5" s="1"/>
  <c r="V117" i="5"/>
  <c r="E97" i="5" s="1"/>
  <c r="V118" i="5"/>
  <c r="E98" i="5" s="1"/>
  <c r="V119" i="5"/>
  <c r="E99" i="5" s="1"/>
  <c r="V120" i="5"/>
  <c r="E100" i="5" s="1"/>
  <c r="V121" i="5"/>
  <c r="E101" i="5" s="1"/>
  <c r="V122" i="5"/>
  <c r="E102" i="5" s="1"/>
  <c r="V123" i="5"/>
  <c r="E103" i="5" s="1"/>
  <c r="V124" i="5"/>
  <c r="E104" i="5" s="1"/>
  <c r="V125" i="5"/>
  <c r="E105" i="5" s="1"/>
  <c r="V126" i="5"/>
  <c r="E106" i="5" s="1"/>
  <c r="V127" i="5"/>
  <c r="E107" i="5" s="1"/>
  <c r="V128" i="5"/>
  <c r="E108" i="5" s="1"/>
  <c r="V129" i="5"/>
  <c r="E109" i="5" s="1"/>
  <c r="V130" i="5"/>
  <c r="E110" i="5" s="1"/>
  <c r="V9" i="5"/>
  <c r="U10" i="5"/>
  <c r="W10" i="5" s="1"/>
  <c r="U11" i="5"/>
  <c r="U12" i="5"/>
  <c r="U13" i="5"/>
  <c r="U14" i="5"/>
  <c r="U15" i="5"/>
  <c r="W15" i="5" s="1"/>
  <c r="U16" i="5"/>
  <c r="U17" i="5"/>
  <c r="U18" i="5"/>
  <c r="U19" i="5"/>
  <c r="U20" i="5"/>
  <c r="U21" i="5"/>
  <c r="U22" i="5"/>
  <c r="W22" i="5" s="1"/>
  <c r="U23" i="5"/>
  <c r="U24" i="5"/>
  <c r="U25" i="5"/>
  <c r="W25" i="5" s="1"/>
  <c r="U26" i="5"/>
  <c r="U27" i="5"/>
  <c r="U28" i="5"/>
  <c r="U29" i="5"/>
  <c r="B9" i="5" s="1"/>
  <c r="U30" i="5"/>
  <c r="B10" i="5" s="1"/>
  <c r="U31" i="5"/>
  <c r="B11" i="5" s="1"/>
  <c r="U32" i="5"/>
  <c r="B12" i="5" s="1"/>
  <c r="U33" i="5"/>
  <c r="B13" i="5" s="1"/>
  <c r="U34" i="5"/>
  <c r="B14" i="5" s="1"/>
  <c r="U35" i="5"/>
  <c r="B15" i="5" s="1"/>
  <c r="U36" i="5"/>
  <c r="B16" i="5" s="1"/>
  <c r="U37" i="5"/>
  <c r="B17" i="5" s="1"/>
  <c r="U38" i="5"/>
  <c r="B18" i="5" s="1"/>
  <c r="U39" i="5"/>
  <c r="B19" i="5" s="1"/>
  <c r="U40" i="5"/>
  <c r="B20" i="5" s="1"/>
  <c r="U41" i="5"/>
  <c r="B21" i="5" s="1"/>
  <c r="U42" i="5"/>
  <c r="B22" i="5" s="1"/>
  <c r="U43" i="5"/>
  <c r="B23" i="5" s="1"/>
  <c r="U44" i="5"/>
  <c r="B24" i="5" s="1"/>
  <c r="U45" i="5"/>
  <c r="B25" i="5" s="1"/>
  <c r="U46" i="5"/>
  <c r="B26" i="5" s="1"/>
  <c r="U47" i="5"/>
  <c r="B27" i="5" s="1"/>
  <c r="U48" i="5"/>
  <c r="B28" i="5" s="1"/>
  <c r="U49" i="5"/>
  <c r="B29" i="5" s="1"/>
  <c r="U50" i="5"/>
  <c r="B30" i="5" s="1"/>
  <c r="U51" i="5"/>
  <c r="B31" i="5" s="1"/>
  <c r="U52" i="5"/>
  <c r="B32" i="5" s="1"/>
  <c r="U53" i="5"/>
  <c r="B33" i="5" s="1"/>
  <c r="U54" i="5"/>
  <c r="B34" i="5" s="1"/>
  <c r="U55" i="5"/>
  <c r="B35" i="5" s="1"/>
  <c r="U56" i="5"/>
  <c r="B36" i="5" s="1"/>
  <c r="U57" i="5"/>
  <c r="B37" i="5" s="1"/>
  <c r="U58" i="5"/>
  <c r="B38" i="5" s="1"/>
  <c r="U59" i="5"/>
  <c r="B39" i="5" s="1"/>
  <c r="U60" i="5"/>
  <c r="B40" i="5" s="1"/>
  <c r="U61" i="5"/>
  <c r="B41" i="5" s="1"/>
  <c r="U62" i="5"/>
  <c r="B42" i="5" s="1"/>
  <c r="U63" i="5"/>
  <c r="B43" i="5" s="1"/>
  <c r="U64" i="5"/>
  <c r="B44" i="5" s="1"/>
  <c r="U65" i="5"/>
  <c r="B45" i="5" s="1"/>
  <c r="U66" i="5"/>
  <c r="B46" i="5" s="1"/>
  <c r="U67" i="5"/>
  <c r="B47" i="5" s="1"/>
  <c r="U68" i="5"/>
  <c r="B48" i="5" s="1"/>
  <c r="U69" i="5"/>
  <c r="B49" i="5" s="1"/>
  <c r="U70" i="5"/>
  <c r="B50" i="5" s="1"/>
  <c r="U71" i="5"/>
  <c r="B51" i="5" s="1"/>
  <c r="U72" i="5"/>
  <c r="B52" i="5" s="1"/>
  <c r="U73" i="5"/>
  <c r="B53" i="5" s="1"/>
  <c r="U74" i="5"/>
  <c r="B54" i="5" s="1"/>
  <c r="U75" i="5"/>
  <c r="B55" i="5" s="1"/>
  <c r="U76" i="5"/>
  <c r="B56" i="5" s="1"/>
  <c r="U77" i="5"/>
  <c r="B57" i="5" s="1"/>
  <c r="U78" i="5"/>
  <c r="B58" i="5" s="1"/>
  <c r="U79" i="5"/>
  <c r="B59" i="5" s="1"/>
  <c r="U80" i="5"/>
  <c r="B60" i="5" s="1"/>
  <c r="U81" i="5"/>
  <c r="B61" i="5" s="1"/>
  <c r="U82" i="5"/>
  <c r="B62" i="5" s="1"/>
  <c r="U83" i="5"/>
  <c r="B63" i="5" s="1"/>
  <c r="U84" i="5"/>
  <c r="B64" i="5" s="1"/>
  <c r="U85" i="5"/>
  <c r="B65" i="5" s="1"/>
  <c r="U86" i="5"/>
  <c r="B66" i="5" s="1"/>
  <c r="U87" i="5"/>
  <c r="B67" i="5" s="1"/>
  <c r="U88" i="5"/>
  <c r="B68" i="5" s="1"/>
  <c r="U89" i="5"/>
  <c r="B69" i="5" s="1"/>
  <c r="U90" i="5"/>
  <c r="B70" i="5" s="1"/>
  <c r="U91" i="5"/>
  <c r="B71" i="5" s="1"/>
  <c r="U92" i="5"/>
  <c r="B72" i="5" s="1"/>
  <c r="U93" i="5"/>
  <c r="B73" i="5" s="1"/>
  <c r="U94" i="5"/>
  <c r="B74" i="5" s="1"/>
  <c r="U95" i="5"/>
  <c r="B75" i="5" s="1"/>
  <c r="U96" i="5"/>
  <c r="B76" i="5" s="1"/>
  <c r="U97" i="5"/>
  <c r="B77" i="5" s="1"/>
  <c r="U98" i="5"/>
  <c r="B78" i="5" s="1"/>
  <c r="U99" i="5"/>
  <c r="B79" i="5" s="1"/>
  <c r="U100" i="5"/>
  <c r="B80" i="5" s="1"/>
  <c r="U101" i="5"/>
  <c r="B81" i="5" s="1"/>
  <c r="U102" i="5"/>
  <c r="B82" i="5" s="1"/>
  <c r="U103" i="5"/>
  <c r="B83" i="5" s="1"/>
  <c r="U104" i="5"/>
  <c r="B84" i="5" s="1"/>
  <c r="U105" i="5"/>
  <c r="B85" i="5" s="1"/>
  <c r="U106" i="5"/>
  <c r="B86" i="5" s="1"/>
  <c r="U107" i="5"/>
  <c r="B87" i="5" s="1"/>
  <c r="U108" i="5"/>
  <c r="B88" i="5" s="1"/>
  <c r="U109" i="5"/>
  <c r="B89" i="5" s="1"/>
  <c r="U110" i="5"/>
  <c r="B90" i="5" s="1"/>
  <c r="U111" i="5"/>
  <c r="B91" i="5" s="1"/>
  <c r="U112" i="5"/>
  <c r="B92" i="5" s="1"/>
  <c r="U113" i="5"/>
  <c r="B93" i="5" s="1"/>
  <c r="U114" i="5"/>
  <c r="B94" i="5" s="1"/>
  <c r="U115" i="5"/>
  <c r="B95" i="5" s="1"/>
  <c r="U116" i="5"/>
  <c r="B96" i="5" s="1"/>
  <c r="U117" i="5"/>
  <c r="B97" i="5" s="1"/>
  <c r="U118" i="5"/>
  <c r="B98" i="5" s="1"/>
  <c r="U119" i="5"/>
  <c r="B99" i="5" s="1"/>
  <c r="U120" i="5"/>
  <c r="B100" i="5" s="1"/>
  <c r="U121" i="5"/>
  <c r="B101" i="5" s="1"/>
  <c r="U122" i="5"/>
  <c r="B102" i="5" s="1"/>
  <c r="U123" i="5"/>
  <c r="B103" i="5" s="1"/>
  <c r="U124" i="5"/>
  <c r="B104" i="5" s="1"/>
  <c r="U125" i="5"/>
  <c r="B105" i="5" s="1"/>
  <c r="U126" i="5"/>
  <c r="B106" i="5" s="1"/>
  <c r="U127" i="5"/>
  <c r="B107" i="5" s="1"/>
  <c r="U128" i="5"/>
  <c r="B108" i="5" s="1"/>
  <c r="U129" i="5"/>
  <c r="B109" i="5" s="1"/>
  <c r="U130" i="5"/>
  <c r="B110" i="5" s="1"/>
  <c r="U9" i="5"/>
  <c r="S10" i="5"/>
  <c r="S11" i="5"/>
  <c r="S12" i="5"/>
  <c r="S13" i="5"/>
  <c r="S14" i="5"/>
  <c r="S15" i="5"/>
  <c r="S16" i="5"/>
  <c r="S17" i="5"/>
  <c r="S18" i="5"/>
  <c r="S19" i="5"/>
  <c r="S20" i="5"/>
  <c r="S21" i="5"/>
  <c r="S22" i="5"/>
  <c r="S23" i="5"/>
  <c r="S24" i="5"/>
  <c r="S25" i="5"/>
  <c r="S26" i="5"/>
  <c r="S27" i="5"/>
  <c r="S28" i="5"/>
  <c r="S29" i="5"/>
  <c r="C9" i="5" s="1"/>
  <c r="S30" i="5"/>
  <c r="C10" i="5" s="1"/>
  <c r="S31" i="5"/>
  <c r="C11" i="5" s="1"/>
  <c r="S32" i="5"/>
  <c r="C12" i="5" s="1"/>
  <c r="S33" i="5"/>
  <c r="C13" i="5" s="1"/>
  <c r="S34" i="5"/>
  <c r="C14" i="5" s="1"/>
  <c r="S35" i="5"/>
  <c r="C15" i="5" s="1"/>
  <c r="S36" i="5"/>
  <c r="C16" i="5" s="1"/>
  <c r="S37" i="5"/>
  <c r="C17" i="5" s="1"/>
  <c r="S38" i="5"/>
  <c r="C18" i="5" s="1"/>
  <c r="S39" i="5"/>
  <c r="C19" i="5" s="1"/>
  <c r="S40" i="5"/>
  <c r="C20" i="5" s="1"/>
  <c r="S41" i="5"/>
  <c r="C21" i="5" s="1"/>
  <c r="S42" i="5"/>
  <c r="C22" i="5" s="1"/>
  <c r="S43" i="5"/>
  <c r="C23" i="5" s="1"/>
  <c r="S44" i="5"/>
  <c r="C24" i="5" s="1"/>
  <c r="S45" i="5"/>
  <c r="C25" i="5" s="1"/>
  <c r="S46" i="5"/>
  <c r="C26" i="5" s="1"/>
  <c r="S47" i="5"/>
  <c r="C27" i="5" s="1"/>
  <c r="S48" i="5"/>
  <c r="C28" i="5" s="1"/>
  <c r="S49" i="5"/>
  <c r="C29" i="5" s="1"/>
  <c r="S50" i="5"/>
  <c r="C30" i="5" s="1"/>
  <c r="S51" i="5"/>
  <c r="C31" i="5" s="1"/>
  <c r="S52" i="5"/>
  <c r="C32" i="5" s="1"/>
  <c r="S53" i="5"/>
  <c r="C33" i="5" s="1"/>
  <c r="S54" i="5"/>
  <c r="C34" i="5" s="1"/>
  <c r="S55" i="5"/>
  <c r="C35" i="5" s="1"/>
  <c r="S56" i="5"/>
  <c r="C36" i="5" s="1"/>
  <c r="S57" i="5"/>
  <c r="C37" i="5" s="1"/>
  <c r="S58" i="5"/>
  <c r="C38" i="5" s="1"/>
  <c r="S59" i="5"/>
  <c r="C39" i="5" s="1"/>
  <c r="S60" i="5"/>
  <c r="C40" i="5" s="1"/>
  <c r="S61" i="5"/>
  <c r="C41" i="5" s="1"/>
  <c r="S62" i="5"/>
  <c r="C42" i="5" s="1"/>
  <c r="S63" i="5"/>
  <c r="C43" i="5" s="1"/>
  <c r="S64" i="5"/>
  <c r="C44" i="5" s="1"/>
  <c r="S65" i="5"/>
  <c r="C45" i="5" s="1"/>
  <c r="S66" i="5"/>
  <c r="C46" i="5" s="1"/>
  <c r="S67" i="5"/>
  <c r="C47" i="5" s="1"/>
  <c r="S68" i="5"/>
  <c r="C48" i="5" s="1"/>
  <c r="S69" i="5"/>
  <c r="C49" i="5" s="1"/>
  <c r="S70" i="5"/>
  <c r="C50" i="5" s="1"/>
  <c r="S71" i="5"/>
  <c r="C51" i="5" s="1"/>
  <c r="S72" i="5"/>
  <c r="C52" i="5" s="1"/>
  <c r="S73" i="5"/>
  <c r="C53" i="5" s="1"/>
  <c r="S74" i="5"/>
  <c r="C54" i="5" s="1"/>
  <c r="S75" i="5"/>
  <c r="C55" i="5" s="1"/>
  <c r="S76" i="5"/>
  <c r="C56" i="5" s="1"/>
  <c r="S77" i="5"/>
  <c r="C57" i="5" s="1"/>
  <c r="S78" i="5"/>
  <c r="C58" i="5" s="1"/>
  <c r="S79" i="5"/>
  <c r="C59" i="5" s="1"/>
  <c r="S80" i="5"/>
  <c r="C60" i="5" s="1"/>
  <c r="S81" i="5"/>
  <c r="C61" i="5" s="1"/>
  <c r="S82" i="5"/>
  <c r="C62" i="5" s="1"/>
  <c r="S83" i="5"/>
  <c r="C63" i="5" s="1"/>
  <c r="S84" i="5"/>
  <c r="C64" i="5" s="1"/>
  <c r="S85" i="5"/>
  <c r="C65" i="5" s="1"/>
  <c r="S86" i="5"/>
  <c r="C66" i="5" s="1"/>
  <c r="S87" i="5"/>
  <c r="C67" i="5" s="1"/>
  <c r="S88" i="5"/>
  <c r="C68" i="5" s="1"/>
  <c r="S89" i="5"/>
  <c r="C69" i="5" s="1"/>
  <c r="S90" i="5"/>
  <c r="C70" i="5" s="1"/>
  <c r="S91" i="5"/>
  <c r="C71" i="5" s="1"/>
  <c r="S92" i="5"/>
  <c r="C72" i="5" s="1"/>
  <c r="S93" i="5"/>
  <c r="C73" i="5" s="1"/>
  <c r="S94" i="5"/>
  <c r="C74" i="5" s="1"/>
  <c r="S95" i="5"/>
  <c r="C75" i="5" s="1"/>
  <c r="S96" i="5"/>
  <c r="C76" i="5" s="1"/>
  <c r="S97" i="5"/>
  <c r="C77" i="5" s="1"/>
  <c r="S98" i="5"/>
  <c r="C78" i="5" s="1"/>
  <c r="S99" i="5"/>
  <c r="C79" i="5" s="1"/>
  <c r="S100" i="5"/>
  <c r="C80" i="5" s="1"/>
  <c r="S101" i="5"/>
  <c r="C81" i="5" s="1"/>
  <c r="S102" i="5"/>
  <c r="C82" i="5" s="1"/>
  <c r="S103" i="5"/>
  <c r="C83" i="5" s="1"/>
  <c r="S104" i="5"/>
  <c r="C84" i="5" s="1"/>
  <c r="S105" i="5"/>
  <c r="C85" i="5" s="1"/>
  <c r="S106" i="5"/>
  <c r="C86" i="5" s="1"/>
  <c r="S107" i="5"/>
  <c r="C87" i="5" s="1"/>
  <c r="S108" i="5"/>
  <c r="C88" i="5" s="1"/>
  <c r="S109" i="5"/>
  <c r="C89" i="5" s="1"/>
  <c r="S110" i="5"/>
  <c r="C90" i="5" s="1"/>
  <c r="S111" i="5"/>
  <c r="C91" i="5" s="1"/>
  <c r="S112" i="5"/>
  <c r="C92" i="5" s="1"/>
  <c r="S113" i="5"/>
  <c r="C93" i="5" s="1"/>
  <c r="S114" i="5"/>
  <c r="C94" i="5" s="1"/>
  <c r="S115" i="5"/>
  <c r="C95" i="5" s="1"/>
  <c r="S116" i="5"/>
  <c r="C96" i="5" s="1"/>
  <c r="S117" i="5"/>
  <c r="C97" i="5" s="1"/>
  <c r="S118" i="5"/>
  <c r="C98" i="5" s="1"/>
  <c r="S119" i="5"/>
  <c r="C99" i="5" s="1"/>
  <c r="S120" i="5"/>
  <c r="C100" i="5" s="1"/>
  <c r="S121" i="5"/>
  <c r="C101" i="5" s="1"/>
  <c r="S122" i="5"/>
  <c r="C102" i="5" s="1"/>
  <c r="S123" i="5"/>
  <c r="C103" i="5" s="1"/>
  <c r="S124" i="5"/>
  <c r="C104" i="5" s="1"/>
  <c r="S125" i="5"/>
  <c r="C105" i="5" s="1"/>
  <c r="S126" i="5"/>
  <c r="C106" i="5" s="1"/>
  <c r="S127" i="5"/>
  <c r="C107" i="5" s="1"/>
  <c r="S128" i="5"/>
  <c r="C108" i="5" s="1"/>
  <c r="S129" i="5"/>
  <c r="C109" i="5" s="1"/>
  <c r="S130" i="5"/>
  <c r="C110" i="5" s="1"/>
  <c r="J23" i="3"/>
  <c r="J24" i="3"/>
  <c r="J25" i="3"/>
  <c r="J26" i="3"/>
  <c r="J27" i="3"/>
  <c r="D30" i="3" s="1"/>
  <c r="J28" i="3"/>
  <c r="J29" i="3"/>
  <c r="J30" i="3"/>
  <c r="D33" i="3" s="1"/>
  <c r="J31" i="3"/>
  <c r="J32" i="3"/>
  <c r="J33" i="3"/>
  <c r="J34" i="3"/>
  <c r="J35" i="3"/>
  <c r="D38" i="3" s="1"/>
  <c r="J36" i="3"/>
  <c r="J37" i="3"/>
  <c r="J38" i="3"/>
  <c r="J39" i="3"/>
  <c r="J40" i="3"/>
  <c r="D43" i="3" s="1"/>
  <c r="J41" i="3"/>
  <c r="J42" i="3"/>
  <c r="J43" i="3"/>
  <c r="D46" i="3" s="1"/>
  <c r="J44" i="3"/>
  <c r="J45" i="3"/>
  <c r="J46" i="3"/>
  <c r="D49" i="3" s="1"/>
  <c r="J47" i="3"/>
  <c r="J48" i="3"/>
  <c r="J49" i="3"/>
  <c r="J50" i="3"/>
  <c r="J51" i="3"/>
  <c r="D54" i="3" s="1"/>
  <c r="J52" i="3"/>
  <c r="J53" i="3"/>
  <c r="J54" i="3"/>
  <c r="J55" i="3"/>
  <c r="J56" i="3"/>
  <c r="D59" i="3" s="1"/>
  <c r="J57" i="3"/>
  <c r="J58" i="3"/>
  <c r="J59" i="3"/>
  <c r="D62" i="3" s="1"/>
  <c r="J60" i="3"/>
  <c r="J61" i="3"/>
  <c r="J62" i="3"/>
  <c r="D65" i="3" s="1"/>
  <c r="J63" i="3"/>
  <c r="J64" i="3"/>
  <c r="J65" i="3"/>
  <c r="J66" i="3"/>
  <c r="J67" i="3"/>
  <c r="D70" i="3" s="1"/>
  <c r="J68" i="3"/>
  <c r="J69" i="3"/>
  <c r="J70" i="3"/>
  <c r="J71" i="3"/>
  <c r="J72" i="3"/>
  <c r="D75" i="3" s="1"/>
  <c r="J73" i="3"/>
  <c r="J74" i="3"/>
  <c r="J75" i="3"/>
  <c r="D78" i="3" s="1"/>
  <c r="J76" i="3"/>
  <c r="J77" i="3"/>
  <c r="J78" i="3"/>
  <c r="D81" i="3" s="1"/>
  <c r="J79" i="3"/>
  <c r="J80" i="3"/>
  <c r="J81" i="3"/>
  <c r="J82" i="3"/>
  <c r="J83" i="3"/>
  <c r="D86" i="3" s="1"/>
  <c r="J84" i="3"/>
  <c r="J85" i="3"/>
  <c r="J86" i="3"/>
  <c r="J87" i="3"/>
  <c r="J88" i="3"/>
  <c r="D91" i="3" s="1"/>
  <c r="J89" i="3"/>
  <c r="J90" i="3"/>
  <c r="J91" i="3"/>
  <c r="D94" i="3" s="1"/>
  <c r="J92" i="3"/>
  <c r="J93" i="3"/>
  <c r="J94" i="3"/>
  <c r="D97" i="3" s="1"/>
  <c r="J95" i="3"/>
  <c r="J96" i="3"/>
  <c r="J97" i="3"/>
  <c r="J98" i="3"/>
  <c r="J99" i="3"/>
  <c r="J100" i="3"/>
  <c r="J101" i="3"/>
  <c r="J102" i="3"/>
  <c r="J103" i="3"/>
  <c r="J104" i="3"/>
  <c r="D107" i="3" s="1"/>
  <c r="J105" i="3"/>
  <c r="J106" i="3"/>
  <c r="J107" i="3"/>
  <c r="D110" i="3" s="1"/>
  <c r="J108" i="3"/>
  <c r="J109" i="3"/>
  <c r="J110" i="3"/>
  <c r="D113" i="3" s="1"/>
  <c r="J111" i="3"/>
  <c r="J112" i="3"/>
  <c r="J113" i="3"/>
  <c r="J114" i="3"/>
  <c r="J115" i="3"/>
  <c r="D118" i="3" s="1"/>
  <c r="J116" i="3"/>
  <c r="J117" i="3"/>
  <c r="J118" i="3"/>
  <c r="J119" i="3"/>
  <c r="J120" i="3"/>
  <c r="D123" i="3" s="1"/>
  <c r="J121" i="3"/>
  <c r="J122" i="3"/>
  <c r="J123" i="3"/>
  <c r="D126" i="3" s="1"/>
  <c r="J124" i="3"/>
  <c r="J125" i="3"/>
  <c r="J126" i="3"/>
  <c r="D129" i="3" s="1"/>
  <c r="J127" i="3"/>
  <c r="J128" i="3"/>
  <c r="J129" i="3"/>
  <c r="J130" i="3"/>
  <c r="J131" i="3"/>
  <c r="D134" i="3" s="1"/>
  <c r="J132" i="3"/>
  <c r="D135" i="3" s="1"/>
  <c r="J133" i="3"/>
  <c r="J134" i="3"/>
  <c r="J135" i="3"/>
  <c r="J136" i="3"/>
  <c r="D139" i="3" s="1"/>
  <c r="J137" i="3"/>
  <c r="J138" i="3"/>
  <c r="J139" i="3"/>
  <c r="D142" i="3" s="1"/>
  <c r="J140" i="3"/>
  <c r="J141" i="3"/>
  <c r="J142" i="3"/>
  <c r="D145" i="3" s="1"/>
  <c r="J143" i="3"/>
  <c r="J144" i="3"/>
  <c r="J145" i="3"/>
  <c r="J146" i="3"/>
  <c r="J147" i="3"/>
  <c r="D150" i="3" s="1"/>
  <c r="J148" i="3"/>
  <c r="D151" i="3" s="1"/>
  <c r="J149" i="3"/>
  <c r="J150" i="3"/>
  <c r="J151" i="3"/>
  <c r="J152" i="3"/>
  <c r="D155" i="3" s="1"/>
  <c r="J153" i="3"/>
  <c r="J154" i="3"/>
  <c r="J155" i="3"/>
  <c r="D158" i="3" s="1"/>
  <c r="J156" i="3"/>
  <c r="J157" i="3"/>
  <c r="J158" i="3"/>
  <c r="D161" i="3" s="1"/>
  <c r="J159" i="3"/>
  <c r="J160" i="3"/>
  <c r="J161" i="3"/>
  <c r="J162" i="3"/>
  <c r="J163" i="3"/>
  <c r="D166" i="3" s="1"/>
  <c r="J164" i="3"/>
  <c r="D167" i="3" s="1"/>
  <c r="J165" i="3"/>
  <c r="J166" i="3"/>
  <c r="J167" i="3"/>
  <c r="J168" i="3"/>
  <c r="D171" i="3" s="1"/>
  <c r="J169" i="3"/>
  <c r="J170" i="3"/>
  <c r="J171" i="3"/>
  <c r="D174" i="3" s="1"/>
  <c r="J172" i="3"/>
  <c r="J173" i="3"/>
  <c r="J174" i="3"/>
  <c r="D177" i="3" s="1"/>
  <c r="J175" i="3"/>
  <c r="J176" i="3"/>
  <c r="J177" i="3"/>
  <c r="J178" i="3"/>
  <c r="J179" i="3"/>
  <c r="D182" i="3" s="1"/>
  <c r="J180" i="3"/>
  <c r="J181" i="3"/>
  <c r="J182" i="3"/>
  <c r="J183" i="3"/>
  <c r="J184" i="3"/>
  <c r="D187" i="3" s="1"/>
  <c r="J185" i="3"/>
  <c r="J186" i="3"/>
  <c r="J187" i="3"/>
  <c r="D190" i="3" s="1"/>
  <c r="J188" i="3"/>
  <c r="J189" i="3"/>
  <c r="J190" i="3"/>
  <c r="D193" i="3" s="1"/>
  <c r="J191" i="3"/>
  <c r="J192" i="3"/>
  <c r="J193" i="3"/>
  <c r="J194" i="3"/>
  <c r="J195" i="3"/>
  <c r="D198" i="3" s="1"/>
  <c r="J196" i="3"/>
  <c r="D199" i="3" s="1"/>
  <c r="J197" i="3"/>
  <c r="J198" i="3"/>
  <c r="J199" i="3"/>
  <c r="J200" i="3"/>
  <c r="J201" i="3"/>
  <c r="D204" i="3" s="1"/>
  <c r="J202" i="3"/>
  <c r="J203" i="3"/>
  <c r="D206" i="3" s="1"/>
  <c r="J204" i="3"/>
  <c r="J205" i="3"/>
  <c r="J206" i="3"/>
  <c r="D209" i="3" s="1"/>
  <c r="J207" i="3"/>
  <c r="J208" i="3"/>
  <c r="J209" i="3"/>
  <c r="J210" i="3"/>
  <c r="J211" i="3"/>
  <c r="D214" i="3" s="1"/>
  <c r="J212" i="3"/>
  <c r="D215" i="3" s="1"/>
  <c r="J213" i="3"/>
  <c r="J214" i="3"/>
  <c r="J215" i="3"/>
  <c r="J216" i="3"/>
  <c r="D219" i="3" s="1"/>
  <c r="J217" i="3"/>
  <c r="D220" i="3" s="1"/>
  <c r="J218" i="3"/>
  <c r="J219" i="3"/>
  <c r="D222" i="3" s="1"/>
  <c r="J220" i="3"/>
  <c r="J221" i="3"/>
  <c r="J222" i="3"/>
  <c r="D225" i="3" s="1"/>
  <c r="J223" i="3"/>
  <c r="J224" i="3"/>
  <c r="J225" i="3"/>
  <c r="J226" i="3"/>
  <c r="J227" i="3"/>
  <c r="D230" i="3" s="1"/>
  <c r="J228" i="3"/>
  <c r="D231" i="3" s="1"/>
  <c r="J229" i="3"/>
  <c r="J230" i="3"/>
  <c r="J231" i="3"/>
  <c r="J232" i="3"/>
  <c r="D235" i="3" s="1"/>
  <c r="J233" i="3"/>
  <c r="J234" i="3"/>
  <c r="J235" i="3"/>
  <c r="D238" i="3" s="1"/>
  <c r="J236" i="3"/>
  <c r="J237" i="3"/>
  <c r="J238" i="3"/>
  <c r="D241" i="3" s="1"/>
  <c r="J239" i="3"/>
  <c r="J240" i="3"/>
  <c r="J241" i="3"/>
  <c r="J242" i="3"/>
  <c r="J243" i="3"/>
  <c r="D246" i="3" s="1"/>
  <c r="J244" i="3"/>
  <c r="D247" i="3" s="1"/>
  <c r="J245" i="3"/>
  <c r="J246" i="3"/>
  <c r="J247" i="3"/>
  <c r="J248" i="3"/>
  <c r="D251" i="3" s="1"/>
  <c r="J249" i="3"/>
  <c r="D252" i="3" s="1"/>
  <c r="J250" i="3"/>
  <c r="J251" i="3"/>
  <c r="D254" i="3" s="1"/>
  <c r="J252" i="3"/>
  <c r="J253" i="3"/>
  <c r="J254" i="3"/>
  <c r="D257" i="3" s="1"/>
  <c r="J255" i="3"/>
  <c r="J256" i="3"/>
  <c r="J257" i="3"/>
  <c r="J258" i="3"/>
  <c r="J259" i="3"/>
  <c r="D262" i="3" s="1"/>
  <c r="J260" i="3"/>
  <c r="D263" i="3" s="1"/>
  <c r="J261" i="3"/>
  <c r="J262" i="3"/>
  <c r="J263" i="3"/>
  <c r="J264" i="3"/>
  <c r="D267" i="3" s="1"/>
  <c r="J265" i="3"/>
  <c r="D268" i="3" s="1"/>
  <c r="J266" i="3"/>
  <c r="J267" i="3"/>
  <c r="J268" i="3"/>
  <c r="J269" i="3"/>
  <c r="J270" i="3"/>
  <c r="J22" i="3"/>
  <c r="I11" i="3"/>
  <c r="I12" i="3"/>
  <c r="I13" i="3"/>
  <c r="I14" i="3"/>
  <c r="C17" i="3" s="1"/>
  <c r="I15" i="3"/>
  <c r="C18" i="3" s="1"/>
  <c r="I16" i="3"/>
  <c r="I17" i="3"/>
  <c r="I18" i="3"/>
  <c r="I19" i="3"/>
  <c r="I20" i="3"/>
  <c r="I21" i="3"/>
  <c r="I22" i="3"/>
  <c r="C25" i="3" s="1"/>
  <c r="I23" i="3"/>
  <c r="I24" i="3"/>
  <c r="I25" i="3"/>
  <c r="C28" i="3" s="1"/>
  <c r="I26" i="3"/>
  <c r="I27" i="3"/>
  <c r="I28" i="3"/>
  <c r="I29" i="3"/>
  <c r="I30" i="3"/>
  <c r="C33" i="3" s="1"/>
  <c r="I31" i="3"/>
  <c r="C34" i="3" s="1"/>
  <c r="I32" i="3"/>
  <c r="C35" i="3" s="1"/>
  <c r="I33" i="3"/>
  <c r="I34" i="3"/>
  <c r="I35" i="3"/>
  <c r="I36" i="3"/>
  <c r="I37" i="3"/>
  <c r="I38" i="3"/>
  <c r="C41" i="3" s="1"/>
  <c r="I39" i="3"/>
  <c r="I40" i="3"/>
  <c r="I41" i="3"/>
  <c r="C44" i="3" s="1"/>
  <c r="I42" i="3"/>
  <c r="I43" i="3"/>
  <c r="I44" i="3"/>
  <c r="I45" i="3"/>
  <c r="I46" i="3"/>
  <c r="C49" i="3" s="1"/>
  <c r="I47" i="3"/>
  <c r="C50" i="3" s="1"/>
  <c r="I48" i="3"/>
  <c r="C51" i="3" s="1"/>
  <c r="I49" i="3"/>
  <c r="I50" i="3"/>
  <c r="I51" i="3"/>
  <c r="I52" i="3"/>
  <c r="I53" i="3"/>
  <c r="I54" i="3"/>
  <c r="C57" i="3" s="1"/>
  <c r="I55" i="3"/>
  <c r="I56" i="3"/>
  <c r="I57" i="3"/>
  <c r="C60" i="3" s="1"/>
  <c r="I58" i="3"/>
  <c r="I59" i="3"/>
  <c r="I60" i="3"/>
  <c r="I61" i="3"/>
  <c r="I62" i="3"/>
  <c r="C65" i="3" s="1"/>
  <c r="I63" i="3"/>
  <c r="I64" i="3"/>
  <c r="C67" i="3" s="1"/>
  <c r="I65" i="3"/>
  <c r="I66" i="3"/>
  <c r="I67" i="3"/>
  <c r="I68" i="3"/>
  <c r="I69" i="3"/>
  <c r="I70" i="3"/>
  <c r="C73" i="3" s="1"/>
  <c r="I71" i="3"/>
  <c r="I72" i="3"/>
  <c r="I73" i="3"/>
  <c r="C76" i="3" s="1"/>
  <c r="I74" i="3"/>
  <c r="I75" i="3"/>
  <c r="I76" i="3"/>
  <c r="I77" i="3"/>
  <c r="I78" i="3"/>
  <c r="C81" i="3" s="1"/>
  <c r="I79" i="3"/>
  <c r="I80" i="3"/>
  <c r="I81" i="3"/>
  <c r="I82" i="3"/>
  <c r="I83" i="3"/>
  <c r="C86" i="3" s="1"/>
  <c r="I84" i="3"/>
  <c r="I85" i="3"/>
  <c r="I86" i="3"/>
  <c r="C89" i="3" s="1"/>
  <c r="I87" i="3"/>
  <c r="I88" i="3"/>
  <c r="I89" i="3"/>
  <c r="C92" i="3" s="1"/>
  <c r="I90" i="3"/>
  <c r="I91" i="3"/>
  <c r="I92" i="3"/>
  <c r="I93" i="3"/>
  <c r="I94" i="3"/>
  <c r="C97" i="3" s="1"/>
  <c r="I95" i="3"/>
  <c r="I96" i="3"/>
  <c r="I97" i="3"/>
  <c r="I98" i="3"/>
  <c r="I99" i="3"/>
  <c r="C102" i="3" s="1"/>
  <c r="I100" i="3"/>
  <c r="I101" i="3"/>
  <c r="I102" i="3"/>
  <c r="C105" i="3" s="1"/>
  <c r="I103" i="3"/>
  <c r="I104" i="3"/>
  <c r="I105" i="3"/>
  <c r="C108" i="3" s="1"/>
  <c r="I106" i="3"/>
  <c r="I107" i="3"/>
  <c r="I108" i="3"/>
  <c r="I109" i="3"/>
  <c r="I110" i="3"/>
  <c r="C113" i="3" s="1"/>
  <c r="I111" i="3"/>
  <c r="C114" i="3" s="1"/>
  <c r="I112" i="3"/>
  <c r="I113" i="3"/>
  <c r="I114" i="3"/>
  <c r="I115" i="3"/>
  <c r="C118" i="3" s="1"/>
  <c r="I116" i="3"/>
  <c r="I117" i="3"/>
  <c r="I118" i="3"/>
  <c r="C121" i="3" s="1"/>
  <c r="I119" i="3"/>
  <c r="I120" i="3"/>
  <c r="I121" i="3"/>
  <c r="C124" i="3" s="1"/>
  <c r="I122" i="3"/>
  <c r="I123" i="3"/>
  <c r="I124" i="3"/>
  <c r="I125" i="3"/>
  <c r="I126" i="3"/>
  <c r="C129" i="3" s="1"/>
  <c r="I127" i="3"/>
  <c r="C130" i="3" s="1"/>
  <c r="I128" i="3"/>
  <c r="I129" i="3"/>
  <c r="I130" i="3"/>
  <c r="I131" i="3"/>
  <c r="C134" i="3" s="1"/>
  <c r="I132" i="3"/>
  <c r="I133" i="3"/>
  <c r="I134" i="3"/>
  <c r="C137" i="3" s="1"/>
  <c r="I135" i="3"/>
  <c r="I136" i="3"/>
  <c r="I137" i="3"/>
  <c r="C140" i="3" s="1"/>
  <c r="I138" i="3"/>
  <c r="I139" i="3"/>
  <c r="I140" i="3"/>
  <c r="I141" i="3"/>
  <c r="I142" i="3"/>
  <c r="C145" i="3" s="1"/>
  <c r="I143" i="3"/>
  <c r="C146" i="3" s="1"/>
  <c r="I144" i="3"/>
  <c r="I145" i="3"/>
  <c r="I146" i="3"/>
  <c r="I147" i="3"/>
  <c r="C150" i="3" s="1"/>
  <c r="I148" i="3"/>
  <c r="C151" i="3" s="1"/>
  <c r="I149" i="3"/>
  <c r="I150" i="3"/>
  <c r="C153" i="3" s="1"/>
  <c r="I151" i="3"/>
  <c r="I152" i="3"/>
  <c r="I153" i="3"/>
  <c r="C156" i="3" s="1"/>
  <c r="I154" i="3"/>
  <c r="I155" i="3"/>
  <c r="I156" i="3"/>
  <c r="I157" i="3"/>
  <c r="I158" i="3"/>
  <c r="C161" i="3" s="1"/>
  <c r="I159" i="3"/>
  <c r="C162" i="3" s="1"/>
  <c r="I160" i="3"/>
  <c r="I161" i="3"/>
  <c r="I162" i="3"/>
  <c r="I163" i="3"/>
  <c r="C166" i="3" s="1"/>
  <c r="I164" i="3"/>
  <c r="I165" i="3"/>
  <c r="I166" i="3"/>
  <c r="C169" i="3" s="1"/>
  <c r="I167" i="3"/>
  <c r="I168" i="3"/>
  <c r="I169" i="3"/>
  <c r="C172" i="3" s="1"/>
  <c r="I170" i="3"/>
  <c r="I171" i="3"/>
  <c r="I172" i="3"/>
  <c r="I173" i="3"/>
  <c r="I174" i="3"/>
  <c r="C177" i="3" s="1"/>
  <c r="I175" i="3"/>
  <c r="C178" i="3" s="1"/>
  <c r="I176" i="3"/>
  <c r="I177" i="3"/>
  <c r="I178" i="3"/>
  <c r="I179" i="3"/>
  <c r="C182" i="3" s="1"/>
  <c r="I180" i="3"/>
  <c r="I181" i="3"/>
  <c r="I182" i="3"/>
  <c r="C185" i="3" s="1"/>
  <c r="I183" i="3"/>
  <c r="I184" i="3"/>
  <c r="I185" i="3"/>
  <c r="C188" i="3" s="1"/>
  <c r="I186" i="3"/>
  <c r="I187" i="3"/>
  <c r="I188" i="3"/>
  <c r="I189" i="3"/>
  <c r="I190" i="3"/>
  <c r="C193" i="3" s="1"/>
  <c r="I191" i="3"/>
  <c r="C194" i="3" s="1"/>
  <c r="I192" i="3"/>
  <c r="I193" i="3"/>
  <c r="I194" i="3"/>
  <c r="I195" i="3"/>
  <c r="C198" i="3" s="1"/>
  <c r="I196" i="3"/>
  <c r="I197" i="3"/>
  <c r="I198" i="3"/>
  <c r="C201" i="3" s="1"/>
  <c r="I199" i="3"/>
  <c r="I200" i="3"/>
  <c r="I201" i="3"/>
  <c r="C204" i="3" s="1"/>
  <c r="I202" i="3"/>
  <c r="I203" i="3"/>
  <c r="I204" i="3"/>
  <c r="I205" i="3"/>
  <c r="I206" i="3"/>
  <c r="C209" i="3" s="1"/>
  <c r="I207" i="3"/>
  <c r="I208" i="3"/>
  <c r="I209" i="3"/>
  <c r="I210" i="3"/>
  <c r="I211" i="3"/>
  <c r="C214" i="3" s="1"/>
  <c r="I212" i="3"/>
  <c r="C215" i="3" s="1"/>
  <c r="I213" i="3"/>
  <c r="I214" i="3"/>
  <c r="C217" i="3" s="1"/>
  <c r="I215" i="3"/>
  <c r="I216" i="3"/>
  <c r="I217" i="3"/>
  <c r="C220" i="3" s="1"/>
  <c r="I218" i="3"/>
  <c r="I219" i="3"/>
  <c r="I220" i="3"/>
  <c r="I221" i="3"/>
  <c r="I222" i="3"/>
  <c r="C225" i="3" s="1"/>
  <c r="I223" i="3"/>
  <c r="I224" i="3"/>
  <c r="I225" i="3"/>
  <c r="I226" i="3"/>
  <c r="I227" i="3"/>
  <c r="C230" i="3" s="1"/>
  <c r="I228" i="3"/>
  <c r="C231" i="3" s="1"/>
  <c r="I229" i="3"/>
  <c r="I230" i="3"/>
  <c r="C233" i="3" s="1"/>
  <c r="I231" i="3"/>
  <c r="I232" i="3"/>
  <c r="I233" i="3"/>
  <c r="C236" i="3" s="1"/>
  <c r="I234" i="3"/>
  <c r="I235" i="3"/>
  <c r="I236" i="3"/>
  <c r="I237" i="3"/>
  <c r="I238" i="3"/>
  <c r="C241" i="3" s="1"/>
  <c r="I239" i="3"/>
  <c r="I240" i="3"/>
  <c r="I241" i="3"/>
  <c r="I242" i="3"/>
  <c r="I243" i="3"/>
  <c r="C246" i="3" s="1"/>
  <c r="I244" i="3"/>
  <c r="C247" i="3" s="1"/>
  <c r="I245" i="3"/>
  <c r="I246" i="3"/>
  <c r="C249" i="3" s="1"/>
  <c r="I247" i="3"/>
  <c r="I248" i="3"/>
  <c r="I249" i="3"/>
  <c r="C252" i="3" s="1"/>
  <c r="I250" i="3"/>
  <c r="I251" i="3"/>
  <c r="I252" i="3"/>
  <c r="I253" i="3"/>
  <c r="I254" i="3"/>
  <c r="C257" i="3" s="1"/>
  <c r="I255" i="3"/>
  <c r="I256" i="3"/>
  <c r="I257" i="3"/>
  <c r="I258" i="3"/>
  <c r="I259" i="3"/>
  <c r="C262" i="3" s="1"/>
  <c r="I260" i="3"/>
  <c r="C263" i="3" s="1"/>
  <c r="I261" i="3"/>
  <c r="I262" i="3"/>
  <c r="C265" i="3" s="1"/>
  <c r="I263" i="3"/>
  <c r="I264" i="3"/>
  <c r="I265" i="3"/>
  <c r="C268" i="3" s="1"/>
  <c r="I266" i="3"/>
  <c r="I267" i="3"/>
  <c r="I268" i="3"/>
  <c r="I269" i="3"/>
  <c r="I270" i="3"/>
  <c r="I10" i="3"/>
  <c r="H71" i="3"/>
  <c r="H72" i="3"/>
  <c r="H73" i="3"/>
  <c r="H74" i="3"/>
  <c r="H75" i="3"/>
  <c r="H76" i="3"/>
  <c r="H77" i="3"/>
  <c r="B80" i="3" s="1"/>
  <c r="H78" i="3"/>
  <c r="H79" i="3"/>
  <c r="H80" i="3"/>
  <c r="B83" i="3" s="1"/>
  <c r="H81" i="3"/>
  <c r="H82" i="3"/>
  <c r="H83" i="3"/>
  <c r="H84" i="3"/>
  <c r="H85" i="3"/>
  <c r="H86" i="3"/>
  <c r="H87" i="3"/>
  <c r="H88" i="3"/>
  <c r="H89" i="3"/>
  <c r="B92" i="3" s="1"/>
  <c r="H90" i="3"/>
  <c r="H91" i="3"/>
  <c r="H92" i="3"/>
  <c r="H93" i="3"/>
  <c r="B96" i="3" s="1"/>
  <c r="H94" i="3"/>
  <c r="H95" i="3"/>
  <c r="H96" i="3"/>
  <c r="B99" i="3" s="1"/>
  <c r="H97" i="3"/>
  <c r="H98" i="3"/>
  <c r="H99" i="3"/>
  <c r="H100" i="3"/>
  <c r="H101" i="3"/>
  <c r="H102" i="3"/>
  <c r="H103" i="3"/>
  <c r="H104" i="3"/>
  <c r="H105" i="3"/>
  <c r="B108" i="3" s="1"/>
  <c r="H106" i="3"/>
  <c r="H107" i="3"/>
  <c r="H108" i="3"/>
  <c r="H109" i="3"/>
  <c r="B112" i="3" s="1"/>
  <c r="H110" i="3"/>
  <c r="H111" i="3"/>
  <c r="H112" i="3"/>
  <c r="B115" i="3" s="1"/>
  <c r="H113" i="3"/>
  <c r="H114" i="3"/>
  <c r="H115" i="3"/>
  <c r="H116" i="3"/>
  <c r="H117" i="3"/>
  <c r="H118" i="3"/>
  <c r="H119" i="3"/>
  <c r="H120" i="3"/>
  <c r="H121" i="3"/>
  <c r="B124" i="3" s="1"/>
  <c r="H122" i="3"/>
  <c r="H123" i="3"/>
  <c r="H124" i="3"/>
  <c r="H125" i="3"/>
  <c r="B128" i="3" s="1"/>
  <c r="H126" i="3"/>
  <c r="H127" i="3"/>
  <c r="H128" i="3"/>
  <c r="B131" i="3" s="1"/>
  <c r="H129" i="3"/>
  <c r="H130" i="3"/>
  <c r="H131" i="3"/>
  <c r="H132" i="3"/>
  <c r="H133" i="3"/>
  <c r="H134" i="3"/>
  <c r="H135" i="3"/>
  <c r="H136" i="3"/>
  <c r="H137" i="3"/>
  <c r="B140" i="3" s="1"/>
  <c r="H138" i="3"/>
  <c r="H139" i="3"/>
  <c r="H140" i="3"/>
  <c r="H141" i="3"/>
  <c r="B144" i="3" s="1"/>
  <c r="H142" i="3"/>
  <c r="H143" i="3"/>
  <c r="H144" i="3"/>
  <c r="B147" i="3" s="1"/>
  <c r="H145" i="3"/>
  <c r="H146" i="3"/>
  <c r="H147" i="3"/>
  <c r="H148" i="3"/>
  <c r="H149" i="3"/>
  <c r="H150" i="3"/>
  <c r="H151" i="3"/>
  <c r="H152" i="3"/>
  <c r="H153" i="3"/>
  <c r="B156" i="3" s="1"/>
  <c r="H154" i="3"/>
  <c r="H155" i="3"/>
  <c r="H156" i="3"/>
  <c r="H157" i="3"/>
  <c r="B160" i="3" s="1"/>
  <c r="H158" i="3"/>
  <c r="H159" i="3"/>
  <c r="H160" i="3"/>
  <c r="B163" i="3" s="1"/>
  <c r="H161" i="3"/>
  <c r="H162" i="3"/>
  <c r="H163" i="3"/>
  <c r="H164" i="3"/>
  <c r="H165" i="3"/>
  <c r="H166" i="3"/>
  <c r="H167" i="3"/>
  <c r="H168" i="3"/>
  <c r="H169" i="3"/>
  <c r="B172" i="3" s="1"/>
  <c r="H170" i="3"/>
  <c r="H171" i="3"/>
  <c r="H172" i="3"/>
  <c r="H173" i="3"/>
  <c r="B176" i="3" s="1"/>
  <c r="H174" i="3"/>
  <c r="H175" i="3"/>
  <c r="H176" i="3"/>
  <c r="B179" i="3" s="1"/>
  <c r="H177" i="3"/>
  <c r="H178" i="3"/>
  <c r="H179" i="3"/>
  <c r="H180" i="3"/>
  <c r="H181" i="3"/>
  <c r="H182" i="3"/>
  <c r="H183" i="3"/>
  <c r="H184" i="3"/>
  <c r="H185" i="3"/>
  <c r="B188" i="3" s="1"/>
  <c r="H186" i="3"/>
  <c r="H187" i="3"/>
  <c r="H188" i="3"/>
  <c r="H189" i="3"/>
  <c r="B192" i="3" s="1"/>
  <c r="H190" i="3"/>
  <c r="H191" i="3"/>
  <c r="H192" i="3"/>
  <c r="B195" i="3" s="1"/>
  <c r="H193" i="3"/>
  <c r="H194" i="3"/>
  <c r="H195" i="3"/>
  <c r="H196" i="3"/>
  <c r="H197" i="3"/>
  <c r="H198" i="3"/>
  <c r="H199" i="3"/>
  <c r="H200" i="3"/>
  <c r="H201" i="3"/>
  <c r="B204" i="3" s="1"/>
  <c r="H202" i="3"/>
  <c r="H203" i="3"/>
  <c r="H204" i="3"/>
  <c r="H205" i="3"/>
  <c r="B208" i="3" s="1"/>
  <c r="H206" i="3"/>
  <c r="H207" i="3"/>
  <c r="H208" i="3"/>
  <c r="B211" i="3" s="1"/>
  <c r="H209" i="3"/>
  <c r="H210" i="3"/>
  <c r="B213" i="3" s="1"/>
  <c r="H211" i="3"/>
  <c r="H212" i="3"/>
  <c r="H213" i="3"/>
  <c r="H214" i="3"/>
  <c r="H215" i="3"/>
  <c r="H216" i="3"/>
  <c r="H217" i="3"/>
  <c r="B220" i="3" s="1"/>
  <c r="H218" i="3"/>
  <c r="H219" i="3"/>
  <c r="H220" i="3"/>
  <c r="H221" i="3"/>
  <c r="B224" i="3" s="1"/>
  <c r="H222" i="3"/>
  <c r="H223" i="3"/>
  <c r="H224" i="3"/>
  <c r="B227" i="3" s="1"/>
  <c r="H225" i="3"/>
  <c r="H226" i="3"/>
  <c r="H227" i="3"/>
  <c r="H228" i="3"/>
  <c r="H229" i="3"/>
  <c r="H230" i="3"/>
  <c r="H231" i="3"/>
  <c r="H232" i="3"/>
  <c r="H233" i="3"/>
  <c r="B236" i="3" s="1"/>
  <c r="H234" i="3"/>
  <c r="H235" i="3"/>
  <c r="H236" i="3"/>
  <c r="H237" i="3"/>
  <c r="B240" i="3" s="1"/>
  <c r="H238" i="3"/>
  <c r="H239" i="3"/>
  <c r="H240" i="3"/>
  <c r="B243" i="3" s="1"/>
  <c r="H241" i="3"/>
  <c r="H242" i="3"/>
  <c r="B245" i="3" s="1"/>
  <c r="H243" i="3"/>
  <c r="H244" i="3"/>
  <c r="H245" i="3"/>
  <c r="H246" i="3"/>
  <c r="H247" i="3"/>
  <c r="H248" i="3"/>
  <c r="H249" i="3"/>
  <c r="B252" i="3" s="1"/>
  <c r="H250" i="3"/>
  <c r="H251" i="3"/>
  <c r="H252" i="3"/>
  <c r="H253" i="3"/>
  <c r="B256" i="3" s="1"/>
  <c r="H254" i="3"/>
  <c r="H255" i="3"/>
  <c r="H256" i="3"/>
  <c r="B259" i="3" s="1"/>
  <c r="H257" i="3"/>
  <c r="H258" i="3"/>
  <c r="B261" i="3" s="1"/>
  <c r="H259" i="3"/>
  <c r="H260" i="3"/>
  <c r="H261" i="3"/>
  <c r="H262" i="3"/>
  <c r="H263" i="3"/>
  <c r="H264" i="3"/>
  <c r="H265" i="3"/>
  <c r="B268" i="3" s="1"/>
  <c r="H266" i="3"/>
  <c r="H267" i="3"/>
  <c r="H268" i="3"/>
  <c r="H269" i="3"/>
  <c r="P41" i="9"/>
  <c r="P42" i="9"/>
  <c r="P43" i="9"/>
  <c r="P44" i="9"/>
  <c r="P16" i="9"/>
  <c r="P17" i="9"/>
  <c r="P18" i="9"/>
  <c r="P19" i="9"/>
  <c r="P20" i="9"/>
  <c r="P21" i="9"/>
  <c r="P22" i="9"/>
  <c r="P23" i="9"/>
  <c r="P24" i="9"/>
  <c r="P25" i="9"/>
  <c r="P26" i="9"/>
  <c r="P27" i="9"/>
  <c r="P28" i="9"/>
  <c r="P29" i="9"/>
  <c r="P30" i="9"/>
  <c r="P31" i="9"/>
  <c r="P32" i="9"/>
  <c r="P33" i="9"/>
  <c r="P34" i="9"/>
  <c r="P35" i="9"/>
  <c r="P36" i="9"/>
  <c r="P37" i="9"/>
  <c r="P38" i="9"/>
  <c r="P39" i="9"/>
  <c r="P40" i="9"/>
  <c r="P15" i="9"/>
  <c r="C5" i="10"/>
  <c r="C4" i="10"/>
  <c r="D2" i="10"/>
  <c r="B258" i="3" l="1"/>
  <c r="B242" i="3"/>
  <c r="B210" i="3"/>
  <c r="B194" i="3"/>
  <c r="B178" i="3"/>
  <c r="B162" i="3"/>
  <c r="B146" i="3"/>
  <c r="B130" i="3"/>
  <c r="B114" i="3"/>
  <c r="B98" i="3"/>
  <c r="B82" i="3"/>
  <c r="C267" i="3"/>
  <c r="C251" i="3"/>
  <c r="C235" i="3"/>
  <c r="C219" i="3"/>
  <c r="C203" i="3"/>
  <c r="C187" i="3"/>
  <c r="C171" i="3"/>
  <c r="C155" i="3"/>
  <c r="C139" i="3"/>
  <c r="C123" i="3"/>
  <c r="C107" i="3"/>
  <c r="C91" i="3"/>
  <c r="D256" i="3"/>
  <c r="D240" i="3"/>
  <c r="D224" i="3"/>
  <c r="D208" i="3"/>
  <c r="D192" i="3"/>
  <c r="D176" i="3"/>
  <c r="D160" i="3"/>
  <c r="D144" i="3"/>
  <c r="D128" i="3"/>
  <c r="D112" i="3"/>
  <c r="D96" i="3"/>
  <c r="D80" i="3"/>
  <c r="D64" i="3"/>
  <c r="D48" i="3"/>
  <c r="D32" i="3"/>
  <c r="B226" i="3"/>
  <c r="C266" i="3"/>
  <c r="C250" i="3"/>
  <c r="C234" i="3"/>
  <c r="C218" i="3"/>
  <c r="C202" i="3"/>
  <c r="C186" i="3"/>
  <c r="C170" i="3"/>
  <c r="C154" i="3"/>
  <c r="C138" i="3"/>
  <c r="C122" i="3"/>
  <c r="C106" i="3"/>
  <c r="C90" i="3"/>
  <c r="C74" i="3"/>
  <c r="C58" i="3"/>
  <c r="C42" i="3"/>
  <c r="D255" i="3"/>
  <c r="D239" i="3"/>
  <c r="D223" i="3"/>
  <c r="D207" i="3"/>
  <c r="D191" i="3"/>
  <c r="D175" i="3"/>
  <c r="D159" i="3"/>
  <c r="D143" i="3"/>
  <c r="D127" i="3"/>
  <c r="D111" i="3"/>
  <c r="D95" i="3"/>
  <c r="D79" i="3"/>
  <c r="D61" i="3"/>
  <c r="D45" i="3"/>
  <c r="D29" i="3"/>
  <c r="D236" i="3"/>
  <c r="D203" i="3"/>
  <c r="B255" i="3"/>
  <c r="B239" i="3"/>
  <c r="B223" i="3"/>
  <c r="B207" i="3"/>
  <c r="B191" i="3"/>
  <c r="B175" i="3"/>
  <c r="B159" i="3"/>
  <c r="B143" i="3"/>
  <c r="B127" i="3"/>
  <c r="B111" i="3"/>
  <c r="B95" i="3"/>
  <c r="B79" i="3"/>
  <c r="C264" i="3"/>
  <c r="C248" i="3"/>
  <c r="C232" i="3"/>
  <c r="C216" i="3"/>
  <c r="C200" i="3"/>
  <c r="C184" i="3"/>
  <c r="C168" i="3"/>
  <c r="C152" i="3"/>
  <c r="C136" i="3"/>
  <c r="C120" i="3"/>
  <c r="C104" i="3"/>
  <c r="C88" i="3"/>
  <c r="C72" i="3"/>
  <c r="C56" i="3"/>
  <c r="C40" i="3"/>
  <c r="C24" i="3"/>
  <c r="D269" i="3"/>
  <c r="D253" i="3"/>
  <c r="D237" i="3"/>
  <c r="D221" i="3"/>
  <c r="D205" i="3"/>
  <c r="D189" i="3"/>
  <c r="D173" i="3"/>
  <c r="D157" i="3"/>
  <c r="D141" i="3"/>
  <c r="D125" i="3"/>
  <c r="D109" i="3"/>
  <c r="D93" i="3"/>
  <c r="D77" i="3"/>
  <c r="B142" i="3"/>
  <c r="C71" i="3"/>
  <c r="B238" i="3"/>
  <c r="B110" i="3"/>
  <c r="C39" i="3"/>
  <c r="B189" i="3"/>
  <c r="B77" i="3"/>
  <c r="C22" i="3"/>
  <c r="B206" i="3"/>
  <c r="B94" i="3"/>
  <c r="B253" i="3"/>
  <c r="B173" i="3"/>
  <c r="B109" i="3"/>
  <c r="B76" i="3"/>
  <c r="C261" i="3"/>
  <c r="C245" i="3"/>
  <c r="C229" i="3"/>
  <c r="C213" i="3"/>
  <c r="C197" i="3"/>
  <c r="C181" i="3"/>
  <c r="C165" i="3"/>
  <c r="C149" i="3"/>
  <c r="C133" i="3"/>
  <c r="C117" i="3"/>
  <c r="C101" i="3"/>
  <c r="C85" i="3"/>
  <c r="C69" i="3"/>
  <c r="C53" i="3"/>
  <c r="C37" i="3"/>
  <c r="C21" i="3"/>
  <c r="D266" i="3"/>
  <c r="D250" i="3"/>
  <c r="D234" i="3"/>
  <c r="D218" i="3"/>
  <c r="D202" i="3"/>
  <c r="D186" i="3"/>
  <c r="D170" i="3"/>
  <c r="D154" i="3"/>
  <c r="D138" i="3"/>
  <c r="D122" i="3"/>
  <c r="D106" i="3"/>
  <c r="D90" i="3"/>
  <c r="D74" i="3"/>
  <c r="D58" i="3"/>
  <c r="D42" i="3"/>
  <c r="B222" i="3"/>
  <c r="B126" i="3"/>
  <c r="C55" i="3"/>
  <c r="B269" i="3"/>
  <c r="B205" i="3"/>
  <c r="B125" i="3"/>
  <c r="C54" i="3"/>
  <c r="B251" i="3"/>
  <c r="B235" i="3"/>
  <c r="B219" i="3"/>
  <c r="B203" i="3"/>
  <c r="B187" i="3"/>
  <c r="B171" i="3"/>
  <c r="B155" i="3"/>
  <c r="B139" i="3"/>
  <c r="B123" i="3"/>
  <c r="B107" i="3"/>
  <c r="B91" i="3"/>
  <c r="C260" i="3"/>
  <c r="C244" i="3"/>
  <c r="C228" i="3"/>
  <c r="C212" i="3"/>
  <c r="C196" i="3"/>
  <c r="C180" i="3"/>
  <c r="C164" i="3"/>
  <c r="C148" i="3"/>
  <c r="C132" i="3"/>
  <c r="C116" i="3"/>
  <c r="C100" i="3"/>
  <c r="C84" i="3"/>
  <c r="C68" i="3"/>
  <c r="C52" i="3"/>
  <c r="C36" i="3"/>
  <c r="C20" i="3"/>
  <c r="D265" i="3"/>
  <c r="D249" i="3"/>
  <c r="D233" i="3"/>
  <c r="D217" i="3"/>
  <c r="D201" i="3"/>
  <c r="D185" i="3"/>
  <c r="D169" i="3"/>
  <c r="D153" i="3"/>
  <c r="D137" i="3"/>
  <c r="D121" i="3"/>
  <c r="D105" i="3"/>
  <c r="D89" i="3"/>
  <c r="D73" i="3"/>
  <c r="D57" i="3"/>
  <c r="D41" i="3"/>
  <c r="B158" i="3"/>
  <c r="B237" i="3"/>
  <c r="B157" i="3"/>
  <c r="B93" i="3"/>
  <c r="C38" i="3"/>
  <c r="B267" i="3"/>
  <c r="B266" i="3"/>
  <c r="B250" i="3"/>
  <c r="B234" i="3"/>
  <c r="B218" i="3"/>
  <c r="B202" i="3"/>
  <c r="B186" i="3"/>
  <c r="B170" i="3"/>
  <c r="B154" i="3"/>
  <c r="B138" i="3"/>
  <c r="B122" i="3"/>
  <c r="B106" i="3"/>
  <c r="B90" i="3"/>
  <c r="C259" i="3"/>
  <c r="C243" i="3"/>
  <c r="C227" i="3"/>
  <c r="C211" i="3"/>
  <c r="C195" i="3"/>
  <c r="C179" i="3"/>
  <c r="C163" i="3"/>
  <c r="C147" i="3"/>
  <c r="C131" i="3"/>
  <c r="C115" i="3"/>
  <c r="C99" i="3"/>
  <c r="C83" i="3"/>
  <c r="C19" i="3"/>
  <c r="D264" i="3"/>
  <c r="D248" i="3"/>
  <c r="D232" i="3"/>
  <c r="D216" i="3"/>
  <c r="D200" i="3"/>
  <c r="D184" i="3"/>
  <c r="D168" i="3"/>
  <c r="D152" i="3"/>
  <c r="D136" i="3"/>
  <c r="D120" i="3"/>
  <c r="D104" i="3"/>
  <c r="D88" i="3"/>
  <c r="D72" i="3"/>
  <c r="D56" i="3"/>
  <c r="D40" i="3"/>
  <c r="B174" i="3"/>
  <c r="B78" i="3"/>
  <c r="C23" i="3"/>
  <c r="B221" i="3"/>
  <c r="B141" i="3"/>
  <c r="C70" i="3"/>
  <c r="B264" i="3"/>
  <c r="B248" i="3"/>
  <c r="B232" i="3"/>
  <c r="B216" i="3"/>
  <c r="B200" i="3"/>
  <c r="B184" i="3"/>
  <c r="B168" i="3"/>
  <c r="B152" i="3"/>
  <c r="B136" i="3"/>
  <c r="B120" i="3"/>
  <c r="B104" i="3"/>
  <c r="B88" i="3"/>
  <c r="C258" i="3"/>
  <c r="C242" i="3"/>
  <c r="C226" i="3"/>
  <c r="C210" i="3"/>
  <c r="C98" i="3"/>
  <c r="C82" i="3"/>
  <c r="C66" i="3"/>
  <c r="D183" i="3"/>
  <c r="D119" i="3"/>
  <c r="D103" i="3"/>
  <c r="D87" i="3"/>
  <c r="D71" i="3"/>
  <c r="D55" i="3"/>
  <c r="D39" i="3"/>
  <c r="B190" i="3"/>
  <c r="B247" i="3"/>
  <c r="B231" i="3"/>
  <c r="B215" i="3"/>
  <c r="B199" i="3"/>
  <c r="B183" i="3"/>
  <c r="B167" i="3"/>
  <c r="B151" i="3"/>
  <c r="B135" i="3"/>
  <c r="B119" i="3"/>
  <c r="B103" i="3"/>
  <c r="B87" i="3"/>
  <c r="C256" i="3"/>
  <c r="C240" i="3"/>
  <c r="C224" i="3"/>
  <c r="C208" i="3"/>
  <c r="C192" i="3"/>
  <c r="C176" i="3"/>
  <c r="C160" i="3"/>
  <c r="C144" i="3"/>
  <c r="C128" i="3"/>
  <c r="C112" i="3"/>
  <c r="C96" i="3"/>
  <c r="C80" i="3"/>
  <c r="C64" i="3"/>
  <c r="C48" i="3"/>
  <c r="C32" i="3"/>
  <c r="C16" i="3"/>
  <c r="D261" i="3"/>
  <c r="D245" i="3"/>
  <c r="D229" i="3"/>
  <c r="D213" i="3"/>
  <c r="D197" i="3"/>
  <c r="D181" i="3"/>
  <c r="D165" i="3"/>
  <c r="D149" i="3"/>
  <c r="D133" i="3"/>
  <c r="D117" i="3"/>
  <c r="D101" i="3"/>
  <c r="D85" i="3"/>
  <c r="D69" i="3"/>
  <c r="D53" i="3"/>
  <c r="D37" i="3"/>
  <c r="B254" i="3"/>
  <c r="B263" i="3"/>
  <c r="B262" i="3"/>
  <c r="B246" i="3"/>
  <c r="B230" i="3"/>
  <c r="B214" i="3"/>
  <c r="B198" i="3"/>
  <c r="B182" i="3"/>
  <c r="B166" i="3"/>
  <c r="B150" i="3"/>
  <c r="B134" i="3"/>
  <c r="B118" i="3"/>
  <c r="B102" i="3"/>
  <c r="B86" i="3"/>
  <c r="C255" i="3"/>
  <c r="C239" i="3"/>
  <c r="C223" i="3"/>
  <c r="C207" i="3"/>
  <c r="C191" i="3"/>
  <c r="C175" i="3"/>
  <c r="C159" i="3"/>
  <c r="C143" i="3"/>
  <c r="C127" i="3"/>
  <c r="C111" i="3"/>
  <c r="C95" i="3"/>
  <c r="C79" i="3"/>
  <c r="C63" i="3"/>
  <c r="C47" i="3"/>
  <c r="C31" i="3"/>
  <c r="D260" i="3"/>
  <c r="D244" i="3"/>
  <c r="D228" i="3"/>
  <c r="D212" i="3"/>
  <c r="D196" i="3"/>
  <c r="D180" i="3"/>
  <c r="D164" i="3"/>
  <c r="D148" i="3"/>
  <c r="D132" i="3"/>
  <c r="D116" i="3"/>
  <c r="D100" i="3"/>
  <c r="D84" i="3"/>
  <c r="B229" i="3"/>
  <c r="B197" i="3"/>
  <c r="B165" i="3"/>
  <c r="B133" i="3"/>
  <c r="B101" i="3"/>
  <c r="C254" i="3"/>
  <c r="C222" i="3"/>
  <c r="C206" i="3"/>
  <c r="C174" i="3"/>
  <c r="C142" i="3"/>
  <c r="C110" i="3"/>
  <c r="C78" i="3"/>
  <c r="C46" i="3"/>
  <c r="D243" i="3"/>
  <c r="D227" i="3"/>
  <c r="D211" i="3"/>
  <c r="D195" i="3"/>
  <c r="D179" i="3"/>
  <c r="D163" i="3"/>
  <c r="D147" i="3"/>
  <c r="D115" i="3"/>
  <c r="D99" i="3"/>
  <c r="D83" i="3"/>
  <c r="D67" i="3"/>
  <c r="D51" i="3"/>
  <c r="D35" i="3"/>
  <c r="B181" i="3"/>
  <c r="B149" i="3"/>
  <c r="B117" i="3"/>
  <c r="B85" i="3"/>
  <c r="C238" i="3"/>
  <c r="C190" i="3"/>
  <c r="C158" i="3"/>
  <c r="C126" i="3"/>
  <c r="C94" i="3"/>
  <c r="C62" i="3"/>
  <c r="C30" i="3"/>
  <c r="D259" i="3"/>
  <c r="D131" i="3"/>
  <c r="B260" i="3"/>
  <c r="B244" i="3"/>
  <c r="B225" i="3"/>
  <c r="B212" i="3"/>
  <c r="B196" i="3"/>
  <c r="B180" i="3"/>
  <c r="B164" i="3"/>
  <c r="B148" i="3"/>
  <c r="B132" i="3"/>
  <c r="B116" i="3"/>
  <c r="B100" i="3"/>
  <c r="B81" i="3"/>
  <c r="C269" i="3"/>
  <c r="C253" i="3"/>
  <c r="C237" i="3"/>
  <c r="C221" i="3"/>
  <c r="C205" i="3"/>
  <c r="C189" i="3"/>
  <c r="C173" i="3"/>
  <c r="C157" i="3"/>
  <c r="C141" i="3"/>
  <c r="C125" i="3"/>
  <c r="C109" i="3"/>
  <c r="C93" i="3"/>
  <c r="C77" i="3"/>
  <c r="C59" i="3"/>
  <c r="C43" i="3"/>
  <c r="C26" i="3"/>
  <c r="D258" i="3"/>
  <c r="D242" i="3"/>
  <c r="D226" i="3"/>
  <c r="D210" i="3"/>
  <c r="D194" i="3"/>
  <c r="D178" i="3"/>
  <c r="D162" i="3"/>
  <c r="D146" i="3"/>
  <c r="D130" i="3"/>
  <c r="D114" i="3"/>
  <c r="D98" i="3"/>
  <c r="D82" i="3"/>
  <c r="D66" i="3"/>
  <c r="D50" i="3"/>
  <c r="D34" i="3"/>
  <c r="Q41" i="9"/>
  <c r="Q15" i="9"/>
  <c r="AB72" i="5"/>
  <c r="AB119" i="5"/>
  <c r="AB103" i="5"/>
  <c r="AB87" i="5"/>
  <c r="AB71" i="5"/>
  <c r="AB55" i="5"/>
  <c r="AB39" i="5"/>
  <c r="AB23" i="5"/>
  <c r="W26" i="5"/>
  <c r="AB118" i="5"/>
  <c r="AB102" i="5"/>
  <c r="AB86" i="5"/>
  <c r="AB70" i="5"/>
  <c r="AB54" i="5"/>
  <c r="AB38" i="5"/>
  <c r="AB22" i="5"/>
  <c r="AB21" i="5"/>
  <c r="W23" i="5"/>
  <c r="AB130" i="5"/>
  <c r="AB114" i="5"/>
  <c r="AB98" i="5"/>
  <c r="AB82" i="5"/>
  <c r="AB66" i="5"/>
  <c r="AB50" i="5"/>
  <c r="W18" i="5"/>
  <c r="W14" i="5"/>
  <c r="W13" i="5"/>
  <c r="W28" i="5"/>
  <c r="W12" i="5"/>
  <c r="W27" i="5"/>
  <c r="W11" i="5"/>
  <c r="W111" i="5"/>
  <c r="W95" i="5"/>
  <c r="W91" i="5"/>
  <c r="W86" i="5"/>
  <c r="W24" i="5"/>
  <c r="W79" i="5"/>
  <c r="W75" i="5"/>
  <c r="W63" i="5"/>
  <c r="W20" i="5"/>
  <c r="W59" i="5"/>
  <c r="W9" i="5"/>
  <c r="W19" i="5"/>
  <c r="W54" i="5"/>
  <c r="W21" i="5"/>
  <c r="W47" i="5"/>
  <c r="W17" i="5"/>
  <c r="W127" i="5"/>
  <c r="W43" i="5"/>
  <c r="W123" i="5"/>
  <c r="W38" i="5"/>
  <c r="W70" i="5"/>
  <c r="W16" i="5"/>
  <c r="W118" i="5"/>
  <c r="W31" i="5"/>
  <c r="W107" i="5"/>
  <c r="W102" i="5"/>
  <c r="W41" i="5"/>
  <c r="Z121" i="5"/>
  <c r="Z89" i="5"/>
  <c r="W120" i="5"/>
  <c r="W104" i="5"/>
  <c r="W88" i="5"/>
  <c r="W72" i="5"/>
  <c r="W56" i="5"/>
  <c r="W40" i="5"/>
  <c r="W121" i="5"/>
  <c r="W105" i="5"/>
  <c r="W89" i="5"/>
  <c r="W73" i="5"/>
  <c r="W57" i="5"/>
  <c r="W119" i="5"/>
  <c r="W103" i="5"/>
  <c r="W87" i="5"/>
  <c r="W71" i="5"/>
  <c r="W55" i="5"/>
  <c r="W39" i="5"/>
  <c r="Z119" i="5"/>
  <c r="Z103" i="5"/>
  <c r="Z118" i="5"/>
  <c r="Z102" i="5"/>
  <c r="Z86" i="5"/>
  <c r="Z70" i="5"/>
  <c r="Z54" i="5"/>
  <c r="Z38" i="5"/>
  <c r="Z22" i="5"/>
  <c r="W117" i="5"/>
  <c r="W101" i="5"/>
  <c r="W85" i="5"/>
  <c r="W69" i="5"/>
  <c r="W53" i="5"/>
  <c r="W37" i="5"/>
  <c r="W116" i="5"/>
  <c r="W100" i="5"/>
  <c r="W84" i="5"/>
  <c r="W68" i="5"/>
  <c r="W52" i="5"/>
  <c r="W36" i="5"/>
  <c r="Z116" i="5"/>
  <c r="Z100" i="5"/>
  <c r="W115" i="5"/>
  <c r="W99" i="5"/>
  <c r="W83" i="5"/>
  <c r="W67" i="5"/>
  <c r="W51" i="5"/>
  <c r="W35" i="5"/>
  <c r="Z9" i="5"/>
  <c r="Z115" i="5"/>
  <c r="Z99" i="5"/>
  <c r="Z83" i="5"/>
  <c r="Z67" i="5"/>
  <c r="Z51" i="5"/>
  <c r="Z35" i="5"/>
  <c r="W130" i="5"/>
  <c r="W114" i="5"/>
  <c r="W98" i="5"/>
  <c r="W82" i="5"/>
  <c r="W66" i="5"/>
  <c r="W50" i="5"/>
  <c r="W34" i="5"/>
  <c r="Z130" i="5"/>
  <c r="W129" i="5"/>
  <c r="W113" i="5"/>
  <c r="W97" i="5"/>
  <c r="W81" i="5"/>
  <c r="W65" i="5"/>
  <c r="W49" i="5"/>
  <c r="W33" i="5"/>
  <c r="Z129" i="5"/>
  <c r="Z113" i="5"/>
  <c r="Z97" i="5"/>
  <c r="Z81" i="5"/>
  <c r="Z65" i="5"/>
  <c r="W128" i="5"/>
  <c r="W112" i="5"/>
  <c r="W96" i="5"/>
  <c r="W80" i="5"/>
  <c r="W64" i="5"/>
  <c r="W48" i="5"/>
  <c r="W32" i="5"/>
  <c r="Z128" i="5"/>
  <c r="Z112" i="5"/>
  <c r="Z96" i="5"/>
  <c r="Z127" i="5"/>
  <c r="Z111" i="5"/>
  <c r="W126" i="5"/>
  <c r="W110" i="5"/>
  <c r="W94" i="5"/>
  <c r="W78" i="5"/>
  <c r="W62" i="5"/>
  <c r="W46" i="5"/>
  <c r="W30" i="5"/>
  <c r="Z126" i="5"/>
  <c r="Z110" i="5"/>
  <c r="Z94" i="5"/>
  <c r="Z78" i="5"/>
  <c r="Z62" i="5"/>
  <c r="Z46" i="5"/>
  <c r="Z30" i="5"/>
  <c r="W125" i="5"/>
  <c r="W109" i="5"/>
  <c r="W93" i="5"/>
  <c r="W77" i="5"/>
  <c r="W61" i="5"/>
  <c r="W45" i="5"/>
  <c r="W29" i="5"/>
  <c r="Z125" i="5"/>
  <c r="W124" i="5"/>
  <c r="W108" i="5"/>
  <c r="W92" i="5"/>
  <c r="W76" i="5"/>
  <c r="W60" i="5"/>
  <c r="W44" i="5"/>
  <c r="Z124" i="5"/>
  <c r="W122" i="5"/>
  <c r="W106" i="5"/>
  <c r="W90" i="5"/>
  <c r="W74" i="5"/>
  <c r="W58" i="5"/>
  <c r="W42" i="5"/>
  <c r="Z114" i="5"/>
  <c r="Z98" i="5"/>
  <c r="Z82" i="5"/>
  <c r="Z49" i="5"/>
  <c r="Z33" i="5"/>
  <c r="Z80" i="5"/>
  <c r="Z64" i="5"/>
  <c r="Z48" i="5"/>
  <c r="Z32" i="5"/>
  <c r="Z95" i="5"/>
  <c r="Z79" i="5"/>
  <c r="Z63" i="5"/>
  <c r="Z47" i="5"/>
  <c r="Z31" i="5"/>
  <c r="Z109" i="5"/>
  <c r="Z93" i="5"/>
  <c r="Z77" i="5"/>
  <c r="Z108" i="5"/>
  <c r="Z92" i="5"/>
  <c r="Z76" i="5"/>
  <c r="Z60" i="5"/>
  <c r="Z44" i="5"/>
  <c r="Z12" i="5"/>
  <c r="Z123" i="5"/>
  <c r="Z107" i="5"/>
  <c r="Z91" i="5"/>
  <c r="Z73" i="5"/>
  <c r="Z57" i="5"/>
  <c r="Z41" i="5"/>
  <c r="Z25" i="5"/>
  <c r="Z120" i="5"/>
  <c r="Z104" i="5"/>
  <c r="Z88" i="5"/>
  <c r="Z72" i="5"/>
  <c r="Z56" i="5"/>
  <c r="Z40" i="5"/>
  <c r="Z87" i="5"/>
  <c r="Z71" i="5"/>
  <c r="Z55" i="5"/>
  <c r="Z39" i="5"/>
  <c r="Z117" i="5"/>
  <c r="Z101" i="5"/>
  <c r="Z85" i="5"/>
  <c r="Z69" i="5"/>
  <c r="Z53" i="5"/>
  <c r="Z37" i="5"/>
  <c r="Z106" i="5"/>
  <c r="Z58" i="5"/>
  <c r="Z10" i="5"/>
  <c r="Z122" i="5"/>
  <c r="Z90" i="5"/>
  <c r="Z74" i="5"/>
  <c r="Z42" i="5"/>
  <c r="Z26" i="5"/>
  <c r="Z24" i="5"/>
  <c r="Z23" i="5"/>
  <c r="Z105" i="5"/>
  <c r="Z21" i="5"/>
  <c r="Z84" i="5"/>
  <c r="Z68" i="5"/>
  <c r="Z52" i="5"/>
  <c r="Z36" i="5"/>
  <c r="Z20" i="5"/>
  <c r="Z19" i="5"/>
  <c r="Z66" i="5"/>
  <c r="Z50" i="5"/>
  <c r="Z34" i="5"/>
  <c r="Z18" i="5"/>
  <c r="Z17" i="5"/>
  <c r="Z16" i="5"/>
  <c r="Z15" i="5"/>
  <c r="Z14" i="5"/>
  <c r="Z28" i="5"/>
  <c r="Z61" i="5"/>
  <c r="Z45" i="5"/>
  <c r="Z29" i="5"/>
  <c r="Z13" i="5"/>
  <c r="Z75" i="5"/>
  <c r="Z59" i="5"/>
  <c r="Z43" i="5"/>
  <c r="Z27" i="5"/>
  <c r="Z11" i="5"/>
  <c r="Q44" i="9"/>
  <c r="Q43" i="9"/>
  <c r="Q42" i="9"/>
  <c r="B97" i="3"/>
  <c r="C61" i="3"/>
  <c r="C45" i="3"/>
  <c r="C29" i="3"/>
  <c r="B129" i="3"/>
  <c r="C199" i="3"/>
  <c r="D188" i="3"/>
  <c r="C183" i="3"/>
  <c r="D172" i="3"/>
  <c r="C167" i="3"/>
  <c r="D156" i="3"/>
  <c r="D140" i="3"/>
  <c r="C135" i="3"/>
  <c r="D124" i="3"/>
  <c r="C119" i="3"/>
  <c r="D108" i="3"/>
  <c r="C103" i="3"/>
  <c r="D92" i="3"/>
  <c r="C87" i="3"/>
  <c r="D76" i="3"/>
  <c r="D68" i="3"/>
  <c r="D60" i="3"/>
  <c r="D52" i="3"/>
  <c r="D44" i="3"/>
  <c r="D36" i="3"/>
  <c r="D28" i="3"/>
  <c r="B209" i="3"/>
  <c r="B257" i="3"/>
  <c r="B145" i="3"/>
  <c r="B113" i="3"/>
  <c r="B241" i="3"/>
  <c r="B193" i="3"/>
  <c r="B177" i="3"/>
  <c r="B161" i="3"/>
  <c r="B228" i="3"/>
  <c r="B84" i="3"/>
  <c r="D63" i="3"/>
  <c r="D47" i="3"/>
  <c r="D31" i="3"/>
  <c r="B265" i="3"/>
  <c r="B249" i="3"/>
  <c r="B233" i="3"/>
  <c r="B217" i="3"/>
  <c r="B201" i="3"/>
  <c r="B185" i="3"/>
  <c r="B169" i="3"/>
  <c r="B153" i="3"/>
  <c r="B137" i="3"/>
  <c r="B121" i="3"/>
  <c r="B105" i="3"/>
  <c r="B89" i="3"/>
  <c r="C27" i="3"/>
  <c r="C75" i="3"/>
  <c r="S43" i="9"/>
  <c r="F87" i="9" s="1"/>
  <c r="Q30" i="9"/>
  <c r="Q25" i="9"/>
  <c r="Q39" i="9"/>
  <c r="Q23" i="9"/>
  <c r="Q21" i="9"/>
  <c r="Q38" i="9"/>
  <c r="S38" i="9" s="1"/>
  <c r="F72" i="9" s="1"/>
  <c r="Q37" i="9"/>
  <c r="Q36" i="9"/>
  <c r="Q20" i="9"/>
  <c r="Q22" i="9"/>
  <c r="Q31" i="9"/>
  <c r="Q35" i="9"/>
  <c r="Q19" i="9"/>
  <c r="Q34" i="9"/>
  <c r="Q18" i="9"/>
  <c r="S19" i="9" s="1"/>
  <c r="F15" i="9" s="1"/>
  <c r="Q33" i="9"/>
  <c r="Q17" i="9"/>
  <c r="Q32" i="9"/>
  <c r="Q16" i="9"/>
  <c r="Q29" i="9"/>
  <c r="Q27" i="9"/>
  <c r="Q28" i="9"/>
  <c r="Q26" i="9"/>
  <c r="Q40" i="9"/>
  <c r="Q24" i="9"/>
  <c r="S42" i="9" l="1"/>
  <c r="F84" i="9" s="1"/>
  <c r="S31" i="9"/>
  <c r="F51" i="9" s="1"/>
  <c r="S20" i="9"/>
  <c r="F18" i="9" s="1"/>
  <c r="S37" i="9"/>
  <c r="F69" i="9" s="1"/>
  <c r="S21" i="9"/>
  <c r="F21" i="9" s="1"/>
  <c r="S30" i="9"/>
  <c r="F48" i="9" s="1"/>
  <c r="S23" i="9"/>
  <c r="F27" i="9" s="1"/>
  <c r="S39" i="9"/>
  <c r="F75" i="9" s="1"/>
  <c r="S32" i="9"/>
  <c r="F54" i="9" s="1"/>
  <c r="S22" i="9"/>
  <c r="F24" i="9" s="1"/>
  <c r="S33" i="9"/>
  <c r="F57" i="9" s="1"/>
  <c r="S24" i="9"/>
  <c r="F30" i="9" s="1"/>
  <c r="S34" i="9"/>
  <c r="F60" i="9" s="1"/>
  <c r="S44" i="9"/>
  <c r="F90" i="9" s="1"/>
  <c r="S40" i="9"/>
  <c r="F78" i="9" s="1"/>
  <c r="S26" i="9"/>
  <c r="F36" i="9" s="1"/>
  <c r="S41" i="9"/>
  <c r="F81" i="9" s="1"/>
  <c r="S35" i="9"/>
  <c r="F63" i="9" s="1"/>
  <c r="S29" i="9"/>
  <c r="F45" i="9" s="1"/>
  <c r="S17" i="9"/>
  <c r="S16" i="9"/>
  <c r="S18" i="9"/>
  <c r="S36" i="9"/>
  <c r="F66" i="9" s="1"/>
  <c r="S25" i="9"/>
  <c r="F33" i="9" s="1"/>
  <c r="S27" i="9"/>
  <c r="F39" i="9" s="1"/>
  <c r="S28" i="9"/>
  <c r="F42" i="9" s="1"/>
</calcChain>
</file>

<file path=xl/sharedStrings.xml><?xml version="1.0" encoding="utf-8"?>
<sst xmlns="http://schemas.openxmlformats.org/spreadsheetml/2006/main" count="596" uniqueCount="404">
  <si>
    <t>Iteration Date</t>
  </si>
  <si>
    <t>Benchmark AR1</t>
  </si>
  <si>
    <t>Benchmark RW</t>
  </si>
  <si>
    <t>Nowcast</t>
  </si>
  <si>
    <t>Forecast</t>
  </si>
  <si>
    <t>Upper CI</t>
  </si>
  <si>
    <t>Lower CI</t>
  </si>
  <si>
    <t>Chart_20250827_1135</t>
  </si>
  <si>
    <t>Chart_20250828_1058</t>
  </si>
  <si>
    <t>Chart_20250911_1329</t>
  </si>
  <si>
    <t>Chart_20250911_1406</t>
  </si>
  <si>
    <t>Chart_20250911_1422</t>
  </si>
  <si>
    <t>← Housing Starts</t>
  </si>
  <si>
    <t>← House Sales</t>
  </si>
  <si>
    <t>Real House Prices →</t>
  </si>
  <si>
    <t>Existing</t>
  </si>
  <si>
    <t>PCE deflator</t>
  </si>
  <si>
    <t>.excel_last</t>
  </si>
  <si>
    <t>USHPI@REGIONAL</t>
  </si>
  <si>
    <t>JCBM@USECON</t>
  </si>
  <si>
    <t>.DESC</t>
  </si>
  <si>
    <t>FHFA House Price Index: United States (Q1-80=100)</t>
  </si>
  <si>
    <t>PCE: Chain Price Index (SA, 2017=100)</t>
  </si>
  <si>
    <t>.T1</t>
  </si>
  <si>
    <t>Q1-1975</t>
  </si>
  <si>
    <t>Q1-1959 &lt;- Jan-1959</t>
  </si>
  <si>
    <t>.TN</t>
  </si>
  <si>
    <t>Q2-2025</t>
  </si>
  <si>
    <t>.LSOURCE</t>
  </si>
  <si>
    <t>Federal Housing Finance Agency</t>
  </si>
  <si>
    <t>Bureau of Economic Analysis</t>
  </si>
  <si>
    <t>.AGG</t>
  </si>
  <si>
    <t>Average</t>
  </si>
  <si>
    <t>.DTLM</t>
  </si>
  <si>
    <t>Aug-26-2025 08:16</t>
  </si>
  <si>
    <t>.FRQ</t>
  </si>
  <si>
    <t>Quarterly</t>
  </si>
  <si>
    <t>Quarterly &lt;- Monthly</t>
  </si>
  <si>
    <t>.DATA_TYPE</t>
  </si>
  <si>
    <t>INDEX</t>
  </si>
  <si>
    <t>.MAG</t>
  </si>
  <si>
    <t>0</t>
  </si>
  <si>
    <t>.GRP</t>
  </si>
  <si>
    <t>H80</t>
  </si>
  <si>
    <t>N09</t>
  </si>
  <si>
    <t>.GRPDESC</t>
  </si>
  <si>
    <t>House Price Index</t>
  </si>
  <si>
    <t>Personal Income &amp; Outlays Press Release, Monthly</t>
  </si>
  <si>
    <t>Quarter-over-quarter, log-difference (%)</t>
  </si>
  <si>
    <t>.GEO</t>
  </si>
  <si>
    <t>111</t>
  </si>
  <si>
    <t>Existing Real HPI</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</si>
  <si>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</si>
  <si>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</si>
  <si>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</si>
  <si>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</si>
  <si>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</si>
  <si>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</si>
  <si>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</si>
  <si>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</si>
  <si>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</si>
  <si>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</si>
  <si>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</si>
  <si>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</si>
  <si>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</si>
  <si>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</si>
  <si>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</si>
  <si>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</si>
  <si>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</si>
  <si>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</si>
  <si>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</si>
  <si>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</si>
  <si>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</si>
  <si>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</si>
  <si>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</si>
  <si>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</si>
  <si>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</si>
  <si>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</si>
  <si>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</si>
  <si>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</si>
  <si>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</si>
  <si>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</si>
  <si>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2018:Q1 !Q</t>
  </si>
  <si>
    <t>Monthly indicator</t>
  </si>
  <si>
    <t>Observed</t>
  </si>
  <si>
    <t>19601</t>
  </si>
  <si>
    <t>19602</t>
  </si>
  <si>
    <t>19603</t>
  </si>
  <si>
    <t>19604</t>
  </si>
  <si>
    <t>19611</t>
  </si>
  <si>
    <t>19612</t>
  </si>
  <si>
    <t>19613</t>
  </si>
  <si>
    <t>19614</t>
  </si>
  <si>
    <t>19621</t>
  </si>
  <si>
    <t>19622</t>
  </si>
  <si>
    <t>19623</t>
  </si>
  <si>
    <t>19624</t>
  </si>
  <si>
    <t>19631</t>
  </si>
  <si>
    <t>19632</t>
  </si>
  <si>
    <t>19633</t>
  </si>
  <si>
    <t>19634</t>
  </si>
  <si>
    <t>19641</t>
  </si>
  <si>
    <t>19642</t>
  </si>
  <si>
    <t>19643</t>
  </si>
  <si>
    <t>19644</t>
  </si>
  <si>
    <t>19651</t>
  </si>
  <si>
    <t>19652</t>
  </si>
  <si>
    <t>19653</t>
  </si>
  <si>
    <t>19654</t>
  </si>
  <si>
    <t>19661</t>
  </si>
  <si>
    <t>19662</t>
  </si>
  <si>
    <t>19663</t>
  </si>
  <si>
    <t>19664</t>
  </si>
  <si>
    <t>19671</t>
  </si>
  <si>
    <t>19672</t>
  </si>
  <si>
    <t>19673</t>
  </si>
  <si>
    <t>19674</t>
  </si>
  <si>
    <t>19681</t>
  </si>
  <si>
    <t>19682</t>
  </si>
  <si>
    <t>19683</t>
  </si>
  <si>
    <t>19684</t>
  </si>
  <si>
    <t>19691</t>
  </si>
  <si>
    <t>19692</t>
  </si>
  <si>
    <t>19693</t>
  </si>
  <si>
    <t>19694</t>
  </si>
  <si>
    <t>19701</t>
  </si>
  <si>
    <t>19702</t>
  </si>
  <si>
    <t>19703</t>
  </si>
  <si>
    <t>19704</t>
  </si>
  <si>
    <t>19711</t>
  </si>
  <si>
    <t>19712</t>
  </si>
  <si>
    <t>19713</t>
  </si>
  <si>
    <t>19714</t>
  </si>
  <si>
    <t>19721</t>
  </si>
  <si>
    <t>19722</t>
  </si>
  <si>
    <t>19723</t>
  </si>
  <si>
    <t>19724</t>
  </si>
  <si>
    <t>S111XHPR@G10</t>
  </si>
  <si>
    <t>19601 !Q</t>
  </si>
  <si>
    <t>Q1-1963 &lt;- Jan-1963</t>
  </si>
  <si>
    <t>Census Bureau</t>
  </si>
  <si>
    <t>19731</t>
  </si>
  <si>
    <t>19732</t>
  </si>
  <si>
    <t>19733</t>
  </si>
  <si>
    <t>19734</t>
  </si>
  <si>
    <t>19741</t>
  </si>
  <si>
    <t>19742</t>
  </si>
  <si>
    <t>19743</t>
  </si>
  <si>
    <t>19744</t>
  </si>
  <si>
    <t>19751</t>
  </si>
  <si>
    <t>19752</t>
  </si>
  <si>
    <t>19753</t>
  </si>
  <si>
    <t>19754</t>
  </si>
  <si>
    <t>19761</t>
  </si>
  <si>
    <t>19762</t>
  </si>
  <si>
    <t>19763</t>
  </si>
  <si>
    <t>19764</t>
  </si>
  <si>
    <t>19771</t>
  </si>
  <si>
    <t>19772</t>
  </si>
  <si>
    <t>19773</t>
  </si>
  <si>
    <t>19774</t>
  </si>
  <si>
    <t>19781</t>
  </si>
  <si>
    <t>19782</t>
  </si>
  <si>
    <t>19783</t>
  </si>
  <si>
    <t>19784</t>
  </si>
  <si>
    <t>19791</t>
  </si>
  <si>
    <t>19792</t>
  </si>
  <si>
    <t>19793</t>
  </si>
  <si>
    <t>19794</t>
  </si>
  <si>
    <t>19801</t>
  </si>
  <si>
    <t>19802</t>
  </si>
  <si>
    <t>19803</t>
  </si>
  <si>
    <t>19804</t>
  </si>
  <si>
    <t>19811</t>
  </si>
  <si>
    <t>19812</t>
  </si>
  <si>
    <t>19813</t>
  </si>
  <si>
    <t>19814</t>
  </si>
  <si>
    <t>19821</t>
  </si>
  <si>
    <t>19822</t>
  </si>
  <si>
    <t>19823</t>
  </si>
  <si>
    <t>19824</t>
  </si>
  <si>
    <t>19831</t>
  </si>
  <si>
    <t>19832</t>
  </si>
  <si>
    <t>19833</t>
  </si>
  <si>
    <t>19834</t>
  </si>
  <si>
    <t>19841</t>
  </si>
  <si>
    <t>19842</t>
  </si>
  <si>
    <t>19843</t>
  </si>
  <si>
    <t>19844</t>
  </si>
  <si>
    <t>19851</t>
  </si>
  <si>
    <t>19852</t>
  </si>
  <si>
    <t>19853</t>
  </si>
  <si>
    <t>19854</t>
  </si>
  <si>
    <t>19861</t>
  </si>
  <si>
    <t>19862</t>
  </si>
  <si>
    <t>19863</t>
  </si>
  <si>
    <t>19864</t>
  </si>
  <si>
    <t>19871</t>
  </si>
  <si>
    <t>19872</t>
  </si>
  <si>
    <t>19873</t>
  </si>
  <si>
    <t>19874</t>
  </si>
  <si>
    <t>19881</t>
  </si>
  <si>
    <t>19882</t>
  </si>
  <si>
    <t>19883</t>
  </si>
  <si>
    <t>19884</t>
  </si>
  <si>
    <t>19891</t>
  </si>
  <si>
    <t>19892</t>
  </si>
  <si>
    <t>19893</t>
  </si>
  <si>
    <t>19894</t>
  </si>
  <si>
    <t>19901</t>
  </si>
  <si>
    <t>19902</t>
  </si>
  <si>
    <t>19903</t>
  </si>
  <si>
    <t>19904</t>
  </si>
  <si>
    <t>19911</t>
  </si>
  <si>
    <t>19912</t>
  </si>
  <si>
    <t>19913</t>
  </si>
  <si>
    <t>19914</t>
  </si>
  <si>
    <t>19921</t>
  </si>
  <si>
    <t>19922</t>
  </si>
  <si>
    <t>19923</t>
  </si>
  <si>
    <t>19924</t>
  </si>
  <si>
    <t>19931</t>
  </si>
  <si>
    <t>19932</t>
  </si>
  <si>
    <t>19933</t>
  </si>
  <si>
    <t>19934</t>
  </si>
  <si>
    <t>19941</t>
  </si>
  <si>
    <t>19942</t>
  </si>
  <si>
    <t>19943</t>
  </si>
  <si>
    <t>19944</t>
  </si>
  <si>
    <t>19951</t>
  </si>
  <si>
    <t>19952</t>
  </si>
  <si>
    <t>19953</t>
  </si>
  <si>
    <t>19954</t>
  </si>
  <si>
    <t>19961</t>
  </si>
  <si>
    <t>19962</t>
  </si>
  <si>
    <t>19963</t>
  </si>
  <si>
    <t>19964</t>
  </si>
  <si>
    <t>19971</t>
  </si>
  <si>
    <t>19972</t>
  </si>
  <si>
    <t>19973</t>
  </si>
  <si>
    <t>19974</t>
  </si>
  <si>
    <t>19981</t>
  </si>
  <si>
    <t>19982</t>
  </si>
  <si>
    <t>19983</t>
  </si>
  <si>
    <t>19984</t>
  </si>
  <si>
    <t>19991</t>
  </si>
  <si>
    <t>19992</t>
  </si>
  <si>
    <t>19993</t>
  </si>
  <si>
    <t>19994</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</si>
  <si>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</si>
  <si>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</si>
  <si>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</si>
  <si>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</si>
  <si>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</si>
  <si>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</si>
  <si>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</si>
  <si>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</si>
  <si>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</si>
  <si>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</si>
  <si>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</si>
  <si>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</si>
  <si>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</si>
  <si>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</si>
  <si>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</si>
  <si>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</si>
  <si>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</si>
  <si>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</si>
  <si>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</si>
  <si>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</si>
  <si>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</si>
  <si>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</si>
  <si>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</si>
  <si>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</si>
  <si>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</si>
  <si>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</si>
  <si>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20063</t>
  </si>
  <si>
    <t>20064</t>
  </si>
  <si>
    <t>20071</t>
  </si>
  <si>
    <t>20072</t>
  </si>
  <si>
    <t>20073</t>
  </si>
  <si>
    <t>20074</t>
  </si>
  <si>
    <t>20081</t>
  </si>
  <si>
    <t>20082</t>
  </si>
  <si>
    <t>20083</t>
  </si>
  <si>
    <t>20084</t>
  </si>
  <si>
    <t>20091</t>
  </si>
  <si>
    <t>20092</t>
  </si>
  <si>
    <t>20093</t>
  </si>
  <si>
    <t>20094</t>
  </si>
  <si>
    <t>20101</t>
  </si>
  <si>
    <t>20102</t>
  </si>
  <si>
    <t>20103</t>
  </si>
  <si>
    <t>20104</t>
  </si>
  <si>
    <t>20111</t>
  </si>
  <si>
    <t>20112</t>
  </si>
  <si>
    <t>20113</t>
  </si>
  <si>
    <t>20114</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</si>
  <si>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</si>
  <si>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</si>
  <si>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</si>
  <si>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</si>
  <si>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</si>
  <si>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</si>
  <si>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</si>
  <si>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</si>
  <si>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</si>
  <si>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</si>
  <si>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</si>
  <si>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</si>
  <si>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</si>
  <si>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</si>
  <si>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</si>
  <si>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</si>
  <si>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</si>
  <si>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</si>
  <si>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</si>
  <si>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</si>
  <si>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</si>
  <si>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</si>
  <si>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</si>
  <si>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</si>
  <si>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20181</t>
  </si>
  <si>
    <t>20182</t>
  </si>
  <si>
    <t>20183</t>
  </si>
  <si>
    <t>20184</t>
  </si>
  <si>
    <t>20191</t>
  </si>
  <si>
    <t>20192</t>
  </si>
  <si>
    <t>20193</t>
  </si>
  <si>
    <t>20194</t>
  </si>
  <si>
    <t>20201</t>
  </si>
  <si>
    <t>20202</t>
  </si>
  <si>
    <t>20203</t>
  </si>
  <si>
    <t>20204</t>
  </si>
  <si>
    <t>20211</t>
  </si>
  <si>
    <t>20212</t>
  </si>
  <si>
    <t>20213</t>
  </si>
  <si>
    <t>20214</t>
  </si>
  <si>
    <t>20221</t>
  </si>
  <si>
    <t>20222</t>
  </si>
  <si>
    <t>20223</t>
  </si>
  <si>
    <t>20224</t>
  </si>
  <si>
    <t>20231</t>
  </si>
  <si>
    <t>20232</t>
  </si>
  <si>
    <t>20233</t>
  </si>
  <si>
    <t>20234</t>
  </si>
  <si>
    <t>20241</t>
  </si>
  <si>
    <t>20242</t>
  </si>
  <si>
    <t>20243</t>
  </si>
  <si>
    <t>20244</t>
  </si>
  <si>
    <t>20251</t>
  </si>
  <si>
    <t>20252</t>
  </si>
  <si>
    <t>HST@USECON</t>
  </si>
  <si>
    <t>HN1US@USECON</t>
  </si>
  <si>
    <t>Federal Reserve Bank of Dallas</t>
  </si>
  <si>
    <t>US: Real House Price Index (SA, 2005=100)</t>
  </si>
  <si>
    <t>Sep-17-2025 07:30</t>
  </si>
  <si>
    <t>Q2-2025 &lt;- Aug-2025</t>
  </si>
  <si>
    <t>Housing Starts (SAAR, Thous.Units)</t>
  </si>
  <si>
    <t>New 1-Family Houses Sold: United States (SAAR, Thous)</t>
  </si>
  <si>
    <t>PA15ERE5@FFUNDS</t>
  </si>
  <si>
    <t>YPD@USECON</t>
  </si>
  <si>
    <t>PA15TOO5@FFUNDS</t>
  </si>
  <si>
    <t>PL15HOM5@FFUNDS</t>
  </si>
  <si>
    <t>USHPI@USECON</t>
  </si>
  <si>
    <t>19951 !Q</t>
  </si>
  <si>
    <t>Sep-11-2025 11:05</t>
  </si>
  <si>
    <t>End of Period</t>
  </si>
  <si>
    <t>Federal Reserve Board</t>
  </si>
  <si>
    <t>Q4-1945</t>
  </si>
  <si>
    <t>Households: Owners' Equity in Real Estate (EOP, NSA, Bil $)</t>
  </si>
  <si>
    <t>Q1-1947</t>
  </si>
  <si>
    <t>Disposable Personal Income (SAAR, Bil.$)</t>
  </si>
  <si>
    <t>Households: Nonfinancial/Tangible Assets: Real Estate (EOP, NSA, Bil.$)</t>
  </si>
  <si>
    <t>Households &amp; Nonprofit Orgs: Liabilities: Home Mortgages (EOP, NSA, Bil.$)</t>
  </si>
  <si>
    <t>Aug-26-2025 08:03</t>
  </si>
  <si>
    <t>FHFA House Price Index, United States (NSA, Q1-80=100)</t>
  </si>
  <si>
    <t>Wealth/PDI</t>
  </si>
  <si>
    <t>Equity/PDI</t>
  </si>
  <si>
    <t>Mortgage/PDI</t>
  </si>
  <si>
    <t>Price/PDI</t>
  </si>
  <si>
    <t>Index, 2015=100</t>
  </si>
  <si>
    <t>RHPI</t>
  </si>
  <si>
    <t>Housing starts</t>
  </si>
  <si>
    <t>New 1-family houses sold</t>
  </si>
  <si>
    <t>Annualized quarterly growth rate (four-quarter trailing averages)</t>
  </si>
  <si>
    <t>Annualized quarterly growth rate</t>
  </si>
  <si>
    <t>History</t>
  </si>
  <si>
    <t>S111XDIN@G10</t>
  </si>
  <si>
    <t>Sep-25-2025 07:34</t>
  </si>
  <si>
    <t>Oct-12-2025 06:19</t>
  </si>
  <si>
    <t>US: Household Personal Disposable Income Per Capita (SA, 2005=100)</t>
  </si>
  <si>
    <t>Price/PDI per capita</t>
  </si>
  <si>
    <t>House price to PDI per capita ratio</t>
  </si>
  <si>
    <t>Index, 2019=100</t>
  </si>
  <si>
    <t>Sep-26-2025 07:31</t>
  </si>
  <si>
    <t>Sep-24-2025 09:00</t>
  </si>
  <si>
    <t>Real estate equity to PDI ratio</t>
  </si>
  <si>
    <t>Real estate wealth to PDI ratio</t>
  </si>
  <si>
    <t>Home mortgages to PDI ratio</t>
  </si>
  <si>
    <t>Current quarter prediction</t>
  </si>
  <si>
    <t>Benchmark—random walk</t>
  </si>
  <si>
    <t>Benchmark—autoregressive order of one</t>
  </si>
  <si>
    <t>Real house prices</t>
  </si>
  <si>
    <t>House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</si>
</sst>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yyyy&quot;:&quot;mmm"/>
    <numFmt numFmtId="166" formatCode="0.000000"/>
  </numFmts>
  <fonts count="4" x14ac:knownFonts="1">
    <font>
      <sz val="11"/>
      <color theme="1"/>
      <name val="Aptos Narrow"/>
      <family val="2"/>
      <scheme val="minor"/>
    </font>
    <font>
      <b/>
      <sz val="11"/>
      <color theme="1"/>
      <name val="Aptos Narrow"/>
      <family val="2"/>
      <scheme val="minor"/>
    </font>
    <font>
      <sz val="11"/>
      <color rgb="FF000000"/>
      <name val="Calibri"/>
      <family val="2"/>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cellStyleXfs>
  <cellXfs count="14">
    <xf numFmtId="0" fontId="0" fillId="0" borderId="0" xfId="0"/>
    <xf numFmtId="14" fontId="0" fillId="0" borderId="0" xfId="0" applyNumberFormat="1"/>
    <xf numFmtId="2" fontId="0" fillId="0" borderId="0" xfId="0" applyNumberFormat="1"/>
    <xf numFmtId="0" fontId="1" fillId="0" borderId="0" xfId="0" applyFont="1" applyAlignment="1">
      <alignment horizontal="center"/>
    </xf>
    <xf numFmtId="14" fontId="2" fillId="0" borderId="0" xfId="0" applyNumberFormat="1" applyFont="1"/>
    <xf numFmtId="164" fontId="0" fillId="0" borderId="0" xfId="0" applyNumberFormat="1"/>
    <xf numFmtId="0" fontId="0" fillId="0" borderId="0" xfId="0" quotePrefix="1"/>
    <xf numFmtId="0" fontId="1" fillId="0" borderId="0" xfId="0" applyFont="1"/>
    <xf numFmtId="165" fontId="0" fillId="0" borderId="0" xfId="0" applyNumberFormat="1"/>
    <xf numFmtId="0" fontId="3" fillId="0" borderId="0" xfId="1"/>
    <xf numFmtId="2" fontId="0" fillId="0" borderId="0" xfId="0" applyNumberFormat="1" applyAlignment="1">
      <alignment horizontal="center"/>
    </xf>
    <xf numFmtId="166" fontId="0" fillId="0" borderId="0" xfId="0" applyNumberFormat="1"/>
    <xf numFmtId="1" fontId="0" fillId="0" borderId="0" xfId="0" applyNumberFormat="1"/>
    <xf numFmtId="0" fontId="1" fillId="0" borderId="0" xfId="0" applyFont="1" applyAlignment="1">
      <alignment horizontal="center" wrapText="1"/>
    </xf>
  </cellXfs>
  <cellStyles count="2">
    <cellStyle name="Normal" xfId="0" builtinId="0"/>
    <cellStyle name="Normal 2 2" xfId="1" xr:uid="{08F99745-9A8D-43C7-8014-96D4E353FE82}"/>
  </cellStyles>
  <dxfs count="0"/>
  <tableStyles count="0" defaultTableStyle="TableStyleMedium2" defaultPivotStyle="PivotStyleLight16"/>
  <colors>
    <mruColors>
      <color rgb="FFC3362B"/>
      <color rgb="FFFBB040"/>
      <color rgb="FF2B5280"/>
      <color rgb="FFF47721"/>
      <color rgb="FF48ADD9"/>
      <color rgb="FF58A73F"/>
      <color rgb="FF0063A9"/>
      <color rgb="FF60B945"/>
      <color rgb="FF6DB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4.xml"/><Relationship Id="rId12" Type="http://schemas.openxmlformats.org/officeDocument/2006/relationships/sharedStrings" Target="sharedStrings.xml"/><Relationship Id="rId2" Type="http://schemas.openxmlformats.org/officeDocument/2006/relationships/worksheet" Target="worksheets/sheet1.xml"/><Relationship Id="rId16" Type="http://schemas.openxmlformats.org/officeDocument/2006/relationships/customXml" Target="../customXml/item3.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styles" Target="styles.xml"/><Relationship Id="rId5" Type="http://schemas.openxmlformats.org/officeDocument/2006/relationships/chartsheet" Target="chartsheets/sheet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worksheet" Target="worksheets/sheet5.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1">
                <a:solidFill>
                  <a:srgbClr val="2B5280"/>
                </a:solidFill>
                <a:latin typeface="Arial" panose="020B0604020202020204" pitchFamily="34" charset="0"/>
              </a:defRPr>
            </a:pPr>
            <a:r>
              <a:rPr lang="en-US" sz="1400" b="1">
                <a:solidFill>
                  <a:srgbClr val="2B5280"/>
                </a:solidFill>
                <a:latin typeface="Arial" panose="020B0604020202020204" pitchFamily="34" charset="0"/>
              </a:rPr>
              <a:t>Chart 1
Housing market activity decreases before, during recessions</a:t>
            </a:r>
          </a:p>
        </c:rich>
      </c:tx>
      <c:layout>
        <c:manualLayout>
          <c:xMode val="edge"/>
          <c:yMode val="edge"/>
          <c:x val="2.5508205999344745E-4"/>
          <c:y val="1.6758706398797383E-3"/>
        </c:manualLayout>
      </c:layout>
      <c:overlay val="0"/>
    </c:title>
    <c:autoTitleDeleted val="0"/>
    <c:plotArea>
      <c:layout>
        <c:manualLayout>
          <c:layoutTarget val="inner"/>
          <c:xMode val="edge"/>
          <c:yMode val="edge"/>
          <c:x val="4.3987605862206049E-2"/>
          <c:y val="0.143343506840406"/>
          <c:w val="0.90624634168320894"/>
          <c:h val="0.65353791837967157"/>
        </c:manualLayout>
      </c:layout>
      <c:areaChart>
        <c:grouping val="standard"/>
        <c:varyColors val="0"/>
        <c:ser>
          <c:idx val="4"/>
          <c:order val="3"/>
          <c:tx>
            <c:v>__RecessionBands_Neg__</c:v>
          </c:tx>
          <c:spPr>
            <a:solidFill>
              <a:srgbClr val="A0A0A0">
                <a:alpha val="65000"/>
              </a:srgbClr>
            </a:solidFill>
            <a:ln>
              <a:noFill/>
            </a:ln>
            <a:effectLst/>
            <a:extLst>
              <a:ext uri="{91240B29-F687-4F45-9708-019B960494DF}">
                <a14:hiddenLine xmlns:a14="http://schemas.microsoft.com/office/drawing/2010/main">
                  <a:noFill/>
                </a14:hiddenLine>
              </a:ext>
            </a:extLst>
          </c:spPr>
          <c:cat>
            <c:numRef>
              <c:f>dataChart1!$A$9:$A$269</c:f>
              <c:numCache>
                <c:formatCode>m/d/yyyy</c:formatCode>
                <c:ptCount val="261"/>
                <c:pt idx="0">
                  <c:v>21976</c:v>
                </c:pt>
                <c:pt idx="1">
                  <c:v>22068</c:v>
                </c:pt>
                <c:pt idx="2">
                  <c:v>22160</c:v>
                </c:pt>
                <c:pt idx="3">
                  <c:v>22251</c:v>
                </c:pt>
                <c:pt idx="4">
                  <c:v>22341</c:v>
                </c:pt>
                <c:pt idx="5">
                  <c:v>22433</c:v>
                </c:pt>
                <c:pt idx="6">
                  <c:v>22525</c:v>
                </c:pt>
                <c:pt idx="7">
                  <c:v>22616</c:v>
                </c:pt>
                <c:pt idx="8">
                  <c:v>22706</c:v>
                </c:pt>
                <c:pt idx="9">
                  <c:v>22798</c:v>
                </c:pt>
                <c:pt idx="10">
                  <c:v>22890</c:v>
                </c:pt>
                <c:pt idx="11">
                  <c:v>22981</c:v>
                </c:pt>
                <c:pt idx="12">
                  <c:v>23071</c:v>
                </c:pt>
                <c:pt idx="13">
                  <c:v>23163</c:v>
                </c:pt>
                <c:pt idx="14">
                  <c:v>23255</c:v>
                </c:pt>
                <c:pt idx="15">
                  <c:v>23346</c:v>
                </c:pt>
                <c:pt idx="16">
                  <c:v>23437</c:v>
                </c:pt>
                <c:pt idx="17">
                  <c:v>23529</c:v>
                </c:pt>
                <c:pt idx="18">
                  <c:v>23621</c:v>
                </c:pt>
                <c:pt idx="19">
                  <c:v>23712</c:v>
                </c:pt>
                <c:pt idx="20">
                  <c:v>23802</c:v>
                </c:pt>
                <c:pt idx="21">
                  <c:v>23894</c:v>
                </c:pt>
                <c:pt idx="22">
                  <c:v>23986</c:v>
                </c:pt>
                <c:pt idx="23">
                  <c:v>24077</c:v>
                </c:pt>
                <c:pt idx="24">
                  <c:v>24167</c:v>
                </c:pt>
                <c:pt idx="25">
                  <c:v>24259</c:v>
                </c:pt>
                <c:pt idx="26">
                  <c:v>24351</c:v>
                </c:pt>
                <c:pt idx="27">
                  <c:v>24442</c:v>
                </c:pt>
                <c:pt idx="28">
                  <c:v>24532</c:v>
                </c:pt>
                <c:pt idx="29">
                  <c:v>24624</c:v>
                </c:pt>
                <c:pt idx="30">
                  <c:v>24716</c:v>
                </c:pt>
                <c:pt idx="31">
                  <c:v>24807</c:v>
                </c:pt>
                <c:pt idx="32">
                  <c:v>24898</c:v>
                </c:pt>
                <c:pt idx="33">
                  <c:v>24990</c:v>
                </c:pt>
                <c:pt idx="34">
                  <c:v>25082</c:v>
                </c:pt>
                <c:pt idx="35">
                  <c:v>25173</c:v>
                </c:pt>
                <c:pt idx="36">
                  <c:v>25263</c:v>
                </c:pt>
                <c:pt idx="37">
                  <c:v>25355</c:v>
                </c:pt>
                <c:pt idx="38">
                  <c:v>25447</c:v>
                </c:pt>
                <c:pt idx="39">
                  <c:v>25538</c:v>
                </c:pt>
                <c:pt idx="40">
                  <c:v>25628</c:v>
                </c:pt>
                <c:pt idx="41">
                  <c:v>25720</c:v>
                </c:pt>
                <c:pt idx="42">
                  <c:v>25812</c:v>
                </c:pt>
                <c:pt idx="43">
                  <c:v>25903</c:v>
                </c:pt>
                <c:pt idx="44">
                  <c:v>25993</c:v>
                </c:pt>
                <c:pt idx="45">
                  <c:v>26085</c:v>
                </c:pt>
                <c:pt idx="46">
                  <c:v>26177</c:v>
                </c:pt>
                <c:pt idx="47">
                  <c:v>26268</c:v>
                </c:pt>
                <c:pt idx="48">
                  <c:v>26359</c:v>
                </c:pt>
                <c:pt idx="49">
                  <c:v>26451</c:v>
                </c:pt>
                <c:pt idx="50">
                  <c:v>26543</c:v>
                </c:pt>
                <c:pt idx="51">
                  <c:v>26634</c:v>
                </c:pt>
                <c:pt idx="52">
                  <c:v>26724</c:v>
                </c:pt>
                <c:pt idx="53">
                  <c:v>26816</c:v>
                </c:pt>
                <c:pt idx="54">
                  <c:v>26908</c:v>
                </c:pt>
                <c:pt idx="55">
                  <c:v>26999</c:v>
                </c:pt>
                <c:pt idx="56">
                  <c:v>27089</c:v>
                </c:pt>
                <c:pt idx="57">
                  <c:v>27181</c:v>
                </c:pt>
                <c:pt idx="58">
                  <c:v>27273</c:v>
                </c:pt>
                <c:pt idx="59">
                  <c:v>27364</c:v>
                </c:pt>
                <c:pt idx="60">
                  <c:v>27454</c:v>
                </c:pt>
                <c:pt idx="61">
                  <c:v>27546</c:v>
                </c:pt>
                <c:pt idx="62">
                  <c:v>27638</c:v>
                </c:pt>
                <c:pt idx="63">
                  <c:v>27729</c:v>
                </c:pt>
                <c:pt idx="64">
                  <c:v>27820</c:v>
                </c:pt>
                <c:pt idx="65">
                  <c:v>27912</c:v>
                </c:pt>
                <c:pt idx="66">
                  <c:v>28004</c:v>
                </c:pt>
                <c:pt idx="67">
                  <c:v>28095</c:v>
                </c:pt>
                <c:pt idx="68">
                  <c:v>28185</c:v>
                </c:pt>
                <c:pt idx="69">
                  <c:v>28277</c:v>
                </c:pt>
                <c:pt idx="70">
                  <c:v>28369</c:v>
                </c:pt>
                <c:pt idx="71">
                  <c:v>28460</c:v>
                </c:pt>
                <c:pt idx="72">
                  <c:v>28550</c:v>
                </c:pt>
                <c:pt idx="73">
                  <c:v>28642</c:v>
                </c:pt>
                <c:pt idx="74">
                  <c:v>28734</c:v>
                </c:pt>
                <c:pt idx="75">
                  <c:v>28825</c:v>
                </c:pt>
                <c:pt idx="76">
                  <c:v>28915</c:v>
                </c:pt>
                <c:pt idx="77">
                  <c:v>29007</c:v>
                </c:pt>
                <c:pt idx="78">
                  <c:v>29099</c:v>
                </c:pt>
                <c:pt idx="79">
                  <c:v>29190</c:v>
                </c:pt>
                <c:pt idx="80">
                  <c:v>29281</c:v>
                </c:pt>
                <c:pt idx="81">
                  <c:v>29373</c:v>
                </c:pt>
                <c:pt idx="82">
                  <c:v>29465</c:v>
                </c:pt>
                <c:pt idx="83">
                  <c:v>29556</c:v>
                </c:pt>
                <c:pt idx="84">
                  <c:v>29646</c:v>
                </c:pt>
                <c:pt idx="85">
                  <c:v>29738</c:v>
                </c:pt>
                <c:pt idx="86">
                  <c:v>29830</c:v>
                </c:pt>
                <c:pt idx="87">
                  <c:v>29921</c:v>
                </c:pt>
                <c:pt idx="88">
                  <c:v>30011</c:v>
                </c:pt>
                <c:pt idx="89">
                  <c:v>30103</c:v>
                </c:pt>
                <c:pt idx="90">
                  <c:v>30195</c:v>
                </c:pt>
                <c:pt idx="91">
                  <c:v>30286</c:v>
                </c:pt>
                <c:pt idx="92">
                  <c:v>30376</c:v>
                </c:pt>
                <c:pt idx="93">
                  <c:v>30468</c:v>
                </c:pt>
                <c:pt idx="94">
                  <c:v>30560</c:v>
                </c:pt>
                <c:pt idx="95">
                  <c:v>30651</c:v>
                </c:pt>
                <c:pt idx="96">
                  <c:v>30742</c:v>
                </c:pt>
                <c:pt idx="97">
                  <c:v>30834</c:v>
                </c:pt>
                <c:pt idx="98">
                  <c:v>30926</c:v>
                </c:pt>
                <c:pt idx="99">
                  <c:v>31017</c:v>
                </c:pt>
                <c:pt idx="100">
                  <c:v>31107</c:v>
                </c:pt>
                <c:pt idx="101">
                  <c:v>31199</c:v>
                </c:pt>
                <c:pt idx="102">
                  <c:v>31291</c:v>
                </c:pt>
                <c:pt idx="103">
                  <c:v>31382</c:v>
                </c:pt>
                <c:pt idx="104">
                  <c:v>31472</c:v>
                </c:pt>
                <c:pt idx="105">
                  <c:v>31564</c:v>
                </c:pt>
                <c:pt idx="106">
                  <c:v>31656</c:v>
                </c:pt>
                <c:pt idx="107">
                  <c:v>31747</c:v>
                </c:pt>
                <c:pt idx="108">
                  <c:v>31837</c:v>
                </c:pt>
                <c:pt idx="109">
                  <c:v>31929</c:v>
                </c:pt>
                <c:pt idx="110">
                  <c:v>32021</c:v>
                </c:pt>
                <c:pt idx="111">
                  <c:v>32112</c:v>
                </c:pt>
                <c:pt idx="112">
                  <c:v>32203</c:v>
                </c:pt>
                <c:pt idx="113">
                  <c:v>32295</c:v>
                </c:pt>
                <c:pt idx="114">
                  <c:v>32387</c:v>
                </c:pt>
                <c:pt idx="115">
                  <c:v>32478</c:v>
                </c:pt>
                <c:pt idx="116">
                  <c:v>32568</c:v>
                </c:pt>
                <c:pt idx="117">
                  <c:v>32660</c:v>
                </c:pt>
                <c:pt idx="118">
                  <c:v>32752</c:v>
                </c:pt>
                <c:pt idx="119">
                  <c:v>32843</c:v>
                </c:pt>
                <c:pt idx="120">
                  <c:v>32933</c:v>
                </c:pt>
                <c:pt idx="121">
                  <c:v>33025</c:v>
                </c:pt>
                <c:pt idx="122">
                  <c:v>33117</c:v>
                </c:pt>
                <c:pt idx="123">
                  <c:v>33208</c:v>
                </c:pt>
                <c:pt idx="124">
                  <c:v>33298</c:v>
                </c:pt>
                <c:pt idx="125">
                  <c:v>33390</c:v>
                </c:pt>
                <c:pt idx="126">
                  <c:v>33482</c:v>
                </c:pt>
                <c:pt idx="127">
                  <c:v>33573</c:v>
                </c:pt>
                <c:pt idx="128">
                  <c:v>33664</c:v>
                </c:pt>
                <c:pt idx="129">
                  <c:v>33756</c:v>
                </c:pt>
                <c:pt idx="130">
                  <c:v>33848</c:v>
                </c:pt>
                <c:pt idx="131">
                  <c:v>33939</c:v>
                </c:pt>
                <c:pt idx="132">
                  <c:v>34029</c:v>
                </c:pt>
                <c:pt idx="133">
                  <c:v>34121</c:v>
                </c:pt>
                <c:pt idx="134">
                  <c:v>34213</c:v>
                </c:pt>
                <c:pt idx="135">
                  <c:v>34304</c:v>
                </c:pt>
                <c:pt idx="136">
                  <c:v>34394</c:v>
                </c:pt>
                <c:pt idx="137">
                  <c:v>34486</c:v>
                </c:pt>
                <c:pt idx="138">
                  <c:v>34578</c:v>
                </c:pt>
                <c:pt idx="139">
                  <c:v>34669</c:v>
                </c:pt>
                <c:pt idx="140">
                  <c:v>34759</c:v>
                </c:pt>
                <c:pt idx="141">
                  <c:v>34851</c:v>
                </c:pt>
                <c:pt idx="142">
                  <c:v>34943</c:v>
                </c:pt>
                <c:pt idx="143">
                  <c:v>35034</c:v>
                </c:pt>
                <c:pt idx="144">
                  <c:v>35125</c:v>
                </c:pt>
                <c:pt idx="145">
                  <c:v>35217</c:v>
                </c:pt>
                <c:pt idx="146">
                  <c:v>35309</c:v>
                </c:pt>
                <c:pt idx="147">
                  <c:v>35400</c:v>
                </c:pt>
                <c:pt idx="148">
                  <c:v>35490</c:v>
                </c:pt>
                <c:pt idx="149">
                  <c:v>35582</c:v>
                </c:pt>
                <c:pt idx="150">
                  <c:v>35674</c:v>
                </c:pt>
                <c:pt idx="151">
                  <c:v>35765</c:v>
                </c:pt>
                <c:pt idx="152">
                  <c:v>35855</c:v>
                </c:pt>
                <c:pt idx="153">
                  <c:v>35947</c:v>
                </c:pt>
                <c:pt idx="154">
                  <c:v>36039</c:v>
                </c:pt>
                <c:pt idx="155">
                  <c:v>36130</c:v>
                </c:pt>
                <c:pt idx="156">
                  <c:v>36220</c:v>
                </c:pt>
                <c:pt idx="157">
                  <c:v>36312</c:v>
                </c:pt>
                <c:pt idx="158">
                  <c:v>36404</c:v>
                </c:pt>
                <c:pt idx="159">
                  <c:v>36495</c:v>
                </c:pt>
                <c:pt idx="160">
                  <c:v>36586</c:v>
                </c:pt>
                <c:pt idx="161">
                  <c:v>36678</c:v>
                </c:pt>
                <c:pt idx="162">
                  <c:v>36770</c:v>
                </c:pt>
                <c:pt idx="163">
                  <c:v>36861</c:v>
                </c:pt>
                <c:pt idx="164">
                  <c:v>36951</c:v>
                </c:pt>
                <c:pt idx="165">
                  <c:v>37043</c:v>
                </c:pt>
                <c:pt idx="166">
                  <c:v>37135</c:v>
                </c:pt>
                <c:pt idx="167">
                  <c:v>37226</c:v>
                </c:pt>
                <c:pt idx="168">
                  <c:v>37316</c:v>
                </c:pt>
                <c:pt idx="169">
                  <c:v>37408</c:v>
                </c:pt>
                <c:pt idx="170">
                  <c:v>37500</c:v>
                </c:pt>
                <c:pt idx="171">
                  <c:v>37591</c:v>
                </c:pt>
                <c:pt idx="172">
                  <c:v>37681</c:v>
                </c:pt>
                <c:pt idx="173">
                  <c:v>37773</c:v>
                </c:pt>
                <c:pt idx="174">
                  <c:v>37865</c:v>
                </c:pt>
                <c:pt idx="175">
                  <c:v>37956</c:v>
                </c:pt>
                <c:pt idx="176">
                  <c:v>38047</c:v>
                </c:pt>
                <c:pt idx="177">
                  <c:v>38139</c:v>
                </c:pt>
                <c:pt idx="178">
                  <c:v>38231</c:v>
                </c:pt>
                <c:pt idx="179">
                  <c:v>38322</c:v>
                </c:pt>
                <c:pt idx="180">
                  <c:v>38412</c:v>
                </c:pt>
                <c:pt idx="181">
                  <c:v>38504</c:v>
                </c:pt>
                <c:pt idx="182">
                  <c:v>38596</c:v>
                </c:pt>
                <c:pt idx="183">
                  <c:v>38687</c:v>
                </c:pt>
                <c:pt idx="184">
                  <c:v>38777</c:v>
                </c:pt>
                <c:pt idx="185">
                  <c:v>38869</c:v>
                </c:pt>
                <c:pt idx="186">
                  <c:v>38961</c:v>
                </c:pt>
                <c:pt idx="187">
                  <c:v>39052</c:v>
                </c:pt>
                <c:pt idx="188">
                  <c:v>39142</c:v>
                </c:pt>
                <c:pt idx="189">
                  <c:v>39234</c:v>
                </c:pt>
                <c:pt idx="190">
                  <c:v>39326</c:v>
                </c:pt>
                <c:pt idx="191">
                  <c:v>39417</c:v>
                </c:pt>
                <c:pt idx="192">
                  <c:v>39508</c:v>
                </c:pt>
                <c:pt idx="193">
                  <c:v>39600</c:v>
                </c:pt>
                <c:pt idx="194">
                  <c:v>39692</c:v>
                </c:pt>
                <c:pt idx="195">
                  <c:v>39783</c:v>
                </c:pt>
                <c:pt idx="196">
                  <c:v>39873</c:v>
                </c:pt>
                <c:pt idx="197">
                  <c:v>39965</c:v>
                </c:pt>
                <c:pt idx="198">
                  <c:v>40057</c:v>
                </c:pt>
                <c:pt idx="199">
                  <c:v>40148</c:v>
                </c:pt>
                <c:pt idx="200">
                  <c:v>40238</c:v>
                </c:pt>
                <c:pt idx="201">
                  <c:v>40330</c:v>
                </c:pt>
                <c:pt idx="202">
                  <c:v>40422</c:v>
                </c:pt>
                <c:pt idx="203">
                  <c:v>40513</c:v>
                </c:pt>
                <c:pt idx="204">
                  <c:v>40603</c:v>
                </c:pt>
                <c:pt idx="205">
                  <c:v>40695</c:v>
                </c:pt>
                <c:pt idx="206">
                  <c:v>40787</c:v>
                </c:pt>
                <c:pt idx="207">
                  <c:v>40878</c:v>
                </c:pt>
                <c:pt idx="208">
                  <c:v>40969</c:v>
                </c:pt>
                <c:pt idx="209">
                  <c:v>41061</c:v>
                </c:pt>
                <c:pt idx="210">
                  <c:v>41153</c:v>
                </c:pt>
                <c:pt idx="211">
                  <c:v>41244</c:v>
                </c:pt>
                <c:pt idx="212">
                  <c:v>41334</c:v>
                </c:pt>
                <c:pt idx="213">
                  <c:v>41426</c:v>
                </c:pt>
                <c:pt idx="214">
                  <c:v>41518</c:v>
                </c:pt>
                <c:pt idx="215">
                  <c:v>41609</c:v>
                </c:pt>
                <c:pt idx="216">
                  <c:v>41699</c:v>
                </c:pt>
                <c:pt idx="217">
                  <c:v>41791</c:v>
                </c:pt>
                <c:pt idx="218">
                  <c:v>41883</c:v>
                </c:pt>
                <c:pt idx="219">
                  <c:v>41974</c:v>
                </c:pt>
                <c:pt idx="220">
                  <c:v>42064</c:v>
                </c:pt>
                <c:pt idx="221">
                  <c:v>42156</c:v>
                </c:pt>
                <c:pt idx="222">
                  <c:v>42248</c:v>
                </c:pt>
                <c:pt idx="223">
                  <c:v>42339</c:v>
                </c:pt>
                <c:pt idx="224">
                  <c:v>42430</c:v>
                </c:pt>
                <c:pt idx="225">
                  <c:v>42522</c:v>
                </c:pt>
                <c:pt idx="226">
                  <c:v>42614</c:v>
                </c:pt>
                <c:pt idx="227">
                  <c:v>42705</c:v>
                </c:pt>
                <c:pt idx="228">
                  <c:v>42795</c:v>
                </c:pt>
                <c:pt idx="229">
                  <c:v>42887</c:v>
                </c:pt>
                <c:pt idx="230">
                  <c:v>42979</c:v>
                </c:pt>
                <c:pt idx="231">
                  <c:v>43070</c:v>
                </c:pt>
                <c:pt idx="232">
                  <c:v>43160</c:v>
                </c:pt>
                <c:pt idx="233">
                  <c:v>43252</c:v>
                </c:pt>
                <c:pt idx="234">
                  <c:v>43344</c:v>
                </c:pt>
                <c:pt idx="235">
                  <c:v>43435</c:v>
                </c:pt>
                <c:pt idx="236">
                  <c:v>43525</c:v>
                </c:pt>
                <c:pt idx="237">
                  <c:v>43617</c:v>
                </c:pt>
                <c:pt idx="238">
                  <c:v>43709</c:v>
                </c:pt>
                <c:pt idx="239">
                  <c:v>43800</c:v>
                </c:pt>
                <c:pt idx="240">
                  <c:v>43891</c:v>
                </c:pt>
                <c:pt idx="241">
                  <c:v>43983</c:v>
                </c:pt>
                <c:pt idx="242">
                  <c:v>44075</c:v>
                </c:pt>
                <c:pt idx="243">
                  <c:v>44166</c:v>
                </c:pt>
                <c:pt idx="244">
                  <c:v>44256</c:v>
                </c:pt>
                <c:pt idx="245">
                  <c:v>44348</c:v>
                </c:pt>
                <c:pt idx="246">
                  <c:v>44440</c:v>
                </c:pt>
                <c:pt idx="247">
                  <c:v>44531</c:v>
                </c:pt>
                <c:pt idx="248">
                  <c:v>44621</c:v>
                </c:pt>
                <c:pt idx="249">
                  <c:v>44713</c:v>
                </c:pt>
                <c:pt idx="250">
                  <c:v>44805</c:v>
                </c:pt>
                <c:pt idx="251">
                  <c:v>44896</c:v>
                </c:pt>
                <c:pt idx="252">
                  <c:v>44986</c:v>
                </c:pt>
                <c:pt idx="253">
                  <c:v>45078</c:v>
                </c:pt>
                <c:pt idx="254">
                  <c:v>45170</c:v>
                </c:pt>
                <c:pt idx="255">
                  <c:v>45261</c:v>
                </c:pt>
                <c:pt idx="256">
                  <c:v>45352</c:v>
                </c:pt>
                <c:pt idx="257">
                  <c:v>45444</c:v>
                </c:pt>
                <c:pt idx="258">
                  <c:v>45536</c:v>
                </c:pt>
                <c:pt idx="259">
                  <c:v>45627</c:v>
                </c:pt>
                <c:pt idx="260">
                  <c:v>45717</c:v>
                </c:pt>
              </c:numCache>
            </c:numRef>
          </c:cat>
          <c:val>
            <c:numLit>
              <c:formatCode>General</c:formatCode>
              <c:ptCount val="261"/>
              <c:pt idx="0">
                <c:v>0</c:v>
              </c:pt>
              <c:pt idx="1">
                <c:v>-10000</c:v>
              </c:pt>
              <c:pt idx="2">
                <c:v>-10000</c:v>
              </c:pt>
              <c:pt idx="3">
                <c:v>-10000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-10000</c:v>
              </c:pt>
              <c:pt idx="40">
                <c:v>-10000</c:v>
              </c:pt>
              <c:pt idx="41">
                <c:v>-10000</c:v>
              </c:pt>
              <c:pt idx="42">
                <c:v>-10000</c:v>
              </c:pt>
              <c:pt idx="43">
                <c:v>0</c:v>
              </c:pt>
              <c:pt idx="44">
                <c:v>0</c:v>
              </c:pt>
              <c:pt idx="45">
                <c:v>0</c:v>
              </c:pt>
              <c:pt idx="46">
                <c:v>0</c:v>
              </c:pt>
              <c:pt idx="47">
                <c:v>0</c:v>
              </c:pt>
              <c:pt idx="48">
                <c:v>0</c:v>
              </c:pt>
              <c:pt idx="49">
                <c:v>0</c:v>
              </c:pt>
              <c:pt idx="50">
                <c:v>0</c:v>
              </c:pt>
              <c:pt idx="51">
                <c:v>0</c:v>
              </c:pt>
              <c:pt idx="52">
                <c:v>0</c:v>
              </c:pt>
              <c:pt idx="53">
                <c:v>0</c:v>
              </c:pt>
              <c:pt idx="54">
                <c:v>0</c:v>
              </c:pt>
              <c:pt idx="55">
                <c:v>-10000</c:v>
              </c:pt>
              <c:pt idx="56">
                <c:v>-10000</c:v>
              </c:pt>
              <c:pt idx="57">
                <c:v>-10000</c:v>
              </c:pt>
              <c:pt idx="58">
                <c:v>-10000</c:v>
              </c:pt>
              <c:pt idx="59">
                <c:v>-10000</c:v>
              </c:pt>
              <c:pt idx="60">
                <c:v>-10000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-10000</c:v>
              </c:pt>
              <c:pt idx="81">
                <c:v>-10000</c:v>
              </c:pt>
              <c:pt idx="82">
                <c:v>0</c:v>
              </c:pt>
              <c:pt idx="83">
                <c:v>0</c:v>
              </c:pt>
              <c:pt idx="84">
                <c:v>0</c:v>
              </c:pt>
              <c:pt idx="85">
                <c:v>0</c:v>
              </c:pt>
              <c:pt idx="86">
                <c:v>-10000</c:v>
              </c:pt>
              <c:pt idx="87">
                <c:v>-10000</c:v>
              </c:pt>
              <c:pt idx="88">
                <c:v>-10000</c:v>
              </c:pt>
              <c:pt idx="89">
                <c:v>-10000</c:v>
              </c:pt>
              <c:pt idx="90">
                <c:v>-10000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-10000</c:v>
              </c:pt>
              <c:pt idx="123">
                <c:v>-10000</c:v>
              </c:pt>
              <c:pt idx="124">
                <c:v>-10000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-10000</c:v>
              </c:pt>
              <c:pt idx="165">
                <c:v>-10000</c:v>
              </c:pt>
              <c:pt idx="166">
                <c:v>-10000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-10000</c:v>
              </c:pt>
              <c:pt idx="192">
                <c:v>-10000</c:v>
              </c:pt>
              <c:pt idx="193">
                <c:v>-10000</c:v>
              </c:pt>
              <c:pt idx="194">
                <c:v>-10000</c:v>
              </c:pt>
              <c:pt idx="195">
                <c:v>-10000</c:v>
              </c:pt>
              <c:pt idx="196">
                <c:v>-10000</c:v>
              </c:pt>
              <c:pt idx="197">
                <c:v>-10000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-10000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numLit>
          </c:val>
          <c:extLst>
            <c:ext xmlns:c16="http://schemas.microsoft.com/office/drawing/2014/chart" uri="{C3380CC4-5D6E-409C-BE32-E72D297353CC}">
              <c16:uniqueId val="{00000000-E736-4284-9274-1A084CDF69F5}"/>
            </c:ext>
          </c:extLst>
        </c:ser>
        <c:ser>
          <c:idx val="3"/>
          <c:order val="4"/>
          <c:tx>
            <c:v>__RecessionBands_Pos__</c:v>
          </c:tx>
          <c:spPr>
            <a:solidFill>
              <a:schemeClr val="bg1">
                <a:lumMod val="75000"/>
              </a:schemeClr>
            </a:solidFill>
            <a:ln>
              <a:noFill/>
            </a:ln>
            <a:effectLst/>
            <a:extLst>
              <a:ext uri="{91240B29-F687-4F45-9708-019B960494DF}">
                <a14:hiddenLine xmlns:a14="http://schemas.microsoft.com/office/drawing/2010/main">
                  <a:noFill/>
                </a14:hiddenLine>
              </a:ext>
            </a:extLst>
          </c:spPr>
          <c:cat>
            <c:numRef>
              <c:f>dataChart1!$A$9:$A$269</c:f>
              <c:numCache>
                <c:formatCode>m/d/yyyy</c:formatCode>
                <c:ptCount val="261"/>
                <c:pt idx="0">
                  <c:v>21976</c:v>
                </c:pt>
                <c:pt idx="1">
                  <c:v>22068</c:v>
                </c:pt>
                <c:pt idx="2">
                  <c:v>22160</c:v>
                </c:pt>
                <c:pt idx="3">
                  <c:v>22251</c:v>
                </c:pt>
                <c:pt idx="4">
                  <c:v>22341</c:v>
                </c:pt>
                <c:pt idx="5">
                  <c:v>22433</c:v>
                </c:pt>
                <c:pt idx="6">
                  <c:v>22525</c:v>
                </c:pt>
                <c:pt idx="7">
                  <c:v>22616</c:v>
                </c:pt>
                <c:pt idx="8">
                  <c:v>22706</c:v>
                </c:pt>
                <c:pt idx="9">
                  <c:v>22798</c:v>
                </c:pt>
                <c:pt idx="10">
                  <c:v>22890</c:v>
                </c:pt>
                <c:pt idx="11">
                  <c:v>22981</c:v>
                </c:pt>
                <c:pt idx="12">
                  <c:v>23071</c:v>
                </c:pt>
                <c:pt idx="13">
                  <c:v>23163</c:v>
                </c:pt>
                <c:pt idx="14">
                  <c:v>23255</c:v>
                </c:pt>
                <c:pt idx="15">
                  <c:v>23346</c:v>
                </c:pt>
                <c:pt idx="16">
                  <c:v>23437</c:v>
                </c:pt>
                <c:pt idx="17">
                  <c:v>23529</c:v>
                </c:pt>
                <c:pt idx="18">
                  <c:v>23621</c:v>
                </c:pt>
                <c:pt idx="19">
                  <c:v>23712</c:v>
                </c:pt>
                <c:pt idx="20">
                  <c:v>23802</c:v>
                </c:pt>
                <c:pt idx="21">
                  <c:v>23894</c:v>
                </c:pt>
                <c:pt idx="22">
                  <c:v>23986</c:v>
                </c:pt>
                <c:pt idx="23">
                  <c:v>24077</c:v>
                </c:pt>
                <c:pt idx="24">
                  <c:v>24167</c:v>
                </c:pt>
                <c:pt idx="25">
                  <c:v>24259</c:v>
                </c:pt>
                <c:pt idx="26">
                  <c:v>24351</c:v>
                </c:pt>
                <c:pt idx="27">
                  <c:v>24442</c:v>
                </c:pt>
                <c:pt idx="28">
                  <c:v>24532</c:v>
                </c:pt>
                <c:pt idx="29">
                  <c:v>24624</c:v>
                </c:pt>
                <c:pt idx="30">
                  <c:v>24716</c:v>
                </c:pt>
                <c:pt idx="31">
                  <c:v>24807</c:v>
                </c:pt>
                <c:pt idx="32">
                  <c:v>24898</c:v>
                </c:pt>
                <c:pt idx="33">
                  <c:v>24990</c:v>
                </c:pt>
                <c:pt idx="34">
                  <c:v>25082</c:v>
                </c:pt>
                <c:pt idx="35">
                  <c:v>25173</c:v>
                </c:pt>
                <c:pt idx="36">
                  <c:v>25263</c:v>
                </c:pt>
                <c:pt idx="37">
                  <c:v>25355</c:v>
                </c:pt>
                <c:pt idx="38">
                  <c:v>25447</c:v>
                </c:pt>
                <c:pt idx="39">
                  <c:v>25538</c:v>
                </c:pt>
                <c:pt idx="40">
                  <c:v>25628</c:v>
                </c:pt>
                <c:pt idx="41">
                  <c:v>25720</c:v>
                </c:pt>
                <c:pt idx="42">
                  <c:v>25812</c:v>
                </c:pt>
                <c:pt idx="43">
                  <c:v>25903</c:v>
                </c:pt>
                <c:pt idx="44">
                  <c:v>25993</c:v>
                </c:pt>
                <c:pt idx="45">
                  <c:v>26085</c:v>
                </c:pt>
                <c:pt idx="46">
                  <c:v>26177</c:v>
                </c:pt>
                <c:pt idx="47">
                  <c:v>26268</c:v>
                </c:pt>
                <c:pt idx="48">
                  <c:v>26359</c:v>
                </c:pt>
                <c:pt idx="49">
                  <c:v>26451</c:v>
                </c:pt>
                <c:pt idx="50">
                  <c:v>26543</c:v>
                </c:pt>
                <c:pt idx="51">
                  <c:v>26634</c:v>
                </c:pt>
                <c:pt idx="52">
                  <c:v>26724</c:v>
                </c:pt>
                <c:pt idx="53">
                  <c:v>26816</c:v>
                </c:pt>
                <c:pt idx="54">
                  <c:v>26908</c:v>
                </c:pt>
                <c:pt idx="55">
                  <c:v>26999</c:v>
                </c:pt>
                <c:pt idx="56">
                  <c:v>27089</c:v>
                </c:pt>
                <c:pt idx="57">
                  <c:v>27181</c:v>
                </c:pt>
                <c:pt idx="58">
                  <c:v>27273</c:v>
                </c:pt>
                <c:pt idx="59">
                  <c:v>27364</c:v>
                </c:pt>
                <c:pt idx="60">
                  <c:v>27454</c:v>
                </c:pt>
                <c:pt idx="61">
                  <c:v>27546</c:v>
                </c:pt>
                <c:pt idx="62">
                  <c:v>27638</c:v>
                </c:pt>
                <c:pt idx="63">
                  <c:v>27729</c:v>
                </c:pt>
                <c:pt idx="64">
                  <c:v>27820</c:v>
                </c:pt>
                <c:pt idx="65">
                  <c:v>27912</c:v>
                </c:pt>
                <c:pt idx="66">
                  <c:v>28004</c:v>
                </c:pt>
                <c:pt idx="67">
                  <c:v>28095</c:v>
                </c:pt>
                <c:pt idx="68">
                  <c:v>28185</c:v>
                </c:pt>
                <c:pt idx="69">
                  <c:v>28277</c:v>
                </c:pt>
                <c:pt idx="70">
                  <c:v>28369</c:v>
                </c:pt>
                <c:pt idx="71">
                  <c:v>28460</c:v>
                </c:pt>
                <c:pt idx="72">
                  <c:v>28550</c:v>
                </c:pt>
                <c:pt idx="73">
                  <c:v>28642</c:v>
                </c:pt>
                <c:pt idx="74">
                  <c:v>28734</c:v>
                </c:pt>
                <c:pt idx="75">
                  <c:v>28825</c:v>
                </c:pt>
                <c:pt idx="76">
                  <c:v>28915</c:v>
                </c:pt>
                <c:pt idx="77">
                  <c:v>29007</c:v>
                </c:pt>
                <c:pt idx="78">
                  <c:v>29099</c:v>
                </c:pt>
                <c:pt idx="79">
                  <c:v>29190</c:v>
                </c:pt>
                <c:pt idx="80">
                  <c:v>29281</c:v>
                </c:pt>
                <c:pt idx="81">
                  <c:v>29373</c:v>
                </c:pt>
                <c:pt idx="82">
                  <c:v>29465</c:v>
                </c:pt>
                <c:pt idx="83">
                  <c:v>29556</c:v>
                </c:pt>
                <c:pt idx="84">
                  <c:v>29646</c:v>
                </c:pt>
                <c:pt idx="85">
                  <c:v>29738</c:v>
                </c:pt>
                <c:pt idx="86">
                  <c:v>29830</c:v>
                </c:pt>
                <c:pt idx="87">
                  <c:v>29921</c:v>
                </c:pt>
                <c:pt idx="88">
                  <c:v>30011</c:v>
                </c:pt>
                <c:pt idx="89">
                  <c:v>30103</c:v>
                </c:pt>
                <c:pt idx="90">
                  <c:v>30195</c:v>
                </c:pt>
                <c:pt idx="91">
                  <c:v>30286</c:v>
                </c:pt>
                <c:pt idx="92">
                  <c:v>30376</c:v>
                </c:pt>
                <c:pt idx="93">
                  <c:v>30468</c:v>
                </c:pt>
                <c:pt idx="94">
                  <c:v>30560</c:v>
                </c:pt>
                <c:pt idx="95">
                  <c:v>30651</c:v>
                </c:pt>
                <c:pt idx="96">
                  <c:v>30742</c:v>
                </c:pt>
                <c:pt idx="97">
                  <c:v>30834</c:v>
                </c:pt>
                <c:pt idx="98">
                  <c:v>30926</c:v>
                </c:pt>
                <c:pt idx="99">
                  <c:v>31017</c:v>
                </c:pt>
                <c:pt idx="100">
                  <c:v>31107</c:v>
                </c:pt>
                <c:pt idx="101">
                  <c:v>31199</c:v>
                </c:pt>
                <c:pt idx="102">
                  <c:v>31291</c:v>
                </c:pt>
                <c:pt idx="103">
                  <c:v>31382</c:v>
                </c:pt>
                <c:pt idx="104">
                  <c:v>31472</c:v>
                </c:pt>
                <c:pt idx="105">
                  <c:v>31564</c:v>
                </c:pt>
                <c:pt idx="106">
                  <c:v>31656</c:v>
                </c:pt>
                <c:pt idx="107">
                  <c:v>31747</c:v>
                </c:pt>
                <c:pt idx="108">
                  <c:v>31837</c:v>
                </c:pt>
                <c:pt idx="109">
                  <c:v>31929</c:v>
                </c:pt>
                <c:pt idx="110">
                  <c:v>32021</c:v>
                </c:pt>
                <c:pt idx="111">
                  <c:v>32112</c:v>
                </c:pt>
                <c:pt idx="112">
                  <c:v>32203</c:v>
                </c:pt>
                <c:pt idx="113">
                  <c:v>32295</c:v>
                </c:pt>
                <c:pt idx="114">
                  <c:v>32387</c:v>
                </c:pt>
                <c:pt idx="115">
                  <c:v>32478</c:v>
                </c:pt>
                <c:pt idx="116">
                  <c:v>32568</c:v>
                </c:pt>
                <c:pt idx="117">
                  <c:v>32660</c:v>
                </c:pt>
                <c:pt idx="118">
                  <c:v>32752</c:v>
                </c:pt>
                <c:pt idx="119">
                  <c:v>32843</c:v>
                </c:pt>
                <c:pt idx="120">
                  <c:v>32933</c:v>
                </c:pt>
                <c:pt idx="121">
                  <c:v>33025</c:v>
                </c:pt>
                <c:pt idx="122">
                  <c:v>33117</c:v>
                </c:pt>
                <c:pt idx="123">
                  <c:v>33208</c:v>
                </c:pt>
                <c:pt idx="124">
                  <c:v>33298</c:v>
                </c:pt>
                <c:pt idx="125">
                  <c:v>33390</c:v>
                </c:pt>
                <c:pt idx="126">
                  <c:v>33482</c:v>
                </c:pt>
                <c:pt idx="127">
                  <c:v>33573</c:v>
                </c:pt>
                <c:pt idx="128">
                  <c:v>33664</c:v>
                </c:pt>
                <c:pt idx="129">
                  <c:v>33756</c:v>
                </c:pt>
                <c:pt idx="130">
                  <c:v>33848</c:v>
                </c:pt>
                <c:pt idx="131">
                  <c:v>33939</c:v>
                </c:pt>
                <c:pt idx="132">
                  <c:v>34029</c:v>
                </c:pt>
                <c:pt idx="133">
                  <c:v>34121</c:v>
                </c:pt>
                <c:pt idx="134">
                  <c:v>34213</c:v>
                </c:pt>
                <c:pt idx="135">
                  <c:v>34304</c:v>
                </c:pt>
                <c:pt idx="136">
                  <c:v>34394</c:v>
                </c:pt>
                <c:pt idx="137">
                  <c:v>34486</c:v>
                </c:pt>
                <c:pt idx="138">
                  <c:v>34578</c:v>
                </c:pt>
                <c:pt idx="139">
                  <c:v>34669</c:v>
                </c:pt>
                <c:pt idx="140">
                  <c:v>34759</c:v>
                </c:pt>
                <c:pt idx="141">
                  <c:v>34851</c:v>
                </c:pt>
                <c:pt idx="142">
                  <c:v>34943</c:v>
                </c:pt>
                <c:pt idx="143">
                  <c:v>35034</c:v>
                </c:pt>
                <c:pt idx="144">
                  <c:v>35125</c:v>
                </c:pt>
                <c:pt idx="145">
                  <c:v>35217</c:v>
                </c:pt>
                <c:pt idx="146">
                  <c:v>35309</c:v>
                </c:pt>
                <c:pt idx="147">
                  <c:v>35400</c:v>
                </c:pt>
                <c:pt idx="148">
                  <c:v>35490</c:v>
                </c:pt>
                <c:pt idx="149">
                  <c:v>35582</c:v>
                </c:pt>
                <c:pt idx="150">
                  <c:v>35674</c:v>
                </c:pt>
                <c:pt idx="151">
                  <c:v>35765</c:v>
                </c:pt>
                <c:pt idx="152">
                  <c:v>35855</c:v>
                </c:pt>
                <c:pt idx="153">
                  <c:v>35947</c:v>
                </c:pt>
                <c:pt idx="154">
                  <c:v>36039</c:v>
                </c:pt>
                <c:pt idx="155">
                  <c:v>36130</c:v>
                </c:pt>
                <c:pt idx="156">
                  <c:v>36220</c:v>
                </c:pt>
                <c:pt idx="157">
                  <c:v>36312</c:v>
                </c:pt>
                <c:pt idx="158">
                  <c:v>36404</c:v>
                </c:pt>
                <c:pt idx="159">
                  <c:v>36495</c:v>
                </c:pt>
                <c:pt idx="160">
                  <c:v>36586</c:v>
                </c:pt>
                <c:pt idx="161">
                  <c:v>36678</c:v>
                </c:pt>
                <c:pt idx="162">
                  <c:v>36770</c:v>
                </c:pt>
                <c:pt idx="163">
                  <c:v>36861</c:v>
                </c:pt>
                <c:pt idx="164">
                  <c:v>36951</c:v>
                </c:pt>
                <c:pt idx="165">
                  <c:v>37043</c:v>
                </c:pt>
                <c:pt idx="166">
                  <c:v>37135</c:v>
                </c:pt>
                <c:pt idx="167">
                  <c:v>37226</c:v>
                </c:pt>
                <c:pt idx="168">
                  <c:v>37316</c:v>
                </c:pt>
                <c:pt idx="169">
                  <c:v>37408</c:v>
                </c:pt>
                <c:pt idx="170">
                  <c:v>37500</c:v>
                </c:pt>
                <c:pt idx="171">
                  <c:v>37591</c:v>
                </c:pt>
                <c:pt idx="172">
                  <c:v>37681</c:v>
                </c:pt>
                <c:pt idx="173">
                  <c:v>37773</c:v>
                </c:pt>
                <c:pt idx="174">
                  <c:v>37865</c:v>
                </c:pt>
                <c:pt idx="175">
                  <c:v>37956</c:v>
                </c:pt>
                <c:pt idx="176">
                  <c:v>38047</c:v>
                </c:pt>
                <c:pt idx="177">
                  <c:v>38139</c:v>
                </c:pt>
                <c:pt idx="178">
                  <c:v>38231</c:v>
                </c:pt>
                <c:pt idx="179">
                  <c:v>38322</c:v>
                </c:pt>
                <c:pt idx="180">
                  <c:v>38412</c:v>
                </c:pt>
                <c:pt idx="181">
                  <c:v>38504</c:v>
                </c:pt>
                <c:pt idx="182">
                  <c:v>38596</c:v>
                </c:pt>
                <c:pt idx="183">
                  <c:v>38687</c:v>
                </c:pt>
                <c:pt idx="184">
                  <c:v>38777</c:v>
                </c:pt>
                <c:pt idx="185">
                  <c:v>38869</c:v>
                </c:pt>
                <c:pt idx="186">
                  <c:v>38961</c:v>
                </c:pt>
                <c:pt idx="187">
                  <c:v>39052</c:v>
                </c:pt>
                <c:pt idx="188">
                  <c:v>39142</c:v>
                </c:pt>
                <c:pt idx="189">
                  <c:v>39234</c:v>
                </c:pt>
                <c:pt idx="190">
                  <c:v>39326</c:v>
                </c:pt>
                <c:pt idx="191">
                  <c:v>39417</c:v>
                </c:pt>
                <c:pt idx="192">
                  <c:v>39508</c:v>
                </c:pt>
                <c:pt idx="193">
                  <c:v>39600</c:v>
                </c:pt>
                <c:pt idx="194">
                  <c:v>39692</c:v>
                </c:pt>
                <c:pt idx="195">
                  <c:v>39783</c:v>
                </c:pt>
                <c:pt idx="196">
                  <c:v>39873</c:v>
                </c:pt>
                <c:pt idx="197">
                  <c:v>39965</c:v>
                </c:pt>
                <c:pt idx="198">
                  <c:v>40057</c:v>
                </c:pt>
                <c:pt idx="199">
                  <c:v>40148</c:v>
                </c:pt>
                <c:pt idx="200">
                  <c:v>40238</c:v>
                </c:pt>
                <c:pt idx="201">
                  <c:v>40330</c:v>
                </c:pt>
                <c:pt idx="202">
                  <c:v>40422</c:v>
                </c:pt>
                <c:pt idx="203">
                  <c:v>40513</c:v>
                </c:pt>
                <c:pt idx="204">
                  <c:v>40603</c:v>
                </c:pt>
                <c:pt idx="205">
                  <c:v>40695</c:v>
                </c:pt>
                <c:pt idx="206">
                  <c:v>40787</c:v>
                </c:pt>
                <c:pt idx="207">
                  <c:v>40878</c:v>
                </c:pt>
                <c:pt idx="208">
                  <c:v>40969</c:v>
                </c:pt>
                <c:pt idx="209">
                  <c:v>41061</c:v>
                </c:pt>
                <c:pt idx="210">
                  <c:v>41153</c:v>
                </c:pt>
                <c:pt idx="211">
                  <c:v>41244</c:v>
                </c:pt>
                <c:pt idx="212">
                  <c:v>41334</c:v>
                </c:pt>
                <c:pt idx="213">
                  <c:v>41426</c:v>
                </c:pt>
                <c:pt idx="214">
                  <c:v>41518</c:v>
                </c:pt>
                <c:pt idx="215">
                  <c:v>41609</c:v>
                </c:pt>
                <c:pt idx="216">
                  <c:v>41699</c:v>
                </c:pt>
                <c:pt idx="217">
                  <c:v>41791</c:v>
                </c:pt>
                <c:pt idx="218">
                  <c:v>41883</c:v>
                </c:pt>
                <c:pt idx="219">
                  <c:v>41974</c:v>
                </c:pt>
                <c:pt idx="220">
                  <c:v>42064</c:v>
                </c:pt>
                <c:pt idx="221">
                  <c:v>42156</c:v>
                </c:pt>
                <c:pt idx="222">
                  <c:v>42248</c:v>
                </c:pt>
                <c:pt idx="223">
                  <c:v>42339</c:v>
                </c:pt>
                <c:pt idx="224">
                  <c:v>42430</c:v>
                </c:pt>
                <c:pt idx="225">
                  <c:v>42522</c:v>
                </c:pt>
                <c:pt idx="226">
                  <c:v>42614</c:v>
                </c:pt>
                <c:pt idx="227">
                  <c:v>42705</c:v>
                </c:pt>
                <c:pt idx="228">
                  <c:v>42795</c:v>
                </c:pt>
                <c:pt idx="229">
                  <c:v>42887</c:v>
                </c:pt>
                <c:pt idx="230">
                  <c:v>42979</c:v>
                </c:pt>
                <c:pt idx="231">
                  <c:v>43070</c:v>
                </c:pt>
                <c:pt idx="232">
                  <c:v>43160</c:v>
                </c:pt>
                <c:pt idx="233">
                  <c:v>43252</c:v>
                </c:pt>
                <c:pt idx="234">
                  <c:v>43344</c:v>
                </c:pt>
                <c:pt idx="235">
                  <c:v>43435</c:v>
                </c:pt>
                <c:pt idx="236">
                  <c:v>43525</c:v>
                </c:pt>
                <c:pt idx="237">
                  <c:v>43617</c:v>
                </c:pt>
                <c:pt idx="238">
                  <c:v>43709</c:v>
                </c:pt>
                <c:pt idx="239">
                  <c:v>43800</c:v>
                </c:pt>
                <c:pt idx="240">
                  <c:v>43891</c:v>
                </c:pt>
                <c:pt idx="241">
                  <c:v>43983</c:v>
                </c:pt>
                <c:pt idx="242">
                  <c:v>44075</c:v>
                </c:pt>
                <c:pt idx="243">
                  <c:v>44166</c:v>
                </c:pt>
                <c:pt idx="244">
                  <c:v>44256</c:v>
                </c:pt>
                <c:pt idx="245">
                  <c:v>44348</c:v>
                </c:pt>
                <c:pt idx="246">
                  <c:v>44440</c:v>
                </c:pt>
                <c:pt idx="247">
                  <c:v>44531</c:v>
                </c:pt>
                <c:pt idx="248">
                  <c:v>44621</c:v>
                </c:pt>
                <c:pt idx="249">
                  <c:v>44713</c:v>
                </c:pt>
                <c:pt idx="250">
                  <c:v>44805</c:v>
                </c:pt>
                <c:pt idx="251">
                  <c:v>44896</c:v>
                </c:pt>
                <c:pt idx="252">
                  <c:v>44986</c:v>
                </c:pt>
                <c:pt idx="253">
                  <c:v>45078</c:v>
                </c:pt>
                <c:pt idx="254">
                  <c:v>45170</c:v>
                </c:pt>
                <c:pt idx="255">
                  <c:v>45261</c:v>
                </c:pt>
                <c:pt idx="256">
                  <c:v>45352</c:v>
                </c:pt>
                <c:pt idx="257">
                  <c:v>45444</c:v>
                </c:pt>
                <c:pt idx="258">
                  <c:v>45536</c:v>
                </c:pt>
                <c:pt idx="259">
                  <c:v>45627</c:v>
                </c:pt>
                <c:pt idx="260">
                  <c:v>45717</c:v>
                </c:pt>
              </c:numCache>
            </c:numRef>
          </c:cat>
          <c:val>
            <c:numLit>
              <c:formatCode>General</c:formatCode>
              <c:ptCount val="261"/>
              <c:pt idx="0">
                <c:v>0</c:v>
              </c:pt>
              <c:pt idx="1">
                <c:v>15000</c:v>
              </c:pt>
              <c:pt idx="2">
                <c:v>15000</c:v>
              </c:pt>
              <c:pt idx="3">
                <c:v>15000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15000</c:v>
              </c:pt>
              <c:pt idx="40">
                <c:v>15000</c:v>
              </c:pt>
              <c:pt idx="41">
                <c:v>15000</c:v>
              </c:pt>
              <c:pt idx="42">
                <c:v>15000</c:v>
              </c:pt>
              <c:pt idx="43">
                <c:v>0</c:v>
              </c:pt>
              <c:pt idx="44">
                <c:v>0</c:v>
              </c:pt>
              <c:pt idx="45">
                <c:v>0</c:v>
              </c:pt>
              <c:pt idx="46">
                <c:v>0</c:v>
              </c:pt>
              <c:pt idx="47">
                <c:v>0</c:v>
              </c:pt>
              <c:pt idx="48">
                <c:v>0</c:v>
              </c:pt>
              <c:pt idx="49">
                <c:v>0</c:v>
              </c:pt>
              <c:pt idx="50">
                <c:v>0</c:v>
              </c:pt>
              <c:pt idx="51">
                <c:v>0</c:v>
              </c:pt>
              <c:pt idx="52">
                <c:v>0</c:v>
              </c:pt>
              <c:pt idx="53">
                <c:v>0</c:v>
              </c:pt>
              <c:pt idx="54">
                <c:v>0</c:v>
              </c:pt>
              <c:pt idx="55">
                <c:v>15000</c:v>
              </c:pt>
              <c:pt idx="56">
                <c:v>15000</c:v>
              </c:pt>
              <c:pt idx="57">
                <c:v>15000</c:v>
              </c:pt>
              <c:pt idx="58">
                <c:v>15000</c:v>
              </c:pt>
              <c:pt idx="59">
                <c:v>15000</c:v>
              </c:pt>
              <c:pt idx="60">
                <c:v>15000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15000</c:v>
              </c:pt>
              <c:pt idx="81">
                <c:v>15000</c:v>
              </c:pt>
              <c:pt idx="82">
                <c:v>0</c:v>
              </c:pt>
              <c:pt idx="83">
                <c:v>0</c:v>
              </c:pt>
              <c:pt idx="84">
                <c:v>0</c:v>
              </c:pt>
              <c:pt idx="85">
                <c:v>0</c:v>
              </c:pt>
              <c:pt idx="86">
                <c:v>15000</c:v>
              </c:pt>
              <c:pt idx="87">
                <c:v>15000</c:v>
              </c:pt>
              <c:pt idx="88">
                <c:v>15000</c:v>
              </c:pt>
              <c:pt idx="89">
                <c:v>15000</c:v>
              </c:pt>
              <c:pt idx="90">
                <c:v>15000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15000</c:v>
              </c:pt>
              <c:pt idx="123">
                <c:v>15000</c:v>
              </c:pt>
              <c:pt idx="124">
                <c:v>15000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15000</c:v>
              </c:pt>
              <c:pt idx="165">
                <c:v>15000</c:v>
              </c:pt>
              <c:pt idx="166">
                <c:v>15000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15000</c:v>
              </c:pt>
              <c:pt idx="192">
                <c:v>15000</c:v>
              </c:pt>
              <c:pt idx="193">
                <c:v>15000</c:v>
              </c:pt>
              <c:pt idx="194">
                <c:v>15000</c:v>
              </c:pt>
              <c:pt idx="195">
                <c:v>15000</c:v>
              </c:pt>
              <c:pt idx="196">
                <c:v>15000</c:v>
              </c:pt>
              <c:pt idx="197">
                <c:v>15000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15000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numLit>
          </c:val>
          <c:extLst>
            <c:ext xmlns:c16="http://schemas.microsoft.com/office/drawing/2014/chart" uri="{C3380CC4-5D6E-409C-BE32-E72D297353CC}">
              <c16:uniqueId val="{00000001-E736-4284-9274-1A084CDF69F5}"/>
            </c:ext>
          </c:extLst>
        </c:ser>
        <c:dLbls>
          <c:showLegendKey val="0"/>
          <c:showVal val="0"/>
          <c:showCatName val="0"/>
          <c:showSerName val="0"/>
          <c:showPercent val="0"/>
          <c:showBubbleSize val="0"/>
        </c:dLbls>
        <c:axId val="1245795151"/>
        <c:axId val="1245744751"/>
      </c:areaChart>
      <c:lineChart>
        <c:grouping val="standard"/>
        <c:varyColors val="0"/>
        <c:ser>
          <c:idx val="0"/>
          <c:order val="1"/>
          <c:tx>
            <c:strRef>
              <c:f>dataChart1!$C$8</c:f>
              <c:strCache>
                <c:ptCount val="1"/>
                <c:pt idx="0">
                  <c:v>Housing starts</c:v>
                </c:pt>
              </c:strCache>
            </c:strRef>
          </c:tx>
          <c:spPr>
            <a:ln w="38100">
              <a:solidFill>
                <a:srgbClr val="2B5280"/>
              </a:solidFill>
              <a:prstDash val="solid"/>
            </a:ln>
          </c:spPr>
          <c:marker>
            <c:symbol val="none"/>
          </c:marker>
          <c:cat>
            <c:numLit>
              <c:formatCode>General</c:formatCode>
              <c:ptCount val="261"/>
              <c:pt idx="0">
                <c:v>21976</c:v>
              </c:pt>
              <c:pt idx="1">
                <c:v>22068</c:v>
              </c:pt>
              <c:pt idx="2">
                <c:v>22160</c:v>
              </c:pt>
              <c:pt idx="3">
                <c:v>22251</c:v>
              </c:pt>
              <c:pt idx="4">
                <c:v>22341</c:v>
              </c:pt>
              <c:pt idx="5">
                <c:v>22433</c:v>
              </c:pt>
              <c:pt idx="6">
                <c:v>22525</c:v>
              </c:pt>
              <c:pt idx="7">
                <c:v>22616</c:v>
              </c:pt>
              <c:pt idx="8">
                <c:v>22706</c:v>
              </c:pt>
              <c:pt idx="9">
                <c:v>22798</c:v>
              </c:pt>
              <c:pt idx="10">
                <c:v>22890</c:v>
              </c:pt>
              <c:pt idx="11">
                <c:v>22981</c:v>
              </c:pt>
              <c:pt idx="12">
                <c:v>23071</c:v>
              </c:pt>
              <c:pt idx="13">
                <c:v>23163</c:v>
              </c:pt>
              <c:pt idx="14">
                <c:v>23255</c:v>
              </c:pt>
              <c:pt idx="15">
                <c:v>23346</c:v>
              </c:pt>
              <c:pt idx="16">
                <c:v>23437</c:v>
              </c:pt>
              <c:pt idx="17">
                <c:v>23529</c:v>
              </c:pt>
              <c:pt idx="18">
                <c:v>23621</c:v>
              </c:pt>
              <c:pt idx="19">
                <c:v>23712</c:v>
              </c:pt>
              <c:pt idx="20">
                <c:v>23802</c:v>
              </c:pt>
              <c:pt idx="21">
                <c:v>23894</c:v>
              </c:pt>
              <c:pt idx="22">
                <c:v>23986</c:v>
              </c:pt>
              <c:pt idx="23">
                <c:v>24077</c:v>
              </c:pt>
              <c:pt idx="24">
                <c:v>24167</c:v>
              </c:pt>
              <c:pt idx="25">
                <c:v>24259</c:v>
              </c:pt>
              <c:pt idx="26">
                <c:v>24351</c:v>
              </c:pt>
              <c:pt idx="27">
                <c:v>24442</c:v>
              </c:pt>
              <c:pt idx="28">
                <c:v>24532</c:v>
              </c:pt>
              <c:pt idx="29">
                <c:v>24624</c:v>
              </c:pt>
              <c:pt idx="30">
                <c:v>24716</c:v>
              </c:pt>
              <c:pt idx="31">
                <c:v>24807</c:v>
              </c:pt>
              <c:pt idx="32">
                <c:v>24898</c:v>
              </c:pt>
              <c:pt idx="33">
                <c:v>24990</c:v>
              </c:pt>
              <c:pt idx="34">
                <c:v>25082</c:v>
              </c:pt>
              <c:pt idx="35">
                <c:v>25173</c:v>
              </c:pt>
              <c:pt idx="36">
                <c:v>25263</c:v>
              </c:pt>
              <c:pt idx="37">
                <c:v>25355</c:v>
              </c:pt>
              <c:pt idx="38">
                <c:v>25447</c:v>
              </c:pt>
              <c:pt idx="39">
                <c:v>25538</c:v>
              </c:pt>
              <c:pt idx="40">
                <c:v>25628</c:v>
              </c:pt>
              <c:pt idx="41">
                <c:v>25720</c:v>
              </c:pt>
              <c:pt idx="42">
                <c:v>25812</c:v>
              </c:pt>
              <c:pt idx="43">
                <c:v>25903</c:v>
              </c:pt>
              <c:pt idx="44">
                <c:v>25993</c:v>
              </c:pt>
              <c:pt idx="45">
                <c:v>26085</c:v>
              </c:pt>
              <c:pt idx="46">
                <c:v>26177</c:v>
              </c:pt>
              <c:pt idx="47">
                <c:v>26268</c:v>
              </c:pt>
              <c:pt idx="48">
                <c:v>26359</c:v>
              </c:pt>
              <c:pt idx="49">
                <c:v>26451</c:v>
              </c:pt>
              <c:pt idx="50">
                <c:v>26543</c:v>
              </c:pt>
              <c:pt idx="51">
                <c:v>26634</c:v>
              </c:pt>
              <c:pt idx="52">
                <c:v>26724</c:v>
              </c:pt>
              <c:pt idx="53">
                <c:v>26816</c:v>
              </c:pt>
              <c:pt idx="54">
                <c:v>26908</c:v>
              </c:pt>
              <c:pt idx="55">
                <c:v>26999</c:v>
              </c:pt>
              <c:pt idx="56">
                <c:v>27089</c:v>
              </c:pt>
              <c:pt idx="57">
                <c:v>27181</c:v>
              </c:pt>
              <c:pt idx="58">
                <c:v>27273</c:v>
              </c:pt>
              <c:pt idx="59">
                <c:v>27364</c:v>
              </c:pt>
              <c:pt idx="60">
                <c:v>27454</c:v>
              </c:pt>
              <c:pt idx="61">
                <c:v>27546</c:v>
              </c:pt>
              <c:pt idx="62">
                <c:v>27638</c:v>
              </c:pt>
              <c:pt idx="63">
                <c:v>27729</c:v>
              </c:pt>
              <c:pt idx="64">
                <c:v>27820</c:v>
              </c:pt>
              <c:pt idx="65">
                <c:v>27912</c:v>
              </c:pt>
              <c:pt idx="66">
                <c:v>28004</c:v>
              </c:pt>
              <c:pt idx="67">
                <c:v>28095</c:v>
              </c:pt>
              <c:pt idx="68">
                <c:v>28185</c:v>
              </c:pt>
              <c:pt idx="69">
                <c:v>28277</c:v>
              </c:pt>
              <c:pt idx="70">
                <c:v>28369</c:v>
              </c:pt>
              <c:pt idx="71">
                <c:v>28460</c:v>
              </c:pt>
              <c:pt idx="72">
                <c:v>28550</c:v>
              </c:pt>
              <c:pt idx="73">
                <c:v>28642</c:v>
              </c:pt>
              <c:pt idx="74">
                <c:v>28734</c:v>
              </c:pt>
              <c:pt idx="75">
                <c:v>28825</c:v>
              </c:pt>
              <c:pt idx="76">
                <c:v>28915</c:v>
              </c:pt>
              <c:pt idx="77">
                <c:v>29007</c:v>
              </c:pt>
              <c:pt idx="78">
                <c:v>29099</c:v>
              </c:pt>
              <c:pt idx="79">
                <c:v>29190</c:v>
              </c:pt>
              <c:pt idx="80">
                <c:v>29281</c:v>
              </c:pt>
              <c:pt idx="81">
                <c:v>29373</c:v>
              </c:pt>
              <c:pt idx="82">
                <c:v>29465</c:v>
              </c:pt>
              <c:pt idx="83">
                <c:v>29556</c:v>
              </c:pt>
              <c:pt idx="84">
                <c:v>29646</c:v>
              </c:pt>
              <c:pt idx="85">
                <c:v>29738</c:v>
              </c:pt>
              <c:pt idx="86">
                <c:v>29830</c:v>
              </c:pt>
              <c:pt idx="87">
                <c:v>29921</c:v>
              </c:pt>
              <c:pt idx="88">
                <c:v>30011</c:v>
              </c:pt>
              <c:pt idx="89">
                <c:v>30103</c:v>
              </c:pt>
              <c:pt idx="90">
                <c:v>30195</c:v>
              </c:pt>
              <c:pt idx="91">
                <c:v>30286</c:v>
              </c:pt>
              <c:pt idx="92">
                <c:v>30376</c:v>
              </c:pt>
              <c:pt idx="93">
                <c:v>30468</c:v>
              </c:pt>
              <c:pt idx="94">
                <c:v>30560</c:v>
              </c:pt>
              <c:pt idx="95">
                <c:v>30651</c:v>
              </c:pt>
              <c:pt idx="96">
                <c:v>30742</c:v>
              </c:pt>
              <c:pt idx="97">
                <c:v>30834</c:v>
              </c:pt>
              <c:pt idx="98">
                <c:v>30926</c:v>
              </c:pt>
              <c:pt idx="99">
                <c:v>31017</c:v>
              </c:pt>
              <c:pt idx="100">
                <c:v>31107</c:v>
              </c:pt>
              <c:pt idx="101">
                <c:v>31199</c:v>
              </c:pt>
              <c:pt idx="102">
                <c:v>31291</c:v>
              </c:pt>
              <c:pt idx="103">
                <c:v>31382</c:v>
              </c:pt>
              <c:pt idx="104">
                <c:v>31472</c:v>
              </c:pt>
              <c:pt idx="105">
                <c:v>31564</c:v>
              </c:pt>
              <c:pt idx="106">
                <c:v>31656</c:v>
              </c:pt>
              <c:pt idx="107">
                <c:v>31747</c:v>
              </c:pt>
              <c:pt idx="108">
                <c:v>31837</c:v>
              </c:pt>
              <c:pt idx="109">
                <c:v>31929</c:v>
              </c:pt>
              <c:pt idx="110">
                <c:v>32021</c:v>
              </c:pt>
              <c:pt idx="111">
                <c:v>32112</c:v>
              </c:pt>
              <c:pt idx="112">
                <c:v>32203</c:v>
              </c:pt>
              <c:pt idx="113">
                <c:v>32295</c:v>
              </c:pt>
              <c:pt idx="114">
                <c:v>32387</c:v>
              </c:pt>
              <c:pt idx="115">
                <c:v>32478</c:v>
              </c:pt>
              <c:pt idx="116">
                <c:v>32568</c:v>
              </c:pt>
              <c:pt idx="117">
                <c:v>32660</c:v>
              </c:pt>
              <c:pt idx="118">
                <c:v>32752</c:v>
              </c:pt>
              <c:pt idx="119">
                <c:v>32843</c:v>
              </c:pt>
              <c:pt idx="120">
                <c:v>32933</c:v>
              </c:pt>
              <c:pt idx="121">
                <c:v>33025</c:v>
              </c:pt>
              <c:pt idx="122">
                <c:v>33117</c:v>
              </c:pt>
              <c:pt idx="123">
                <c:v>33208</c:v>
              </c:pt>
              <c:pt idx="124">
                <c:v>33298</c:v>
              </c:pt>
              <c:pt idx="125">
                <c:v>33390</c:v>
              </c:pt>
              <c:pt idx="126">
                <c:v>33482</c:v>
              </c:pt>
              <c:pt idx="127">
                <c:v>33573</c:v>
              </c:pt>
              <c:pt idx="128">
                <c:v>33664</c:v>
              </c:pt>
              <c:pt idx="129">
                <c:v>33756</c:v>
              </c:pt>
              <c:pt idx="130">
                <c:v>33848</c:v>
              </c:pt>
              <c:pt idx="131">
                <c:v>33939</c:v>
              </c:pt>
              <c:pt idx="132">
                <c:v>34029</c:v>
              </c:pt>
              <c:pt idx="133">
                <c:v>34121</c:v>
              </c:pt>
              <c:pt idx="134">
                <c:v>34213</c:v>
              </c:pt>
              <c:pt idx="135">
                <c:v>34304</c:v>
              </c:pt>
              <c:pt idx="136">
                <c:v>34394</c:v>
              </c:pt>
              <c:pt idx="137">
                <c:v>34486</c:v>
              </c:pt>
              <c:pt idx="138">
                <c:v>34578</c:v>
              </c:pt>
              <c:pt idx="139">
                <c:v>34669</c:v>
              </c:pt>
              <c:pt idx="140">
                <c:v>34759</c:v>
              </c:pt>
              <c:pt idx="141">
                <c:v>34851</c:v>
              </c:pt>
              <c:pt idx="142">
                <c:v>34943</c:v>
              </c:pt>
              <c:pt idx="143">
                <c:v>35034</c:v>
              </c:pt>
              <c:pt idx="144">
                <c:v>35125</c:v>
              </c:pt>
              <c:pt idx="145">
                <c:v>35217</c:v>
              </c:pt>
              <c:pt idx="146">
                <c:v>35309</c:v>
              </c:pt>
              <c:pt idx="147">
                <c:v>35400</c:v>
              </c:pt>
              <c:pt idx="148">
                <c:v>35490</c:v>
              </c:pt>
              <c:pt idx="149">
                <c:v>35582</c:v>
              </c:pt>
              <c:pt idx="150">
                <c:v>35674</c:v>
              </c:pt>
              <c:pt idx="151">
                <c:v>35765</c:v>
              </c:pt>
              <c:pt idx="152">
                <c:v>35855</c:v>
              </c:pt>
              <c:pt idx="153">
                <c:v>35947</c:v>
              </c:pt>
              <c:pt idx="154">
                <c:v>36039</c:v>
              </c:pt>
              <c:pt idx="155">
                <c:v>36130</c:v>
              </c:pt>
              <c:pt idx="156">
                <c:v>36220</c:v>
              </c:pt>
              <c:pt idx="157">
                <c:v>36312</c:v>
              </c:pt>
              <c:pt idx="158">
                <c:v>36404</c:v>
              </c:pt>
              <c:pt idx="159">
                <c:v>36495</c:v>
              </c:pt>
              <c:pt idx="160">
                <c:v>36586</c:v>
              </c:pt>
              <c:pt idx="161">
                <c:v>36678</c:v>
              </c:pt>
              <c:pt idx="162">
                <c:v>36770</c:v>
              </c:pt>
              <c:pt idx="163">
                <c:v>36861</c:v>
              </c:pt>
              <c:pt idx="164">
                <c:v>36951</c:v>
              </c:pt>
              <c:pt idx="165">
                <c:v>37043</c:v>
              </c:pt>
              <c:pt idx="166">
                <c:v>37135</c:v>
              </c:pt>
              <c:pt idx="167">
                <c:v>37226</c:v>
              </c:pt>
              <c:pt idx="168">
                <c:v>37316</c:v>
              </c:pt>
              <c:pt idx="169">
                <c:v>37408</c:v>
              </c:pt>
              <c:pt idx="170">
                <c:v>37500</c:v>
              </c:pt>
              <c:pt idx="171">
                <c:v>37591</c:v>
              </c:pt>
              <c:pt idx="172">
                <c:v>37681</c:v>
              </c:pt>
              <c:pt idx="173">
                <c:v>37773</c:v>
              </c:pt>
              <c:pt idx="174">
                <c:v>37865</c:v>
              </c:pt>
              <c:pt idx="175">
                <c:v>37956</c:v>
              </c:pt>
              <c:pt idx="176">
                <c:v>38047</c:v>
              </c:pt>
              <c:pt idx="177">
                <c:v>38139</c:v>
              </c:pt>
              <c:pt idx="178">
                <c:v>38231</c:v>
              </c:pt>
              <c:pt idx="179">
                <c:v>38322</c:v>
              </c:pt>
              <c:pt idx="180">
                <c:v>38412</c:v>
              </c:pt>
              <c:pt idx="181">
                <c:v>38504</c:v>
              </c:pt>
              <c:pt idx="182">
                <c:v>38596</c:v>
              </c:pt>
              <c:pt idx="183">
                <c:v>38687</c:v>
              </c:pt>
              <c:pt idx="184">
                <c:v>38777</c:v>
              </c:pt>
              <c:pt idx="185">
                <c:v>38869</c:v>
              </c:pt>
              <c:pt idx="186">
                <c:v>38961</c:v>
              </c:pt>
              <c:pt idx="187">
                <c:v>39052</c:v>
              </c:pt>
              <c:pt idx="188">
                <c:v>39142</c:v>
              </c:pt>
              <c:pt idx="189">
                <c:v>39234</c:v>
              </c:pt>
              <c:pt idx="190">
                <c:v>39326</c:v>
              </c:pt>
              <c:pt idx="191">
                <c:v>39417</c:v>
              </c:pt>
              <c:pt idx="192">
                <c:v>39508</c:v>
              </c:pt>
              <c:pt idx="193">
                <c:v>39600</c:v>
              </c:pt>
              <c:pt idx="194">
                <c:v>39692</c:v>
              </c:pt>
              <c:pt idx="195">
                <c:v>39783</c:v>
              </c:pt>
              <c:pt idx="196">
                <c:v>39873</c:v>
              </c:pt>
              <c:pt idx="197">
                <c:v>39965</c:v>
              </c:pt>
              <c:pt idx="198">
                <c:v>40057</c:v>
              </c:pt>
              <c:pt idx="199">
                <c:v>40148</c:v>
              </c:pt>
              <c:pt idx="200">
                <c:v>40238</c:v>
              </c:pt>
              <c:pt idx="201">
                <c:v>40330</c:v>
              </c:pt>
              <c:pt idx="202">
                <c:v>40422</c:v>
              </c:pt>
              <c:pt idx="203">
                <c:v>40513</c:v>
              </c:pt>
              <c:pt idx="204">
                <c:v>40603</c:v>
              </c:pt>
              <c:pt idx="205">
                <c:v>40695</c:v>
              </c:pt>
              <c:pt idx="206">
                <c:v>40787</c:v>
              </c:pt>
              <c:pt idx="207">
                <c:v>40878</c:v>
              </c:pt>
              <c:pt idx="208">
                <c:v>40969</c:v>
              </c:pt>
              <c:pt idx="209">
                <c:v>41061</c:v>
              </c:pt>
              <c:pt idx="210">
                <c:v>41153</c:v>
              </c:pt>
              <c:pt idx="211">
                <c:v>41244</c:v>
              </c:pt>
              <c:pt idx="212">
                <c:v>41334</c:v>
              </c:pt>
              <c:pt idx="213">
                <c:v>41426</c:v>
              </c:pt>
              <c:pt idx="214">
                <c:v>41518</c:v>
              </c:pt>
              <c:pt idx="215">
                <c:v>41609</c:v>
              </c:pt>
              <c:pt idx="216">
                <c:v>41699</c:v>
              </c:pt>
              <c:pt idx="217">
                <c:v>41791</c:v>
              </c:pt>
              <c:pt idx="218">
                <c:v>41883</c:v>
              </c:pt>
              <c:pt idx="219">
                <c:v>41974</c:v>
              </c:pt>
              <c:pt idx="220">
                <c:v>42064</c:v>
              </c:pt>
              <c:pt idx="221">
                <c:v>42156</c:v>
              </c:pt>
              <c:pt idx="222">
                <c:v>42248</c:v>
              </c:pt>
              <c:pt idx="223">
                <c:v>42339</c:v>
              </c:pt>
              <c:pt idx="224">
                <c:v>42430</c:v>
              </c:pt>
              <c:pt idx="225">
                <c:v>42522</c:v>
              </c:pt>
              <c:pt idx="226">
                <c:v>42614</c:v>
              </c:pt>
              <c:pt idx="227">
                <c:v>42705</c:v>
              </c:pt>
              <c:pt idx="228">
                <c:v>42795</c:v>
              </c:pt>
              <c:pt idx="229">
                <c:v>42887</c:v>
              </c:pt>
              <c:pt idx="230">
                <c:v>42979</c:v>
              </c:pt>
              <c:pt idx="231">
                <c:v>43070</c:v>
              </c:pt>
              <c:pt idx="232">
                <c:v>43160</c:v>
              </c:pt>
              <c:pt idx="233">
                <c:v>43252</c:v>
              </c:pt>
              <c:pt idx="234">
                <c:v>43344</c:v>
              </c:pt>
              <c:pt idx="235">
                <c:v>43435</c:v>
              </c:pt>
              <c:pt idx="236">
                <c:v>43525</c:v>
              </c:pt>
              <c:pt idx="237">
                <c:v>43617</c:v>
              </c:pt>
              <c:pt idx="238">
                <c:v>43709</c:v>
              </c:pt>
              <c:pt idx="239">
                <c:v>43800</c:v>
              </c:pt>
              <c:pt idx="240">
                <c:v>43891</c:v>
              </c:pt>
              <c:pt idx="241">
                <c:v>43983</c:v>
              </c:pt>
              <c:pt idx="242">
                <c:v>44075</c:v>
              </c:pt>
              <c:pt idx="243">
                <c:v>44166</c:v>
              </c:pt>
              <c:pt idx="244">
                <c:v>44256</c:v>
              </c:pt>
              <c:pt idx="245">
                <c:v>44348</c:v>
              </c:pt>
              <c:pt idx="246">
                <c:v>44440</c:v>
              </c:pt>
              <c:pt idx="247">
                <c:v>44531</c:v>
              </c:pt>
              <c:pt idx="248">
                <c:v>44621</c:v>
              </c:pt>
              <c:pt idx="249">
                <c:v>44713</c:v>
              </c:pt>
              <c:pt idx="250">
                <c:v>44805</c:v>
              </c:pt>
              <c:pt idx="251">
                <c:v>44896</c:v>
              </c:pt>
              <c:pt idx="252">
                <c:v>44986</c:v>
              </c:pt>
              <c:pt idx="253">
                <c:v>45078</c:v>
              </c:pt>
              <c:pt idx="254">
                <c:v>45170</c:v>
              </c:pt>
              <c:pt idx="255">
                <c:v>45261</c:v>
              </c:pt>
              <c:pt idx="256">
                <c:v>45352</c:v>
              </c:pt>
              <c:pt idx="257">
                <c:v>45444</c:v>
              </c:pt>
              <c:pt idx="258">
                <c:v>45536</c:v>
              </c:pt>
              <c:pt idx="259">
                <c:v>45627</c:v>
              </c:pt>
              <c:pt idx="260">
                <c:v>45717</c:v>
              </c:pt>
            </c:numLit>
          </c:cat>
          <c:val>
            <c:numRef>
              <c:f>dataChart1!$C$9:$C$269</c:f>
              <c:numCache>
                <c:formatCode>0.00</c:formatCode>
                <c:ptCount val="261"/>
                <c:pt idx="7">
                  <c:v>17.71699547047827</c:v>
                </c:pt>
                <c:pt idx="8">
                  <c:v>10.776139103007546</c:v>
                </c:pt>
                <c:pt idx="9">
                  <c:v>18.352531462577161</c:v>
                </c:pt>
                <c:pt idx="10">
                  <c:v>6.7981885225198786</c:v>
                </c:pt>
                <c:pt idx="11">
                  <c:v>16.110504273493468</c:v>
                </c:pt>
                <c:pt idx="12">
                  <c:v>9.245583351373817</c:v>
                </c:pt>
                <c:pt idx="13">
                  <c:v>20.666306304257851</c:v>
                </c:pt>
                <c:pt idx="14">
                  <c:v>25.330799830825594</c:v>
                </c:pt>
                <c:pt idx="15">
                  <c:v>11.380485813681107</c:v>
                </c:pt>
                <c:pt idx="16">
                  <c:v>21.175152293983288</c:v>
                </c:pt>
                <c:pt idx="17">
                  <c:v>-7.6484689229844465</c:v>
                </c:pt>
                <c:pt idx="18">
                  <c:v>-6.8793768302993215</c:v>
                </c:pt>
                <c:pt idx="19">
                  <c:v>-6.4439964340731146</c:v>
                </c:pt>
                <c:pt idx="20">
                  <c:v>-13.056674947346583</c:v>
                </c:pt>
                <c:pt idx="21">
                  <c:v>-3.1505293686615587E-3</c:v>
                </c:pt>
                <c:pt idx="22">
                  <c:v>-1.9278879702244789</c:v>
                </c:pt>
                <c:pt idx="23">
                  <c:v>2.9530404068773777</c:v>
                </c:pt>
                <c:pt idx="24">
                  <c:v>0.46957300109975719</c:v>
                </c:pt>
                <c:pt idx="25">
                  <c:v>-11.352045606028746</c:v>
                </c:pt>
                <c:pt idx="26">
                  <c:v>-24.010531212938147</c:v>
                </c:pt>
                <c:pt idx="27">
                  <c:v>-38.306068121548293</c:v>
                </c:pt>
                <c:pt idx="28">
                  <c:v>-9.6619357112667927</c:v>
                </c:pt>
                <c:pt idx="29">
                  <c:v>12.084203968615927</c:v>
                </c:pt>
                <c:pt idx="30">
                  <c:v>42.677008742650976</c:v>
                </c:pt>
                <c:pt idx="31">
                  <c:v>57.680769994048596</c:v>
                </c:pt>
                <c:pt idx="32">
                  <c:v>37.812455518461718</c:v>
                </c:pt>
                <c:pt idx="33">
                  <c:v>23.172635079448163</c:v>
                </c:pt>
                <c:pt idx="34">
                  <c:v>9.1404340482001309</c:v>
                </c:pt>
                <c:pt idx="35">
                  <c:v>9.7807890875970749</c:v>
                </c:pt>
                <c:pt idx="36">
                  <c:v>15.747172916343622</c:v>
                </c:pt>
                <c:pt idx="37">
                  <c:v>8.677427468917255</c:v>
                </c:pt>
                <c:pt idx="38">
                  <c:v>-3.7306986904715096</c:v>
                </c:pt>
                <c:pt idx="39">
                  <c:v>-14.306472919701992</c:v>
                </c:pt>
                <c:pt idx="40">
                  <c:v>-26.255539412416397</c:v>
                </c:pt>
                <c:pt idx="41">
                  <c:v>-12.406547533370453</c:v>
                </c:pt>
                <c:pt idx="42">
                  <c:v>10.924728255637261</c:v>
                </c:pt>
                <c:pt idx="43">
                  <c:v>36.028197969254279</c:v>
                </c:pt>
                <c:pt idx="44">
                  <c:v>49.119737599086719</c:v>
                </c:pt>
                <c:pt idx="45">
                  <c:v>54.755518954315846</c:v>
                </c:pt>
                <c:pt idx="46">
                  <c:v>42.883443277980277</c:v>
                </c:pt>
                <c:pt idx="47">
                  <c:v>29.624776554632451</c:v>
                </c:pt>
                <c:pt idx="48">
                  <c:v>32.495172420102421</c:v>
                </c:pt>
                <c:pt idx="49">
                  <c:v>13.884327625098384</c:v>
                </c:pt>
                <c:pt idx="50">
                  <c:v>16.375895767372029</c:v>
                </c:pt>
                <c:pt idx="51">
                  <c:v>13.104623938919923</c:v>
                </c:pt>
                <c:pt idx="52">
                  <c:v>0.61860395377301147</c:v>
                </c:pt>
                <c:pt idx="53">
                  <c:v>-1.8519204368336073</c:v>
                </c:pt>
                <c:pt idx="54">
                  <c:v>-13.467165773993017</c:v>
                </c:pt>
                <c:pt idx="55">
                  <c:v>-29.736980675235515</c:v>
                </c:pt>
                <c:pt idx="56">
                  <c:v>-31.163213680940139</c:v>
                </c:pt>
                <c:pt idx="57">
                  <c:v>-26.686392516894088</c:v>
                </c:pt>
                <c:pt idx="58">
                  <c:v>-36.493830396922334</c:v>
                </c:pt>
                <c:pt idx="59">
                  <c:v>-34.382945947242547</c:v>
                </c:pt>
                <c:pt idx="60">
                  <c:v>-35.438313336663391</c:v>
                </c:pt>
                <c:pt idx="61">
                  <c:v>-20.071967493627639</c:v>
                </c:pt>
                <c:pt idx="62">
                  <c:v>16.398329620753735</c:v>
                </c:pt>
                <c:pt idx="63">
                  <c:v>36.456697376909446</c:v>
                </c:pt>
                <c:pt idx="64">
                  <c:v>49.129393563227033</c:v>
                </c:pt>
                <c:pt idx="65">
                  <c:v>38.465579930007891</c:v>
                </c:pt>
                <c:pt idx="66">
                  <c:v>25.343443221402801</c:v>
                </c:pt>
                <c:pt idx="67">
                  <c:v>26.97315234491451</c:v>
                </c:pt>
                <c:pt idx="68">
                  <c:v>28.962723706107049</c:v>
                </c:pt>
                <c:pt idx="69">
                  <c:v>32.707433115666809</c:v>
                </c:pt>
                <c:pt idx="70">
                  <c:v>29.490991474426693</c:v>
                </c:pt>
                <c:pt idx="71">
                  <c:v>23.150089247955982</c:v>
                </c:pt>
                <c:pt idx="72">
                  <c:v>2.8932448739341474</c:v>
                </c:pt>
                <c:pt idx="73">
                  <c:v>18.197588533591027</c:v>
                </c:pt>
                <c:pt idx="74">
                  <c:v>8.9602376307106226</c:v>
                </c:pt>
                <c:pt idx="75">
                  <c:v>6.5135147272506311</c:v>
                </c:pt>
                <c:pt idx="76">
                  <c:v>2.5397979692560035</c:v>
                </c:pt>
                <c:pt idx="77">
                  <c:v>-4.357386285994405</c:v>
                </c:pt>
                <c:pt idx="78">
                  <c:v>-3.0535686788729581</c:v>
                </c:pt>
                <c:pt idx="79">
                  <c:v>-14.368179840734742</c:v>
                </c:pt>
                <c:pt idx="80">
                  <c:v>-15.509982127817642</c:v>
                </c:pt>
                <c:pt idx="81">
                  <c:v>-40.201750883289044</c:v>
                </c:pt>
                <c:pt idx="82">
                  <c:v>12.593093216518568</c:v>
                </c:pt>
                <c:pt idx="83">
                  <c:v>32.046341712440572</c:v>
                </c:pt>
                <c:pt idx="84">
                  <c:v>39.052648070443084</c:v>
                </c:pt>
                <c:pt idx="85">
                  <c:v>40.042616485883599</c:v>
                </c:pt>
                <c:pt idx="86">
                  <c:v>-23.796807418612865</c:v>
                </c:pt>
                <c:pt idx="87">
                  <c:v>-41.117303661106966</c:v>
                </c:pt>
                <c:pt idx="88">
                  <c:v>-32.328404118893296</c:v>
                </c:pt>
                <c:pt idx="89">
                  <c:v>-12.644431350661172</c:v>
                </c:pt>
                <c:pt idx="90">
                  <c:v>24.756560492257606</c:v>
                </c:pt>
                <c:pt idx="91">
                  <c:v>51.126989948156279</c:v>
                </c:pt>
                <c:pt idx="92">
                  <c:v>90.606331852651323</c:v>
                </c:pt>
                <c:pt idx="93">
                  <c:v>83.827897254285446</c:v>
                </c:pt>
                <c:pt idx="94">
                  <c:v>70.016072131614465</c:v>
                </c:pt>
                <c:pt idx="95">
                  <c:v>48.02582949440724</c:v>
                </c:pt>
                <c:pt idx="96">
                  <c:v>22.368589548376153</c:v>
                </c:pt>
                <c:pt idx="97">
                  <c:v>14.955854098134072</c:v>
                </c:pt>
                <c:pt idx="98">
                  <c:v>-2.0030105721627898</c:v>
                </c:pt>
                <c:pt idx="99">
                  <c:v>-0.6239931298362662</c:v>
                </c:pt>
                <c:pt idx="100">
                  <c:v>-9.6538687446820113</c:v>
                </c:pt>
                <c:pt idx="101">
                  <c:v>-3.4649867016905755</c:v>
                </c:pt>
                <c:pt idx="102">
                  <c:v>2.4325946356287789</c:v>
                </c:pt>
                <c:pt idx="103">
                  <c:v>12.935208999952025</c:v>
                </c:pt>
                <c:pt idx="104">
                  <c:v>11.679822228549197</c:v>
                </c:pt>
                <c:pt idx="105">
                  <c:v>9.9413050616835026</c:v>
                </c:pt>
                <c:pt idx="106">
                  <c:v>5.566473664408619</c:v>
                </c:pt>
                <c:pt idx="107">
                  <c:v>-5.0680038277690134</c:v>
                </c:pt>
                <c:pt idx="108">
                  <c:v>-6.3902044236643034</c:v>
                </c:pt>
                <c:pt idx="109">
                  <c:v>-12.779188807003061</c:v>
                </c:pt>
                <c:pt idx="110">
                  <c:v>-6.1890552385618331</c:v>
                </c:pt>
                <c:pt idx="111">
                  <c:v>-9.333253822034532</c:v>
                </c:pt>
                <c:pt idx="112">
                  <c:v>-18.175453959040809</c:v>
                </c:pt>
                <c:pt idx="113">
                  <c:v>-5.8070078826872624</c:v>
                </c:pt>
                <c:pt idx="114">
                  <c:v>-7.0675034572079518</c:v>
                </c:pt>
                <c:pt idx="115">
                  <c:v>3.4645068725057189</c:v>
                </c:pt>
                <c:pt idx="116">
                  <c:v>5.5566297379515639</c:v>
                </c:pt>
                <c:pt idx="117">
                  <c:v>-7.1893542008179647</c:v>
                </c:pt>
                <c:pt idx="118">
                  <c:v>-7.4505840148057354</c:v>
                </c:pt>
                <c:pt idx="119">
                  <c:v>-12.943813008779305</c:v>
                </c:pt>
                <c:pt idx="120">
                  <c:v>-1.8916141740901216</c:v>
                </c:pt>
                <c:pt idx="121">
                  <c:v>-5.9818255077174012</c:v>
                </c:pt>
                <c:pt idx="122">
                  <c:v>-11.272687540718817</c:v>
                </c:pt>
                <c:pt idx="123">
                  <c:v>-17.640642564670166</c:v>
                </c:pt>
                <c:pt idx="124">
                  <c:v>-36.377557056047401</c:v>
                </c:pt>
                <c:pt idx="125">
                  <c:v>-8.6838424955425868</c:v>
                </c:pt>
                <c:pt idx="126">
                  <c:v>0.558806434562511</c:v>
                </c:pt>
                <c:pt idx="127">
                  <c:v>12.133114850036614</c:v>
                </c:pt>
                <c:pt idx="128">
                  <c:v>41.05373554020732</c:v>
                </c:pt>
                <c:pt idx="129">
                  <c:v>18.894228580218481</c:v>
                </c:pt>
                <c:pt idx="130">
                  <c:v>18.447775974496363</c:v>
                </c:pt>
                <c:pt idx="131">
                  <c:v>17.871721871682382</c:v>
                </c:pt>
                <c:pt idx="132">
                  <c:v>-4.1858323223253979</c:v>
                </c:pt>
                <c:pt idx="133">
                  <c:v>11.753655370015231</c:v>
                </c:pt>
                <c:pt idx="134">
                  <c:v>11.664122735465064</c:v>
                </c:pt>
                <c:pt idx="135">
                  <c:v>19.764872824148267</c:v>
                </c:pt>
                <c:pt idx="136">
                  <c:v>21.504001149462237</c:v>
                </c:pt>
                <c:pt idx="137">
                  <c:v>17.857786505982219</c:v>
                </c:pt>
                <c:pt idx="138">
                  <c:v>14.317089099768555</c:v>
                </c:pt>
                <c:pt idx="139">
                  <c:v>3.4608056335576429</c:v>
                </c:pt>
                <c:pt idx="140">
                  <c:v>-2.3304630234404131</c:v>
                </c:pt>
                <c:pt idx="141">
                  <c:v>-10.886822785547142</c:v>
                </c:pt>
                <c:pt idx="142">
                  <c:v>1.4702767809313961</c:v>
                </c:pt>
                <c:pt idx="143">
                  <c:v>0.37481112528049398</c:v>
                </c:pt>
                <c:pt idx="144">
                  <c:v>12.212373367211777</c:v>
                </c:pt>
                <c:pt idx="145">
                  <c:v>17.35250022757613</c:v>
                </c:pt>
                <c:pt idx="146">
                  <c:v>6.2067930732193286</c:v>
                </c:pt>
                <c:pt idx="147">
                  <c:v>0.90377832573634009</c:v>
                </c:pt>
                <c:pt idx="148">
                  <c:v>-1.1726064854506362</c:v>
                </c:pt>
                <c:pt idx="149">
                  <c:v>-0.49160137227384526</c:v>
                </c:pt>
                <c:pt idx="150">
                  <c:v>-2.0917770389903358</c:v>
                </c:pt>
                <c:pt idx="151">
                  <c:v>8.5726020680223165</c:v>
                </c:pt>
                <c:pt idx="152">
                  <c:v>9.2351296755369461</c:v>
                </c:pt>
                <c:pt idx="153">
                  <c:v>6.9588677118146425</c:v>
                </c:pt>
                <c:pt idx="154">
                  <c:v>12.146936431024193</c:v>
                </c:pt>
                <c:pt idx="155">
                  <c:v>12.706576427484052</c:v>
                </c:pt>
                <c:pt idx="156">
                  <c:v>10.173667767674678</c:v>
                </c:pt>
                <c:pt idx="157">
                  <c:v>2.2747764619174049</c:v>
                </c:pt>
                <c:pt idx="158">
                  <c:v>3.5186382170192818</c:v>
                </c:pt>
                <c:pt idx="159">
                  <c:v>-2.3007668270409178</c:v>
                </c:pt>
                <c:pt idx="160">
                  <c:v>-1.2915633788486318</c:v>
                </c:pt>
                <c:pt idx="161">
                  <c:v>1.6358073732964602</c:v>
                </c:pt>
                <c:pt idx="162">
                  <c:v>-8.4117331860292417</c:v>
                </c:pt>
                <c:pt idx="163">
                  <c:v>-5.8627432615106549</c:v>
                </c:pt>
                <c:pt idx="164">
                  <c:v>-1.934525052679481</c:v>
                </c:pt>
                <c:pt idx="165">
                  <c:v>3.7429830743856307</c:v>
                </c:pt>
                <c:pt idx="166">
                  <c:v>6.768102266071141</c:v>
                </c:pt>
                <c:pt idx="167">
                  <c:v>2.1723063349426193</c:v>
                </c:pt>
                <c:pt idx="168">
                  <c:v>9.2457400345727621</c:v>
                </c:pt>
                <c:pt idx="169">
                  <c:v>5.8452108763271671</c:v>
                </c:pt>
                <c:pt idx="170">
                  <c:v>8.0314877369797415</c:v>
                </c:pt>
                <c:pt idx="171">
                  <c:v>11.795161118391267</c:v>
                </c:pt>
                <c:pt idx="172">
                  <c:v>0.89876826044170688</c:v>
                </c:pt>
                <c:pt idx="173">
                  <c:v>3.7381977794548771</c:v>
                </c:pt>
                <c:pt idx="174">
                  <c:v>12.066424482417641</c:v>
                </c:pt>
                <c:pt idx="175">
                  <c:v>18.775010746445126</c:v>
                </c:pt>
                <c:pt idx="176">
                  <c:v>13.122419317067124</c:v>
                </c:pt>
                <c:pt idx="177">
                  <c:v>13.094369046471684</c:v>
                </c:pt>
                <c:pt idx="178">
                  <c:v>6.5007349411078224</c:v>
                </c:pt>
                <c:pt idx="179">
                  <c:v>-2.7528438961438284</c:v>
                </c:pt>
                <c:pt idx="180">
                  <c:v>8.3971664845871299</c:v>
                </c:pt>
                <c:pt idx="181">
                  <c:v>6.424770656431229</c:v>
                </c:pt>
                <c:pt idx="182">
                  <c:v>6.7717479070866622</c:v>
                </c:pt>
                <c:pt idx="183">
                  <c:v>5.8976638958899352</c:v>
                </c:pt>
                <c:pt idx="184">
                  <c:v>2.6247892558019155</c:v>
                </c:pt>
                <c:pt idx="185">
                  <c:v>-6.7627421276938744</c:v>
                </c:pt>
                <c:pt idx="186">
                  <c:v>-16.489563865439106</c:v>
                </c:pt>
                <c:pt idx="187">
                  <c:v>-21.943826983344863</c:v>
                </c:pt>
                <c:pt idx="188">
                  <c:v>-30.771978843448871</c:v>
                </c:pt>
                <c:pt idx="189">
                  <c:v>-21.116958658758822</c:v>
                </c:pt>
                <c:pt idx="190">
                  <c:v>-23.278584025746476</c:v>
                </c:pt>
                <c:pt idx="191">
                  <c:v>-24.626588866889922</c:v>
                </c:pt>
                <c:pt idx="192">
                  <c:v>-26.056616607565989</c:v>
                </c:pt>
                <c:pt idx="193">
                  <c:v>-30.005050409148748</c:v>
                </c:pt>
                <c:pt idx="194">
                  <c:v>-32.325026169011352</c:v>
                </c:pt>
                <c:pt idx="195">
                  <c:v>-40.328143775619992</c:v>
                </c:pt>
                <c:pt idx="196">
                  <c:v>-47.783350098424677</c:v>
                </c:pt>
                <c:pt idx="197">
                  <c:v>-41.445341185789061</c:v>
                </c:pt>
                <c:pt idx="198">
                  <c:v>-17.951271027118384</c:v>
                </c:pt>
                <c:pt idx="199">
                  <c:v>-5.0188382041779462</c:v>
                </c:pt>
                <c:pt idx="200">
                  <c:v>20.219065018607388</c:v>
                </c:pt>
                <c:pt idx="201">
                  <c:v>16.038964430306407</c:v>
                </c:pt>
                <c:pt idx="202">
                  <c:v>0.78663699292495082</c:v>
                </c:pt>
                <c:pt idx="203">
                  <c:v>-1.7259802172106173</c:v>
                </c:pt>
                <c:pt idx="204">
                  <c:v>-3.6108391825879735</c:v>
                </c:pt>
                <c:pt idx="205">
                  <c:v>-2.4663946233319543</c:v>
                </c:pt>
                <c:pt idx="206">
                  <c:v>9.8471365226484728</c:v>
                </c:pt>
                <c:pt idx="207">
                  <c:v>25.274285639120887</c:v>
                </c:pt>
                <c:pt idx="208">
                  <c:v>22.790223056397618</c:v>
                </c:pt>
                <c:pt idx="209">
                  <c:v>28.976357030688234</c:v>
                </c:pt>
                <c:pt idx="210">
                  <c:v>26.195416734320091</c:v>
                </c:pt>
                <c:pt idx="211">
                  <c:v>37.444200531031463</c:v>
                </c:pt>
                <c:pt idx="212">
                  <c:v>37.075042975995736</c:v>
                </c:pt>
                <c:pt idx="213">
                  <c:v>24.41529990611745</c:v>
                </c:pt>
                <c:pt idx="214">
                  <c:v>20.083838125393978</c:v>
                </c:pt>
                <c:pt idx="215">
                  <c:v>17.006197621646777</c:v>
                </c:pt>
                <c:pt idx="216">
                  <c:v>4.9823974777819684</c:v>
                </c:pt>
                <c:pt idx="217">
                  <c:v>18.977791165388936</c:v>
                </c:pt>
                <c:pt idx="218">
                  <c:v>22.011668267552359</c:v>
                </c:pt>
                <c:pt idx="219">
                  <c:v>6.1188713219698885</c:v>
                </c:pt>
                <c:pt idx="220">
                  <c:v>6.5508145236425595</c:v>
                </c:pt>
                <c:pt idx="221">
                  <c:v>24.714404420506042</c:v>
                </c:pt>
                <c:pt idx="222">
                  <c:v>20.744728065000118</c:v>
                </c:pt>
                <c:pt idx="223">
                  <c:v>15.524816035069399</c:v>
                </c:pt>
                <c:pt idx="224">
                  <c:v>23.313753619911701</c:v>
                </c:pt>
                <c:pt idx="225">
                  <c:v>1.5788597557630595</c:v>
                </c:pt>
                <c:pt idx="226">
                  <c:v>-0.18683856191971127</c:v>
                </c:pt>
                <c:pt idx="227">
                  <c:v>10.366119487049454</c:v>
                </c:pt>
                <c:pt idx="228">
                  <c:v>7.3639469418923404</c:v>
                </c:pt>
                <c:pt idx="229">
                  <c:v>2.1559234757069161</c:v>
                </c:pt>
                <c:pt idx="230">
                  <c:v>2.9962696709405625</c:v>
                </c:pt>
                <c:pt idx="231">
                  <c:v>0.66131037832727557</c:v>
                </c:pt>
                <c:pt idx="232">
                  <c:v>7.526459946970748</c:v>
                </c:pt>
                <c:pt idx="233">
                  <c:v>8.4043222867244687</c:v>
                </c:pt>
                <c:pt idx="234">
                  <c:v>6.570563379490844</c:v>
                </c:pt>
                <c:pt idx="235">
                  <c:v>-4.3016626614705462</c:v>
                </c:pt>
                <c:pt idx="236">
                  <c:v>-8.5476638649539129</c:v>
                </c:pt>
                <c:pt idx="237">
                  <c:v>1.7280529270487079</c:v>
                </c:pt>
                <c:pt idx="238">
                  <c:v>6.9760740416473759</c:v>
                </c:pt>
                <c:pt idx="239">
                  <c:v>21.551981316634055</c:v>
                </c:pt>
                <c:pt idx="240">
                  <c:v>24.630792527282324</c:v>
                </c:pt>
                <c:pt idx="241">
                  <c:v>-1.5332372524768054</c:v>
                </c:pt>
                <c:pt idx="242">
                  <c:v>54.76043884757766</c:v>
                </c:pt>
                <c:pt idx="243">
                  <c:v>53.893843724255476</c:v>
                </c:pt>
                <c:pt idx="244">
                  <c:v>50.266253641091417</c:v>
                </c:pt>
                <c:pt idx="245">
                  <c:v>67.96465384823351</c:v>
                </c:pt>
                <c:pt idx="246">
                  <c:v>9.15119011004243</c:v>
                </c:pt>
                <c:pt idx="247">
                  <c:v>6.8330381788269943</c:v>
                </c:pt>
                <c:pt idx="248">
                  <c:v>9.1699226841101478</c:v>
                </c:pt>
                <c:pt idx="249">
                  <c:v>4.6224693988856389</c:v>
                </c:pt>
                <c:pt idx="250">
                  <c:v>-4.8757944702381861</c:v>
                </c:pt>
                <c:pt idx="251">
                  <c:v>-15.143220069878087</c:v>
                </c:pt>
                <c:pt idx="252">
                  <c:v>-18.836744754704803</c:v>
                </c:pt>
                <c:pt idx="253">
                  <c:v>-8.5601553413669897</c:v>
                </c:pt>
                <c:pt idx="254">
                  <c:v>-4.2881737956617432</c:v>
                </c:pt>
                <c:pt idx="255">
                  <c:v>7.3393209055887692</c:v>
                </c:pt>
                <c:pt idx="256">
                  <c:v>4.6516398973448894</c:v>
                </c:pt>
                <c:pt idx="257">
                  <c:v>-5.8952816748370278</c:v>
                </c:pt>
                <c:pt idx="258">
                  <c:v>-1.7653007796924638</c:v>
                </c:pt>
                <c:pt idx="259">
                  <c:v>-4.6062175349779304</c:v>
                </c:pt>
                <c:pt idx="260">
                  <c:v>-0.18157328459938693</c:v>
                </c:pt>
              </c:numCache>
            </c:numRef>
          </c:val>
          <c:smooth val="0"/>
          <c:extLst>
            <c:ext xmlns:c16="http://schemas.microsoft.com/office/drawing/2014/chart" uri="{C3380CC4-5D6E-409C-BE32-E72D297353CC}">
              <c16:uniqueId val="{00000002-E736-4284-9274-1A084CDF69F5}"/>
            </c:ext>
          </c:extLst>
        </c:ser>
        <c:ser>
          <c:idx val="1"/>
          <c:order val="2"/>
          <c:tx>
            <c:strRef>
              <c:f>dataChart1!$D$8</c:f>
              <c:strCache>
                <c:ptCount val="1"/>
                <c:pt idx="0">
                  <c:v>House sales</c:v>
                </c:pt>
              </c:strCache>
            </c:strRef>
          </c:tx>
          <c:spPr>
            <a:ln w="38100">
              <a:solidFill>
                <a:srgbClr val="FBB040"/>
              </a:solidFill>
              <a:prstDash val="solid"/>
            </a:ln>
          </c:spPr>
          <c:marker>
            <c:symbol val="none"/>
          </c:marker>
          <c:cat>
            <c:numLit>
              <c:formatCode>General</c:formatCode>
              <c:ptCount val="261"/>
              <c:pt idx="0">
                <c:v>21976</c:v>
              </c:pt>
              <c:pt idx="1">
                <c:v>22068</c:v>
              </c:pt>
              <c:pt idx="2">
                <c:v>22160</c:v>
              </c:pt>
              <c:pt idx="3">
                <c:v>22251</c:v>
              </c:pt>
              <c:pt idx="4">
                <c:v>22341</c:v>
              </c:pt>
              <c:pt idx="5">
                <c:v>22433</c:v>
              </c:pt>
              <c:pt idx="6">
                <c:v>22525</c:v>
              </c:pt>
              <c:pt idx="7">
                <c:v>22616</c:v>
              </c:pt>
              <c:pt idx="8">
                <c:v>22706</c:v>
              </c:pt>
              <c:pt idx="9">
                <c:v>22798</c:v>
              </c:pt>
              <c:pt idx="10">
                <c:v>22890</c:v>
              </c:pt>
              <c:pt idx="11">
                <c:v>22981</c:v>
              </c:pt>
              <c:pt idx="12">
                <c:v>23071</c:v>
              </c:pt>
              <c:pt idx="13">
                <c:v>23163</c:v>
              </c:pt>
              <c:pt idx="14">
                <c:v>23255</c:v>
              </c:pt>
              <c:pt idx="15">
                <c:v>23346</c:v>
              </c:pt>
              <c:pt idx="16">
                <c:v>23437</c:v>
              </c:pt>
              <c:pt idx="17">
                <c:v>23529</c:v>
              </c:pt>
              <c:pt idx="18">
                <c:v>23621</c:v>
              </c:pt>
              <c:pt idx="19">
                <c:v>23712</c:v>
              </c:pt>
              <c:pt idx="20">
                <c:v>23802</c:v>
              </c:pt>
              <c:pt idx="21">
                <c:v>23894</c:v>
              </c:pt>
              <c:pt idx="22">
                <c:v>23986</c:v>
              </c:pt>
              <c:pt idx="23">
                <c:v>24077</c:v>
              </c:pt>
              <c:pt idx="24">
                <c:v>24167</c:v>
              </c:pt>
              <c:pt idx="25">
                <c:v>24259</c:v>
              </c:pt>
              <c:pt idx="26">
                <c:v>24351</c:v>
              </c:pt>
              <c:pt idx="27">
                <c:v>24442</c:v>
              </c:pt>
              <c:pt idx="28">
                <c:v>24532</c:v>
              </c:pt>
              <c:pt idx="29">
                <c:v>24624</c:v>
              </c:pt>
              <c:pt idx="30">
                <c:v>24716</c:v>
              </c:pt>
              <c:pt idx="31">
                <c:v>24807</c:v>
              </c:pt>
              <c:pt idx="32">
                <c:v>24898</c:v>
              </c:pt>
              <c:pt idx="33">
                <c:v>24990</c:v>
              </c:pt>
              <c:pt idx="34">
                <c:v>25082</c:v>
              </c:pt>
              <c:pt idx="35">
                <c:v>25173</c:v>
              </c:pt>
              <c:pt idx="36">
                <c:v>25263</c:v>
              </c:pt>
              <c:pt idx="37">
                <c:v>25355</c:v>
              </c:pt>
              <c:pt idx="38">
                <c:v>25447</c:v>
              </c:pt>
              <c:pt idx="39">
                <c:v>25538</c:v>
              </c:pt>
              <c:pt idx="40">
                <c:v>25628</c:v>
              </c:pt>
              <c:pt idx="41">
                <c:v>25720</c:v>
              </c:pt>
              <c:pt idx="42">
                <c:v>25812</c:v>
              </c:pt>
              <c:pt idx="43">
                <c:v>25903</c:v>
              </c:pt>
              <c:pt idx="44">
                <c:v>25993</c:v>
              </c:pt>
              <c:pt idx="45">
                <c:v>26085</c:v>
              </c:pt>
              <c:pt idx="46">
                <c:v>26177</c:v>
              </c:pt>
              <c:pt idx="47">
                <c:v>26268</c:v>
              </c:pt>
              <c:pt idx="48">
                <c:v>26359</c:v>
              </c:pt>
              <c:pt idx="49">
                <c:v>26451</c:v>
              </c:pt>
              <c:pt idx="50">
                <c:v>26543</c:v>
              </c:pt>
              <c:pt idx="51">
                <c:v>26634</c:v>
              </c:pt>
              <c:pt idx="52">
                <c:v>26724</c:v>
              </c:pt>
              <c:pt idx="53">
                <c:v>26816</c:v>
              </c:pt>
              <c:pt idx="54">
                <c:v>26908</c:v>
              </c:pt>
              <c:pt idx="55">
                <c:v>26999</c:v>
              </c:pt>
              <c:pt idx="56">
                <c:v>27089</c:v>
              </c:pt>
              <c:pt idx="57">
                <c:v>27181</c:v>
              </c:pt>
              <c:pt idx="58">
                <c:v>27273</c:v>
              </c:pt>
              <c:pt idx="59">
                <c:v>27364</c:v>
              </c:pt>
              <c:pt idx="60">
                <c:v>27454</c:v>
              </c:pt>
              <c:pt idx="61">
                <c:v>27546</c:v>
              </c:pt>
              <c:pt idx="62">
                <c:v>27638</c:v>
              </c:pt>
              <c:pt idx="63">
                <c:v>27729</c:v>
              </c:pt>
              <c:pt idx="64">
                <c:v>27820</c:v>
              </c:pt>
              <c:pt idx="65">
                <c:v>27912</c:v>
              </c:pt>
              <c:pt idx="66">
                <c:v>28004</c:v>
              </c:pt>
              <c:pt idx="67">
                <c:v>28095</c:v>
              </c:pt>
              <c:pt idx="68">
                <c:v>28185</c:v>
              </c:pt>
              <c:pt idx="69">
                <c:v>28277</c:v>
              </c:pt>
              <c:pt idx="70">
                <c:v>28369</c:v>
              </c:pt>
              <c:pt idx="71">
                <c:v>28460</c:v>
              </c:pt>
              <c:pt idx="72">
                <c:v>28550</c:v>
              </c:pt>
              <c:pt idx="73">
                <c:v>28642</c:v>
              </c:pt>
              <c:pt idx="74">
                <c:v>28734</c:v>
              </c:pt>
              <c:pt idx="75">
                <c:v>28825</c:v>
              </c:pt>
              <c:pt idx="76">
                <c:v>28915</c:v>
              </c:pt>
              <c:pt idx="77">
                <c:v>29007</c:v>
              </c:pt>
              <c:pt idx="78">
                <c:v>29099</c:v>
              </c:pt>
              <c:pt idx="79">
                <c:v>29190</c:v>
              </c:pt>
              <c:pt idx="80">
                <c:v>29281</c:v>
              </c:pt>
              <c:pt idx="81">
                <c:v>29373</c:v>
              </c:pt>
              <c:pt idx="82">
                <c:v>29465</c:v>
              </c:pt>
              <c:pt idx="83">
                <c:v>29556</c:v>
              </c:pt>
              <c:pt idx="84">
                <c:v>29646</c:v>
              </c:pt>
              <c:pt idx="85">
                <c:v>29738</c:v>
              </c:pt>
              <c:pt idx="86">
                <c:v>29830</c:v>
              </c:pt>
              <c:pt idx="87">
                <c:v>29921</c:v>
              </c:pt>
              <c:pt idx="88">
                <c:v>30011</c:v>
              </c:pt>
              <c:pt idx="89">
                <c:v>30103</c:v>
              </c:pt>
              <c:pt idx="90">
                <c:v>30195</c:v>
              </c:pt>
              <c:pt idx="91">
                <c:v>30286</c:v>
              </c:pt>
              <c:pt idx="92">
                <c:v>30376</c:v>
              </c:pt>
              <c:pt idx="93">
                <c:v>30468</c:v>
              </c:pt>
              <c:pt idx="94">
                <c:v>30560</c:v>
              </c:pt>
              <c:pt idx="95">
                <c:v>30651</c:v>
              </c:pt>
              <c:pt idx="96">
                <c:v>30742</c:v>
              </c:pt>
              <c:pt idx="97">
                <c:v>30834</c:v>
              </c:pt>
              <c:pt idx="98">
                <c:v>30926</c:v>
              </c:pt>
              <c:pt idx="99">
                <c:v>31017</c:v>
              </c:pt>
              <c:pt idx="100">
                <c:v>31107</c:v>
              </c:pt>
              <c:pt idx="101">
                <c:v>31199</c:v>
              </c:pt>
              <c:pt idx="102">
                <c:v>31291</c:v>
              </c:pt>
              <c:pt idx="103">
                <c:v>31382</c:v>
              </c:pt>
              <c:pt idx="104">
                <c:v>31472</c:v>
              </c:pt>
              <c:pt idx="105">
                <c:v>31564</c:v>
              </c:pt>
              <c:pt idx="106">
                <c:v>31656</c:v>
              </c:pt>
              <c:pt idx="107">
                <c:v>31747</c:v>
              </c:pt>
              <c:pt idx="108">
                <c:v>31837</c:v>
              </c:pt>
              <c:pt idx="109">
                <c:v>31929</c:v>
              </c:pt>
              <c:pt idx="110">
                <c:v>32021</c:v>
              </c:pt>
              <c:pt idx="111">
                <c:v>32112</c:v>
              </c:pt>
              <c:pt idx="112">
                <c:v>32203</c:v>
              </c:pt>
              <c:pt idx="113">
                <c:v>32295</c:v>
              </c:pt>
              <c:pt idx="114">
                <c:v>32387</c:v>
              </c:pt>
              <c:pt idx="115">
                <c:v>32478</c:v>
              </c:pt>
              <c:pt idx="116">
                <c:v>32568</c:v>
              </c:pt>
              <c:pt idx="117">
                <c:v>32660</c:v>
              </c:pt>
              <c:pt idx="118">
                <c:v>32752</c:v>
              </c:pt>
              <c:pt idx="119">
                <c:v>32843</c:v>
              </c:pt>
              <c:pt idx="120">
                <c:v>32933</c:v>
              </c:pt>
              <c:pt idx="121">
                <c:v>33025</c:v>
              </c:pt>
              <c:pt idx="122">
                <c:v>33117</c:v>
              </c:pt>
              <c:pt idx="123">
                <c:v>33208</c:v>
              </c:pt>
              <c:pt idx="124">
                <c:v>33298</c:v>
              </c:pt>
              <c:pt idx="125">
                <c:v>33390</c:v>
              </c:pt>
              <c:pt idx="126">
                <c:v>33482</c:v>
              </c:pt>
              <c:pt idx="127">
                <c:v>33573</c:v>
              </c:pt>
              <c:pt idx="128">
                <c:v>33664</c:v>
              </c:pt>
              <c:pt idx="129">
                <c:v>33756</c:v>
              </c:pt>
              <c:pt idx="130">
                <c:v>33848</c:v>
              </c:pt>
              <c:pt idx="131">
                <c:v>33939</c:v>
              </c:pt>
              <c:pt idx="132">
                <c:v>34029</c:v>
              </c:pt>
              <c:pt idx="133">
                <c:v>34121</c:v>
              </c:pt>
              <c:pt idx="134">
                <c:v>34213</c:v>
              </c:pt>
              <c:pt idx="135">
                <c:v>34304</c:v>
              </c:pt>
              <c:pt idx="136">
                <c:v>34394</c:v>
              </c:pt>
              <c:pt idx="137">
                <c:v>34486</c:v>
              </c:pt>
              <c:pt idx="138">
                <c:v>34578</c:v>
              </c:pt>
              <c:pt idx="139">
                <c:v>34669</c:v>
              </c:pt>
              <c:pt idx="140">
                <c:v>34759</c:v>
              </c:pt>
              <c:pt idx="141">
                <c:v>34851</c:v>
              </c:pt>
              <c:pt idx="142">
                <c:v>34943</c:v>
              </c:pt>
              <c:pt idx="143">
                <c:v>35034</c:v>
              </c:pt>
              <c:pt idx="144">
                <c:v>35125</c:v>
              </c:pt>
              <c:pt idx="145">
                <c:v>35217</c:v>
              </c:pt>
              <c:pt idx="146">
                <c:v>35309</c:v>
              </c:pt>
              <c:pt idx="147">
                <c:v>35400</c:v>
              </c:pt>
              <c:pt idx="148">
                <c:v>35490</c:v>
              </c:pt>
              <c:pt idx="149">
                <c:v>35582</c:v>
              </c:pt>
              <c:pt idx="150">
                <c:v>35674</c:v>
              </c:pt>
              <c:pt idx="151">
                <c:v>35765</c:v>
              </c:pt>
              <c:pt idx="152">
                <c:v>35855</c:v>
              </c:pt>
              <c:pt idx="153">
                <c:v>35947</c:v>
              </c:pt>
              <c:pt idx="154">
                <c:v>36039</c:v>
              </c:pt>
              <c:pt idx="155">
                <c:v>36130</c:v>
              </c:pt>
              <c:pt idx="156">
                <c:v>36220</c:v>
              </c:pt>
              <c:pt idx="157">
                <c:v>36312</c:v>
              </c:pt>
              <c:pt idx="158">
                <c:v>36404</c:v>
              </c:pt>
              <c:pt idx="159">
                <c:v>36495</c:v>
              </c:pt>
              <c:pt idx="160">
                <c:v>36586</c:v>
              </c:pt>
              <c:pt idx="161">
                <c:v>36678</c:v>
              </c:pt>
              <c:pt idx="162">
                <c:v>36770</c:v>
              </c:pt>
              <c:pt idx="163">
                <c:v>36861</c:v>
              </c:pt>
              <c:pt idx="164">
                <c:v>36951</c:v>
              </c:pt>
              <c:pt idx="165">
                <c:v>37043</c:v>
              </c:pt>
              <c:pt idx="166">
                <c:v>37135</c:v>
              </c:pt>
              <c:pt idx="167">
                <c:v>37226</c:v>
              </c:pt>
              <c:pt idx="168">
                <c:v>37316</c:v>
              </c:pt>
              <c:pt idx="169">
                <c:v>37408</c:v>
              </c:pt>
              <c:pt idx="170">
                <c:v>37500</c:v>
              </c:pt>
              <c:pt idx="171">
                <c:v>37591</c:v>
              </c:pt>
              <c:pt idx="172">
                <c:v>37681</c:v>
              </c:pt>
              <c:pt idx="173">
                <c:v>37773</c:v>
              </c:pt>
              <c:pt idx="174">
                <c:v>37865</c:v>
              </c:pt>
              <c:pt idx="175">
                <c:v>37956</c:v>
              </c:pt>
              <c:pt idx="176">
                <c:v>38047</c:v>
              </c:pt>
              <c:pt idx="177">
                <c:v>38139</c:v>
              </c:pt>
              <c:pt idx="178">
                <c:v>38231</c:v>
              </c:pt>
              <c:pt idx="179">
                <c:v>38322</c:v>
              </c:pt>
              <c:pt idx="180">
                <c:v>38412</c:v>
              </c:pt>
              <c:pt idx="181">
                <c:v>38504</c:v>
              </c:pt>
              <c:pt idx="182">
                <c:v>38596</c:v>
              </c:pt>
              <c:pt idx="183">
                <c:v>38687</c:v>
              </c:pt>
              <c:pt idx="184">
                <c:v>38777</c:v>
              </c:pt>
              <c:pt idx="185">
                <c:v>38869</c:v>
              </c:pt>
              <c:pt idx="186">
                <c:v>38961</c:v>
              </c:pt>
              <c:pt idx="187">
                <c:v>39052</c:v>
              </c:pt>
              <c:pt idx="188">
                <c:v>39142</c:v>
              </c:pt>
              <c:pt idx="189">
                <c:v>39234</c:v>
              </c:pt>
              <c:pt idx="190">
                <c:v>39326</c:v>
              </c:pt>
              <c:pt idx="191">
                <c:v>39417</c:v>
              </c:pt>
              <c:pt idx="192">
                <c:v>39508</c:v>
              </c:pt>
              <c:pt idx="193">
                <c:v>39600</c:v>
              </c:pt>
              <c:pt idx="194">
                <c:v>39692</c:v>
              </c:pt>
              <c:pt idx="195">
                <c:v>39783</c:v>
              </c:pt>
              <c:pt idx="196">
                <c:v>39873</c:v>
              </c:pt>
              <c:pt idx="197">
                <c:v>39965</c:v>
              </c:pt>
              <c:pt idx="198">
                <c:v>40057</c:v>
              </c:pt>
              <c:pt idx="199">
                <c:v>40148</c:v>
              </c:pt>
              <c:pt idx="200">
                <c:v>40238</c:v>
              </c:pt>
              <c:pt idx="201">
                <c:v>40330</c:v>
              </c:pt>
              <c:pt idx="202">
                <c:v>40422</c:v>
              </c:pt>
              <c:pt idx="203">
                <c:v>40513</c:v>
              </c:pt>
              <c:pt idx="204">
                <c:v>40603</c:v>
              </c:pt>
              <c:pt idx="205">
                <c:v>40695</c:v>
              </c:pt>
              <c:pt idx="206">
                <c:v>40787</c:v>
              </c:pt>
              <c:pt idx="207">
                <c:v>40878</c:v>
              </c:pt>
              <c:pt idx="208">
                <c:v>40969</c:v>
              </c:pt>
              <c:pt idx="209">
                <c:v>41061</c:v>
              </c:pt>
              <c:pt idx="210">
                <c:v>41153</c:v>
              </c:pt>
              <c:pt idx="211">
                <c:v>41244</c:v>
              </c:pt>
              <c:pt idx="212">
                <c:v>41334</c:v>
              </c:pt>
              <c:pt idx="213">
                <c:v>41426</c:v>
              </c:pt>
              <c:pt idx="214">
                <c:v>41518</c:v>
              </c:pt>
              <c:pt idx="215">
                <c:v>41609</c:v>
              </c:pt>
              <c:pt idx="216">
                <c:v>41699</c:v>
              </c:pt>
              <c:pt idx="217">
                <c:v>41791</c:v>
              </c:pt>
              <c:pt idx="218">
                <c:v>41883</c:v>
              </c:pt>
              <c:pt idx="219">
                <c:v>41974</c:v>
              </c:pt>
              <c:pt idx="220">
                <c:v>42064</c:v>
              </c:pt>
              <c:pt idx="221">
                <c:v>42156</c:v>
              </c:pt>
              <c:pt idx="222">
                <c:v>42248</c:v>
              </c:pt>
              <c:pt idx="223">
                <c:v>42339</c:v>
              </c:pt>
              <c:pt idx="224">
                <c:v>42430</c:v>
              </c:pt>
              <c:pt idx="225">
                <c:v>42522</c:v>
              </c:pt>
              <c:pt idx="226">
                <c:v>42614</c:v>
              </c:pt>
              <c:pt idx="227">
                <c:v>42705</c:v>
              </c:pt>
              <c:pt idx="228">
                <c:v>42795</c:v>
              </c:pt>
              <c:pt idx="229">
                <c:v>42887</c:v>
              </c:pt>
              <c:pt idx="230">
                <c:v>42979</c:v>
              </c:pt>
              <c:pt idx="231">
                <c:v>43070</c:v>
              </c:pt>
              <c:pt idx="232">
                <c:v>43160</c:v>
              </c:pt>
              <c:pt idx="233">
                <c:v>43252</c:v>
              </c:pt>
              <c:pt idx="234">
                <c:v>43344</c:v>
              </c:pt>
              <c:pt idx="235">
                <c:v>43435</c:v>
              </c:pt>
              <c:pt idx="236">
                <c:v>43525</c:v>
              </c:pt>
              <c:pt idx="237">
                <c:v>43617</c:v>
              </c:pt>
              <c:pt idx="238">
                <c:v>43709</c:v>
              </c:pt>
              <c:pt idx="239">
                <c:v>43800</c:v>
              </c:pt>
              <c:pt idx="240">
                <c:v>43891</c:v>
              </c:pt>
              <c:pt idx="241">
                <c:v>43983</c:v>
              </c:pt>
              <c:pt idx="242">
                <c:v>44075</c:v>
              </c:pt>
              <c:pt idx="243">
                <c:v>44166</c:v>
              </c:pt>
              <c:pt idx="244">
                <c:v>44256</c:v>
              </c:pt>
              <c:pt idx="245">
                <c:v>44348</c:v>
              </c:pt>
              <c:pt idx="246">
                <c:v>44440</c:v>
              </c:pt>
              <c:pt idx="247">
                <c:v>44531</c:v>
              </c:pt>
              <c:pt idx="248">
                <c:v>44621</c:v>
              </c:pt>
              <c:pt idx="249">
                <c:v>44713</c:v>
              </c:pt>
              <c:pt idx="250">
                <c:v>44805</c:v>
              </c:pt>
              <c:pt idx="251">
                <c:v>44896</c:v>
              </c:pt>
              <c:pt idx="252">
                <c:v>44986</c:v>
              </c:pt>
              <c:pt idx="253">
                <c:v>45078</c:v>
              </c:pt>
              <c:pt idx="254">
                <c:v>45170</c:v>
              </c:pt>
              <c:pt idx="255">
                <c:v>45261</c:v>
              </c:pt>
              <c:pt idx="256">
                <c:v>45352</c:v>
              </c:pt>
              <c:pt idx="257">
                <c:v>45444</c:v>
              </c:pt>
              <c:pt idx="258">
                <c:v>45536</c:v>
              </c:pt>
              <c:pt idx="259">
                <c:v>45627</c:v>
              </c:pt>
              <c:pt idx="260">
                <c:v>45717</c:v>
              </c:pt>
            </c:numLit>
          </c:cat>
          <c:val>
            <c:numRef>
              <c:f>dataChart1!$D$9:$D$269</c:f>
              <c:numCache>
                <c:formatCode>0.00</c:formatCode>
                <c:ptCount val="261"/>
                <c:pt idx="19">
                  <c:v>2.0554897464258959</c:v>
                </c:pt>
                <c:pt idx="20">
                  <c:v>-3.1079605143287559</c:v>
                </c:pt>
                <c:pt idx="21">
                  <c:v>4.2810881618901728</c:v>
                </c:pt>
                <c:pt idx="22">
                  <c:v>1.3672012436255869</c:v>
                </c:pt>
                <c:pt idx="23">
                  <c:v>6.8367995710369813</c:v>
                </c:pt>
                <c:pt idx="24">
                  <c:v>3.8382635708642585</c:v>
                </c:pt>
                <c:pt idx="25">
                  <c:v>-10.960438293584577</c:v>
                </c:pt>
                <c:pt idx="26">
                  <c:v>-28.749607098945276</c:v>
                </c:pt>
                <c:pt idx="27">
                  <c:v>-32.769493455227675</c:v>
                </c:pt>
                <c:pt idx="28">
                  <c:v>-15.492561565396395</c:v>
                </c:pt>
                <c:pt idx="29">
                  <c:v>17.38820279513395</c:v>
                </c:pt>
                <c:pt idx="30">
                  <c:v>37.565887397654954</c:v>
                </c:pt>
                <c:pt idx="31">
                  <c:v>41.372431515898271</c:v>
                </c:pt>
                <c:pt idx="32">
                  <c:v>25.928284123863357</c:v>
                </c:pt>
                <c:pt idx="33">
                  <c:v>-4.5156926287898216</c:v>
                </c:pt>
                <c:pt idx="34">
                  <c:v>0.17705055695708971</c:v>
                </c:pt>
                <c:pt idx="35">
                  <c:v>-2.2466161163941303</c:v>
                </c:pt>
                <c:pt idx="36">
                  <c:v>-1.4162359451777018E-3</c:v>
                </c:pt>
                <c:pt idx="37">
                  <c:v>0.99405711661889296</c:v>
                </c:pt>
                <c:pt idx="38">
                  <c:v>-15.516156134885932</c:v>
                </c:pt>
                <c:pt idx="39">
                  <c:v>-10.928480031532077</c:v>
                </c:pt>
                <c:pt idx="40">
                  <c:v>-15.711234792218834</c:v>
                </c:pt>
                <c:pt idx="41">
                  <c:v>8.9115341288985412</c:v>
                </c:pt>
                <c:pt idx="42">
                  <c:v>29.719090301321412</c:v>
                </c:pt>
                <c:pt idx="43">
                  <c:v>36.381540317185589</c:v>
                </c:pt>
                <c:pt idx="44">
                  <c:v>57.143108766106828</c:v>
                </c:pt>
                <c:pt idx="45">
                  <c:v>40.175862162148192</c:v>
                </c:pt>
                <c:pt idx="46">
                  <c:v>29.683213496890197</c:v>
                </c:pt>
                <c:pt idx="47">
                  <c:v>22.610177103090226</c:v>
                </c:pt>
                <c:pt idx="48">
                  <c:v>7.0471285538640576</c:v>
                </c:pt>
                <c:pt idx="49">
                  <c:v>6.5255598247060265</c:v>
                </c:pt>
                <c:pt idx="50">
                  <c:v>12.612440728498928</c:v>
                </c:pt>
                <c:pt idx="51">
                  <c:v>16.011441248858276</c:v>
                </c:pt>
                <c:pt idx="52">
                  <c:v>11.612940650960507</c:v>
                </c:pt>
                <c:pt idx="53">
                  <c:v>1.5679939209733043</c:v>
                </c:pt>
                <c:pt idx="54">
                  <c:v>-18.241574806599694</c:v>
                </c:pt>
                <c:pt idx="55">
                  <c:v>-29.733882347560844</c:v>
                </c:pt>
                <c:pt idx="56">
                  <c:v>-25.29788777954354</c:v>
                </c:pt>
                <c:pt idx="57">
                  <c:v>-13.057538632031374</c:v>
                </c:pt>
                <c:pt idx="58">
                  <c:v>-9.8031247046367618</c:v>
                </c:pt>
                <c:pt idx="59">
                  <c:v>-16.249768016811228</c:v>
                </c:pt>
                <c:pt idx="60">
                  <c:v>-16.434212362919347</c:v>
                </c:pt>
                <c:pt idx="61">
                  <c:v>22.860707846900617</c:v>
                </c:pt>
                <c:pt idx="62">
                  <c:v>30.559112975907219</c:v>
                </c:pt>
                <c:pt idx="63">
                  <c:v>62.102231755726407</c:v>
                </c:pt>
                <c:pt idx="64">
                  <c:v>56.514276648473022</c:v>
                </c:pt>
                <c:pt idx="65">
                  <c:v>11.670688476020636</c:v>
                </c:pt>
                <c:pt idx="66">
                  <c:v>27.171314466783468</c:v>
                </c:pt>
                <c:pt idx="67">
                  <c:v>18.915153327708296</c:v>
                </c:pt>
                <c:pt idx="68">
                  <c:v>42.850993258989924</c:v>
                </c:pt>
                <c:pt idx="69">
                  <c:v>41.676606559111043</c:v>
                </c:pt>
                <c:pt idx="70">
                  <c:v>25.205638707356719</c:v>
                </c:pt>
                <c:pt idx="71">
                  <c:v>16.927993781958968</c:v>
                </c:pt>
                <c:pt idx="72">
                  <c:v>-4.5987177976829745</c:v>
                </c:pt>
                <c:pt idx="73">
                  <c:v>7.0890600864726849</c:v>
                </c:pt>
                <c:pt idx="74">
                  <c:v>0.44266707466606192</c:v>
                </c:pt>
                <c:pt idx="75">
                  <c:v>2.4332293943625993</c:v>
                </c:pt>
                <c:pt idx="76">
                  <c:v>-1.6973413433570395</c:v>
                </c:pt>
                <c:pt idx="77">
                  <c:v>-12.738257420281155</c:v>
                </c:pt>
                <c:pt idx="78">
                  <c:v>-6.0273337739205379</c:v>
                </c:pt>
                <c:pt idx="79">
                  <c:v>-23.911018383711578</c:v>
                </c:pt>
                <c:pt idx="80">
                  <c:v>-26.604757930852614</c:v>
                </c:pt>
                <c:pt idx="81">
                  <c:v>-33.641084217295784</c:v>
                </c:pt>
                <c:pt idx="82">
                  <c:v>26.930467068673153</c:v>
                </c:pt>
                <c:pt idx="83">
                  <c:v>29.08695821182177</c:v>
                </c:pt>
                <c:pt idx="84">
                  <c:v>32.590513017065511</c:v>
                </c:pt>
                <c:pt idx="85">
                  <c:v>33.602128036712251</c:v>
                </c:pt>
                <c:pt idx="86">
                  <c:v>-38.835510653168377</c:v>
                </c:pt>
                <c:pt idx="87">
                  <c:v>-24.048413750767047</c:v>
                </c:pt>
                <c:pt idx="88">
                  <c:v>-24.138616062131902</c:v>
                </c:pt>
                <c:pt idx="89">
                  <c:v>-15.425235521058113</c:v>
                </c:pt>
                <c:pt idx="90">
                  <c:v>16.197345351446621</c:v>
                </c:pt>
                <c:pt idx="91">
                  <c:v>44.186881633552574</c:v>
                </c:pt>
                <c:pt idx="92">
                  <c:v>64.970290757995841</c:v>
                </c:pt>
                <c:pt idx="93">
                  <c:v>80.889382922582669</c:v>
                </c:pt>
                <c:pt idx="94">
                  <c:v>53.800937186442255</c:v>
                </c:pt>
                <c:pt idx="95">
                  <c:v>39.665859129923319</c:v>
                </c:pt>
                <c:pt idx="96">
                  <c:v>24.462992981651933</c:v>
                </c:pt>
                <c:pt idx="97">
                  <c:v>3.4053103384009162</c:v>
                </c:pt>
                <c:pt idx="98">
                  <c:v>9.0639105110050409</c:v>
                </c:pt>
                <c:pt idx="99">
                  <c:v>-7.4113573365510899</c:v>
                </c:pt>
                <c:pt idx="100">
                  <c:v>0.42276330084007263</c:v>
                </c:pt>
                <c:pt idx="101">
                  <c:v>7.9216648447114038</c:v>
                </c:pt>
                <c:pt idx="102">
                  <c:v>18.072992563099987</c:v>
                </c:pt>
                <c:pt idx="103">
                  <c:v>13.544139932550232</c:v>
                </c:pt>
                <c:pt idx="104">
                  <c:v>19.671669593422038</c:v>
                </c:pt>
                <c:pt idx="105">
                  <c:v>19.991990232916137</c:v>
                </c:pt>
                <c:pt idx="106">
                  <c:v>1.4864582368724548</c:v>
                </c:pt>
                <c:pt idx="107">
                  <c:v>8.1434306162444408</c:v>
                </c:pt>
                <c:pt idx="108">
                  <c:v>-5.0856006238239004</c:v>
                </c:pt>
                <c:pt idx="109">
                  <c:v>-12.074395881242701</c:v>
                </c:pt>
                <c:pt idx="110">
                  <c:v>-3.8757985685637824</c:v>
                </c:pt>
                <c:pt idx="111">
                  <c:v>-12.987669562481717</c:v>
                </c:pt>
                <c:pt idx="112">
                  <c:v>-10.101325034224637</c:v>
                </c:pt>
                <c:pt idx="113">
                  <c:v>6.4499030528920409</c:v>
                </c:pt>
                <c:pt idx="114">
                  <c:v>7.0640137603486277</c:v>
                </c:pt>
                <c:pt idx="115">
                  <c:v>9.1745148216494226</c:v>
                </c:pt>
                <c:pt idx="116">
                  <c:v>2.107733924778401</c:v>
                </c:pt>
                <c:pt idx="117">
                  <c:v>-8.9990979715534554</c:v>
                </c:pt>
                <c:pt idx="118">
                  <c:v>1.9779845391757425</c:v>
                </c:pt>
                <c:pt idx="119">
                  <c:v>0.18757885669965546</c:v>
                </c:pt>
                <c:pt idx="120">
                  <c:v>-3.1225900873195958</c:v>
                </c:pt>
                <c:pt idx="121">
                  <c:v>-11.015182315590268</c:v>
                </c:pt>
                <c:pt idx="122">
                  <c:v>-23.818171964099392</c:v>
                </c:pt>
                <c:pt idx="123">
                  <c:v>-26.991669638349038</c:v>
                </c:pt>
                <c:pt idx="124">
                  <c:v>-21.399965380265154</c:v>
                </c:pt>
                <c:pt idx="125">
                  <c:v>-0.63755313387901502</c:v>
                </c:pt>
                <c:pt idx="126">
                  <c:v>1.5015451343344592</c:v>
                </c:pt>
                <c:pt idx="127">
                  <c:v>19.441947981599469</c:v>
                </c:pt>
                <c:pt idx="128">
                  <c:v>36.996648508686292</c:v>
                </c:pt>
                <c:pt idx="129">
                  <c:v>16.21923761685219</c:v>
                </c:pt>
                <c:pt idx="130">
                  <c:v>32.770875726780552</c:v>
                </c:pt>
                <c:pt idx="131">
                  <c:v>21.401661419515342</c:v>
                </c:pt>
                <c:pt idx="132">
                  <c:v>1.9016788199173602</c:v>
                </c:pt>
                <c:pt idx="133">
                  <c:v>21.354199900262948</c:v>
                </c:pt>
                <c:pt idx="134">
                  <c:v>8.2930750235557245</c:v>
                </c:pt>
                <c:pt idx="135">
                  <c:v>25.175717209897638</c:v>
                </c:pt>
                <c:pt idx="136">
                  <c:v>20.555926648160508</c:v>
                </c:pt>
                <c:pt idx="137">
                  <c:v>6.8572763343553591</c:v>
                </c:pt>
                <c:pt idx="138">
                  <c:v>2.3741914564397639</c:v>
                </c:pt>
                <c:pt idx="139">
                  <c:v>-11.564637277006415</c:v>
                </c:pt>
                <c:pt idx="140">
                  <c:v>-11.052129876954458</c:v>
                </c:pt>
                <c:pt idx="141">
                  <c:v>5.7693766139856066</c:v>
                </c:pt>
                <c:pt idx="142">
                  <c:v>14.574346254439835</c:v>
                </c:pt>
                <c:pt idx="143">
                  <c:v>9.743556534144826</c:v>
                </c:pt>
                <c:pt idx="144">
                  <c:v>25.163382021731515</c:v>
                </c:pt>
                <c:pt idx="145">
                  <c:v>10.554911561081942</c:v>
                </c:pt>
                <c:pt idx="146">
                  <c:v>12.089007057967255</c:v>
                </c:pt>
                <c:pt idx="147">
                  <c:v>12.577977935302226</c:v>
                </c:pt>
                <c:pt idx="148">
                  <c:v>13.438768209157814</c:v>
                </c:pt>
                <c:pt idx="149">
                  <c:v>7.426369462442068</c:v>
                </c:pt>
                <c:pt idx="150">
                  <c:v>7.0528582342187569</c:v>
                </c:pt>
                <c:pt idx="151">
                  <c:v>9.760982420841124</c:v>
                </c:pt>
                <c:pt idx="152">
                  <c:v>6.8214227939433334</c:v>
                </c:pt>
                <c:pt idx="153">
                  <c:v>17.083696313871432</c:v>
                </c:pt>
                <c:pt idx="154">
                  <c:v>5.998441251465934</c:v>
                </c:pt>
                <c:pt idx="155">
                  <c:v>17.333066595262761</c:v>
                </c:pt>
                <c:pt idx="156">
                  <c:v>4.4791437280231481</c:v>
                </c:pt>
                <c:pt idx="157">
                  <c:v>6.2802050830203786</c:v>
                </c:pt>
                <c:pt idx="158">
                  <c:v>5.6839809113323163</c:v>
                </c:pt>
                <c:pt idx="159">
                  <c:v>-5.9462850548456379</c:v>
                </c:pt>
                <c:pt idx="160">
                  <c:v>2.6096630768886517</c:v>
                </c:pt>
                <c:pt idx="161">
                  <c:v>-8.2460467532975272</c:v>
                </c:pt>
                <c:pt idx="162">
                  <c:v>2.42329192801283</c:v>
                </c:pt>
                <c:pt idx="163">
                  <c:v>8.9630488009350895</c:v>
                </c:pt>
                <c:pt idx="164">
                  <c:v>9.6843889846698321</c:v>
                </c:pt>
                <c:pt idx="165">
                  <c:v>9.2966852282732972</c:v>
                </c:pt>
                <c:pt idx="166">
                  <c:v>-0.33469821755298401</c:v>
                </c:pt>
                <c:pt idx="167">
                  <c:v>0.98738635589077628</c:v>
                </c:pt>
                <c:pt idx="168">
                  <c:v>-1.3678191309151182</c:v>
                </c:pt>
                <c:pt idx="169">
                  <c:v>8.5258522904891674</c:v>
                </c:pt>
                <c:pt idx="170">
                  <c:v>16.646938176161065</c:v>
                </c:pt>
                <c:pt idx="171">
                  <c:v>11.394486155892814</c:v>
                </c:pt>
                <c:pt idx="172">
                  <c:v>7.8531826264183948</c:v>
                </c:pt>
                <c:pt idx="173">
                  <c:v>17.3880371458743</c:v>
                </c:pt>
                <c:pt idx="174">
                  <c:v>19.501994116522589</c:v>
                </c:pt>
                <c:pt idx="175">
                  <c:v>13.573944373430336</c:v>
                </c:pt>
                <c:pt idx="176">
                  <c:v>25.645101336833235</c:v>
                </c:pt>
                <c:pt idx="177">
                  <c:v>11.649406344756732</c:v>
                </c:pt>
                <c:pt idx="178">
                  <c:v>0.75606464889464142</c:v>
                </c:pt>
                <c:pt idx="179">
                  <c:v>12.460097449887357</c:v>
                </c:pt>
                <c:pt idx="180">
                  <c:v>8.246929204052428</c:v>
                </c:pt>
                <c:pt idx="181">
                  <c:v>7.2817566696234781</c:v>
                </c:pt>
                <c:pt idx="182">
                  <c:v>12.523858689396071</c:v>
                </c:pt>
                <c:pt idx="183">
                  <c:v>2.1051728095945106</c:v>
                </c:pt>
                <c:pt idx="184">
                  <c:v>-11.09799827371463</c:v>
                </c:pt>
                <c:pt idx="185">
                  <c:v>-12.296146891759292</c:v>
                </c:pt>
                <c:pt idx="186">
                  <c:v>-21.3177160142269</c:v>
                </c:pt>
                <c:pt idx="187">
                  <c:v>-21.231781699905088</c:v>
                </c:pt>
                <c:pt idx="188">
                  <c:v>-22.372005148145135</c:v>
                </c:pt>
                <c:pt idx="189">
                  <c:v>-21.558678150664672</c:v>
                </c:pt>
                <c:pt idx="190">
                  <c:v>-25.838801930859169</c:v>
                </c:pt>
                <c:pt idx="191">
                  <c:v>-30.670553478950897</c:v>
                </c:pt>
                <c:pt idx="192">
                  <c:v>-29.610494590610141</c:v>
                </c:pt>
                <c:pt idx="193">
                  <c:v>-39.127443435004345</c:v>
                </c:pt>
                <c:pt idx="194">
                  <c:v>-37.606153857126571</c:v>
                </c:pt>
                <c:pt idx="195">
                  <c:v>-41.625357501308123</c:v>
                </c:pt>
                <c:pt idx="196">
                  <c:v>-40.190648863157278</c:v>
                </c:pt>
                <c:pt idx="197">
                  <c:v>-23.389100283628864</c:v>
                </c:pt>
                <c:pt idx="198">
                  <c:v>-2.0265700644307785</c:v>
                </c:pt>
                <c:pt idx="199">
                  <c:v>2.4345555429033308</c:v>
                </c:pt>
                <c:pt idx="200">
                  <c:v>5.7802615087782065</c:v>
                </c:pt>
                <c:pt idx="201">
                  <c:v>-5.1396583743232469</c:v>
                </c:pt>
                <c:pt idx="202">
                  <c:v>-26.837149686231719</c:v>
                </c:pt>
                <c:pt idx="203">
                  <c:v>-17.493354128179785</c:v>
                </c:pt>
                <c:pt idx="204">
                  <c:v>-15.343807706626873</c:v>
                </c:pt>
                <c:pt idx="205">
                  <c:v>-5.8010011908400223</c:v>
                </c:pt>
                <c:pt idx="206">
                  <c:v>2.6812940771879372</c:v>
                </c:pt>
                <c:pt idx="207">
                  <c:v>11.120574677117876</c:v>
                </c:pt>
                <c:pt idx="208">
                  <c:v>21.876820679786434</c:v>
                </c:pt>
                <c:pt idx="209">
                  <c:v>19.988562369271801</c:v>
                </c:pt>
                <c:pt idx="210">
                  <c:v>26.210446719665018</c:v>
                </c:pt>
                <c:pt idx="211">
                  <c:v>17.00105780916126</c:v>
                </c:pt>
                <c:pt idx="212">
                  <c:v>29.934137809169247</c:v>
                </c:pt>
                <c:pt idx="213">
                  <c:v>27.219816214757071</c:v>
                </c:pt>
                <c:pt idx="214">
                  <c:v>11.835827828575816</c:v>
                </c:pt>
                <c:pt idx="215">
                  <c:v>27.463585291572223</c:v>
                </c:pt>
                <c:pt idx="216">
                  <c:v>2.7247299308409136</c:v>
                </c:pt>
                <c:pt idx="217">
                  <c:v>2.8917585689836702</c:v>
                </c:pt>
                <c:pt idx="218">
                  <c:v>18.560603695626845</c:v>
                </c:pt>
                <c:pt idx="219">
                  <c:v>8.3372928233860879</c:v>
                </c:pt>
                <c:pt idx="220">
                  <c:v>21.86403486022683</c:v>
                </c:pt>
                <c:pt idx="221">
                  <c:v>18.38655152835068</c:v>
                </c:pt>
                <c:pt idx="222">
                  <c:v>13.416222753723273</c:v>
                </c:pt>
                <c:pt idx="223">
                  <c:v>9.895727147810188</c:v>
                </c:pt>
                <c:pt idx="224">
                  <c:v>1.7413379244609146</c:v>
                </c:pt>
                <c:pt idx="225">
                  <c:v>16.044045340487649</c:v>
                </c:pt>
                <c:pt idx="226">
                  <c:v>19.829186415852547</c:v>
                </c:pt>
                <c:pt idx="227">
                  <c:v>13.197870754397922</c:v>
                </c:pt>
                <c:pt idx="228">
                  <c:v>17.094536914503117</c:v>
                </c:pt>
                <c:pt idx="229">
                  <c:v>9.4725168916670519</c:v>
                </c:pt>
                <c:pt idx="230">
                  <c:v>1.5789758481795593</c:v>
                </c:pt>
                <c:pt idx="231">
                  <c:v>18.070923228964688</c:v>
                </c:pt>
                <c:pt idx="232">
                  <c:v>8.8813497561719856</c:v>
                </c:pt>
                <c:pt idx="233">
                  <c:v>8.2904459268349608</c:v>
                </c:pt>
                <c:pt idx="234">
                  <c:v>6.8626688635265207</c:v>
                </c:pt>
                <c:pt idx="235">
                  <c:v>-11.347808044096137</c:v>
                </c:pt>
                <c:pt idx="236">
                  <c:v>9.2314436540518372</c:v>
                </c:pt>
                <c:pt idx="237">
                  <c:v>11.100900436249008</c:v>
                </c:pt>
                <c:pt idx="238">
                  <c:v>18.047072076770807</c:v>
                </c:pt>
                <c:pt idx="239">
                  <c:v>25.875902795376785</c:v>
                </c:pt>
                <c:pt idx="240">
                  <c:v>4.2351230794984627</c:v>
                </c:pt>
                <c:pt idx="241">
                  <c:v>8.4635913459771306</c:v>
                </c:pt>
                <c:pt idx="242">
                  <c:v>68.512903928720164</c:v>
                </c:pt>
                <c:pt idx="243">
                  <c:v>59.422214992640185</c:v>
                </c:pt>
                <c:pt idx="244">
                  <c:v>56.873545008992416</c:v>
                </c:pt>
                <c:pt idx="245">
                  <c:v>38.017200476145334</c:v>
                </c:pt>
                <c:pt idx="246">
                  <c:v>-27.642663574154216</c:v>
                </c:pt>
                <c:pt idx="247">
                  <c:v>-13.4921840173656</c:v>
                </c:pt>
                <c:pt idx="248">
                  <c:v>-5.3083167705371501</c:v>
                </c:pt>
                <c:pt idx="249">
                  <c:v>-10.991564535540883</c:v>
                </c:pt>
                <c:pt idx="250">
                  <c:v>-11.957161879304703</c:v>
                </c:pt>
                <c:pt idx="251">
                  <c:v>-14.638244569829595</c:v>
                </c:pt>
                <c:pt idx="252">
                  <c:v>-6.6368579693615679</c:v>
                </c:pt>
                <c:pt idx="253">
                  <c:v>16.988949950333193</c:v>
                </c:pt>
                <c:pt idx="254">
                  <c:v>20.102857708914726</c:v>
                </c:pt>
                <c:pt idx="255">
                  <c:v>10.219415821536288</c:v>
                </c:pt>
                <c:pt idx="256">
                  <c:v>6.8756231515355051</c:v>
                </c:pt>
                <c:pt idx="257">
                  <c:v>-3.4975959399879519E-2</c:v>
                </c:pt>
                <c:pt idx="258">
                  <c:v>5.6020011310890965</c:v>
                </c:pt>
                <c:pt idx="259">
                  <c:v>5.2873451837759795</c:v>
                </c:pt>
                <c:pt idx="260">
                  <c:v>-2.5099631397324935</c:v>
                </c:pt>
              </c:numCache>
            </c:numRef>
          </c:val>
          <c:smooth val="0"/>
          <c:extLst>
            <c:ext xmlns:c16="http://schemas.microsoft.com/office/drawing/2014/chart" uri="{C3380CC4-5D6E-409C-BE32-E72D297353CC}">
              <c16:uniqueId val="{00000003-E736-4284-9274-1A084CDF69F5}"/>
            </c:ext>
          </c:extLst>
        </c:ser>
        <c:dLbls>
          <c:showLegendKey val="0"/>
          <c:showVal val="0"/>
          <c:showCatName val="0"/>
          <c:showSerName val="0"/>
          <c:showPercent val="0"/>
          <c:showBubbleSize val="0"/>
        </c:dLbls>
        <c:marker val="1"/>
        <c:smooth val="0"/>
        <c:axId val="1245729871"/>
        <c:axId val="1245731311"/>
      </c:lineChart>
      <c:lineChart>
        <c:grouping val="standard"/>
        <c:varyColors val="0"/>
        <c:ser>
          <c:idx val="2"/>
          <c:order val="0"/>
          <c:tx>
            <c:strRef>
              <c:f>dataChart1!$B$8</c:f>
              <c:strCache>
                <c:ptCount val="1"/>
                <c:pt idx="0">
                  <c:v>Real house prices</c:v>
                </c:pt>
              </c:strCache>
            </c:strRef>
          </c:tx>
          <c:spPr>
            <a:ln w="38100">
              <a:solidFill>
                <a:srgbClr val="C3362B"/>
              </a:solidFill>
              <a:prstDash val="solid"/>
            </a:ln>
          </c:spPr>
          <c:marker>
            <c:symbol val="none"/>
          </c:marker>
          <c:cat>
            <c:numRef>
              <c:f>dataChart1!$A$9:$A$269</c:f>
              <c:numCache>
                <c:formatCode>m/d/yyyy</c:formatCode>
                <c:ptCount val="261"/>
                <c:pt idx="0">
                  <c:v>21976</c:v>
                </c:pt>
                <c:pt idx="1">
                  <c:v>22068</c:v>
                </c:pt>
                <c:pt idx="2">
                  <c:v>22160</c:v>
                </c:pt>
                <c:pt idx="3">
                  <c:v>22251</c:v>
                </c:pt>
                <c:pt idx="4">
                  <c:v>22341</c:v>
                </c:pt>
                <c:pt idx="5">
                  <c:v>22433</c:v>
                </c:pt>
                <c:pt idx="6">
                  <c:v>22525</c:v>
                </c:pt>
                <c:pt idx="7">
                  <c:v>22616</c:v>
                </c:pt>
                <c:pt idx="8">
                  <c:v>22706</c:v>
                </c:pt>
                <c:pt idx="9">
                  <c:v>22798</c:v>
                </c:pt>
                <c:pt idx="10">
                  <c:v>22890</c:v>
                </c:pt>
                <c:pt idx="11">
                  <c:v>22981</c:v>
                </c:pt>
                <c:pt idx="12">
                  <c:v>23071</c:v>
                </c:pt>
                <c:pt idx="13">
                  <c:v>23163</c:v>
                </c:pt>
                <c:pt idx="14">
                  <c:v>23255</c:v>
                </c:pt>
                <c:pt idx="15">
                  <c:v>23346</c:v>
                </c:pt>
                <c:pt idx="16">
                  <c:v>23437</c:v>
                </c:pt>
                <c:pt idx="17">
                  <c:v>23529</c:v>
                </c:pt>
                <c:pt idx="18">
                  <c:v>23621</c:v>
                </c:pt>
                <c:pt idx="19">
                  <c:v>23712</c:v>
                </c:pt>
                <c:pt idx="20">
                  <c:v>23802</c:v>
                </c:pt>
                <c:pt idx="21">
                  <c:v>23894</c:v>
                </c:pt>
                <c:pt idx="22">
                  <c:v>23986</c:v>
                </c:pt>
                <c:pt idx="23">
                  <c:v>24077</c:v>
                </c:pt>
                <c:pt idx="24">
                  <c:v>24167</c:v>
                </c:pt>
                <c:pt idx="25">
                  <c:v>24259</c:v>
                </c:pt>
                <c:pt idx="26">
                  <c:v>24351</c:v>
                </c:pt>
                <c:pt idx="27">
                  <c:v>24442</c:v>
                </c:pt>
                <c:pt idx="28">
                  <c:v>24532</c:v>
                </c:pt>
                <c:pt idx="29">
                  <c:v>24624</c:v>
                </c:pt>
                <c:pt idx="30">
                  <c:v>24716</c:v>
                </c:pt>
                <c:pt idx="31">
                  <c:v>24807</c:v>
                </c:pt>
                <c:pt idx="32">
                  <c:v>24898</c:v>
                </c:pt>
                <c:pt idx="33">
                  <c:v>24990</c:v>
                </c:pt>
                <c:pt idx="34">
                  <c:v>25082</c:v>
                </c:pt>
                <c:pt idx="35">
                  <c:v>25173</c:v>
                </c:pt>
                <c:pt idx="36">
                  <c:v>25263</c:v>
                </c:pt>
                <c:pt idx="37">
                  <c:v>25355</c:v>
                </c:pt>
                <c:pt idx="38">
                  <c:v>25447</c:v>
                </c:pt>
                <c:pt idx="39">
                  <c:v>25538</c:v>
                </c:pt>
                <c:pt idx="40">
                  <c:v>25628</c:v>
                </c:pt>
                <c:pt idx="41">
                  <c:v>25720</c:v>
                </c:pt>
                <c:pt idx="42">
                  <c:v>25812</c:v>
                </c:pt>
                <c:pt idx="43">
                  <c:v>25903</c:v>
                </c:pt>
                <c:pt idx="44">
                  <c:v>25993</c:v>
                </c:pt>
                <c:pt idx="45">
                  <c:v>26085</c:v>
                </c:pt>
                <c:pt idx="46">
                  <c:v>26177</c:v>
                </c:pt>
                <c:pt idx="47">
                  <c:v>26268</c:v>
                </c:pt>
                <c:pt idx="48">
                  <c:v>26359</c:v>
                </c:pt>
                <c:pt idx="49">
                  <c:v>26451</c:v>
                </c:pt>
                <c:pt idx="50">
                  <c:v>26543</c:v>
                </c:pt>
                <c:pt idx="51">
                  <c:v>26634</c:v>
                </c:pt>
                <c:pt idx="52">
                  <c:v>26724</c:v>
                </c:pt>
                <c:pt idx="53">
                  <c:v>26816</c:v>
                </c:pt>
                <c:pt idx="54">
                  <c:v>26908</c:v>
                </c:pt>
                <c:pt idx="55">
                  <c:v>26999</c:v>
                </c:pt>
                <c:pt idx="56">
                  <c:v>27089</c:v>
                </c:pt>
                <c:pt idx="57">
                  <c:v>27181</c:v>
                </c:pt>
                <c:pt idx="58">
                  <c:v>27273</c:v>
                </c:pt>
                <c:pt idx="59">
                  <c:v>27364</c:v>
                </c:pt>
                <c:pt idx="60">
                  <c:v>27454</c:v>
                </c:pt>
                <c:pt idx="61">
                  <c:v>27546</c:v>
                </c:pt>
                <c:pt idx="62">
                  <c:v>27638</c:v>
                </c:pt>
                <c:pt idx="63">
                  <c:v>27729</c:v>
                </c:pt>
                <c:pt idx="64">
                  <c:v>27820</c:v>
                </c:pt>
                <c:pt idx="65">
                  <c:v>27912</c:v>
                </c:pt>
                <c:pt idx="66">
                  <c:v>28004</c:v>
                </c:pt>
                <c:pt idx="67">
                  <c:v>28095</c:v>
                </c:pt>
                <c:pt idx="68">
                  <c:v>28185</c:v>
                </c:pt>
                <c:pt idx="69">
                  <c:v>28277</c:v>
                </c:pt>
                <c:pt idx="70">
                  <c:v>28369</c:v>
                </c:pt>
                <c:pt idx="71">
                  <c:v>28460</c:v>
                </c:pt>
                <c:pt idx="72">
                  <c:v>28550</c:v>
                </c:pt>
                <c:pt idx="73">
                  <c:v>28642</c:v>
                </c:pt>
                <c:pt idx="74">
                  <c:v>28734</c:v>
                </c:pt>
                <c:pt idx="75">
                  <c:v>28825</c:v>
                </c:pt>
                <c:pt idx="76">
                  <c:v>28915</c:v>
                </c:pt>
                <c:pt idx="77">
                  <c:v>29007</c:v>
                </c:pt>
                <c:pt idx="78">
                  <c:v>29099</c:v>
                </c:pt>
                <c:pt idx="79">
                  <c:v>29190</c:v>
                </c:pt>
                <c:pt idx="80">
                  <c:v>29281</c:v>
                </c:pt>
                <c:pt idx="81">
                  <c:v>29373</c:v>
                </c:pt>
                <c:pt idx="82">
                  <c:v>29465</c:v>
                </c:pt>
                <c:pt idx="83">
                  <c:v>29556</c:v>
                </c:pt>
                <c:pt idx="84">
                  <c:v>29646</c:v>
                </c:pt>
                <c:pt idx="85">
                  <c:v>29738</c:v>
                </c:pt>
                <c:pt idx="86">
                  <c:v>29830</c:v>
                </c:pt>
                <c:pt idx="87">
                  <c:v>29921</c:v>
                </c:pt>
                <c:pt idx="88">
                  <c:v>30011</c:v>
                </c:pt>
                <c:pt idx="89">
                  <c:v>30103</c:v>
                </c:pt>
                <c:pt idx="90">
                  <c:v>30195</c:v>
                </c:pt>
                <c:pt idx="91">
                  <c:v>30286</c:v>
                </c:pt>
                <c:pt idx="92">
                  <c:v>30376</c:v>
                </c:pt>
                <c:pt idx="93">
                  <c:v>30468</c:v>
                </c:pt>
                <c:pt idx="94">
                  <c:v>30560</c:v>
                </c:pt>
                <c:pt idx="95">
                  <c:v>30651</c:v>
                </c:pt>
                <c:pt idx="96">
                  <c:v>30742</c:v>
                </c:pt>
                <c:pt idx="97">
                  <c:v>30834</c:v>
                </c:pt>
                <c:pt idx="98">
                  <c:v>30926</c:v>
                </c:pt>
                <c:pt idx="99">
                  <c:v>31017</c:v>
                </c:pt>
                <c:pt idx="100">
                  <c:v>31107</c:v>
                </c:pt>
                <c:pt idx="101">
                  <c:v>31199</c:v>
                </c:pt>
                <c:pt idx="102">
                  <c:v>31291</c:v>
                </c:pt>
                <c:pt idx="103">
                  <c:v>31382</c:v>
                </c:pt>
                <c:pt idx="104">
                  <c:v>31472</c:v>
                </c:pt>
                <c:pt idx="105">
                  <c:v>31564</c:v>
                </c:pt>
                <c:pt idx="106">
                  <c:v>31656</c:v>
                </c:pt>
                <c:pt idx="107">
                  <c:v>31747</c:v>
                </c:pt>
                <c:pt idx="108">
                  <c:v>31837</c:v>
                </c:pt>
                <c:pt idx="109">
                  <c:v>31929</c:v>
                </c:pt>
                <c:pt idx="110">
                  <c:v>32021</c:v>
                </c:pt>
                <c:pt idx="111">
                  <c:v>32112</c:v>
                </c:pt>
                <c:pt idx="112">
                  <c:v>32203</c:v>
                </c:pt>
                <c:pt idx="113">
                  <c:v>32295</c:v>
                </c:pt>
                <c:pt idx="114">
                  <c:v>32387</c:v>
                </c:pt>
                <c:pt idx="115">
                  <c:v>32478</c:v>
                </c:pt>
                <c:pt idx="116">
                  <c:v>32568</c:v>
                </c:pt>
                <c:pt idx="117">
                  <c:v>32660</c:v>
                </c:pt>
                <c:pt idx="118">
                  <c:v>32752</c:v>
                </c:pt>
                <c:pt idx="119">
                  <c:v>32843</c:v>
                </c:pt>
                <c:pt idx="120">
                  <c:v>32933</c:v>
                </c:pt>
                <c:pt idx="121">
                  <c:v>33025</c:v>
                </c:pt>
                <c:pt idx="122">
                  <c:v>33117</c:v>
                </c:pt>
                <c:pt idx="123">
                  <c:v>33208</c:v>
                </c:pt>
                <c:pt idx="124">
                  <c:v>33298</c:v>
                </c:pt>
                <c:pt idx="125">
                  <c:v>33390</c:v>
                </c:pt>
                <c:pt idx="126">
                  <c:v>33482</c:v>
                </c:pt>
                <c:pt idx="127">
                  <c:v>33573</c:v>
                </c:pt>
                <c:pt idx="128">
                  <c:v>33664</c:v>
                </c:pt>
                <c:pt idx="129">
                  <c:v>33756</c:v>
                </c:pt>
                <c:pt idx="130">
                  <c:v>33848</c:v>
                </c:pt>
                <c:pt idx="131">
                  <c:v>33939</c:v>
                </c:pt>
                <c:pt idx="132">
                  <c:v>34029</c:v>
                </c:pt>
                <c:pt idx="133">
                  <c:v>34121</c:v>
                </c:pt>
                <c:pt idx="134">
                  <c:v>34213</c:v>
                </c:pt>
                <c:pt idx="135">
                  <c:v>34304</c:v>
                </c:pt>
                <c:pt idx="136">
                  <c:v>34394</c:v>
                </c:pt>
                <c:pt idx="137">
                  <c:v>34486</c:v>
                </c:pt>
                <c:pt idx="138">
                  <c:v>34578</c:v>
                </c:pt>
                <c:pt idx="139">
                  <c:v>34669</c:v>
                </c:pt>
                <c:pt idx="140">
                  <c:v>34759</c:v>
                </c:pt>
                <c:pt idx="141">
                  <c:v>34851</c:v>
                </c:pt>
                <c:pt idx="142">
                  <c:v>34943</c:v>
                </c:pt>
                <c:pt idx="143">
                  <c:v>35034</c:v>
                </c:pt>
                <c:pt idx="144">
                  <c:v>35125</c:v>
                </c:pt>
                <c:pt idx="145">
                  <c:v>35217</c:v>
                </c:pt>
                <c:pt idx="146">
                  <c:v>35309</c:v>
                </c:pt>
                <c:pt idx="147">
                  <c:v>35400</c:v>
                </c:pt>
                <c:pt idx="148">
                  <c:v>35490</c:v>
                </c:pt>
                <c:pt idx="149">
                  <c:v>35582</c:v>
                </c:pt>
                <c:pt idx="150">
                  <c:v>35674</c:v>
                </c:pt>
                <c:pt idx="151">
                  <c:v>35765</c:v>
                </c:pt>
                <c:pt idx="152">
                  <c:v>35855</c:v>
                </c:pt>
                <c:pt idx="153">
                  <c:v>35947</c:v>
                </c:pt>
                <c:pt idx="154">
                  <c:v>36039</c:v>
                </c:pt>
                <c:pt idx="155">
                  <c:v>36130</c:v>
                </c:pt>
                <c:pt idx="156">
                  <c:v>36220</c:v>
                </c:pt>
                <c:pt idx="157">
                  <c:v>36312</c:v>
                </c:pt>
                <c:pt idx="158">
                  <c:v>36404</c:v>
                </c:pt>
                <c:pt idx="159">
                  <c:v>36495</c:v>
                </c:pt>
                <c:pt idx="160">
                  <c:v>36586</c:v>
                </c:pt>
                <c:pt idx="161">
                  <c:v>36678</c:v>
                </c:pt>
                <c:pt idx="162">
                  <c:v>36770</c:v>
                </c:pt>
                <c:pt idx="163">
                  <c:v>36861</c:v>
                </c:pt>
                <c:pt idx="164">
                  <c:v>36951</c:v>
                </c:pt>
                <c:pt idx="165">
                  <c:v>37043</c:v>
                </c:pt>
                <c:pt idx="166">
                  <c:v>37135</c:v>
                </c:pt>
                <c:pt idx="167">
                  <c:v>37226</c:v>
                </c:pt>
                <c:pt idx="168">
                  <c:v>37316</c:v>
                </c:pt>
                <c:pt idx="169">
                  <c:v>37408</c:v>
                </c:pt>
                <c:pt idx="170">
                  <c:v>37500</c:v>
                </c:pt>
                <c:pt idx="171">
                  <c:v>37591</c:v>
                </c:pt>
                <c:pt idx="172">
                  <c:v>37681</c:v>
                </c:pt>
                <c:pt idx="173">
                  <c:v>37773</c:v>
                </c:pt>
                <c:pt idx="174">
                  <c:v>37865</c:v>
                </c:pt>
                <c:pt idx="175">
                  <c:v>37956</c:v>
                </c:pt>
                <c:pt idx="176">
                  <c:v>38047</c:v>
                </c:pt>
                <c:pt idx="177">
                  <c:v>38139</c:v>
                </c:pt>
                <c:pt idx="178">
                  <c:v>38231</c:v>
                </c:pt>
                <c:pt idx="179">
                  <c:v>38322</c:v>
                </c:pt>
                <c:pt idx="180">
                  <c:v>38412</c:v>
                </c:pt>
                <c:pt idx="181">
                  <c:v>38504</c:v>
                </c:pt>
                <c:pt idx="182">
                  <c:v>38596</c:v>
                </c:pt>
                <c:pt idx="183">
                  <c:v>38687</c:v>
                </c:pt>
                <c:pt idx="184">
                  <c:v>38777</c:v>
                </c:pt>
                <c:pt idx="185">
                  <c:v>38869</c:v>
                </c:pt>
                <c:pt idx="186">
                  <c:v>38961</c:v>
                </c:pt>
                <c:pt idx="187">
                  <c:v>39052</c:v>
                </c:pt>
                <c:pt idx="188">
                  <c:v>39142</c:v>
                </c:pt>
                <c:pt idx="189">
                  <c:v>39234</c:v>
                </c:pt>
                <c:pt idx="190">
                  <c:v>39326</c:v>
                </c:pt>
                <c:pt idx="191">
                  <c:v>39417</c:v>
                </c:pt>
                <c:pt idx="192">
                  <c:v>39508</c:v>
                </c:pt>
                <c:pt idx="193">
                  <c:v>39600</c:v>
                </c:pt>
                <c:pt idx="194">
                  <c:v>39692</c:v>
                </c:pt>
                <c:pt idx="195">
                  <c:v>39783</c:v>
                </c:pt>
                <c:pt idx="196">
                  <c:v>39873</c:v>
                </c:pt>
                <c:pt idx="197">
                  <c:v>39965</c:v>
                </c:pt>
                <c:pt idx="198">
                  <c:v>40057</c:v>
                </c:pt>
                <c:pt idx="199">
                  <c:v>40148</c:v>
                </c:pt>
                <c:pt idx="200">
                  <c:v>40238</c:v>
                </c:pt>
                <c:pt idx="201">
                  <c:v>40330</c:v>
                </c:pt>
                <c:pt idx="202">
                  <c:v>40422</c:v>
                </c:pt>
                <c:pt idx="203">
                  <c:v>40513</c:v>
                </c:pt>
                <c:pt idx="204">
                  <c:v>40603</c:v>
                </c:pt>
                <c:pt idx="205">
                  <c:v>40695</c:v>
                </c:pt>
                <c:pt idx="206">
                  <c:v>40787</c:v>
                </c:pt>
                <c:pt idx="207">
                  <c:v>40878</c:v>
                </c:pt>
                <c:pt idx="208">
                  <c:v>40969</c:v>
                </c:pt>
                <c:pt idx="209">
                  <c:v>41061</c:v>
                </c:pt>
                <c:pt idx="210">
                  <c:v>41153</c:v>
                </c:pt>
                <c:pt idx="211">
                  <c:v>41244</c:v>
                </c:pt>
                <c:pt idx="212">
                  <c:v>41334</c:v>
                </c:pt>
                <c:pt idx="213">
                  <c:v>41426</c:v>
                </c:pt>
                <c:pt idx="214">
                  <c:v>41518</c:v>
                </c:pt>
                <c:pt idx="215">
                  <c:v>41609</c:v>
                </c:pt>
                <c:pt idx="216">
                  <c:v>41699</c:v>
                </c:pt>
                <c:pt idx="217">
                  <c:v>41791</c:v>
                </c:pt>
                <c:pt idx="218">
                  <c:v>41883</c:v>
                </c:pt>
                <c:pt idx="219">
                  <c:v>41974</c:v>
                </c:pt>
                <c:pt idx="220">
                  <c:v>42064</c:v>
                </c:pt>
                <c:pt idx="221">
                  <c:v>42156</c:v>
                </c:pt>
                <c:pt idx="222">
                  <c:v>42248</c:v>
                </c:pt>
                <c:pt idx="223">
                  <c:v>42339</c:v>
                </c:pt>
                <c:pt idx="224">
                  <c:v>42430</c:v>
                </c:pt>
                <c:pt idx="225">
                  <c:v>42522</c:v>
                </c:pt>
                <c:pt idx="226">
                  <c:v>42614</c:v>
                </c:pt>
                <c:pt idx="227">
                  <c:v>42705</c:v>
                </c:pt>
                <c:pt idx="228">
                  <c:v>42795</c:v>
                </c:pt>
                <c:pt idx="229">
                  <c:v>42887</c:v>
                </c:pt>
                <c:pt idx="230">
                  <c:v>42979</c:v>
                </c:pt>
                <c:pt idx="231">
                  <c:v>43070</c:v>
                </c:pt>
                <c:pt idx="232">
                  <c:v>43160</c:v>
                </c:pt>
                <c:pt idx="233">
                  <c:v>43252</c:v>
                </c:pt>
                <c:pt idx="234">
                  <c:v>43344</c:v>
                </c:pt>
                <c:pt idx="235">
                  <c:v>43435</c:v>
                </c:pt>
                <c:pt idx="236">
                  <c:v>43525</c:v>
                </c:pt>
                <c:pt idx="237">
                  <c:v>43617</c:v>
                </c:pt>
                <c:pt idx="238">
                  <c:v>43709</c:v>
                </c:pt>
                <c:pt idx="239">
                  <c:v>43800</c:v>
                </c:pt>
                <c:pt idx="240">
                  <c:v>43891</c:v>
                </c:pt>
                <c:pt idx="241">
                  <c:v>43983</c:v>
                </c:pt>
                <c:pt idx="242">
                  <c:v>44075</c:v>
                </c:pt>
                <c:pt idx="243">
                  <c:v>44166</c:v>
                </c:pt>
                <c:pt idx="244">
                  <c:v>44256</c:v>
                </c:pt>
                <c:pt idx="245">
                  <c:v>44348</c:v>
                </c:pt>
                <c:pt idx="246">
                  <c:v>44440</c:v>
                </c:pt>
                <c:pt idx="247">
                  <c:v>44531</c:v>
                </c:pt>
                <c:pt idx="248">
                  <c:v>44621</c:v>
                </c:pt>
                <c:pt idx="249">
                  <c:v>44713</c:v>
                </c:pt>
                <c:pt idx="250">
                  <c:v>44805</c:v>
                </c:pt>
                <c:pt idx="251">
                  <c:v>44896</c:v>
                </c:pt>
                <c:pt idx="252">
                  <c:v>44986</c:v>
                </c:pt>
                <c:pt idx="253">
                  <c:v>45078</c:v>
                </c:pt>
                <c:pt idx="254">
                  <c:v>45170</c:v>
                </c:pt>
                <c:pt idx="255">
                  <c:v>45261</c:v>
                </c:pt>
                <c:pt idx="256">
                  <c:v>45352</c:v>
                </c:pt>
                <c:pt idx="257">
                  <c:v>45444</c:v>
                </c:pt>
                <c:pt idx="258">
                  <c:v>45536</c:v>
                </c:pt>
                <c:pt idx="259">
                  <c:v>45627</c:v>
                </c:pt>
                <c:pt idx="260">
                  <c:v>45717</c:v>
                </c:pt>
              </c:numCache>
            </c:numRef>
          </c:cat>
          <c:val>
            <c:numRef>
              <c:f>dataChart1!$B$9:$B$269</c:f>
              <c:numCache>
                <c:formatCode>0.00</c:formatCode>
                <c:ptCount val="261"/>
                <c:pt idx="67">
                  <c:v>2.8233050668383552</c:v>
                </c:pt>
                <c:pt idx="68">
                  <c:v>4.6628494902607596</c:v>
                </c:pt>
                <c:pt idx="69">
                  <c:v>3.918650968379386</c:v>
                </c:pt>
                <c:pt idx="70">
                  <c:v>4.7174383097950381</c:v>
                </c:pt>
                <c:pt idx="71">
                  <c:v>7.5935198657997525</c:v>
                </c:pt>
                <c:pt idx="72">
                  <c:v>7.511795484357414</c:v>
                </c:pt>
                <c:pt idx="73">
                  <c:v>6.3111098368677565</c:v>
                </c:pt>
                <c:pt idx="74">
                  <c:v>7.3100643979066682</c:v>
                </c:pt>
                <c:pt idx="75">
                  <c:v>5.8412090813363848</c:v>
                </c:pt>
                <c:pt idx="76">
                  <c:v>6.9915509436689618</c:v>
                </c:pt>
                <c:pt idx="77">
                  <c:v>5.9440541252942403</c:v>
                </c:pt>
                <c:pt idx="78">
                  <c:v>3.8213175621221369</c:v>
                </c:pt>
                <c:pt idx="79">
                  <c:v>2.3742652933631927</c:v>
                </c:pt>
                <c:pt idx="80">
                  <c:v>-1.4514946650668632</c:v>
                </c:pt>
                <c:pt idx="81">
                  <c:v>-2.847468459026917</c:v>
                </c:pt>
                <c:pt idx="82">
                  <c:v>-2.1074638534794743</c:v>
                </c:pt>
                <c:pt idx="83">
                  <c:v>-3.7726503964703699</c:v>
                </c:pt>
                <c:pt idx="84">
                  <c:v>-4.5836395139240125</c:v>
                </c:pt>
                <c:pt idx="85">
                  <c:v>-3.3507233036765198</c:v>
                </c:pt>
                <c:pt idx="86">
                  <c:v>-4.0064048177679803</c:v>
                </c:pt>
                <c:pt idx="87">
                  <c:v>-4.3812524145301435</c:v>
                </c:pt>
                <c:pt idx="88">
                  <c:v>-4.8304300774706208</c:v>
                </c:pt>
                <c:pt idx="89">
                  <c:v>-3.9315606493148967</c:v>
                </c:pt>
                <c:pt idx="90">
                  <c:v>-6.7032787152062738</c:v>
                </c:pt>
                <c:pt idx="91">
                  <c:v>-0.64765941797443283</c:v>
                </c:pt>
                <c:pt idx="92">
                  <c:v>3.5003056313068823</c:v>
                </c:pt>
                <c:pt idx="93">
                  <c:v>2.5060141419409376</c:v>
                </c:pt>
                <c:pt idx="94">
                  <c:v>5.0811736097894498</c:v>
                </c:pt>
                <c:pt idx="95">
                  <c:v>1.6112187253135652</c:v>
                </c:pt>
                <c:pt idx="96">
                  <c:v>0.29956661989396227</c:v>
                </c:pt>
                <c:pt idx="97">
                  <c:v>0.33435376495571101</c:v>
                </c:pt>
                <c:pt idx="98">
                  <c:v>0.9121601539246571</c:v>
                </c:pt>
                <c:pt idx="99">
                  <c:v>1.1425380702386578</c:v>
                </c:pt>
                <c:pt idx="100">
                  <c:v>0.95319706929064552</c:v>
                </c:pt>
                <c:pt idx="101">
                  <c:v>1.2762741424498791</c:v>
                </c:pt>
                <c:pt idx="102">
                  <c:v>1.8959585277036284</c:v>
                </c:pt>
                <c:pt idx="103">
                  <c:v>2.1256859322947852</c:v>
                </c:pt>
                <c:pt idx="104">
                  <c:v>3.1574946311682672</c:v>
                </c:pt>
                <c:pt idx="105">
                  <c:v>4.701858148549487</c:v>
                </c:pt>
                <c:pt idx="106">
                  <c:v>4.9375586305416386</c:v>
                </c:pt>
                <c:pt idx="107">
                  <c:v>5.458118717676002</c:v>
                </c:pt>
                <c:pt idx="108">
                  <c:v>5.2671745937004459</c:v>
                </c:pt>
                <c:pt idx="109">
                  <c:v>3.595022883104892</c:v>
                </c:pt>
                <c:pt idx="110">
                  <c:v>2.7932737221476431</c:v>
                </c:pt>
                <c:pt idx="111">
                  <c:v>1.6189855094045136</c:v>
                </c:pt>
                <c:pt idx="112">
                  <c:v>1.3345654859324596</c:v>
                </c:pt>
                <c:pt idx="113">
                  <c:v>1.649629413242254</c:v>
                </c:pt>
                <c:pt idx="114">
                  <c:v>1.2572112589375573</c:v>
                </c:pt>
                <c:pt idx="115">
                  <c:v>1.3754909033694973</c:v>
                </c:pt>
                <c:pt idx="116">
                  <c:v>0.65128357035492135</c:v>
                </c:pt>
                <c:pt idx="117">
                  <c:v>-0.23577282846191094</c:v>
                </c:pt>
                <c:pt idx="118">
                  <c:v>1.5185820322195454</c:v>
                </c:pt>
                <c:pt idx="119">
                  <c:v>1.6572436909784771</c:v>
                </c:pt>
                <c:pt idx="120">
                  <c:v>0.75414751286632664</c:v>
                </c:pt>
                <c:pt idx="121">
                  <c:v>0.27660580016659886</c:v>
                </c:pt>
                <c:pt idx="122">
                  <c:v>-1.9378798008084759</c:v>
                </c:pt>
                <c:pt idx="123">
                  <c:v>-3.6392258759406886</c:v>
                </c:pt>
                <c:pt idx="124">
                  <c:v>-2.4647058871991034</c:v>
                </c:pt>
                <c:pt idx="125">
                  <c:v>-1.8791838801117708</c:v>
                </c:pt>
                <c:pt idx="126">
                  <c:v>-1.7153025073590014</c:v>
                </c:pt>
                <c:pt idx="127">
                  <c:v>0.62778845813000472</c:v>
                </c:pt>
                <c:pt idx="128">
                  <c:v>0.4654225169538867</c:v>
                </c:pt>
                <c:pt idx="129">
                  <c:v>-0.32271568872739576</c:v>
                </c:pt>
                <c:pt idx="130">
                  <c:v>0.66333833347916871</c:v>
                </c:pt>
                <c:pt idx="131">
                  <c:v>-0.20943577649116807</c:v>
                </c:pt>
                <c:pt idx="132">
                  <c:v>-0.91016571965929771</c:v>
                </c:pt>
                <c:pt idx="133">
                  <c:v>4.9731820156656559E-2</c:v>
                </c:pt>
                <c:pt idx="134">
                  <c:v>-7.4645177442222987E-2</c:v>
                </c:pt>
                <c:pt idx="135">
                  <c:v>0.36116971825783661</c:v>
                </c:pt>
                <c:pt idx="136">
                  <c:v>1.1764852736625282</c:v>
                </c:pt>
                <c:pt idx="137">
                  <c:v>0.92154173302017306</c:v>
                </c:pt>
                <c:pt idx="138">
                  <c:v>0.24597043386920814</c:v>
                </c:pt>
                <c:pt idx="139">
                  <c:v>-0.55698857619292941</c:v>
                </c:pt>
                <c:pt idx="140">
                  <c:v>-0.7851603830624887</c:v>
                </c:pt>
                <c:pt idx="141">
                  <c:v>0.24597083349474358</c:v>
                </c:pt>
                <c:pt idx="142">
                  <c:v>1.6829355727149387</c:v>
                </c:pt>
                <c:pt idx="143">
                  <c:v>2.5871598152563067</c:v>
                </c:pt>
                <c:pt idx="144">
                  <c:v>3.1130986466552155</c:v>
                </c:pt>
                <c:pt idx="145">
                  <c:v>1.554587138596647</c:v>
                </c:pt>
                <c:pt idx="146">
                  <c:v>0.43181476386648654</c:v>
                </c:pt>
                <c:pt idx="147">
                  <c:v>0.18829464429230003</c:v>
                </c:pt>
                <c:pt idx="148">
                  <c:v>1.3427136280377838E-2</c:v>
                </c:pt>
                <c:pt idx="149">
                  <c:v>1.089221075003413</c:v>
                </c:pt>
                <c:pt idx="150">
                  <c:v>2.1814635427085283</c:v>
                </c:pt>
                <c:pt idx="151">
                  <c:v>3.0846989081198872</c:v>
                </c:pt>
                <c:pt idx="152">
                  <c:v>4.2356199687664464</c:v>
                </c:pt>
                <c:pt idx="153">
                  <c:v>4.3528030935252211</c:v>
                </c:pt>
                <c:pt idx="154">
                  <c:v>4.3495318526263702</c:v>
                </c:pt>
                <c:pt idx="155">
                  <c:v>4.2887385456980507</c:v>
                </c:pt>
                <c:pt idx="156">
                  <c:v>3.6117258895933366</c:v>
                </c:pt>
                <c:pt idx="157">
                  <c:v>3.6708052516610916</c:v>
                </c:pt>
                <c:pt idx="158">
                  <c:v>3.4407753534225813</c:v>
                </c:pt>
                <c:pt idx="159">
                  <c:v>2.9216158284542382</c:v>
                </c:pt>
                <c:pt idx="160">
                  <c:v>3.1724878747764471</c:v>
                </c:pt>
                <c:pt idx="161">
                  <c:v>3.5752742194628651</c:v>
                </c:pt>
                <c:pt idx="162">
                  <c:v>3.8845750277685331</c:v>
                </c:pt>
                <c:pt idx="163">
                  <c:v>4.4450756069720434</c:v>
                </c:pt>
                <c:pt idx="164">
                  <c:v>5.1114727221421354</c:v>
                </c:pt>
                <c:pt idx="165">
                  <c:v>5.15807997971649</c:v>
                </c:pt>
                <c:pt idx="166">
                  <c:v>5.502333561032879</c:v>
                </c:pt>
                <c:pt idx="167">
                  <c:v>5.7511258795120703</c:v>
                </c:pt>
                <c:pt idx="168">
                  <c:v>5.2265832263032888</c:v>
                </c:pt>
                <c:pt idx="169">
                  <c:v>4.9804808313391122</c:v>
                </c:pt>
                <c:pt idx="170">
                  <c:v>4.9371411711144955</c:v>
                </c:pt>
                <c:pt idx="171">
                  <c:v>4.6786816620661309</c:v>
                </c:pt>
                <c:pt idx="172">
                  <c:v>3.8749383119848546</c:v>
                </c:pt>
                <c:pt idx="173">
                  <c:v>4.0423494598876957</c:v>
                </c:pt>
                <c:pt idx="174">
                  <c:v>3.4424367819640924</c:v>
                </c:pt>
                <c:pt idx="175">
                  <c:v>4.8944929408747226</c:v>
                </c:pt>
                <c:pt idx="176">
                  <c:v>5.2580006254660629</c:v>
                </c:pt>
                <c:pt idx="177">
                  <c:v>5.9111106799433699</c:v>
                </c:pt>
                <c:pt idx="178">
                  <c:v>8.4901131977953348</c:v>
                </c:pt>
                <c:pt idx="179">
                  <c:v>7.3829130529774964</c:v>
                </c:pt>
                <c:pt idx="180">
                  <c:v>8.3247156868054049</c:v>
                </c:pt>
                <c:pt idx="181">
                  <c:v>9.1717549680367938</c:v>
                </c:pt>
                <c:pt idx="182">
                  <c:v>7.6872713565772468</c:v>
                </c:pt>
                <c:pt idx="183">
                  <c:v>7.8730601005438992</c:v>
                </c:pt>
                <c:pt idx="184">
                  <c:v>7.1948070863396607</c:v>
                </c:pt>
                <c:pt idx="185">
                  <c:v>4.718831050463959</c:v>
                </c:pt>
                <c:pt idx="186">
                  <c:v>2.8364605580858706</c:v>
                </c:pt>
                <c:pt idx="187">
                  <c:v>2.5612166582701685</c:v>
                </c:pt>
                <c:pt idx="188">
                  <c:v>0.94676465371158747</c:v>
                </c:pt>
                <c:pt idx="189">
                  <c:v>-8.881296112302195E-2</c:v>
                </c:pt>
                <c:pt idx="190">
                  <c:v>-1.8190145938536237</c:v>
                </c:pt>
                <c:pt idx="191">
                  <c:v>-4.3618992169776458</c:v>
                </c:pt>
                <c:pt idx="192">
                  <c:v>-5.3343326554682484</c:v>
                </c:pt>
                <c:pt idx="193">
                  <c:v>-7.6994793388001304</c:v>
                </c:pt>
                <c:pt idx="194">
                  <c:v>-9.9829882394616085</c:v>
                </c:pt>
                <c:pt idx="195">
                  <c:v>-7.9718901062504663</c:v>
                </c:pt>
                <c:pt idx="196">
                  <c:v>-5.0012540124845435</c:v>
                </c:pt>
                <c:pt idx="197">
                  <c:v>-4.5903581173650068</c:v>
                </c:pt>
                <c:pt idx="198">
                  <c:v>-3.7876301213786103</c:v>
                </c:pt>
                <c:pt idx="199">
                  <c:v>-5.9895835984752877</c:v>
                </c:pt>
                <c:pt idx="200">
                  <c:v>-8.9953306741959924</c:v>
                </c:pt>
                <c:pt idx="201">
                  <c:v>-7.1866277940818186</c:v>
                </c:pt>
                <c:pt idx="202">
                  <c:v>-3.2907015351150815</c:v>
                </c:pt>
                <c:pt idx="203">
                  <c:v>-3.119228191809309</c:v>
                </c:pt>
                <c:pt idx="204">
                  <c:v>-4.9849922509492472</c:v>
                </c:pt>
                <c:pt idx="205">
                  <c:v>-6.5347149650763656</c:v>
                </c:pt>
                <c:pt idx="206">
                  <c:v>-7.0382991379322863</c:v>
                </c:pt>
                <c:pt idx="207">
                  <c:v>-5.5724639267894478</c:v>
                </c:pt>
                <c:pt idx="208">
                  <c:v>-3.8254321141413223</c:v>
                </c:pt>
                <c:pt idx="209">
                  <c:v>-1.9286008722616461</c:v>
                </c:pt>
                <c:pt idx="210">
                  <c:v>-1.1576555114265947</c:v>
                </c:pt>
                <c:pt idx="211">
                  <c:v>-1.0623866489367724</c:v>
                </c:pt>
                <c:pt idx="212">
                  <c:v>0.74064584592407612</c:v>
                </c:pt>
                <c:pt idx="213">
                  <c:v>2.916148100072169</c:v>
                </c:pt>
                <c:pt idx="214">
                  <c:v>2.8827235178890023</c:v>
                </c:pt>
                <c:pt idx="215">
                  <c:v>3.0839594252115798</c:v>
                </c:pt>
                <c:pt idx="216">
                  <c:v>3.3033544639551664</c:v>
                </c:pt>
                <c:pt idx="217">
                  <c:v>3.310921783646442</c:v>
                </c:pt>
                <c:pt idx="218">
                  <c:v>3.4761443739239892</c:v>
                </c:pt>
                <c:pt idx="219">
                  <c:v>4.0125787452128412</c:v>
                </c:pt>
                <c:pt idx="220">
                  <c:v>5.2566698105994183</c:v>
                </c:pt>
                <c:pt idx="221">
                  <c:v>4.8766781149912397</c:v>
                </c:pt>
                <c:pt idx="222">
                  <c:v>4.8649864910203791</c:v>
                </c:pt>
                <c:pt idx="223">
                  <c:v>4.7981720930151575</c:v>
                </c:pt>
                <c:pt idx="224">
                  <c:v>4.0823064817869792</c:v>
                </c:pt>
                <c:pt idx="225">
                  <c:v>4.1891091393254865</c:v>
                </c:pt>
                <c:pt idx="226">
                  <c:v>4.4842651072713728</c:v>
                </c:pt>
                <c:pt idx="227">
                  <c:v>3.9032502646279887</c:v>
                </c:pt>
                <c:pt idx="228">
                  <c:v>3.1369360691992139</c:v>
                </c:pt>
                <c:pt idx="229">
                  <c:v>3.9768235337874938</c:v>
                </c:pt>
                <c:pt idx="230">
                  <c:v>3.7153639370643918</c:v>
                </c:pt>
                <c:pt idx="231">
                  <c:v>3.628126849449842</c:v>
                </c:pt>
                <c:pt idx="232">
                  <c:v>4.213687577535663</c:v>
                </c:pt>
                <c:pt idx="233">
                  <c:v>3.4609022498256037</c:v>
                </c:pt>
                <c:pt idx="234">
                  <c:v>3.1512311411850957</c:v>
                </c:pt>
                <c:pt idx="235">
                  <c:v>2.8780939256095985</c:v>
                </c:pt>
                <c:pt idx="236">
                  <c:v>3.1072357306899447</c:v>
                </c:pt>
                <c:pt idx="237">
                  <c:v>2.9038935293834829</c:v>
                </c:pt>
                <c:pt idx="238">
                  <c:v>3.052687754147648</c:v>
                </c:pt>
                <c:pt idx="239">
                  <c:v>3.5970689136837262</c:v>
                </c:pt>
                <c:pt idx="240">
                  <c:v>3.4847255643036146</c:v>
                </c:pt>
                <c:pt idx="241">
                  <c:v>3.8090397581510897</c:v>
                </c:pt>
                <c:pt idx="242">
                  <c:v>3.7453913197777906</c:v>
                </c:pt>
                <c:pt idx="243">
                  <c:v>4.9781270217124689</c:v>
                </c:pt>
                <c:pt idx="244">
                  <c:v>5.4531093681922265</c:v>
                </c:pt>
                <c:pt idx="245">
                  <c:v>8.1858273294060879</c:v>
                </c:pt>
                <c:pt idx="246">
                  <c:v>11.614322257603227</c:v>
                </c:pt>
                <c:pt idx="247">
                  <c:v>11.668417391701214</c:v>
                </c:pt>
                <c:pt idx="248">
                  <c:v>12.163747087358452</c:v>
                </c:pt>
                <c:pt idx="249">
                  <c:v>12.846466166978832</c:v>
                </c:pt>
                <c:pt idx="250">
                  <c:v>8.8680425429119989</c:v>
                </c:pt>
                <c:pt idx="251">
                  <c:v>5.1528265542618721</c:v>
                </c:pt>
                <c:pt idx="252">
                  <c:v>2.9959029663452741</c:v>
                </c:pt>
                <c:pt idx="253">
                  <c:v>0.40881255055365839</c:v>
                </c:pt>
                <c:pt idx="254">
                  <c:v>1.059529840316384</c:v>
                </c:pt>
                <c:pt idx="255">
                  <c:v>2.7667761067958874</c:v>
                </c:pt>
                <c:pt idx="256">
                  <c:v>3.6015007793301352</c:v>
                </c:pt>
                <c:pt idx="257">
                  <c:v>3.2153473984656289</c:v>
                </c:pt>
                <c:pt idx="258">
                  <c:v>2.8022113488383456</c:v>
                </c:pt>
                <c:pt idx="259">
                  <c:v>2.8655909659041692</c:v>
                </c:pt>
                <c:pt idx="260">
                  <c:v>2.2566745976086571</c:v>
                </c:pt>
              </c:numCache>
            </c:numRef>
          </c:val>
          <c:smooth val="0"/>
          <c:extLst>
            <c:ext xmlns:c16="http://schemas.microsoft.com/office/drawing/2014/chart" uri="{C3380CC4-5D6E-409C-BE32-E72D297353CC}">
              <c16:uniqueId val="{00000004-E736-4284-9274-1A084CDF69F5}"/>
            </c:ext>
          </c:extLst>
        </c:ser>
        <c:dLbls>
          <c:showLegendKey val="0"/>
          <c:showVal val="0"/>
          <c:showCatName val="0"/>
          <c:showSerName val="0"/>
          <c:showPercent val="0"/>
          <c:showBubbleSize val="0"/>
        </c:dLbls>
        <c:marker val="1"/>
        <c:smooth val="0"/>
        <c:axId val="1245795151"/>
        <c:axId val="1245744751"/>
      </c:lineChart>
      <c:dateAx>
        <c:axId val="1245729871"/>
        <c:scaling>
          <c:orientation val="minMax"/>
        </c:scaling>
        <c:delete val="0"/>
        <c:axPos val="b"/>
        <c:numFmt formatCode="yyyy" sourceLinked="0"/>
        <c:majorTickMark val="out"/>
        <c:minorTickMark val="none"/>
        <c:tickLblPos val="low"/>
        <c:spPr>
          <a:ln>
            <a:solidFill>
              <a:srgbClr val="000000"/>
            </a:solidFill>
          </a:ln>
        </c:spPr>
        <c:txPr>
          <a:bodyPr/>
          <a:lstStyle/>
          <a:p>
            <a:pPr>
              <a:defRPr sz="1200">
                <a:latin typeface="Arial"/>
                <a:ea typeface="Arial"/>
                <a:cs typeface="Arial"/>
              </a:defRPr>
            </a:pPr>
            <a:endParaRPr lang="en-US"/>
          </a:p>
        </c:txPr>
        <c:crossAx val="1245731311"/>
        <c:crosses val="autoZero"/>
        <c:auto val="0"/>
        <c:lblOffset val="100"/>
        <c:baseTimeUnit val="months"/>
        <c:majorUnit val="60"/>
      </c:dateAx>
      <c:valAx>
        <c:axId val="1245731311"/>
        <c:scaling>
          <c:orientation val="minMax"/>
        </c:scaling>
        <c:delete val="0"/>
        <c:axPos val="l"/>
        <c:numFmt formatCode="0" sourceLinked="0"/>
        <c:majorTickMark val="out"/>
        <c:minorTickMark val="none"/>
        <c:tickLblPos val="nextTo"/>
        <c:spPr>
          <a:ln>
            <a:solidFill>
              <a:srgbClr val="000000"/>
            </a:solidFill>
          </a:ln>
        </c:spPr>
        <c:txPr>
          <a:bodyPr/>
          <a:lstStyle/>
          <a:p>
            <a:pPr>
              <a:defRPr sz="1200">
                <a:latin typeface="Arial"/>
                <a:ea typeface="Arial"/>
                <a:cs typeface="Arial"/>
              </a:defRPr>
            </a:pPr>
            <a:endParaRPr lang="en-US"/>
          </a:p>
        </c:txPr>
        <c:crossAx val="1245729871"/>
        <c:crosses val="autoZero"/>
        <c:crossBetween val="between"/>
      </c:valAx>
      <c:valAx>
        <c:axId val="1245744751"/>
        <c:scaling>
          <c:orientation val="minMax"/>
          <c:max val="15"/>
          <c:min val="-10"/>
        </c:scaling>
        <c:delete val="0"/>
        <c:axPos val="r"/>
        <c:numFmt formatCode="0" sourceLinked="0"/>
        <c:majorTickMark val="out"/>
        <c:minorTickMark val="none"/>
        <c:tickLblPos val="nextTo"/>
        <c:spPr>
          <a:ln>
            <a:solidFill>
              <a:srgbClr val="000000"/>
            </a:solidFill>
          </a:ln>
        </c:spPr>
        <c:txPr>
          <a:bodyPr/>
          <a:lstStyle/>
          <a:p>
            <a:pPr>
              <a:defRPr sz="1200">
                <a:latin typeface="Arial"/>
                <a:ea typeface="Arial"/>
                <a:cs typeface="Arial"/>
              </a:defRPr>
            </a:pPr>
            <a:endParaRPr lang="en-US"/>
          </a:p>
        </c:txPr>
        <c:crossAx val="1245795151"/>
        <c:crosses val="max"/>
        <c:crossBetween val="between"/>
      </c:valAx>
      <c:dateAx>
        <c:axId val="1245795151"/>
        <c:scaling>
          <c:orientation val="minMax"/>
        </c:scaling>
        <c:delete val="1"/>
        <c:axPos val="b"/>
        <c:numFmt formatCode="m/d/yyyy" sourceLinked="1"/>
        <c:majorTickMark val="out"/>
        <c:minorTickMark val="none"/>
        <c:tickLblPos val="nextTo"/>
        <c:crossAx val="1245744751"/>
        <c:crosses val="autoZero"/>
        <c:auto val="1"/>
        <c:lblOffset val="100"/>
        <c:baseTimeUnit val="months"/>
      </c:date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t"/>
      <c:legendEntry>
        <c:idx val="0"/>
        <c:delete val="1"/>
      </c:legendEntry>
      <c:legendEntry>
        <c:idx val="1"/>
        <c:delete val="1"/>
      </c:legendEntry>
      <c:layout>
        <c:manualLayout>
          <c:xMode val="edge"/>
          <c:yMode val="edge"/>
          <c:x val="0.4579663399647762"/>
          <c:y val="0.1396028151348338"/>
          <c:w val="0.20040657405286727"/>
          <c:h val="0.15167797830580912"/>
        </c:manualLayout>
      </c:layout>
      <c:overlay val="1"/>
      <c:txPr>
        <a:bodyPr/>
        <a:lstStyle/>
        <a:p>
          <a:pPr>
            <a:defRPr sz="1200">
              <a:latin typeface="Arial" panose="020B0604020202020204" pitchFamily="34" charset="0"/>
              <a:ea typeface="Calibri"/>
              <a:cs typeface="Calibri"/>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w="12700" cap="flat" cmpd="sng" algn="ctr">
      <a:noFill/>
      <a:prstDash val="solid"/>
      <a:round/>
    </a:ln>
    <a:effectLst/>
    <a:extLst>
      <a:ext uri="{91240B29-F687-4F45-9708-019B960494DF}">
        <a14:hiddenLine xmlns:a14="http://schemas.microsoft.com/office/drawing/2010/main" w="12700" cap="flat" cmpd="sng" algn="ctr">
          <a:solidFill>
            <a:sysClr val="windowText" lastClr="000000">
              <a:tint val="75000"/>
            </a:sysClr>
          </a:solidFill>
          <a:prstDash val="solid"/>
          <a:round/>
        </a14:hiddenLine>
      </a:ext>
    </a:extLst>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1">
                <a:solidFill>
                  <a:srgbClr val="2B5280"/>
                </a:solidFill>
                <a:latin typeface="Arial" panose="020B0604020202020204" pitchFamily="34" charset="0"/>
              </a:defRPr>
            </a:pPr>
            <a:r>
              <a:rPr lang="en-US" sz="1400" b="1">
                <a:solidFill>
                  <a:srgbClr val="2B5280"/>
                </a:solidFill>
                <a:latin typeface="Arial" panose="020B0604020202020204" pitchFamily="34" charset="0"/>
              </a:rPr>
              <a:t>Chart 2
U.S. housing equity and</a:t>
            </a:r>
            <a:r>
              <a:rPr lang="en-US" sz="1400" b="1" baseline="0">
                <a:solidFill>
                  <a:srgbClr val="2B5280"/>
                </a:solidFill>
                <a:latin typeface="Arial" panose="020B0604020202020204" pitchFamily="34" charset="0"/>
              </a:rPr>
              <a:t> personal disposable income move with home prices</a:t>
            </a:r>
            <a:endParaRPr lang="en-US" sz="1400" b="1">
              <a:solidFill>
                <a:srgbClr val="2B5280"/>
              </a:solidFill>
              <a:latin typeface="Arial" panose="020B0604020202020204" pitchFamily="34" charset="0"/>
            </a:endParaRPr>
          </a:p>
        </c:rich>
      </c:tx>
      <c:layout>
        <c:manualLayout>
          <c:xMode val="edge"/>
          <c:yMode val="edge"/>
          <c:x val="2.5508859585322916E-4"/>
          <c:y val="1.675818891432897E-3"/>
        </c:manualLayout>
      </c:layout>
      <c:overlay val="0"/>
    </c:title>
    <c:autoTitleDeleted val="0"/>
    <c:plotArea>
      <c:layout>
        <c:manualLayout>
          <c:layoutTarget val="inner"/>
          <c:xMode val="edge"/>
          <c:yMode val="edge"/>
          <c:x val="4.4416722006134772E-2"/>
          <c:y val="0.14334338526833082"/>
          <c:w val="0.90377235978032866"/>
          <c:h val="0.57092774022716186"/>
        </c:manualLayout>
      </c:layout>
      <c:areaChart>
        <c:grouping val="standard"/>
        <c:varyColors val="0"/>
        <c:ser>
          <c:idx val="2"/>
          <c:order val="1"/>
          <c:tx>
            <c:v>__RecessionBands_Neg__</c:v>
          </c:tx>
          <c:spPr>
            <a:ln w="25400">
              <a:noFill/>
            </a:ln>
          </c:spPr>
          <c:cat>
            <c:strLit>
              <c:ptCount val="102"/>
              <c:pt idx="0">
                <c:v>20001</c:v>
              </c:pt>
              <c:pt idx="1">
                <c:v>20002</c:v>
              </c:pt>
              <c:pt idx="2">
                <c:v>20003</c:v>
              </c:pt>
              <c:pt idx="3">
                <c:v>20004</c:v>
              </c:pt>
              <c:pt idx="4">
                <c:v>20011</c:v>
              </c:pt>
              <c:pt idx="5">
                <c:v>20012</c:v>
              </c:pt>
              <c:pt idx="6">
                <c:v>20013</c:v>
              </c:pt>
              <c:pt idx="7">
                <c:v>20014</c:v>
              </c:pt>
              <c:pt idx="8">
                <c:v>20021</c:v>
              </c:pt>
              <c:pt idx="9">
                <c:v>20022</c:v>
              </c:pt>
              <c:pt idx="10">
                <c:v>20023</c:v>
              </c:pt>
              <c:pt idx="11">
                <c:v>20024</c:v>
              </c:pt>
              <c:pt idx="12">
                <c:v>20031</c:v>
              </c:pt>
              <c:pt idx="13">
                <c:v>20032</c:v>
              </c:pt>
              <c:pt idx="14">
                <c:v>20033</c:v>
              </c:pt>
              <c:pt idx="15">
                <c:v>20034</c:v>
              </c:pt>
              <c:pt idx="16">
                <c:v>20041</c:v>
              </c:pt>
              <c:pt idx="17">
                <c:v>20042</c:v>
              </c:pt>
              <c:pt idx="18">
                <c:v>20043</c:v>
              </c:pt>
              <c:pt idx="19">
                <c:v>20044</c:v>
              </c:pt>
              <c:pt idx="20">
                <c:v>20051</c:v>
              </c:pt>
              <c:pt idx="21">
                <c:v>20052</c:v>
              </c:pt>
              <c:pt idx="22">
                <c:v>20053</c:v>
              </c:pt>
              <c:pt idx="23">
                <c:v>20054</c:v>
              </c:pt>
              <c:pt idx="24">
                <c:v>20061</c:v>
              </c:pt>
              <c:pt idx="25">
                <c:v>20062</c:v>
              </c:pt>
              <c:pt idx="26">
                <c:v>20063</c:v>
              </c:pt>
              <c:pt idx="27">
                <c:v>20064</c:v>
              </c:pt>
              <c:pt idx="28">
                <c:v>20071</c:v>
              </c:pt>
              <c:pt idx="29">
                <c:v>20072</c:v>
              </c:pt>
              <c:pt idx="30">
                <c:v>20073</c:v>
              </c:pt>
              <c:pt idx="31">
                <c:v>20074</c:v>
              </c:pt>
              <c:pt idx="32">
                <c:v>20081</c:v>
              </c:pt>
              <c:pt idx="33">
                <c:v>20082</c:v>
              </c:pt>
              <c:pt idx="34">
                <c:v>20083</c:v>
              </c:pt>
              <c:pt idx="35">
                <c:v>20084</c:v>
              </c:pt>
              <c:pt idx="36">
                <c:v>20091</c:v>
              </c:pt>
              <c:pt idx="37">
                <c:v>20092</c:v>
              </c:pt>
              <c:pt idx="38">
                <c:v>20093</c:v>
              </c:pt>
              <c:pt idx="39">
                <c:v>20094</c:v>
              </c:pt>
              <c:pt idx="40">
                <c:v>20101</c:v>
              </c:pt>
              <c:pt idx="41">
                <c:v>20102</c:v>
              </c:pt>
              <c:pt idx="42">
                <c:v>20103</c:v>
              </c:pt>
              <c:pt idx="43">
                <c:v>20104</c:v>
              </c:pt>
              <c:pt idx="44">
                <c:v>20111</c:v>
              </c:pt>
              <c:pt idx="45">
                <c:v>20112</c:v>
              </c:pt>
              <c:pt idx="46">
                <c:v>20113</c:v>
              </c:pt>
              <c:pt idx="47">
                <c:v>20114</c:v>
              </c:pt>
              <c:pt idx="48">
                <c:v>20121</c:v>
              </c:pt>
              <c:pt idx="49">
                <c:v>20122</c:v>
              </c:pt>
              <c:pt idx="50">
                <c:v>20123</c:v>
              </c:pt>
              <c:pt idx="51">
                <c:v>20124</c:v>
              </c:pt>
              <c:pt idx="52">
                <c:v>20131</c:v>
              </c:pt>
              <c:pt idx="53">
                <c:v>20132</c:v>
              </c:pt>
              <c:pt idx="54">
                <c:v>20133</c:v>
              </c:pt>
              <c:pt idx="55">
                <c:v>20134</c:v>
              </c:pt>
              <c:pt idx="56">
                <c:v>20141</c:v>
              </c:pt>
              <c:pt idx="57">
                <c:v>20142</c:v>
              </c:pt>
              <c:pt idx="58">
                <c:v>20143</c:v>
              </c:pt>
              <c:pt idx="59">
                <c:v>20144</c:v>
              </c:pt>
              <c:pt idx="60">
                <c:v>20151</c:v>
              </c:pt>
              <c:pt idx="61">
                <c:v>20152</c:v>
              </c:pt>
              <c:pt idx="62">
                <c:v>20153</c:v>
              </c:pt>
              <c:pt idx="63">
                <c:v>20154</c:v>
              </c:pt>
              <c:pt idx="64">
                <c:v>20161</c:v>
              </c:pt>
              <c:pt idx="65">
                <c:v>20162</c:v>
              </c:pt>
              <c:pt idx="66">
                <c:v>20163</c:v>
              </c:pt>
              <c:pt idx="67">
                <c:v>20164</c:v>
              </c:pt>
              <c:pt idx="68">
                <c:v>20171</c:v>
              </c:pt>
              <c:pt idx="69">
                <c:v>20172</c:v>
              </c:pt>
              <c:pt idx="70">
                <c:v>20173</c:v>
              </c:pt>
              <c:pt idx="71">
                <c:v>20174</c:v>
              </c:pt>
              <c:pt idx="72">
                <c:v>20181</c:v>
              </c:pt>
              <c:pt idx="73">
                <c:v>20182</c:v>
              </c:pt>
              <c:pt idx="74">
                <c:v>20183</c:v>
              </c:pt>
              <c:pt idx="75">
                <c:v>20184</c:v>
              </c:pt>
              <c:pt idx="76">
                <c:v>20191</c:v>
              </c:pt>
              <c:pt idx="77">
                <c:v>20192</c:v>
              </c:pt>
              <c:pt idx="78">
                <c:v>20193</c:v>
              </c:pt>
              <c:pt idx="79">
                <c:v>20194</c:v>
              </c:pt>
              <c:pt idx="80">
                <c:v>20201</c:v>
              </c:pt>
              <c:pt idx="81">
                <c:v>20202</c:v>
              </c:pt>
              <c:pt idx="82">
                <c:v>20203</c:v>
              </c:pt>
              <c:pt idx="83">
                <c:v>20204</c:v>
              </c:pt>
              <c:pt idx="84">
                <c:v>20211</c:v>
              </c:pt>
              <c:pt idx="85">
                <c:v>20212</c:v>
              </c:pt>
              <c:pt idx="86">
                <c:v>20213</c:v>
              </c:pt>
              <c:pt idx="87">
                <c:v>20214</c:v>
              </c:pt>
              <c:pt idx="88">
                <c:v>20221</c:v>
              </c:pt>
              <c:pt idx="89">
                <c:v>20222</c:v>
              </c:pt>
              <c:pt idx="90">
                <c:v>20223</c:v>
              </c:pt>
              <c:pt idx="91">
                <c:v>20224</c:v>
              </c:pt>
              <c:pt idx="92">
                <c:v>20231</c:v>
              </c:pt>
              <c:pt idx="93">
                <c:v>20232</c:v>
              </c:pt>
              <c:pt idx="94">
                <c:v>20233</c:v>
              </c:pt>
              <c:pt idx="95">
                <c:v>20234</c:v>
              </c:pt>
              <c:pt idx="96">
                <c:v>20241</c:v>
              </c:pt>
              <c:pt idx="97">
                <c:v>20242</c:v>
              </c:pt>
              <c:pt idx="98">
                <c:v>20243</c:v>
              </c:pt>
              <c:pt idx="99">
                <c:v>20244</c:v>
              </c:pt>
              <c:pt idx="100">
                <c:v>20251</c:v>
              </c:pt>
              <c:pt idx="101">
                <c:v>20252</c:v>
              </c:pt>
            </c:strLit>
          </c:cat>
          <c:val>
            <c:numLit>
              <c:formatCode>General</c:formatCode>
              <c:ptCount val="102"/>
              <c:pt idx="0">
                <c:v>0</c:v>
              </c:pt>
              <c:pt idx="1">
                <c:v>0</c:v>
              </c:pt>
              <c:pt idx="2">
                <c:v>0</c:v>
              </c:pt>
              <c:pt idx="3">
                <c:v>0</c:v>
              </c:pt>
              <c:pt idx="4">
                <c:v>0</c:v>
              </c:pt>
              <c:pt idx="5">
                <c:v>-100</c:v>
              </c:pt>
              <c:pt idx="6">
                <c:v>-100</c:v>
              </c:pt>
              <c:pt idx="7">
                <c:v>-100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-100</c:v>
              </c:pt>
              <c:pt idx="33">
                <c:v>-100</c:v>
              </c:pt>
              <c:pt idx="34">
                <c:v>-100</c:v>
              </c:pt>
              <c:pt idx="35">
                <c:v>-100</c:v>
              </c:pt>
              <c:pt idx="36">
                <c:v>-100</c:v>
              </c:pt>
              <c:pt idx="37">
                <c:v>-100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-100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Lit>
          </c:val>
          <c:extLst>
            <c:ext xmlns:c16="http://schemas.microsoft.com/office/drawing/2014/chart" uri="{C3380CC4-5D6E-409C-BE32-E72D297353CC}">
              <c16:uniqueId val="{00000000-F806-49EC-923B-6D7A4F6014DE}"/>
            </c:ext>
          </c:extLst>
        </c:ser>
        <c:ser>
          <c:idx val="1"/>
          <c:order val="2"/>
          <c:tx>
            <c:v>__RecessionBands_Pos__</c:v>
          </c:tx>
          <c:spPr>
            <a:solidFill>
              <a:schemeClr val="bg1">
                <a:lumMod val="75000"/>
              </a:schemeClr>
            </a:solidFill>
            <a:ln w="25400">
              <a:noFill/>
            </a:ln>
          </c:spPr>
          <c:cat>
            <c:strLit>
              <c:ptCount val="102"/>
              <c:pt idx="0">
                <c:v>20001</c:v>
              </c:pt>
              <c:pt idx="1">
                <c:v>20002</c:v>
              </c:pt>
              <c:pt idx="2">
                <c:v>20003</c:v>
              </c:pt>
              <c:pt idx="3">
                <c:v>20004</c:v>
              </c:pt>
              <c:pt idx="4">
                <c:v>20011</c:v>
              </c:pt>
              <c:pt idx="5">
                <c:v>20012</c:v>
              </c:pt>
              <c:pt idx="6">
                <c:v>20013</c:v>
              </c:pt>
              <c:pt idx="7">
                <c:v>20014</c:v>
              </c:pt>
              <c:pt idx="8">
                <c:v>20021</c:v>
              </c:pt>
              <c:pt idx="9">
                <c:v>20022</c:v>
              </c:pt>
              <c:pt idx="10">
                <c:v>20023</c:v>
              </c:pt>
              <c:pt idx="11">
                <c:v>20024</c:v>
              </c:pt>
              <c:pt idx="12">
                <c:v>20031</c:v>
              </c:pt>
              <c:pt idx="13">
                <c:v>20032</c:v>
              </c:pt>
              <c:pt idx="14">
                <c:v>20033</c:v>
              </c:pt>
              <c:pt idx="15">
                <c:v>20034</c:v>
              </c:pt>
              <c:pt idx="16">
                <c:v>20041</c:v>
              </c:pt>
              <c:pt idx="17">
                <c:v>20042</c:v>
              </c:pt>
              <c:pt idx="18">
                <c:v>20043</c:v>
              </c:pt>
              <c:pt idx="19">
                <c:v>20044</c:v>
              </c:pt>
              <c:pt idx="20">
                <c:v>20051</c:v>
              </c:pt>
              <c:pt idx="21">
                <c:v>20052</c:v>
              </c:pt>
              <c:pt idx="22">
                <c:v>20053</c:v>
              </c:pt>
              <c:pt idx="23">
                <c:v>20054</c:v>
              </c:pt>
              <c:pt idx="24">
                <c:v>20061</c:v>
              </c:pt>
              <c:pt idx="25">
                <c:v>20062</c:v>
              </c:pt>
              <c:pt idx="26">
                <c:v>20063</c:v>
              </c:pt>
              <c:pt idx="27">
                <c:v>20064</c:v>
              </c:pt>
              <c:pt idx="28">
                <c:v>20071</c:v>
              </c:pt>
              <c:pt idx="29">
                <c:v>20072</c:v>
              </c:pt>
              <c:pt idx="30">
                <c:v>20073</c:v>
              </c:pt>
              <c:pt idx="31">
                <c:v>20074</c:v>
              </c:pt>
              <c:pt idx="32">
                <c:v>20081</c:v>
              </c:pt>
              <c:pt idx="33">
                <c:v>20082</c:v>
              </c:pt>
              <c:pt idx="34">
                <c:v>20083</c:v>
              </c:pt>
              <c:pt idx="35">
                <c:v>20084</c:v>
              </c:pt>
              <c:pt idx="36">
                <c:v>20091</c:v>
              </c:pt>
              <c:pt idx="37">
                <c:v>20092</c:v>
              </c:pt>
              <c:pt idx="38">
                <c:v>20093</c:v>
              </c:pt>
              <c:pt idx="39">
                <c:v>20094</c:v>
              </c:pt>
              <c:pt idx="40">
                <c:v>20101</c:v>
              </c:pt>
              <c:pt idx="41">
                <c:v>20102</c:v>
              </c:pt>
              <c:pt idx="42">
                <c:v>20103</c:v>
              </c:pt>
              <c:pt idx="43">
                <c:v>20104</c:v>
              </c:pt>
              <c:pt idx="44">
                <c:v>20111</c:v>
              </c:pt>
              <c:pt idx="45">
                <c:v>20112</c:v>
              </c:pt>
              <c:pt idx="46">
                <c:v>20113</c:v>
              </c:pt>
              <c:pt idx="47">
                <c:v>20114</c:v>
              </c:pt>
              <c:pt idx="48">
                <c:v>20121</c:v>
              </c:pt>
              <c:pt idx="49">
                <c:v>20122</c:v>
              </c:pt>
              <c:pt idx="50">
                <c:v>20123</c:v>
              </c:pt>
              <c:pt idx="51">
                <c:v>20124</c:v>
              </c:pt>
              <c:pt idx="52">
                <c:v>20131</c:v>
              </c:pt>
              <c:pt idx="53">
                <c:v>20132</c:v>
              </c:pt>
              <c:pt idx="54">
                <c:v>20133</c:v>
              </c:pt>
              <c:pt idx="55">
                <c:v>20134</c:v>
              </c:pt>
              <c:pt idx="56">
                <c:v>20141</c:v>
              </c:pt>
              <c:pt idx="57">
                <c:v>20142</c:v>
              </c:pt>
              <c:pt idx="58">
                <c:v>20143</c:v>
              </c:pt>
              <c:pt idx="59">
                <c:v>20144</c:v>
              </c:pt>
              <c:pt idx="60">
                <c:v>20151</c:v>
              </c:pt>
              <c:pt idx="61">
                <c:v>20152</c:v>
              </c:pt>
              <c:pt idx="62">
                <c:v>20153</c:v>
              </c:pt>
              <c:pt idx="63">
                <c:v>20154</c:v>
              </c:pt>
              <c:pt idx="64">
                <c:v>20161</c:v>
              </c:pt>
              <c:pt idx="65">
                <c:v>20162</c:v>
              </c:pt>
              <c:pt idx="66">
                <c:v>20163</c:v>
              </c:pt>
              <c:pt idx="67">
                <c:v>20164</c:v>
              </c:pt>
              <c:pt idx="68">
                <c:v>20171</c:v>
              </c:pt>
              <c:pt idx="69">
                <c:v>20172</c:v>
              </c:pt>
              <c:pt idx="70">
                <c:v>20173</c:v>
              </c:pt>
              <c:pt idx="71">
                <c:v>20174</c:v>
              </c:pt>
              <c:pt idx="72">
                <c:v>20181</c:v>
              </c:pt>
              <c:pt idx="73">
                <c:v>20182</c:v>
              </c:pt>
              <c:pt idx="74">
                <c:v>20183</c:v>
              </c:pt>
              <c:pt idx="75">
                <c:v>20184</c:v>
              </c:pt>
              <c:pt idx="76">
                <c:v>20191</c:v>
              </c:pt>
              <c:pt idx="77">
                <c:v>20192</c:v>
              </c:pt>
              <c:pt idx="78">
                <c:v>20193</c:v>
              </c:pt>
              <c:pt idx="79">
                <c:v>20194</c:v>
              </c:pt>
              <c:pt idx="80">
                <c:v>20201</c:v>
              </c:pt>
              <c:pt idx="81">
                <c:v>20202</c:v>
              </c:pt>
              <c:pt idx="82">
                <c:v>20203</c:v>
              </c:pt>
              <c:pt idx="83">
                <c:v>20204</c:v>
              </c:pt>
              <c:pt idx="84">
                <c:v>20211</c:v>
              </c:pt>
              <c:pt idx="85">
                <c:v>20212</c:v>
              </c:pt>
              <c:pt idx="86">
                <c:v>20213</c:v>
              </c:pt>
              <c:pt idx="87">
                <c:v>20214</c:v>
              </c:pt>
              <c:pt idx="88">
                <c:v>20221</c:v>
              </c:pt>
              <c:pt idx="89">
                <c:v>20222</c:v>
              </c:pt>
              <c:pt idx="90">
                <c:v>20223</c:v>
              </c:pt>
              <c:pt idx="91">
                <c:v>20224</c:v>
              </c:pt>
              <c:pt idx="92">
                <c:v>20231</c:v>
              </c:pt>
              <c:pt idx="93">
                <c:v>20232</c:v>
              </c:pt>
              <c:pt idx="94">
                <c:v>20233</c:v>
              </c:pt>
              <c:pt idx="95">
                <c:v>20234</c:v>
              </c:pt>
              <c:pt idx="96">
                <c:v>20241</c:v>
              </c:pt>
              <c:pt idx="97">
                <c:v>20242</c:v>
              </c:pt>
              <c:pt idx="98">
                <c:v>20243</c:v>
              </c:pt>
              <c:pt idx="99">
                <c:v>20244</c:v>
              </c:pt>
              <c:pt idx="100">
                <c:v>20251</c:v>
              </c:pt>
              <c:pt idx="101">
                <c:v>20252</c:v>
              </c:pt>
            </c:strLit>
          </c:cat>
          <c:val>
            <c:numLit>
              <c:formatCode>General</c:formatCode>
              <c:ptCount val="102"/>
              <c:pt idx="0">
                <c:v>0</c:v>
              </c:pt>
              <c:pt idx="1">
                <c:v>0</c:v>
              </c:pt>
              <c:pt idx="2">
                <c:v>0</c:v>
              </c:pt>
              <c:pt idx="3">
                <c:v>0</c:v>
              </c:pt>
              <c:pt idx="4">
                <c:v>0</c:v>
              </c:pt>
              <c:pt idx="5">
                <c:v>200</c:v>
              </c:pt>
              <c:pt idx="6">
                <c:v>200</c:v>
              </c:pt>
              <c:pt idx="7">
                <c:v>200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200</c:v>
              </c:pt>
              <c:pt idx="33">
                <c:v>200</c:v>
              </c:pt>
              <c:pt idx="34">
                <c:v>200</c:v>
              </c:pt>
              <c:pt idx="35">
                <c:v>200</c:v>
              </c:pt>
              <c:pt idx="36">
                <c:v>200</c:v>
              </c:pt>
              <c:pt idx="37">
                <c:v>200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200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Lit>
          </c:val>
          <c:extLst>
            <c:ext xmlns:c16="http://schemas.microsoft.com/office/drawing/2014/chart" uri="{C3380CC4-5D6E-409C-BE32-E72D297353CC}">
              <c16:uniqueId val="{00000001-F806-49EC-923B-6D7A4F6014DE}"/>
            </c:ext>
          </c:extLst>
        </c:ser>
        <c:dLbls>
          <c:showLegendKey val="0"/>
          <c:showVal val="0"/>
          <c:showCatName val="0"/>
          <c:showSerName val="0"/>
          <c:showPercent val="0"/>
          <c:showBubbleSize val="0"/>
        </c:dLbls>
        <c:axId val="1245705391"/>
        <c:axId val="1245711631"/>
      </c:areaChart>
      <c:barChart>
        <c:barDir val="col"/>
        <c:grouping val="stacked"/>
        <c:varyColors val="0"/>
        <c:ser>
          <c:idx val="5"/>
          <c:order val="0"/>
          <c:tx>
            <c:strRef>
              <c:f>dataChart2!$E$8</c:f>
              <c:strCache>
                <c:ptCount val="1"/>
                <c:pt idx="0">
                  <c:v>Home mortgages to PDI ratio</c:v>
                </c:pt>
              </c:strCache>
            </c:strRef>
          </c:tx>
          <c:spPr>
            <a:solidFill>
              <a:srgbClr val="FBB040">
                <a:alpha val="30000"/>
              </a:srgbClr>
            </a:solidFill>
            <a:ln w="57150">
              <a:noFill/>
            </a:ln>
          </c:spPr>
          <c:invertIfNegative val="0"/>
          <c:val>
            <c:numRef>
              <c:f>dataChart2!$E$9:$E$110</c:f>
              <c:numCache>
                <c:formatCode>0.00</c:formatCode>
                <c:ptCount val="102"/>
                <c:pt idx="0">
                  <c:v>0.62311975665314734</c:v>
                </c:pt>
                <c:pt idx="1">
                  <c:v>0.62818951855292626</c:v>
                </c:pt>
                <c:pt idx="2">
                  <c:v>0.63108869239013932</c:v>
                </c:pt>
                <c:pt idx="3">
                  <c:v>0.63588960789762727</c:v>
                </c:pt>
                <c:pt idx="4">
                  <c:v>0.63720922655893664</c:v>
                </c:pt>
                <c:pt idx="5">
                  <c:v>0.65554851690789906</c:v>
                </c:pt>
                <c:pt idx="6">
                  <c:v>0.65929498319274427</c:v>
                </c:pt>
                <c:pt idx="7">
                  <c:v>0.68487022782655782</c:v>
                </c:pt>
                <c:pt idx="8">
                  <c:v>0.68473032069970852</c:v>
                </c:pt>
                <c:pt idx="9">
                  <c:v>0.69609078196735519</c:v>
                </c:pt>
                <c:pt idx="10">
                  <c:v>0.71554380571779896</c:v>
                </c:pt>
                <c:pt idx="11">
                  <c:v>0.73186703971777878</c:v>
                </c:pt>
                <c:pt idx="12">
                  <c:v>0.74676430830134943</c:v>
                </c:pt>
                <c:pt idx="13">
                  <c:v>0.76877168301958776</c:v>
                </c:pt>
                <c:pt idx="14">
                  <c:v>0.77919331547688364</c:v>
                </c:pt>
                <c:pt idx="15">
                  <c:v>0.79694115063680282</c:v>
                </c:pt>
                <c:pt idx="16">
                  <c:v>0.807038407087729</c:v>
                </c:pt>
                <c:pt idx="17">
                  <c:v>0.82412135159407274</c:v>
                </c:pt>
                <c:pt idx="18">
                  <c:v>0.84127776236195129</c:v>
                </c:pt>
                <c:pt idx="19">
                  <c:v>0.85295062171600156</c:v>
                </c:pt>
                <c:pt idx="20">
                  <c:v>0.88468142495312663</c:v>
                </c:pt>
                <c:pt idx="21">
                  <c:v>0.9018505042216417</c:v>
                </c:pt>
                <c:pt idx="22">
                  <c:v>0.91970126857094203</c:v>
                </c:pt>
                <c:pt idx="23">
                  <c:v>0.93164230177582907</c:v>
                </c:pt>
                <c:pt idx="24">
                  <c:v>0.94102944633530605</c:v>
                </c:pt>
                <c:pt idx="25">
                  <c:v>0.96018674607580878</c:v>
                </c:pt>
                <c:pt idx="26">
                  <c:v>0.9755936070774498</c:v>
                </c:pt>
                <c:pt idx="27">
                  <c:v>0.98038544575831399</c:v>
                </c:pt>
                <c:pt idx="28">
                  <c:v>0.98339978768370717</c:v>
                </c:pt>
                <c:pt idx="29">
                  <c:v>0.98934221274060397</c:v>
                </c:pt>
                <c:pt idx="30">
                  <c:v>0.99905290672161484</c:v>
                </c:pt>
                <c:pt idx="31">
                  <c:v>0.99763577370734369</c:v>
                </c:pt>
                <c:pt idx="32">
                  <c:v>0.99218585802124093</c:v>
                </c:pt>
                <c:pt idx="33">
                  <c:v>0.96180395595653512</c:v>
                </c:pt>
                <c:pt idx="34">
                  <c:v>0.9678452081281238</c:v>
                </c:pt>
                <c:pt idx="35">
                  <c:v>0.965879733147612</c:v>
                </c:pt>
                <c:pt idx="36">
                  <c:v>0.97379478135618258</c:v>
                </c:pt>
                <c:pt idx="37">
                  <c:v>0.96029434872375796</c:v>
                </c:pt>
                <c:pt idx="38">
                  <c:v>0.96006061552308442</c:v>
                </c:pt>
                <c:pt idx="39">
                  <c:v>0.9470757988041828</c:v>
                </c:pt>
                <c:pt idx="40">
                  <c:v>0.92597581306490995</c:v>
                </c:pt>
                <c:pt idx="41">
                  <c:v>0.90388855453676498</c:v>
                </c:pt>
                <c:pt idx="42">
                  <c:v>0.8901559479880512</c:v>
                </c:pt>
                <c:pt idx="43">
                  <c:v>0.86603219606376591</c:v>
                </c:pt>
                <c:pt idx="44">
                  <c:v>0.84703422248027593</c:v>
                </c:pt>
                <c:pt idx="45">
                  <c:v>0.83540911940627272</c:v>
                </c:pt>
                <c:pt idx="46">
                  <c:v>0.82277583444480795</c:v>
                </c:pt>
                <c:pt idx="47">
                  <c:v>0.81376603767288991</c:v>
                </c:pt>
                <c:pt idx="48">
                  <c:v>0.79071840745668087</c:v>
                </c:pt>
                <c:pt idx="49">
                  <c:v>0.77820077320004521</c:v>
                </c:pt>
                <c:pt idx="50">
                  <c:v>0.77757978507210324</c:v>
                </c:pt>
                <c:pt idx="51">
                  <c:v>0.74769909555642944</c:v>
                </c:pt>
                <c:pt idx="52">
                  <c:v>0.77141325281540718</c:v>
                </c:pt>
                <c:pt idx="53">
                  <c:v>0.7621181556195965</c:v>
                </c:pt>
                <c:pt idx="54">
                  <c:v>0.75672684035895343</c:v>
                </c:pt>
                <c:pt idx="55">
                  <c:v>0.75097870571684355</c:v>
                </c:pt>
                <c:pt idx="56">
                  <c:v>0.73534464858742843</c:v>
                </c:pt>
                <c:pt idx="57">
                  <c:v>0.72177212938547319</c:v>
                </c:pt>
                <c:pt idx="58">
                  <c:v>0.71352147970448687</c:v>
                </c:pt>
                <c:pt idx="59">
                  <c:v>0.70458342761460824</c:v>
                </c:pt>
                <c:pt idx="60">
                  <c:v>0.69511131871006315</c:v>
                </c:pt>
                <c:pt idx="61">
                  <c:v>0.69222638236035539</c:v>
                </c:pt>
                <c:pt idx="62">
                  <c:v>0.68966981166763497</c:v>
                </c:pt>
                <c:pt idx="63">
                  <c:v>0.69051914407821569</c:v>
                </c:pt>
                <c:pt idx="64">
                  <c:v>0.68435700603668448</c:v>
                </c:pt>
                <c:pt idx="65">
                  <c:v>0.68472727535436151</c:v>
                </c:pt>
                <c:pt idx="66">
                  <c:v>0.68322449008812935</c:v>
                </c:pt>
                <c:pt idx="67">
                  <c:v>0.67915642944637589</c:v>
                </c:pt>
                <c:pt idx="68">
                  <c:v>0.67139008297859004</c:v>
                </c:pt>
                <c:pt idx="69">
                  <c:v>0.66735631551434782</c:v>
                </c:pt>
                <c:pt idx="70">
                  <c:v>0.66585450684381398</c:v>
                </c:pt>
                <c:pt idx="71">
                  <c:v>0.66248503879826248</c:v>
                </c:pt>
                <c:pt idx="72">
                  <c:v>0.65344767430334827</c:v>
                </c:pt>
                <c:pt idx="73">
                  <c:v>0.64934432637744233</c:v>
                </c:pt>
                <c:pt idx="74">
                  <c:v>0.64633781187552608</c:v>
                </c:pt>
                <c:pt idx="75">
                  <c:v>0.64178669710227632</c:v>
                </c:pt>
                <c:pt idx="76">
                  <c:v>0.63429059903858775</c:v>
                </c:pt>
                <c:pt idx="77">
                  <c:v>0.63645584109387932</c:v>
                </c:pt>
                <c:pt idx="78">
                  <c:v>0.63629104739830233</c:v>
                </c:pt>
                <c:pt idx="79">
                  <c:v>0.63502264157861599</c:v>
                </c:pt>
                <c:pt idx="80">
                  <c:v>0.63168870563446788</c:v>
                </c:pt>
                <c:pt idx="81">
                  <c:v>0.58058802063463111</c:v>
                </c:pt>
                <c:pt idx="82">
                  <c:v>0.6051678020123743</c:v>
                </c:pt>
                <c:pt idx="83">
                  <c:v>0.62221629169720083</c:v>
                </c:pt>
                <c:pt idx="84">
                  <c:v>0.5534617514798913</c:v>
                </c:pt>
                <c:pt idx="85">
                  <c:v>0.61534874140884155</c:v>
                </c:pt>
                <c:pt idx="86">
                  <c:v>0.62615868533934838</c:v>
                </c:pt>
                <c:pt idx="87">
                  <c:v>0.63563189325872915</c:v>
                </c:pt>
                <c:pt idx="88">
                  <c:v>0.65547647814350396</c:v>
                </c:pt>
                <c:pt idx="89">
                  <c:v>0.66103605539380528</c:v>
                </c:pt>
                <c:pt idx="90">
                  <c:v>0.6539256386265152</c:v>
                </c:pt>
                <c:pt idx="91">
                  <c:v>0.64822643191213614</c:v>
                </c:pt>
                <c:pt idx="92">
                  <c:v>0.62665356892828616</c:v>
                </c:pt>
                <c:pt idx="93">
                  <c:v>0.620100527819476</c:v>
                </c:pt>
                <c:pt idx="94">
                  <c:v>0.61861299091631339</c:v>
                </c:pt>
                <c:pt idx="95">
                  <c:v>0.61494028722600158</c:v>
                </c:pt>
                <c:pt idx="96">
                  <c:v>0.60511554826329983</c:v>
                </c:pt>
                <c:pt idx="97">
                  <c:v>0.60255264796366825</c:v>
                </c:pt>
                <c:pt idx="98">
                  <c:v>0.60311744975593795</c:v>
                </c:pt>
                <c:pt idx="99">
                  <c:v>0.60141248117935231</c:v>
                </c:pt>
                <c:pt idx="100">
                  <c:v>0.5949682897751698</c:v>
                </c:pt>
                <c:pt idx="101">
                  <c:v>0.59201583655970424</c:v>
                </c:pt>
              </c:numCache>
            </c:numRef>
          </c:val>
          <c:extLst>
            <c:ext xmlns:c16="http://schemas.microsoft.com/office/drawing/2014/chart" uri="{C3380CC4-5D6E-409C-BE32-E72D297353CC}">
              <c16:uniqueId val="{00000002-0289-4FF1-8D50-D16B31C83F72}"/>
            </c:ext>
          </c:extLst>
        </c:ser>
        <c:ser>
          <c:idx val="0"/>
          <c:order val="5"/>
          <c:tx>
            <c:strRef>
              <c:f>dataChart2!$B$8</c:f>
              <c:strCache>
                <c:ptCount val="1"/>
                <c:pt idx="0">
                  <c:v>Real estate equity to PDI ratio</c:v>
                </c:pt>
              </c:strCache>
            </c:strRef>
          </c:tx>
          <c:spPr>
            <a:solidFill>
              <a:srgbClr val="2B5280">
                <a:alpha val="30000"/>
              </a:srgbClr>
            </a:solidFill>
            <a:ln w="57150">
              <a:noFill/>
            </a:ln>
          </c:spPr>
          <c:invertIfNegative val="0"/>
          <c:cat>
            <c:numRef>
              <c:f>dataChart2!$A$9:$A$110</c:f>
              <c:numCache>
                <c:formatCode>m/d/yyyy</c:formatCode>
                <c:ptCount val="102"/>
                <c:pt idx="0">
                  <c:v>36586</c:v>
                </c:pt>
                <c:pt idx="1">
                  <c:v>36678</c:v>
                </c:pt>
                <c:pt idx="2">
                  <c:v>36770</c:v>
                </c:pt>
                <c:pt idx="3">
                  <c:v>36861</c:v>
                </c:pt>
                <c:pt idx="4">
                  <c:v>36951</c:v>
                </c:pt>
                <c:pt idx="5">
                  <c:v>37043</c:v>
                </c:pt>
                <c:pt idx="6">
                  <c:v>37135</c:v>
                </c:pt>
                <c:pt idx="7">
                  <c:v>37226</c:v>
                </c:pt>
                <c:pt idx="8">
                  <c:v>37316</c:v>
                </c:pt>
                <c:pt idx="9">
                  <c:v>37408</c:v>
                </c:pt>
                <c:pt idx="10">
                  <c:v>37500</c:v>
                </c:pt>
                <c:pt idx="11">
                  <c:v>37591</c:v>
                </c:pt>
                <c:pt idx="12">
                  <c:v>37681</c:v>
                </c:pt>
                <c:pt idx="13">
                  <c:v>37773</c:v>
                </c:pt>
                <c:pt idx="14">
                  <c:v>37865</c:v>
                </c:pt>
                <c:pt idx="15">
                  <c:v>37956</c:v>
                </c:pt>
                <c:pt idx="16">
                  <c:v>38047</c:v>
                </c:pt>
                <c:pt idx="17">
                  <c:v>38139</c:v>
                </c:pt>
                <c:pt idx="18">
                  <c:v>38231</c:v>
                </c:pt>
                <c:pt idx="19">
                  <c:v>38322</c:v>
                </c:pt>
                <c:pt idx="20">
                  <c:v>38412</c:v>
                </c:pt>
                <c:pt idx="21">
                  <c:v>38504</c:v>
                </c:pt>
                <c:pt idx="22">
                  <c:v>38596</c:v>
                </c:pt>
                <c:pt idx="23">
                  <c:v>38687</c:v>
                </c:pt>
                <c:pt idx="24">
                  <c:v>38777</c:v>
                </c:pt>
                <c:pt idx="25">
                  <c:v>38869</c:v>
                </c:pt>
                <c:pt idx="26">
                  <c:v>38961</c:v>
                </c:pt>
                <c:pt idx="27">
                  <c:v>39052</c:v>
                </c:pt>
                <c:pt idx="28">
                  <c:v>39142</c:v>
                </c:pt>
                <c:pt idx="29">
                  <c:v>39234</c:v>
                </c:pt>
                <c:pt idx="30">
                  <c:v>39326</c:v>
                </c:pt>
                <c:pt idx="31">
                  <c:v>39417</c:v>
                </c:pt>
                <c:pt idx="32">
                  <c:v>39508</c:v>
                </c:pt>
                <c:pt idx="33">
                  <c:v>39600</c:v>
                </c:pt>
                <c:pt idx="34">
                  <c:v>39692</c:v>
                </c:pt>
                <c:pt idx="35">
                  <c:v>39783</c:v>
                </c:pt>
                <c:pt idx="36">
                  <c:v>39873</c:v>
                </c:pt>
                <c:pt idx="37">
                  <c:v>39965</c:v>
                </c:pt>
                <c:pt idx="38">
                  <c:v>40057</c:v>
                </c:pt>
                <c:pt idx="39">
                  <c:v>40148</c:v>
                </c:pt>
                <c:pt idx="40">
                  <c:v>40238</c:v>
                </c:pt>
                <c:pt idx="41">
                  <c:v>40330</c:v>
                </c:pt>
                <c:pt idx="42">
                  <c:v>40422</c:v>
                </c:pt>
                <c:pt idx="43">
                  <c:v>40513</c:v>
                </c:pt>
                <c:pt idx="44">
                  <c:v>40603</c:v>
                </c:pt>
                <c:pt idx="45">
                  <c:v>40695</c:v>
                </c:pt>
                <c:pt idx="46">
                  <c:v>40787</c:v>
                </c:pt>
                <c:pt idx="47">
                  <c:v>40878</c:v>
                </c:pt>
                <c:pt idx="48">
                  <c:v>40969</c:v>
                </c:pt>
                <c:pt idx="49">
                  <c:v>41061</c:v>
                </c:pt>
                <c:pt idx="50">
                  <c:v>41153</c:v>
                </c:pt>
                <c:pt idx="51">
                  <c:v>41244</c:v>
                </c:pt>
                <c:pt idx="52">
                  <c:v>41334</c:v>
                </c:pt>
                <c:pt idx="53">
                  <c:v>41426</c:v>
                </c:pt>
                <c:pt idx="54">
                  <c:v>41518</c:v>
                </c:pt>
                <c:pt idx="55">
                  <c:v>41609</c:v>
                </c:pt>
                <c:pt idx="56">
                  <c:v>41699</c:v>
                </c:pt>
                <c:pt idx="57">
                  <c:v>41791</c:v>
                </c:pt>
                <c:pt idx="58">
                  <c:v>41883</c:v>
                </c:pt>
                <c:pt idx="59">
                  <c:v>41974</c:v>
                </c:pt>
                <c:pt idx="60">
                  <c:v>42064</c:v>
                </c:pt>
                <c:pt idx="61">
                  <c:v>42156</c:v>
                </c:pt>
                <c:pt idx="62">
                  <c:v>42248</c:v>
                </c:pt>
                <c:pt idx="63">
                  <c:v>42339</c:v>
                </c:pt>
                <c:pt idx="64">
                  <c:v>42430</c:v>
                </c:pt>
                <c:pt idx="65">
                  <c:v>42522</c:v>
                </c:pt>
                <c:pt idx="66">
                  <c:v>42614</c:v>
                </c:pt>
                <c:pt idx="67">
                  <c:v>42705</c:v>
                </c:pt>
                <c:pt idx="68">
                  <c:v>42795</c:v>
                </c:pt>
                <c:pt idx="69">
                  <c:v>42887</c:v>
                </c:pt>
                <c:pt idx="70">
                  <c:v>42979</c:v>
                </c:pt>
                <c:pt idx="71">
                  <c:v>43070</c:v>
                </c:pt>
                <c:pt idx="72">
                  <c:v>43160</c:v>
                </c:pt>
                <c:pt idx="73">
                  <c:v>43252</c:v>
                </c:pt>
                <c:pt idx="74">
                  <c:v>43344</c:v>
                </c:pt>
                <c:pt idx="75">
                  <c:v>43435</c:v>
                </c:pt>
                <c:pt idx="76">
                  <c:v>43525</c:v>
                </c:pt>
                <c:pt idx="77">
                  <c:v>43617</c:v>
                </c:pt>
                <c:pt idx="78">
                  <c:v>43709</c:v>
                </c:pt>
                <c:pt idx="79">
                  <c:v>43800</c:v>
                </c:pt>
                <c:pt idx="80">
                  <c:v>43891</c:v>
                </c:pt>
                <c:pt idx="81">
                  <c:v>43983</c:v>
                </c:pt>
                <c:pt idx="82">
                  <c:v>44075</c:v>
                </c:pt>
                <c:pt idx="83">
                  <c:v>44166</c:v>
                </c:pt>
                <c:pt idx="84">
                  <c:v>44256</c:v>
                </c:pt>
                <c:pt idx="85">
                  <c:v>44348</c:v>
                </c:pt>
                <c:pt idx="86">
                  <c:v>44440</c:v>
                </c:pt>
                <c:pt idx="87">
                  <c:v>44531</c:v>
                </c:pt>
                <c:pt idx="88">
                  <c:v>44621</c:v>
                </c:pt>
                <c:pt idx="89">
                  <c:v>44713</c:v>
                </c:pt>
                <c:pt idx="90">
                  <c:v>44805</c:v>
                </c:pt>
                <c:pt idx="91">
                  <c:v>44896</c:v>
                </c:pt>
                <c:pt idx="92">
                  <c:v>44986</c:v>
                </c:pt>
                <c:pt idx="93">
                  <c:v>45078</c:v>
                </c:pt>
                <c:pt idx="94">
                  <c:v>45170</c:v>
                </c:pt>
                <c:pt idx="95">
                  <c:v>45261</c:v>
                </c:pt>
                <c:pt idx="96">
                  <c:v>45352</c:v>
                </c:pt>
                <c:pt idx="97">
                  <c:v>45444</c:v>
                </c:pt>
                <c:pt idx="98">
                  <c:v>45536</c:v>
                </c:pt>
                <c:pt idx="99">
                  <c:v>45627</c:v>
                </c:pt>
                <c:pt idx="100">
                  <c:v>45717</c:v>
                </c:pt>
                <c:pt idx="101">
                  <c:v>45809</c:v>
                </c:pt>
              </c:numCache>
            </c:numRef>
          </c:cat>
          <c:val>
            <c:numRef>
              <c:f>dataChart2!$B$9:$B$110</c:f>
              <c:numCache>
                <c:formatCode>0.00</c:formatCode>
                <c:ptCount val="102"/>
                <c:pt idx="0">
                  <c:v>0.98677495971998441</c:v>
                </c:pt>
                <c:pt idx="1">
                  <c:v>1.0166515929832232</c:v>
                </c:pt>
                <c:pt idx="2">
                  <c:v>1.035758038585209</c:v>
                </c:pt>
                <c:pt idx="3">
                  <c:v>1.0624834914711447</c:v>
                </c:pt>
                <c:pt idx="4">
                  <c:v>1.1270098390564931</c:v>
                </c:pt>
                <c:pt idx="5">
                  <c:v>1.1521186473680793</c:v>
                </c:pt>
                <c:pt idx="6">
                  <c:v>1.1550384981290036</c:v>
                </c:pt>
                <c:pt idx="7">
                  <c:v>1.2040725125388414</c:v>
                </c:pt>
                <c:pt idx="8">
                  <c:v>1.2037562833014979</c:v>
                </c:pt>
                <c:pt idx="9">
                  <c:v>1.2074880273236892</c:v>
                </c:pt>
                <c:pt idx="10">
                  <c:v>1.2210081770673225</c:v>
                </c:pt>
                <c:pt idx="11">
                  <c:v>1.2285732011434829</c:v>
                </c:pt>
                <c:pt idx="12">
                  <c:v>1.2436371207183723</c:v>
                </c:pt>
                <c:pt idx="13">
                  <c:v>1.2455513298918681</c:v>
                </c:pt>
                <c:pt idx="14">
                  <c:v>1.2368633981600092</c:v>
                </c:pt>
                <c:pt idx="15">
                  <c:v>1.2536222638282135</c:v>
                </c:pt>
                <c:pt idx="16">
                  <c:v>1.2975868840480431</c:v>
                </c:pt>
                <c:pt idx="17">
                  <c:v>1.3139116524472385</c:v>
                </c:pt>
                <c:pt idx="18">
                  <c:v>1.3534140629335702</c:v>
                </c:pt>
                <c:pt idx="19">
                  <c:v>1.3736445720875081</c:v>
                </c:pt>
                <c:pt idx="20">
                  <c:v>1.4325709680602614</c:v>
                </c:pt>
                <c:pt idx="21">
                  <c:v>1.455606577555119</c:v>
                </c:pt>
                <c:pt idx="22">
                  <c:v>1.4867558852326423</c:v>
                </c:pt>
                <c:pt idx="23">
                  <c:v>1.5057185462688754</c:v>
                </c:pt>
                <c:pt idx="24">
                  <c:v>1.4480622246752317</c:v>
                </c:pt>
                <c:pt idx="25">
                  <c:v>1.4376828345025994</c:v>
                </c:pt>
                <c:pt idx="26">
                  <c:v>1.4292304074137088</c:v>
                </c:pt>
                <c:pt idx="27">
                  <c:v>1.4074735080317706</c:v>
                </c:pt>
                <c:pt idx="28">
                  <c:v>1.3409084799906503</c:v>
                </c:pt>
                <c:pt idx="29">
                  <c:v>1.2935271619530853</c:v>
                </c:pt>
                <c:pt idx="30">
                  <c:v>1.249895541182531</c:v>
                </c:pt>
                <c:pt idx="31">
                  <c:v>1.194740431231254</c:v>
                </c:pt>
                <c:pt idx="32">
                  <c:v>1.1093770262716602</c:v>
                </c:pt>
                <c:pt idx="33">
                  <c:v>1.02698114230957</c:v>
                </c:pt>
                <c:pt idx="34">
                  <c:v>0.98770283827660432</c:v>
                </c:pt>
                <c:pt idx="35">
                  <c:v>0.9489716286059896</c:v>
                </c:pt>
                <c:pt idx="36">
                  <c:v>0.90677398803368303</c:v>
                </c:pt>
                <c:pt idx="37">
                  <c:v>0.86177952166048477</c:v>
                </c:pt>
                <c:pt idx="38">
                  <c:v>0.84347207553061554</c:v>
                </c:pt>
                <c:pt idx="39">
                  <c:v>0.82000973763002483</c:v>
                </c:pt>
                <c:pt idx="40">
                  <c:v>0.81455748902846747</c:v>
                </c:pt>
                <c:pt idx="41">
                  <c:v>0.79847311218890515</c:v>
                </c:pt>
                <c:pt idx="42">
                  <c:v>0.78710542962572494</c:v>
                </c:pt>
                <c:pt idx="43">
                  <c:v>0.77083073149943915</c:v>
                </c:pt>
                <c:pt idx="44">
                  <c:v>0.73173904504935272</c:v>
                </c:pt>
                <c:pt idx="45">
                  <c:v>0.72168993679787186</c:v>
                </c:pt>
                <c:pt idx="46">
                  <c:v>0.71159892962897708</c:v>
                </c:pt>
                <c:pt idx="47">
                  <c:v>0.69831881809233032</c:v>
                </c:pt>
                <c:pt idx="48">
                  <c:v>0.6732677663420964</c:v>
                </c:pt>
                <c:pt idx="49">
                  <c:v>0.6874823280115171</c:v>
                </c:pt>
                <c:pt idx="50">
                  <c:v>0.71486693004275803</c:v>
                </c:pt>
                <c:pt idx="51">
                  <c:v>0.70993952025167117</c:v>
                </c:pt>
                <c:pt idx="52">
                  <c:v>0.7744143136934879</c:v>
                </c:pt>
                <c:pt idx="53">
                  <c:v>0.81153676780105544</c:v>
                </c:pt>
                <c:pt idx="54">
                  <c:v>0.84627646156194525</c:v>
                </c:pt>
                <c:pt idx="55">
                  <c:v>0.87069462207443404</c:v>
                </c:pt>
                <c:pt idx="56">
                  <c:v>0.88337522808783742</c:v>
                </c:pt>
                <c:pt idx="57">
                  <c:v>0.90260758279912467</c:v>
                </c:pt>
                <c:pt idx="58">
                  <c:v>0.92109801285038684</c:v>
                </c:pt>
                <c:pt idx="59">
                  <c:v>0.92804490805690054</c:v>
                </c:pt>
                <c:pt idx="60">
                  <c:v>0.94702888531818685</c:v>
                </c:pt>
                <c:pt idx="61">
                  <c:v>0.96976059846676255</c:v>
                </c:pt>
                <c:pt idx="62">
                  <c:v>0.9910171859717759</c:v>
                </c:pt>
                <c:pt idx="63">
                  <c:v>1.0058324307710322</c:v>
                </c:pt>
                <c:pt idx="64">
                  <c:v>1.0179148043882051</c:v>
                </c:pt>
                <c:pt idx="65">
                  <c:v>1.0488633703709056</c:v>
                </c:pt>
                <c:pt idx="66">
                  <c:v>1.0709607605902018</c:v>
                </c:pt>
                <c:pt idx="67">
                  <c:v>1.0840912534605935</c:v>
                </c:pt>
                <c:pt idx="68">
                  <c:v>1.0926064752562166</c:v>
                </c:pt>
                <c:pt idx="69">
                  <c:v>1.1098972404875231</c:v>
                </c:pt>
                <c:pt idx="70">
                  <c:v>1.1273456483416258</c:v>
                </c:pt>
                <c:pt idx="71">
                  <c:v>1.1359881789695934</c:v>
                </c:pt>
                <c:pt idx="72">
                  <c:v>1.15513113638316</c:v>
                </c:pt>
                <c:pt idx="73">
                  <c:v>1.1593737092077061</c:v>
                </c:pt>
                <c:pt idx="74">
                  <c:v>1.1604298629450429</c:v>
                </c:pt>
                <c:pt idx="75">
                  <c:v>1.1581321412719547</c:v>
                </c:pt>
                <c:pt idx="76">
                  <c:v>1.1709762897488951</c:v>
                </c:pt>
                <c:pt idx="77">
                  <c:v>1.183750381028809</c:v>
                </c:pt>
                <c:pt idx="78">
                  <c:v>1.1849160096411686</c:v>
                </c:pt>
                <c:pt idx="79">
                  <c:v>1.1914292611084289</c:v>
                </c:pt>
                <c:pt idx="80">
                  <c:v>1.2170287959700172</c:v>
                </c:pt>
                <c:pt idx="81">
                  <c:v>1.1479139228468271</c:v>
                </c:pt>
                <c:pt idx="82">
                  <c:v>1.2145023322405988</c:v>
                </c:pt>
                <c:pt idx="83">
                  <c:v>1.2810527226880088</c:v>
                </c:pt>
                <c:pt idx="84">
                  <c:v>1.1879222580727116</c:v>
                </c:pt>
                <c:pt idx="85">
                  <c:v>1.3614211998352233</c:v>
                </c:pt>
                <c:pt idx="86">
                  <c:v>1.4391723328410928</c:v>
                </c:pt>
                <c:pt idx="87">
                  <c:v>1.457427287889385</c:v>
                </c:pt>
                <c:pt idx="88">
                  <c:v>1.6598281848659004</c:v>
                </c:pt>
                <c:pt idx="89">
                  <c:v>1.7468013730272134</c:v>
                </c:pt>
                <c:pt idx="90">
                  <c:v>1.6210114526760371</c:v>
                </c:pt>
                <c:pt idx="91">
                  <c:v>1.5337633125182495</c:v>
                </c:pt>
                <c:pt idx="92">
                  <c:v>1.470702446335427</c:v>
                </c:pt>
                <c:pt idx="93">
                  <c:v>1.5473596436007941</c:v>
                </c:pt>
                <c:pt idx="94">
                  <c:v>1.5479634929599038</c:v>
                </c:pt>
                <c:pt idx="95">
                  <c:v>1.5064201152683296</c:v>
                </c:pt>
                <c:pt idx="96">
                  <c:v>1.5719043911120998</c:v>
                </c:pt>
                <c:pt idx="97">
                  <c:v>1.6301395857749779</c:v>
                </c:pt>
                <c:pt idx="98">
                  <c:v>1.6032857025987839</c:v>
                </c:pt>
                <c:pt idx="99">
                  <c:v>1.562116811613744</c:v>
                </c:pt>
                <c:pt idx="100">
                  <c:v>1.5320672141537071</c:v>
                </c:pt>
                <c:pt idx="101">
                  <c:v>1.565403241682525</c:v>
                </c:pt>
              </c:numCache>
            </c:numRef>
          </c:val>
          <c:extLst>
            <c:ext xmlns:c16="http://schemas.microsoft.com/office/drawing/2014/chart" uri="{C3380CC4-5D6E-409C-BE32-E72D297353CC}">
              <c16:uniqueId val="{00000002-F806-49EC-923B-6D7A4F6014DE}"/>
            </c:ext>
          </c:extLst>
        </c:ser>
        <c:dLbls>
          <c:showLegendKey val="0"/>
          <c:showVal val="0"/>
          <c:showCatName val="0"/>
          <c:showSerName val="0"/>
          <c:showPercent val="0"/>
          <c:showBubbleSize val="0"/>
        </c:dLbls>
        <c:gapWidth val="0"/>
        <c:overlap val="100"/>
        <c:axId val="1245705391"/>
        <c:axId val="1245711631"/>
      </c:barChart>
      <c:lineChart>
        <c:grouping val="standard"/>
        <c:varyColors val="0"/>
        <c:ser>
          <c:idx val="3"/>
          <c:order val="3"/>
          <c:tx>
            <c:strRef>
              <c:f>dataChart2!$C$8</c:f>
              <c:strCache>
                <c:ptCount val="1"/>
                <c:pt idx="0">
                  <c:v>Real estate wealth to PDI ratio</c:v>
                </c:pt>
              </c:strCache>
            </c:strRef>
          </c:tx>
          <c:spPr>
            <a:ln>
              <a:solidFill>
                <a:srgbClr val="C3362B"/>
              </a:solidFill>
            </a:ln>
          </c:spPr>
          <c:marker>
            <c:symbol val="none"/>
          </c:marker>
          <c:val>
            <c:numRef>
              <c:f>dataChart2!$C$9:$C$110</c:f>
              <c:numCache>
                <c:formatCode>0.00</c:formatCode>
                <c:ptCount val="102"/>
                <c:pt idx="0">
                  <c:v>1.6098947163731319</c:v>
                </c:pt>
                <c:pt idx="1">
                  <c:v>1.6448411115361494</c:v>
                </c:pt>
                <c:pt idx="2">
                  <c:v>1.6668467309753483</c:v>
                </c:pt>
                <c:pt idx="3">
                  <c:v>1.698373099368772</c:v>
                </c:pt>
                <c:pt idx="4">
                  <c:v>1.7642190656154297</c:v>
                </c:pt>
                <c:pt idx="5">
                  <c:v>1.8076671642759783</c:v>
                </c:pt>
                <c:pt idx="6">
                  <c:v>1.814333481321748</c:v>
                </c:pt>
                <c:pt idx="7">
                  <c:v>1.8889427403653991</c:v>
                </c:pt>
                <c:pt idx="8">
                  <c:v>1.8884866040012063</c:v>
                </c:pt>
                <c:pt idx="9">
                  <c:v>1.9035788092910444</c:v>
                </c:pt>
                <c:pt idx="10">
                  <c:v>1.9365519827851214</c:v>
                </c:pt>
                <c:pt idx="11">
                  <c:v>1.9604402408612616</c:v>
                </c:pt>
                <c:pt idx="12">
                  <c:v>1.9904014290197216</c:v>
                </c:pt>
                <c:pt idx="13">
                  <c:v>2.0143230129114555</c:v>
                </c:pt>
                <c:pt idx="14">
                  <c:v>2.016056713636893</c:v>
                </c:pt>
                <c:pt idx="15">
                  <c:v>2.0505634144650164</c:v>
                </c:pt>
                <c:pt idx="16">
                  <c:v>2.1046252911357719</c:v>
                </c:pt>
                <c:pt idx="17">
                  <c:v>2.1380330040413114</c:v>
                </c:pt>
                <c:pt idx="18">
                  <c:v>2.1946918252955214</c:v>
                </c:pt>
                <c:pt idx="19">
                  <c:v>2.2265951938035093</c:v>
                </c:pt>
                <c:pt idx="20">
                  <c:v>2.3172523930133879</c:v>
                </c:pt>
                <c:pt idx="21">
                  <c:v>2.3574570817767606</c:v>
                </c:pt>
                <c:pt idx="22">
                  <c:v>2.4064571538035846</c:v>
                </c:pt>
                <c:pt idx="23">
                  <c:v>2.4373608480447042</c:v>
                </c:pt>
                <c:pt idx="24">
                  <c:v>2.3890916710105374</c:v>
                </c:pt>
                <c:pt idx="25">
                  <c:v>2.397869580578408</c:v>
                </c:pt>
                <c:pt idx="26">
                  <c:v>2.4048240144911586</c:v>
                </c:pt>
                <c:pt idx="27">
                  <c:v>2.3878589537900847</c:v>
                </c:pt>
                <c:pt idx="28">
                  <c:v>2.3243082676743572</c:v>
                </c:pt>
                <c:pt idx="29">
                  <c:v>2.2828693746936892</c:v>
                </c:pt>
                <c:pt idx="30">
                  <c:v>2.2489484479041462</c:v>
                </c:pt>
                <c:pt idx="31">
                  <c:v>2.1923762049385975</c:v>
                </c:pt>
                <c:pt idx="32">
                  <c:v>2.1015628842929011</c:v>
                </c:pt>
                <c:pt idx="33">
                  <c:v>1.9887850982661053</c:v>
                </c:pt>
                <c:pt idx="34">
                  <c:v>1.9555480464047281</c:v>
                </c:pt>
                <c:pt idx="35">
                  <c:v>1.9148513617536014</c:v>
                </c:pt>
                <c:pt idx="36">
                  <c:v>1.8805687693898658</c:v>
                </c:pt>
                <c:pt idx="37">
                  <c:v>1.8220738703842427</c:v>
                </c:pt>
                <c:pt idx="38">
                  <c:v>1.8035326910537</c:v>
                </c:pt>
                <c:pt idx="39">
                  <c:v>1.7670855364342073</c:v>
                </c:pt>
                <c:pt idx="40">
                  <c:v>1.7405333020933775</c:v>
                </c:pt>
                <c:pt idx="41">
                  <c:v>1.70236166672567</c:v>
                </c:pt>
                <c:pt idx="42">
                  <c:v>1.6772613776137761</c:v>
                </c:pt>
                <c:pt idx="43">
                  <c:v>1.6368629275632052</c:v>
                </c:pt>
                <c:pt idx="44">
                  <c:v>1.5787732675296287</c:v>
                </c:pt>
                <c:pt idx="45">
                  <c:v>1.5570990562041445</c:v>
                </c:pt>
                <c:pt idx="46">
                  <c:v>1.5343747640737853</c:v>
                </c:pt>
                <c:pt idx="47">
                  <c:v>1.5120848557652202</c:v>
                </c:pt>
                <c:pt idx="48">
                  <c:v>1.4639861737987772</c:v>
                </c:pt>
                <c:pt idx="49">
                  <c:v>1.4656831012115623</c:v>
                </c:pt>
                <c:pt idx="50">
                  <c:v>1.4924467151148613</c:v>
                </c:pt>
                <c:pt idx="51">
                  <c:v>1.4576386158081007</c:v>
                </c:pt>
                <c:pt idx="52">
                  <c:v>1.545827566508895</c:v>
                </c:pt>
                <c:pt idx="53">
                  <c:v>1.5736549234206521</c:v>
                </c:pt>
                <c:pt idx="54">
                  <c:v>1.6030033019208985</c:v>
                </c:pt>
                <c:pt idx="55">
                  <c:v>1.6216733277912776</c:v>
                </c:pt>
                <c:pt idx="56">
                  <c:v>1.618719876675266</c:v>
                </c:pt>
                <c:pt idx="57">
                  <c:v>1.6243797121845978</c:v>
                </c:pt>
                <c:pt idx="58">
                  <c:v>1.6346194925548738</c:v>
                </c:pt>
                <c:pt idx="59">
                  <c:v>1.6326283356715088</c:v>
                </c:pt>
                <c:pt idx="60">
                  <c:v>1.64214020402825</c:v>
                </c:pt>
                <c:pt idx="61">
                  <c:v>1.6619869808271179</c:v>
                </c:pt>
                <c:pt idx="62">
                  <c:v>1.680686997639411</c:v>
                </c:pt>
                <c:pt idx="63">
                  <c:v>1.6963515748492479</c:v>
                </c:pt>
                <c:pt idx="64">
                  <c:v>1.7022718104248897</c:v>
                </c:pt>
                <c:pt idx="65">
                  <c:v>1.733590645725267</c:v>
                </c:pt>
                <c:pt idx="66">
                  <c:v>1.7541852506783311</c:v>
                </c:pt>
                <c:pt idx="67">
                  <c:v>1.7632476829069694</c:v>
                </c:pt>
                <c:pt idx="68">
                  <c:v>1.7639965582348063</c:v>
                </c:pt>
                <c:pt idx="69">
                  <c:v>1.7772535560018707</c:v>
                </c:pt>
                <c:pt idx="70">
                  <c:v>1.7932001551854397</c:v>
                </c:pt>
                <c:pt idx="71">
                  <c:v>1.798473217767856</c:v>
                </c:pt>
                <c:pt idx="72">
                  <c:v>1.8085788106865082</c:v>
                </c:pt>
                <c:pt idx="73">
                  <c:v>1.8087180355851482</c:v>
                </c:pt>
                <c:pt idx="74">
                  <c:v>1.806767674820569</c:v>
                </c:pt>
                <c:pt idx="75">
                  <c:v>1.7999188383742313</c:v>
                </c:pt>
                <c:pt idx="76">
                  <c:v>1.805266888787483</c:v>
                </c:pt>
                <c:pt idx="77">
                  <c:v>1.8202062221226882</c:v>
                </c:pt>
                <c:pt idx="78">
                  <c:v>1.8212070570394707</c:v>
                </c:pt>
                <c:pt idx="79">
                  <c:v>1.8264519026870449</c:v>
                </c:pt>
                <c:pt idx="80">
                  <c:v>1.8487175016044852</c:v>
                </c:pt>
                <c:pt idx="81">
                  <c:v>1.7285019434814584</c:v>
                </c:pt>
                <c:pt idx="82">
                  <c:v>1.8196701342529731</c:v>
                </c:pt>
                <c:pt idx="83">
                  <c:v>1.9032690143852098</c:v>
                </c:pt>
                <c:pt idx="84">
                  <c:v>1.7413840095526028</c:v>
                </c:pt>
                <c:pt idx="85">
                  <c:v>1.9767699412440647</c:v>
                </c:pt>
                <c:pt idx="86">
                  <c:v>2.0653310181804412</c:v>
                </c:pt>
                <c:pt idx="87">
                  <c:v>2.0930591811481141</c:v>
                </c:pt>
                <c:pt idx="88">
                  <c:v>2.3153046630094045</c:v>
                </c:pt>
                <c:pt idx="89">
                  <c:v>2.4078374284210189</c:v>
                </c:pt>
                <c:pt idx="90">
                  <c:v>2.2749370913025522</c:v>
                </c:pt>
                <c:pt idx="91">
                  <c:v>2.1819897444303855</c:v>
                </c:pt>
                <c:pt idx="92">
                  <c:v>2.097356015263713</c:v>
                </c:pt>
                <c:pt idx="93">
                  <c:v>2.1674601714202701</c:v>
                </c:pt>
                <c:pt idx="94">
                  <c:v>2.1665764838762169</c:v>
                </c:pt>
                <c:pt idx="95">
                  <c:v>2.1213604024943313</c:v>
                </c:pt>
                <c:pt idx="96">
                  <c:v>2.1770199393753997</c:v>
                </c:pt>
                <c:pt idx="97">
                  <c:v>2.2326922337386459</c:v>
                </c:pt>
                <c:pt idx="98">
                  <c:v>2.2064031523547221</c:v>
                </c:pt>
                <c:pt idx="99">
                  <c:v>2.1635292927930965</c:v>
                </c:pt>
                <c:pt idx="100">
                  <c:v>2.1270355039288766</c:v>
                </c:pt>
                <c:pt idx="101">
                  <c:v>2.1574190782422296</c:v>
                </c:pt>
              </c:numCache>
            </c:numRef>
          </c:val>
          <c:smooth val="0"/>
          <c:extLst>
            <c:ext xmlns:c16="http://schemas.microsoft.com/office/drawing/2014/chart" uri="{C3380CC4-5D6E-409C-BE32-E72D297353CC}">
              <c16:uniqueId val="{00000000-0289-4FF1-8D50-D16B31C83F72}"/>
            </c:ext>
          </c:extLst>
        </c:ser>
        <c:dLbls>
          <c:showLegendKey val="0"/>
          <c:showVal val="0"/>
          <c:showCatName val="0"/>
          <c:showSerName val="0"/>
          <c:showPercent val="0"/>
          <c:showBubbleSize val="0"/>
        </c:dLbls>
        <c:marker val="1"/>
        <c:smooth val="0"/>
        <c:axId val="1245705391"/>
        <c:axId val="1245711631"/>
      </c:lineChart>
      <c:lineChart>
        <c:grouping val="standard"/>
        <c:varyColors val="0"/>
        <c:ser>
          <c:idx val="4"/>
          <c:order val="4"/>
          <c:tx>
            <c:strRef>
              <c:f>dataChart2!$D$8</c:f>
              <c:strCache>
                <c:ptCount val="1"/>
                <c:pt idx="0">
                  <c:v>House price to PDI per capita ratio</c:v>
                </c:pt>
              </c:strCache>
            </c:strRef>
          </c:tx>
          <c:spPr>
            <a:ln>
              <a:solidFill>
                <a:schemeClr val="tx1"/>
              </a:solidFill>
            </a:ln>
          </c:spPr>
          <c:marker>
            <c:symbol val="none"/>
          </c:marker>
          <c:val>
            <c:numRef>
              <c:f>dataChart2!$D$9:$D$110</c:f>
              <c:numCache>
                <c:formatCode>0.00</c:formatCode>
                <c:ptCount val="102"/>
                <c:pt idx="0">
                  <c:v>99.044657192339457</c:v>
                </c:pt>
                <c:pt idx="1">
                  <c:v>99.321529022662531</c:v>
                </c:pt>
                <c:pt idx="2">
                  <c:v>99.488184712663326</c:v>
                </c:pt>
                <c:pt idx="3">
                  <c:v>100.07221863406873</c:v>
                </c:pt>
                <c:pt idx="4">
                  <c:v>101.24902275883582</c:v>
                </c:pt>
                <c:pt idx="5">
                  <c:v>102.84578535643351</c:v>
                </c:pt>
                <c:pt idx="6">
                  <c:v>102.38119421681874</c:v>
                </c:pt>
                <c:pt idx="7">
                  <c:v>105.69402192495946</c:v>
                </c:pt>
                <c:pt idx="8">
                  <c:v>104.75541118845048</c:v>
                </c:pt>
                <c:pt idx="9">
                  <c:v>105.17958022629277</c:v>
                </c:pt>
                <c:pt idx="10">
                  <c:v>106.9096597487863</c:v>
                </c:pt>
                <c:pt idx="11">
                  <c:v>107.60158506468433</c:v>
                </c:pt>
                <c:pt idx="12">
                  <c:v>108.82879577902362</c:v>
                </c:pt>
                <c:pt idx="13">
                  <c:v>109.1433881139294</c:v>
                </c:pt>
                <c:pt idx="14">
                  <c:v>108.61858890481736</c:v>
                </c:pt>
                <c:pt idx="15">
                  <c:v>111.22113242751354</c:v>
                </c:pt>
                <c:pt idx="16">
                  <c:v>111.64688666634487</c:v>
                </c:pt>
                <c:pt idx="17">
                  <c:v>112.76822073288163</c:v>
                </c:pt>
                <c:pt idx="18">
                  <c:v>116.11391992846293</c:v>
                </c:pt>
                <c:pt idx="19">
                  <c:v>116.63240273926992</c:v>
                </c:pt>
                <c:pt idx="20">
                  <c:v>120.58409699713093</c:v>
                </c:pt>
                <c:pt idx="21">
                  <c:v>122.89661787089101</c:v>
                </c:pt>
                <c:pt idx="22">
                  <c:v>125.21942823897604</c:v>
                </c:pt>
                <c:pt idx="23">
                  <c:v>126.3467581140615</c:v>
                </c:pt>
                <c:pt idx="24">
                  <c:v>125.66919277913395</c:v>
                </c:pt>
                <c:pt idx="25">
                  <c:v>125.76328250938423</c:v>
                </c:pt>
                <c:pt idx="26">
                  <c:v>126.10948941393671</c:v>
                </c:pt>
                <c:pt idx="27">
                  <c:v>126.48281447307674</c:v>
                </c:pt>
                <c:pt idx="28">
                  <c:v>125.35686152209195</c:v>
                </c:pt>
                <c:pt idx="29">
                  <c:v>123.95244557140096</c:v>
                </c:pt>
                <c:pt idx="30">
                  <c:v>122.05443175238349</c:v>
                </c:pt>
                <c:pt idx="31">
                  <c:v>120.66220181184238</c:v>
                </c:pt>
                <c:pt idx="32">
                  <c:v>118.23639884046132</c:v>
                </c:pt>
                <c:pt idx="33">
                  <c:v>112.12483428516343</c:v>
                </c:pt>
                <c:pt idx="34">
                  <c:v>109.88500759168232</c:v>
                </c:pt>
                <c:pt idx="35">
                  <c:v>109.72338060572233</c:v>
                </c:pt>
                <c:pt idx="36">
                  <c:v>111.41274005461071</c:v>
                </c:pt>
                <c:pt idx="37">
                  <c:v>107.59526582024317</c:v>
                </c:pt>
                <c:pt idx="38">
                  <c:v>105.63212234274451</c:v>
                </c:pt>
                <c:pt idx="39">
                  <c:v>104.15482758791684</c:v>
                </c:pt>
                <c:pt idx="40">
                  <c:v>102.01382396552191</c:v>
                </c:pt>
                <c:pt idx="41">
                  <c:v>99.497159497686596</c:v>
                </c:pt>
                <c:pt idx="42">
                  <c:v>99.978467255811125</c:v>
                </c:pt>
                <c:pt idx="43">
                  <c:v>98.5105492809803</c:v>
                </c:pt>
                <c:pt idx="44">
                  <c:v>94.087940710448748</c:v>
                </c:pt>
                <c:pt idx="45">
                  <c:v>91.887735459315081</c:v>
                </c:pt>
                <c:pt idx="46">
                  <c:v>91.870072748601558</c:v>
                </c:pt>
                <c:pt idx="47">
                  <c:v>91.998860395929</c:v>
                </c:pt>
                <c:pt idx="48">
                  <c:v>89.810139732446473</c:v>
                </c:pt>
                <c:pt idx="49">
                  <c:v>88.78214280941792</c:v>
                </c:pt>
                <c:pt idx="50">
                  <c:v>90.641493289638817</c:v>
                </c:pt>
                <c:pt idx="51">
                  <c:v>88.606399040085577</c:v>
                </c:pt>
                <c:pt idx="52">
                  <c:v>92.639338515597814</c:v>
                </c:pt>
                <c:pt idx="53">
                  <c:v>93.505661143296933</c:v>
                </c:pt>
                <c:pt idx="54">
                  <c:v>94.345999190881926</c:v>
                </c:pt>
                <c:pt idx="55">
                  <c:v>94.845963560669517</c:v>
                </c:pt>
                <c:pt idx="56">
                  <c:v>94.285279915557396</c:v>
                </c:pt>
                <c:pt idx="57">
                  <c:v>94.704225052448606</c:v>
                </c:pt>
                <c:pt idx="58">
                  <c:v>95.147868150447081</c:v>
                </c:pt>
                <c:pt idx="59">
                  <c:v>94.927452071441039</c:v>
                </c:pt>
                <c:pt idx="60">
                  <c:v>95.503057217234868</c:v>
                </c:pt>
                <c:pt idx="61">
                  <c:v>96.494213433786214</c:v>
                </c:pt>
                <c:pt idx="62">
                  <c:v>97.312939124383405</c:v>
                </c:pt>
                <c:pt idx="63">
                  <c:v>97.865037914231465</c:v>
                </c:pt>
                <c:pt idx="64">
                  <c:v>98.25099144365231</c:v>
                </c:pt>
                <c:pt idx="65">
                  <c:v>99.887878609707982</c:v>
                </c:pt>
                <c:pt idx="66">
                  <c:v>101.02331413289227</c:v>
                </c:pt>
                <c:pt idx="67">
                  <c:v>100.95480840575954</c:v>
                </c:pt>
                <c:pt idx="68">
                  <c:v>99.925132968833211</c:v>
                </c:pt>
                <c:pt idx="69">
                  <c:v>101.06154135442439</c:v>
                </c:pt>
                <c:pt idx="70">
                  <c:v>101.78396646854293</c:v>
                </c:pt>
                <c:pt idx="71">
                  <c:v>101.61955559459271</c:v>
                </c:pt>
                <c:pt idx="72">
                  <c:v>101.65746886567288</c:v>
                </c:pt>
                <c:pt idx="73">
                  <c:v>102.27389425789289</c:v>
                </c:pt>
                <c:pt idx="74">
                  <c:v>102.34424453695242</c:v>
                </c:pt>
                <c:pt idx="75">
                  <c:v>101.58592992101265</c:v>
                </c:pt>
                <c:pt idx="76">
                  <c:v>101.15226641473699</c:v>
                </c:pt>
                <c:pt idx="77">
                  <c:v>102.53464482558343</c:v>
                </c:pt>
                <c:pt idx="78">
                  <c:v>103.12391014077178</c:v>
                </c:pt>
                <c:pt idx="79">
                  <c:v>103.37251352571883</c:v>
                </c:pt>
                <c:pt idx="80">
                  <c:v>103.45301800380928</c:v>
                </c:pt>
                <c:pt idx="81">
                  <c:v>95.578771604149509</c:v>
                </c:pt>
                <c:pt idx="82">
                  <c:v>100.13883985896332</c:v>
                </c:pt>
                <c:pt idx="83">
                  <c:v>104.14287714752389</c:v>
                </c:pt>
                <c:pt idx="84">
                  <c:v>93.869629517379366</c:v>
                </c:pt>
                <c:pt idx="85">
                  <c:v>105.81482517364789</c:v>
                </c:pt>
                <c:pt idx="86">
                  <c:v>111.64669391706751</c:v>
                </c:pt>
                <c:pt idx="87">
                  <c:v>115.02643940210758</c:v>
                </c:pt>
                <c:pt idx="88">
                  <c:v>121.20819993047263</c:v>
                </c:pt>
                <c:pt idx="89">
                  <c:v>127.58780708792079</c:v>
                </c:pt>
                <c:pt idx="90">
                  <c:v>126.35271075026827</c:v>
                </c:pt>
                <c:pt idx="91">
                  <c:v>122.86607285243218</c:v>
                </c:pt>
                <c:pt idx="92">
                  <c:v>119.58482747550227</c:v>
                </c:pt>
                <c:pt idx="93">
                  <c:v>121.17753256039893</c:v>
                </c:pt>
                <c:pt idx="94">
                  <c:v>122.1278616113003</c:v>
                </c:pt>
                <c:pt idx="95">
                  <c:v>121.10495506641297</c:v>
                </c:pt>
                <c:pt idx="96">
                  <c:v>120.38097914555976</c:v>
                </c:pt>
                <c:pt idx="97">
                  <c:v>122.12639268135327</c:v>
                </c:pt>
                <c:pt idx="98">
                  <c:v>122.83929614720432</c:v>
                </c:pt>
                <c:pt idx="99">
                  <c:v>122.31878400780022</c:v>
                </c:pt>
                <c:pt idx="100">
                  <c:v>122.99741206871819</c:v>
                </c:pt>
                <c:pt idx="101">
                  <c:v>123.44071477156658</c:v>
                </c:pt>
              </c:numCache>
            </c:numRef>
          </c:val>
          <c:smooth val="0"/>
          <c:extLst>
            <c:ext xmlns:c16="http://schemas.microsoft.com/office/drawing/2014/chart" uri="{C3380CC4-5D6E-409C-BE32-E72D297353CC}">
              <c16:uniqueId val="{00000001-0289-4FF1-8D50-D16B31C83F72}"/>
            </c:ext>
          </c:extLst>
        </c:ser>
        <c:dLbls>
          <c:showLegendKey val="0"/>
          <c:showVal val="0"/>
          <c:showCatName val="0"/>
          <c:showSerName val="0"/>
          <c:showPercent val="0"/>
          <c:showBubbleSize val="0"/>
        </c:dLbls>
        <c:marker val="1"/>
        <c:smooth val="0"/>
        <c:axId val="1448525424"/>
        <c:axId val="1448526864"/>
      </c:lineChart>
      <c:dateAx>
        <c:axId val="1245705391"/>
        <c:scaling>
          <c:orientation val="minMax"/>
        </c:scaling>
        <c:delete val="0"/>
        <c:axPos val="b"/>
        <c:numFmt formatCode="yyyy" sourceLinked="0"/>
        <c:majorTickMark val="out"/>
        <c:minorTickMark val="none"/>
        <c:tickLblPos val="low"/>
        <c:spPr>
          <a:ln>
            <a:solidFill>
              <a:srgbClr val="000000"/>
            </a:solidFill>
          </a:ln>
        </c:spPr>
        <c:txPr>
          <a:bodyPr/>
          <a:lstStyle/>
          <a:p>
            <a:pPr>
              <a:defRPr sz="1200">
                <a:latin typeface="Arial"/>
                <a:ea typeface="Arial"/>
                <a:cs typeface="Arial"/>
              </a:defRPr>
            </a:pPr>
            <a:endParaRPr lang="en-US"/>
          </a:p>
        </c:txPr>
        <c:crossAx val="1245711631"/>
        <c:crosses val="autoZero"/>
        <c:auto val="0"/>
        <c:lblOffset val="100"/>
        <c:baseTimeUnit val="months"/>
        <c:majorUnit val="20"/>
        <c:minorUnit val="20"/>
      </c:dateAx>
      <c:valAx>
        <c:axId val="1245711631"/>
        <c:scaling>
          <c:orientation val="minMax"/>
          <c:max val="2.5"/>
          <c:min val="0"/>
        </c:scaling>
        <c:delete val="0"/>
        <c:axPos val="l"/>
        <c:numFmt formatCode="0.0" sourceLinked="0"/>
        <c:majorTickMark val="out"/>
        <c:minorTickMark val="none"/>
        <c:tickLblPos val="nextTo"/>
        <c:spPr>
          <a:ln>
            <a:solidFill>
              <a:srgbClr val="000000"/>
            </a:solidFill>
          </a:ln>
        </c:spPr>
        <c:txPr>
          <a:bodyPr/>
          <a:lstStyle/>
          <a:p>
            <a:pPr>
              <a:defRPr sz="1200">
                <a:latin typeface="Arial"/>
                <a:ea typeface="Arial"/>
                <a:cs typeface="Arial"/>
              </a:defRPr>
            </a:pPr>
            <a:endParaRPr lang="en-US"/>
          </a:p>
        </c:txPr>
        <c:crossAx val="1245705391"/>
        <c:crosses val="autoZero"/>
        <c:crossBetween val="between"/>
      </c:valAx>
      <c:valAx>
        <c:axId val="1448526864"/>
        <c:scaling>
          <c:orientation val="minMax"/>
        </c:scaling>
        <c:delete val="0"/>
        <c:axPos val="r"/>
        <c:numFmt formatCode="0" sourceLinked="0"/>
        <c:majorTickMark val="out"/>
        <c:minorTickMark val="none"/>
        <c:tickLblPos val="nextTo"/>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1448525424"/>
        <c:crosses val="max"/>
        <c:crossBetween val="between"/>
      </c:valAx>
      <c:catAx>
        <c:axId val="1448525424"/>
        <c:scaling>
          <c:orientation val="minMax"/>
        </c:scaling>
        <c:delete val="1"/>
        <c:axPos val="b"/>
        <c:majorTickMark val="out"/>
        <c:minorTickMark val="none"/>
        <c:tickLblPos val="nextTo"/>
        <c:crossAx val="1448526864"/>
        <c:crosses val="autoZero"/>
        <c:auto val="1"/>
        <c:lblAlgn val="ctr"/>
        <c:lblOffset val="100"/>
        <c:noMultiLvlLbl val="0"/>
      </c:cat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r"/>
      <c:legendEntry>
        <c:idx val="0"/>
        <c:delete val="1"/>
      </c:legendEntry>
      <c:legendEntry>
        <c:idx val="1"/>
        <c:delete val="1"/>
      </c:legendEntry>
      <c:layout>
        <c:manualLayout>
          <c:xMode val="edge"/>
          <c:yMode val="edge"/>
          <c:x val="0.39852691934069928"/>
          <c:y val="0.11090757903049729"/>
          <c:w val="0.3419425734433798"/>
          <c:h val="0.18227806630554161"/>
        </c:manualLayout>
      </c:layout>
      <c:overlay val="0"/>
      <c:txPr>
        <a:bodyPr/>
        <a:lstStyle/>
        <a:p>
          <a:pPr>
            <a:defRPr sz="1200">
              <a:latin typeface="Arial" panose="020B0604020202020204" pitchFamily="34" charset="0"/>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prstDash val="solid"/>
      <a:round/>
    </a:ln>
    <a:effectLst/>
    <a:extLst>
      <a:ext uri="{91240B29-F687-4F45-9708-019B960494DF}">
        <a14:hiddenLine xmlns:a14="http://schemas.microsoft.com/office/drawing/2010/main" w="12700" cap="flat" cmpd="sng" algn="ctr">
          <a:solidFill>
            <a:sysClr val="windowText" lastClr="000000">
              <a:tint val="75000"/>
            </a:sysClr>
          </a:solidFill>
          <a:prstDash val="solid"/>
          <a:round/>
        </a14:hiddenLine>
      </a:ext>
    </a:extLst>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670160377110049E-2"/>
          <c:y val="0.14334342138095085"/>
          <c:w val="0.9160338134990651"/>
          <c:h val="0.66054233961043629"/>
        </c:manualLayout>
      </c:layout>
      <c:lineChart>
        <c:grouping val="standard"/>
        <c:varyColors val="0"/>
        <c:ser>
          <c:idx val="1"/>
          <c:order val="0"/>
          <c:tx>
            <c:strRef>
              <c:f>dataChart3!$C$1</c:f>
              <c:strCache>
                <c:ptCount val="1"/>
                <c:pt idx="0">
                  <c:v>Benchmark—random walk</c:v>
                </c:pt>
              </c:strCache>
            </c:strRef>
          </c:tx>
          <c:spPr>
            <a:ln w="38100" cap="rnd" cmpd="sng" algn="ctr">
              <a:solidFill>
                <a:srgbClr val="2B5280"/>
              </a:solidFill>
              <a:prstDash val="solid"/>
              <a:round/>
            </a:ln>
            <a:effectLst/>
          </c:spPr>
          <c:marker>
            <c:symbol val="circle"/>
            <c:size val="5"/>
            <c:spPr>
              <a:solidFill>
                <a:srgbClr val="2B5280"/>
              </a:solidFill>
              <a:ln w="12700" cap="flat" cmpd="sng" algn="ctr">
                <a:solidFill>
                  <a:srgbClr val="2B5280"/>
                </a:solidFill>
                <a:prstDash val="solid"/>
                <a:round/>
              </a:ln>
              <a:effectLst/>
            </c:spPr>
          </c:marker>
          <c:cat>
            <c:numRef>
              <c:f>dataChart3!$A$2:$A$41</c:f>
              <c:numCache>
                <c:formatCode>m/d/yyyy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dataChart3!$C$2:$C$41</c:f>
              <c:numCache>
                <c:formatCode>0.00</c:formatCode>
                <c:ptCount val="40"/>
                <c:pt idx="0">
                  <c:v>0.84982298899999997</c:v>
                </c:pt>
                <c:pt idx="1">
                  <c:v>0.31388138399999999</c:v>
                </c:pt>
                <c:pt idx="2">
                  <c:v>2.0906259999999999E-3</c:v>
                </c:pt>
                <c:pt idx="3">
                  <c:v>0.141259149</c:v>
                </c:pt>
                <c:pt idx="4">
                  <c:v>6.7319172999999996E-2</c:v>
                </c:pt>
                <c:pt idx="5">
                  <c:v>0.49134602900000002</c:v>
                </c:pt>
                <c:pt idx="6">
                  <c:v>0.84471097100000003</c:v>
                </c:pt>
                <c:pt idx="7">
                  <c:v>0.32493566000000002</c:v>
                </c:pt>
                <c:pt idx="8">
                  <c:v>1.475447282</c:v>
                </c:pt>
                <c:pt idx="9">
                  <c:v>0.55430890200000005</c:v>
                </c:pt>
                <c:pt idx="10">
                  <c:v>0.68170036499999997</c:v>
                </c:pt>
                <c:pt idx="11">
                  <c:v>0.33653144499999998</c:v>
                </c:pt>
                <c:pt idx="12">
                  <c:v>0.18368575100000001</c:v>
                </c:pt>
                <c:pt idx="13">
                  <c:v>0.136054909</c:v>
                </c:pt>
                <c:pt idx="14">
                  <c:v>0.65128256699999998</c:v>
                </c:pt>
                <c:pt idx="15">
                  <c:v>0.81737974999999996</c:v>
                </c:pt>
                <c:pt idx="16">
                  <c:v>0.22379871900000001</c:v>
                </c:pt>
                <c:pt idx="17">
                  <c:v>0.20111263500000001</c:v>
                </c:pt>
                <c:pt idx="18">
                  <c:v>0.260525214</c:v>
                </c:pt>
                <c:pt idx="19">
                  <c:v>0.214487119</c:v>
                </c:pt>
                <c:pt idx="20">
                  <c:v>0.14588283099999999</c:v>
                </c:pt>
                <c:pt idx="21">
                  <c:v>0.18832562</c:v>
                </c:pt>
                <c:pt idx="22">
                  <c:v>1.019664232</c:v>
                </c:pt>
                <c:pt idx="23">
                  <c:v>0.55020143700000002</c:v>
                </c:pt>
                <c:pt idx="24">
                  <c:v>2.1753060529999999</c:v>
                </c:pt>
                <c:pt idx="25">
                  <c:v>0.46826557699999999</c:v>
                </c:pt>
                <c:pt idx="26">
                  <c:v>2.0453142710000001</c:v>
                </c:pt>
                <c:pt idx="27">
                  <c:v>0.13701724600000001</c:v>
                </c:pt>
                <c:pt idx="28">
                  <c:v>2.3525897140000001</c:v>
                </c:pt>
                <c:pt idx="29">
                  <c:v>3.7846585250000002</c:v>
                </c:pt>
                <c:pt idx="30">
                  <c:v>2.1009925780000001</c:v>
                </c:pt>
                <c:pt idx="31">
                  <c:v>1.4211107300000001</c:v>
                </c:pt>
                <c:pt idx="32">
                  <c:v>2.1976281329999998</c:v>
                </c:pt>
                <c:pt idx="33">
                  <c:v>0.85653376699999995</c:v>
                </c:pt>
                <c:pt idx="34">
                  <c:v>0.960751091</c:v>
                </c:pt>
                <c:pt idx="35">
                  <c:v>0.489983593</c:v>
                </c:pt>
                <c:pt idx="36">
                  <c:v>0.95603487899999995</c:v>
                </c:pt>
                <c:pt idx="37">
                  <c:v>0.93120363100000003</c:v>
                </c:pt>
                <c:pt idx="38">
                  <c:v>0.514518963</c:v>
                </c:pt>
                <c:pt idx="39">
                  <c:v>0.28865248100000002</c:v>
                </c:pt>
              </c:numCache>
            </c:numRef>
          </c:val>
          <c:smooth val="0"/>
          <c:extLst>
            <c:ext xmlns:c16="http://schemas.microsoft.com/office/drawing/2014/chart" uri="{C3380CC4-5D6E-409C-BE32-E72D297353CC}">
              <c16:uniqueId val="{00000001-BA48-4924-869B-C6D6076ADE9A}"/>
            </c:ext>
          </c:extLst>
        </c:ser>
        <c:ser>
          <c:idx val="0"/>
          <c:order val="1"/>
          <c:tx>
            <c:strRef>
              <c:f>dataChart3!$B$1</c:f>
              <c:strCache>
                <c:ptCount val="1"/>
                <c:pt idx="0">
                  <c:v>Benchmark—autoregressive order of one</c:v>
                </c:pt>
              </c:strCache>
            </c:strRef>
          </c:tx>
          <c:spPr>
            <a:ln w="38100" cap="rnd" cmpd="sng" algn="ctr">
              <a:solidFill>
                <a:srgbClr val="FBB040"/>
              </a:solidFill>
              <a:prstDash val="solid"/>
              <a:round/>
            </a:ln>
            <a:effectLst/>
          </c:spPr>
          <c:marker>
            <c:symbol val="circle"/>
            <c:size val="5"/>
            <c:spPr>
              <a:solidFill>
                <a:srgbClr val="FBB040"/>
              </a:solidFill>
              <a:ln w="12700" cap="flat" cmpd="sng" algn="ctr">
                <a:solidFill>
                  <a:srgbClr val="FBB040"/>
                </a:solidFill>
                <a:prstDash val="solid"/>
                <a:round/>
              </a:ln>
              <a:effectLst/>
            </c:spPr>
          </c:marker>
          <c:cat>
            <c:numRef>
              <c:f>dataChart3!$A$2:$A$41</c:f>
              <c:numCache>
                <c:formatCode>m/d/yyyy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dataChart3!$B$2:$B$41</c:f>
              <c:numCache>
                <c:formatCode>0.00</c:formatCode>
                <c:ptCount val="40"/>
                <c:pt idx="0">
                  <c:v>4.2180552000000003E-2</c:v>
                </c:pt>
                <c:pt idx="1">
                  <c:v>0.70588287800000005</c:v>
                </c:pt>
                <c:pt idx="2">
                  <c:v>0.54142978200000003</c:v>
                </c:pt>
                <c:pt idx="3">
                  <c:v>0.398981325</c:v>
                </c:pt>
                <c:pt idx="4">
                  <c:v>0.40287935200000002</c:v>
                </c:pt>
                <c:pt idx="5">
                  <c:v>0.92776848300000003</c:v>
                </c:pt>
                <c:pt idx="6">
                  <c:v>0.17496848300000001</c:v>
                </c:pt>
                <c:pt idx="7">
                  <c:v>6.0202224999999998E-2</c:v>
                </c:pt>
                <c:pt idx="8">
                  <c:v>1.5839852999999999</c:v>
                </c:pt>
                <c:pt idx="9">
                  <c:v>0.26172810899999999</c:v>
                </c:pt>
                <c:pt idx="10">
                  <c:v>0.13324139300000001</c:v>
                </c:pt>
                <c:pt idx="11">
                  <c:v>0.55920489100000004</c:v>
                </c:pt>
                <c:pt idx="12">
                  <c:v>0.56677206700000005</c:v>
                </c:pt>
                <c:pt idx="13">
                  <c:v>0.333346174</c:v>
                </c:pt>
                <c:pt idx="14">
                  <c:v>0.24760537599999999</c:v>
                </c:pt>
                <c:pt idx="15">
                  <c:v>0.911637013</c:v>
                </c:pt>
                <c:pt idx="16">
                  <c:v>0.258897135</c:v>
                </c:pt>
                <c:pt idx="17">
                  <c:v>0.57674314800000004</c:v>
                </c:pt>
                <c:pt idx="18">
                  <c:v>0.20907458400000001</c:v>
                </c:pt>
                <c:pt idx="19">
                  <c:v>0.56035288299999997</c:v>
                </c:pt>
                <c:pt idx="20">
                  <c:v>0.59181705399999995</c:v>
                </c:pt>
                <c:pt idx="21">
                  <c:v>0.32437221599999999</c:v>
                </c:pt>
                <c:pt idx="22">
                  <c:v>1.4429636450000001</c:v>
                </c:pt>
                <c:pt idx="23">
                  <c:v>0.34253883499999999</c:v>
                </c:pt>
                <c:pt idx="24">
                  <c:v>2.8099021670000002</c:v>
                </c:pt>
                <c:pt idx="25">
                  <c:v>2.065688443</c:v>
                </c:pt>
                <c:pt idx="26">
                  <c:v>0.32458134900000002</c:v>
                </c:pt>
                <c:pt idx="27">
                  <c:v>0.714906292</c:v>
                </c:pt>
                <c:pt idx="28">
                  <c:v>3.1380413370000002</c:v>
                </c:pt>
                <c:pt idx="29">
                  <c:v>2.0587117739999998</c:v>
                </c:pt>
                <c:pt idx="30">
                  <c:v>1.9257240849999999</c:v>
                </c:pt>
                <c:pt idx="31">
                  <c:v>0.67884319299999996</c:v>
                </c:pt>
                <c:pt idx="32">
                  <c:v>2.0757125940000001</c:v>
                </c:pt>
                <c:pt idx="33">
                  <c:v>8.2288729999999994E-3</c:v>
                </c:pt>
                <c:pt idx="34">
                  <c:v>0.49073240899999998</c:v>
                </c:pt>
                <c:pt idx="35">
                  <c:v>0.53577170399999996</c:v>
                </c:pt>
                <c:pt idx="36">
                  <c:v>1.218817576</c:v>
                </c:pt>
                <c:pt idx="37">
                  <c:v>0.247903177</c:v>
                </c:pt>
                <c:pt idx="38">
                  <c:v>0.24129389800000001</c:v>
                </c:pt>
                <c:pt idx="39">
                  <c:v>0.24280409999999999</c:v>
                </c:pt>
              </c:numCache>
            </c:numRef>
          </c:val>
          <c:smooth val="0"/>
          <c:extLst>
            <c:ext xmlns:c16="http://schemas.microsoft.com/office/drawing/2014/chart" uri="{C3380CC4-5D6E-409C-BE32-E72D297353CC}">
              <c16:uniqueId val="{00000000-BA48-4924-869B-C6D6076ADE9A}"/>
            </c:ext>
          </c:extLst>
        </c:ser>
        <c:ser>
          <c:idx val="2"/>
          <c:order val="2"/>
          <c:tx>
            <c:strRef>
              <c:f>dataChart3!$D$1</c:f>
              <c:strCache>
                <c:ptCount val="1"/>
                <c:pt idx="0">
                  <c:v>Current quarter prediction</c:v>
                </c:pt>
              </c:strCache>
            </c:strRef>
          </c:tx>
          <c:spPr>
            <a:ln w="38100" cap="rnd" cmpd="sng" algn="ctr">
              <a:solidFill>
                <a:srgbClr val="C3362B"/>
              </a:solidFill>
              <a:prstDash val="solid"/>
              <a:round/>
            </a:ln>
            <a:effectLst/>
          </c:spPr>
          <c:marker>
            <c:symbol val="circle"/>
            <c:size val="5"/>
            <c:spPr>
              <a:solidFill>
                <a:srgbClr val="C3362B"/>
              </a:solidFill>
              <a:ln w="12700" cap="flat" cmpd="sng" algn="ctr">
                <a:solidFill>
                  <a:srgbClr val="C3362B"/>
                </a:solidFill>
                <a:prstDash val="solid"/>
                <a:round/>
              </a:ln>
              <a:effectLst/>
            </c:spPr>
          </c:marker>
          <c:cat>
            <c:numRef>
              <c:f>dataChart3!$A$2:$A$41</c:f>
              <c:numCache>
                <c:formatCode>m/d/yyyy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dataChart3!$D$2:$D$41</c:f>
              <c:numCache>
                <c:formatCode>0.00</c:formatCode>
                <c:ptCount val="40"/>
                <c:pt idx="0">
                  <c:v>1.005176E-2</c:v>
                </c:pt>
                <c:pt idx="1">
                  <c:v>0.69782328000000005</c:v>
                </c:pt>
                <c:pt idx="2">
                  <c:v>0.68384765999999997</c:v>
                </c:pt>
                <c:pt idx="3">
                  <c:v>0.44553860000000001</c:v>
                </c:pt>
                <c:pt idx="4">
                  <c:v>0.47017113999999999</c:v>
                </c:pt>
                <c:pt idx="5">
                  <c:v>0.82295302000000004</c:v>
                </c:pt>
                <c:pt idx="6">
                  <c:v>0.24738061</c:v>
                </c:pt>
                <c:pt idx="7">
                  <c:v>0.31533793999999998</c:v>
                </c:pt>
                <c:pt idx="8">
                  <c:v>1.41389589</c:v>
                </c:pt>
                <c:pt idx="9">
                  <c:v>0.30801158000000001</c:v>
                </c:pt>
                <c:pt idx="10">
                  <c:v>0.10540275</c:v>
                </c:pt>
                <c:pt idx="11">
                  <c:v>0.45925043999999998</c:v>
                </c:pt>
                <c:pt idx="12">
                  <c:v>0.58845745999999999</c:v>
                </c:pt>
                <c:pt idx="13">
                  <c:v>0.28569930999999998</c:v>
                </c:pt>
                <c:pt idx="14">
                  <c:v>0.22922375</c:v>
                </c:pt>
                <c:pt idx="15">
                  <c:v>0.73183387</c:v>
                </c:pt>
                <c:pt idx="16">
                  <c:v>0.14424782</c:v>
                </c:pt>
                <c:pt idx="17">
                  <c:v>0.51677567000000002</c:v>
                </c:pt>
                <c:pt idx="18">
                  <c:v>5.5388020000000003E-2</c:v>
                </c:pt>
                <c:pt idx="19">
                  <c:v>0.42946057999999998</c:v>
                </c:pt>
                <c:pt idx="20">
                  <c:v>0.21227868999999999</c:v>
                </c:pt>
                <c:pt idx="21">
                  <c:v>2.63451112</c:v>
                </c:pt>
                <c:pt idx="22">
                  <c:v>0.19625972999999999</c:v>
                </c:pt>
                <c:pt idx="23">
                  <c:v>0.59636814000000005</c:v>
                </c:pt>
                <c:pt idx="24">
                  <c:v>2.6703333699999998</c:v>
                </c:pt>
                <c:pt idx="25">
                  <c:v>2.0232430400000001</c:v>
                </c:pt>
                <c:pt idx="26">
                  <c:v>1.3916636</c:v>
                </c:pt>
                <c:pt idx="27">
                  <c:v>0.83068056000000001</c:v>
                </c:pt>
                <c:pt idx="28">
                  <c:v>2.8245037599999998</c:v>
                </c:pt>
                <c:pt idx="29">
                  <c:v>1.58058743</c:v>
                </c:pt>
                <c:pt idx="30">
                  <c:v>1.5456017099999999</c:v>
                </c:pt>
                <c:pt idx="31">
                  <c:v>0.75062381</c:v>
                </c:pt>
                <c:pt idx="32">
                  <c:v>0.78259321999999998</c:v>
                </c:pt>
                <c:pt idx="33">
                  <c:v>0.78915880999999999</c:v>
                </c:pt>
                <c:pt idx="34">
                  <c:v>0.29979293000000001</c:v>
                </c:pt>
                <c:pt idx="35">
                  <c:v>0.41106951000000003</c:v>
                </c:pt>
                <c:pt idx="36">
                  <c:v>0.86659271999999998</c:v>
                </c:pt>
                <c:pt idx="37">
                  <c:v>0.32037829000000001</c:v>
                </c:pt>
                <c:pt idx="38">
                  <c:v>0.33643900999999998</c:v>
                </c:pt>
                <c:pt idx="39">
                  <c:v>0.19379233000000001</c:v>
                </c:pt>
              </c:numCache>
            </c:numRef>
          </c:val>
          <c:smooth val="0"/>
          <c:extLst>
            <c:ext xmlns:c16="http://schemas.microsoft.com/office/drawing/2014/chart" uri="{C3380CC4-5D6E-409C-BE32-E72D297353CC}">
              <c16:uniqueId val="{00000002-BA48-4924-869B-C6D6076ADE9A}"/>
            </c:ext>
          </c:extLst>
        </c:ser>
        <c:dLbls>
          <c:showLegendKey val="0"/>
          <c:showVal val="0"/>
          <c:showCatName val="0"/>
          <c:showSerName val="0"/>
          <c:showPercent val="0"/>
          <c:showBubbleSize val="0"/>
        </c:dLbls>
        <c:marker val="1"/>
        <c:smooth val="0"/>
        <c:axId val="1030120336"/>
        <c:axId val="1030099216"/>
      </c:lineChart>
      <c:dateAx>
        <c:axId val="1030120336"/>
        <c:scaling>
          <c:orientation val="minMax"/>
        </c:scaling>
        <c:delete val="0"/>
        <c:axPos val="b"/>
        <c:numFmt formatCode="yy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Arial"/>
                <a:ea typeface="Arial"/>
                <a:cs typeface="Arial"/>
              </a:defRPr>
            </a:pPr>
            <a:endParaRPr lang="en-US"/>
          </a:p>
        </c:txPr>
        <c:crossAx val="1030099216"/>
        <c:crosses val="autoZero"/>
        <c:auto val="0"/>
        <c:lblOffset val="100"/>
        <c:baseTimeUnit val="months"/>
        <c:majorUnit val="12"/>
        <c:majorTimeUnit val="months"/>
      </c:dateAx>
      <c:valAx>
        <c:axId val="1030099216"/>
        <c:scaling>
          <c:orientation val="minMax"/>
        </c:scaling>
        <c:delete val="0"/>
        <c:axPos val="l"/>
        <c:numFmt formatCode="0.0"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1200" b="0" i="0" u="none" strike="noStrike" kern="1200" baseline="0">
                <a:solidFill>
                  <a:schemeClr val="tx1"/>
                </a:solidFill>
                <a:latin typeface="Arial"/>
                <a:ea typeface="Arial"/>
                <a:cs typeface="Arial"/>
              </a:defRPr>
            </a:pPr>
            <a:endParaRPr lang="en-US"/>
          </a:p>
        </c:txPr>
        <c:crossAx val="1030120336"/>
        <c:crosses val="autoZero"/>
        <c:crossBetween val="midCat"/>
      </c:valAx>
      <c:spPr>
        <a:noFill/>
        <a:ln>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14:hiddenLine>
          </a:ext>
        </a:extLst>
      </c:spPr>
    </c:plotArea>
    <c:legend>
      <c:legendPos val="t"/>
      <c:layout>
        <c:manualLayout>
          <c:xMode val="edge"/>
          <c:yMode val="edge"/>
          <c:x val="6.5936955205014094E-2"/>
          <c:y val="0.18451359951687454"/>
          <c:w val="0.33864619598135515"/>
          <c:h val="0.24607325854179732"/>
        </c:manualLayout>
      </c:layout>
      <c:overlay val="1"/>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Calibri"/>
              <a:cs typeface="Calibri"/>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prstDash val="solid"/>
      <a:round/>
    </a:ln>
    <a:effectLst/>
    <a:extLst>
      <a:ext uri="{91240B29-F687-4F45-9708-019B960494DF}">
        <a14:hiddenLine xmlns:a14="http://schemas.microsoft.com/office/drawing/2010/main" w="12700" cap="flat" cmpd="sng" algn="ctr">
          <a:solidFill>
            <a:sysClr val="windowText" lastClr="000000">
              <a:tint val="75000"/>
            </a:sysClr>
          </a:solidFill>
          <a:prstDash val="solid"/>
          <a:round/>
        </a14:hiddenLine>
      </a:ext>
    </a:extLst>
  </c:spPr>
  <c:txPr>
    <a:bodyPr/>
    <a:lstStyle/>
    <a:p>
      <a:pPr>
        <a:defRPr/>
      </a:pPr>
      <a:endParaRPr lang="en-US"/>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050063576556444E-2"/>
          <c:y val="0.1422023180888467"/>
          <c:w val="0.93770165484354828"/>
          <c:h val="0.63292577392172333"/>
        </c:manualLayout>
      </c:layout>
      <c:areaChart>
        <c:grouping val="standard"/>
        <c:varyColors val="0"/>
        <c:ser>
          <c:idx val="2"/>
          <c:order val="3"/>
          <c:tx>
            <c:strRef>
              <c:f>dataChart4!$D$14</c:f>
              <c:strCache>
                <c:ptCount val="1"/>
                <c:pt idx="0">
                  <c:v>Upper CI</c:v>
                </c:pt>
              </c:strCache>
            </c:strRef>
          </c:tx>
          <c:spPr>
            <a:solidFill>
              <a:srgbClr val="FFC000">
                <a:alpha val="50000"/>
              </a:srgbClr>
            </a:solidFill>
            <a:ln w="25400">
              <a:noFill/>
            </a:ln>
          </c:spPr>
          <c:cat>
            <c:numLit>
              <c:formatCode>General</c:formatCode>
              <c:ptCount val="78"/>
              <c:pt idx="0">
                <c:v>43525</c:v>
              </c:pt>
              <c:pt idx="1">
                <c:v>43556</c:v>
              </c:pt>
              <c:pt idx="2">
                <c:v>43586</c:v>
              </c:pt>
              <c:pt idx="3">
                <c:v>43617</c:v>
              </c:pt>
              <c:pt idx="4">
                <c:v>43647</c:v>
              </c:pt>
              <c:pt idx="5">
                <c:v>43678</c:v>
              </c:pt>
              <c:pt idx="6">
                <c:v>43709</c:v>
              </c:pt>
              <c:pt idx="7">
                <c:v>43739</c:v>
              </c:pt>
              <c:pt idx="8">
                <c:v>43770</c:v>
              </c:pt>
              <c:pt idx="9">
                <c:v>43800</c:v>
              </c:pt>
              <c:pt idx="10">
                <c:v>43831</c:v>
              </c:pt>
              <c:pt idx="11">
                <c:v>43862</c:v>
              </c:pt>
              <c:pt idx="12">
                <c:v>43891</c:v>
              </c:pt>
              <c:pt idx="13">
                <c:v>43922</c:v>
              </c:pt>
              <c:pt idx="14">
                <c:v>43952</c:v>
              </c:pt>
              <c:pt idx="15">
                <c:v>43983</c:v>
              </c:pt>
              <c:pt idx="16">
                <c:v>44013</c:v>
              </c:pt>
              <c:pt idx="17">
                <c:v>44044</c:v>
              </c:pt>
              <c:pt idx="18">
                <c:v>44075</c:v>
              </c:pt>
              <c:pt idx="19">
                <c:v>44105</c:v>
              </c:pt>
              <c:pt idx="20">
                <c:v>44136</c:v>
              </c:pt>
              <c:pt idx="21">
                <c:v>44166</c:v>
              </c:pt>
              <c:pt idx="22">
                <c:v>44197</c:v>
              </c:pt>
              <c:pt idx="23">
                <c:v>44228</c:v>
              </c:pt>
              <c:pt idx="24">
                <c:v>44256</c:v>
              </c:pt>
              <c:pt idx="25">
                <c:v>44287</c:v>
              </c:pt>
              <c:pt idx="26">
                <c:v>44317</c:v>
              </c:pt>
              <c:pt idx="27">
                <c:v>44348</c:v>
              </c:pt>
              <c:pt idx="28">
                <c:v>44378</c:v>
              </c:pt>
              <c:pt idx="29">
                <c:v>44409</c:v>
              </c:pt>
              <c:pt idx="30">
                <c:v>44440</c:v>
              </c:pt>
              <c:pt idx="31">
                <c:v>44470</c:v>
              </c:pt>
              <c:pt idx="32">
                <c:v>44501</c:v>
              </c:pt>
              <c:pt idx="33">
                <c:v>44531</c:v>
              </c:pt>
              <c:pt idx="34">
                <c:v>44562</c:v>
              </c:pt>
              <c:pt idx="35">
                <c:v>44593</c:v>
              </c:pt>
              <c:pt idx="36">
                <c:v>44621</c:v>
              </c:pt>
              <c:pt idx="37">
                <c:v>44652</c:v>
              </c:pt>
              <c:pt idx="38">
                <c:v>44682</c:v>
              </c:pt>
              <c:pt idx="39">
                <c:v>44713</c:v>
              </c:pt>
              <c:pt idx="40">
                <c:v>44743</c:v>
              </c:pt>
              <c:pt idx="41">
                <c:v>44774</c:v>
              </c:pt>
              <c:pt idx="42">
                <c:v>44805</c:v>
              </c:pt>
              <c:pt idx="43">
                <c:v>44835</c:v>
              </c:pt>
              <c:pt idx="44">
                <c:v>44866</c:v>
              </c:pt>
              <c:pt idx="45">
                <c:v>44896</c:v>
              </c:pt>
              <c:pt idx="46">
                <c:v>44927</c:v>
              </c:pt>
              <c:pt idx="47">
                <c:v>44958</c:v>
              </c:pt>
              <c:pt idx="48">
                <c:v>44986</c:v>
              </c:pt>
              <c:pt idx="49">
                <c:v>45017</c:v>
              </c:pt>
              <c:pt idx="50">
                <c:v>45047</c:v>
              </c:pt>
              <c:pt idx="51">
                <c:v>45078</c:v>
              </c:pt>
              <c:pt idx="52">
                <c:v>45108</c:v>
              </c:pt>
              <c:pt idx="53">
                <c:v>45139</c:v>
              </c:pt>
              <c:pt idx="54">
                <c:v>45170</c:v>
              </c:pt>
              <c:pt idx="55">
                <c:v>45200</c:v>
              </c:pt>
              <c:pt idx="56">
                <c:v>45231</c:v>
              </c:pt>
              <c:pt idx="57">
                <c:v>45261</c:v>
              </c:pt>
              <c:pt idx="58">
                <c:v>45292</c:v>
              </c:pt>
              <c:pt idx="59">
                <c:v>45323</c:v>
              </c:pt>
              <c:pt idx="60">
                <c:v>45352</c:v>
              </c:pt>
              <c:pt idx="61">
                <c:v>45383</c:v>
              </c:pt>
              <c:pt idx="62">
                <c:v>45413</c:v>
              </c:pt>
              <c:pt idx="63">
                <c:v>45444</c:v>
              </c:pt>
              <c:pt idx="64">
                <c:v>45474</c:v>
              </c:pt>
              <c:pt idx="65">
                <c:v>45505</c:v>
              </c:pt>
              <c:pt idx="66">
                <c:v>45536</c:v>
              </c:pt>
              <c:pt idx="67">
                <c:v>45566</c:v>
              </c:pt>
              <c:pt idx="68">
                <c:v>45597</c:v>
              </c:pt>
              <c:pt idx="69">
                <c:v>45627</c:v>
              </c:pt>
              <c:pt idx="70">
                <c:v>45658</c:v>
              </c:pt>
              <c:pt idx="71">
                <c:v>45689</c:v>
              </c:pt>
              <c:pt idx="72">
                <c:v>45717</c:v>
              </c:pt>
              <c:pt idx="73">
                <c:v>45748</c:v>
              </c:pt>
              <c:pt idx="74">
                <c:v>45778</c:v>
              </c:pt>
              <c:pt idx="75">
                <c:v>45809</c:v>
              </c:pt>
              <c:pt idx="76">
                <c:v>45839</c:v>
              </c:pt>
              <c:pt idx="77">
                <c:v>45870</c:v>
              </c:pt>
            </c:numLit>
          </c:cat>
          <c:val>
            <c:numRef>
              <c:f>dataChart4!$D$15:$D$92</c:f>
              <c:numCache>
                <c:formatCode>0.00</c:formatCode>
                <c:ptCount val="78"/>
                <c:pt idx="73">
                  <c:v>0.58137372306305002</c:v>
                </c:pt>
                <c:pt idx="74">
                  <c:v>0.52427540249276505</c:v>
                </c:pt>
                <c:pt idx="75">
                  <c:v>0.96250471927222303</c:v>
                </c:pt>
                <c:pt idx="76">
                  <c:v>0.859027157906461</c:v>
                </c:pt>
                <c:pt idx="77">
                  <c:v>0.85993397732464505</c:v>
                </c:pt>
              </c:numCache>
            </c:numRef>
          </c:val>
          <c:extLst>
            <c:ext xmlns:c16="http://schemas.microsoft.com/office/drawing/2014/chart" uri="{C3380CC4-5D6E-409C-BE32-E72D297353CC}">
              <c16:uniqueId val="{00000000-6428-4E7D-9175-D1FFF0E6433C}"/>
            </c:ext>
          </c:extLst>
        </c:ser>
        <c:ser>
          <c:idx val="3"/>
          <c:order val="4"/>
          <c:tx>
            <c:strRef>
              <c:f>dataChart4!$E$14</c:f>
              <c:strCache>
                <c:ptCount val="1"/>
                <c:pt idx="0">
                  <c:v>Lower CI</c:v>
                </c:pt>
              </c:strCache>
            </c:strRef>
          </c:tx>
          <c:spPr>
            <a:solidFill>
              <a:srgbClr val="FFC000">
                <a:alpha val="50000"/>
              </a:srgbClr>
            </a:solidFill>
            <a:ln w="25400">
              <a:noFill/>
            </a:ln>
          </c:spPr>
          <c:cat>
            <c:numLit>
              <c:formatCode>General</c:formatCode>
              <c:ptCount val="78"/>
              <c:pt idx="0">
                <c:v>43525</c:v>
              </c:pt>
              <c:pt idx="1">
                <c:v>43556</c:v>
              </c:pt>
              <c:pt idx="2">
                <c:v>43586</c:v>
              </c:pt>
              <c:pt idx="3">
                <c:v>43617</c:v>
              </c:pt>
              <c:pt idx="4">
                <c:v>43647</c:v>
              </c:pt>
              <c:pt idx="5">
                <c:v>43678</c:v>
              </c:pt>
              <c:pt idx="6">
                <c:v>43709</c:v>
              </c:pt>
              <c:pt idx="7">
                <c:v>43739</c:v>
              </c:pt>
              <c:pt idx="8">
                <c:v>43770</c:v>
              </c:pt>
              <c:pt idx="9">
                <c:v>43800</c:v>
              </c:pt>
              <c:pt idx="10">
                <c:v>43831</c:v>
              </c:pt>
              <c:pt idx="11">
                <c:v>43862</c:v>
              </c:pt>
              <c:pt idx="12">
                <c:v>43891</c:v>
              </c:pt>
              <c:pt idx="13">
                <c:v>43922</c:v>
              </c:pt>
              <c:pt idx="14">
                <c:v>43952</c:v>
              </c:pt>
              <c:pt idx="15">
                <c:v>43983</c:v>
              </c:pt>
              <c:pt idx="16">
                <c:v>44013</c:v>
              </c:pt>
              <c:pt idx="17">
                <c:v>44044</c:v>
              </c:pt>
              <c:pt idx="18">
                <c:v>44075</c:v>
              </c:pt>
              <c:pt idx="19">
                <c:v>44105</c:v>
              </c:pt>
              <c:pt idx="20">
                <c:v>44136</c:v>
              </c:pt>
              <c:pt idx="21">
                <c:v>44166</c:v>
              </c:pt>
              <c:pt idx="22">
                <c:v>44197</c:v>
              </c:pt>
              <c:pt idx="23">
                <c:v>44228</c:v>
              </c:pt>
              <c:pt idx="24">
                <c:v>44256</c:v>
              </c:pt>
              <c:pt idx="25">
                <c:v>44287</c:v>
              </c:pt>
              <c:pt idx="26">
                <c:v>44317</c:v>
              </c:pt>
              <c:pt idx="27">
                <c:v>44348</c:v>
              </c:pt>
              <c:pt idx="28">
                <c:v>44378</c:v>
              </c:pt>
              <c:pt idx="29">
                <c:v>44409</c:v>
              </c:pt>
              <c:pt idx="30">
                <c:v>44440</c:v>
              </c:pt>
              <c:pt idx="31">
                <c:v>44470</c:v>
              </c:pt>
              <c:pt idx="32">
                <c:v>44501</c:v>
              </c:pt>
              <c:pt idx="33">
                <c:v>44531</c:v>
              </c:pt>
              <c:pt idx="34">
                <c:v>44562</c:v>
              </c:pt>
              <c:pt idx="35">
                <c:v>44593</c:v>
              </c:pt>
              <c:pt idx="36">
                <c:v>44621</c:v>
              </c:pt>
              <c:pt idx="37">
                <c:v>44652</c:v>
              </c:pt>
              <c:pt idx="38">
                <c:v>44682</c:v>
              </c:pt>
              <c:pt idx="39">
                <c:v>44713</c:v>
              </c:pt>
              <c:pt idx="40">
                <c:v>44743</c:v>
              </c:pt>
              <c:pt idx="41">
                <c:v>44774</c:v>
              </c:pt>
              <c:pt idx="42">
                <c:v>44805</c:v>
              </c:pt>
              <c:pt idx="43">
                <c:v>44835</c:v>
              </c:pt>
              <c:pt idx="44">
                <c:v>44866</c:v>
              </c:pt>
              <c:pt idx="45">
                <c:v>44896</c:v>
              </c:pt>
              <c:pt idx="46">
                <c:v>44927</c:v>
              </c:pt>
              <c:pt idx="47">
                <c:v>44958</c:v>
              </c:pt>
              <c:pt idx="48">
                <c:v>44986</c:v>
              </c:pt>
              <c:pt idx="49">
                <c:v>45017</c:v>
              </c:pt>
              <c:pt idx="50">
                <c:v>45047</c:v>
              </c:pt>
              <c:pt idx="51">
                <c:v>45078</c:v>
              </c:pt>
              <c:pt idx="52">
                <c:v>45108</c:v>
              </c:pt>
              <c:pt idx="53">
                <c:v>45139</c:v>
              </c:pt>
              <c:pt idx="54">
                <c:v>45170</c:v>
              </c:pt>
              <c:pt idx="55">
                <c:v>45200</c:v>
              </c:pt>
              <c:pt idx="56">
                <c:v>45231</c:v>
              </c:pt>
              <c:pt idx="57">
                <c:v>45261</c:v>
              </c:pt>
              <c:pt idx="58">
                <c:v>45292</c:v>
              </c:pt>
              <c:pt idx="59">
                <c:v>45323</c:v>
              </c:pt>
              <c:pt idx="60">
                <c:v>45352</c:v>
              </c:pt>
              <c:pt idx="61">
                <c:v>45383</c:v>
              </c:pt>
              <c:pt idx="62">
                <c:v>45413</c:v>
              </c:pt>
              <c:pt idx="63">
                <c:v>45444</c:v>
              </c:pt>
              <c:pt idx="64">
                <c:v>45474</c:v>
              </c:pt>
              <c:pt idx="65">
                <c:v>45505</c:v>
              </c:pt>
              <c:pt idx="66">
                <c:v>45536</c:v>
              </c:pt>
              <c:pt idx="67">
                <c:v>45566</c:v>
              </c:pt>
              <c:pt idx="68">
                <c:v>45597</c:v>
              </c:pt>
              <c:pt idx="69">
                <c:v>45627</c:v>
              </c:pt>
              <c:pt idx="70">
                <c:v>45658</c:v>
              </c:pt>
              <c:pt idx="71">
                <c:v>45689</c:v>
              </c:pt>
              <c:pt idx="72">
                <c:v>45717</c:v>
              </c:pt>
              <c:pt idx="73">
                <c:v>45748</c:v>
              </c:pt>
              <c:pt idx="74">
                <c:v>45778</c:v>
              </c:pt>
              <c:pt idx="75">
                <c:v>45809</c:v>
              </c:pt>
              <c:pt idx="76">
                <c:v>45839</c:v>
              </c:pt>
              <c:pt idx="77">
                <c:v>45870</c:v>
              </c:pt>
            </c:numLit>
          </c:cat>
          <c:val>
            <c:numRef>
              <c:f>dataChart4!$E$15:$E$92</c:f>
              <c:numCache>
                <c:formatCode>0.00</c:formatCode>
                <c:ptCount val="78"/>
                <c:pt idx="73">
                  <c:v>-1.36387038527815</c:v>
                </c:pt>
                <c:pt idx="74">
                  <c:v>-1.8617158655148101</c:v>
                </c:pt>
                <c:pt idx="75">
                  <c:v>-1.32921780149228</c:v>
                </c:pt>
                <c:pt idx="76">
                  <c:v>-1.2985246433716899</c:v>
                </c:pt>
                <c:pt idx="77">
                  <c:v>-1.0613172665764501</c:v>
                </c:pt>
              </c:numCache>
            </c:numRef>
          </c:val>
          <c:extLst>
            <c:ext xmlns:c16="http://schemas.microsoft.com/office/drawing/2014/chart" uri="{C3380CC4-5D6E-409C-BE32-E72D297353CC}">
              <c16:uniqueId val="{00000001-6428-4E7D-9175-D1FFF0E6433C}"/>
            </c:ext>
          </c:extLst>
        </c:ser>
        <c:ser>
          <c:idx val="5"/>
          <c:order val="5"/>
          <c:tx>
            <c:v>__RecessionBands_Neg__</c:v>
          </c:tx>
          <c:spPr>
            <a:solidFill>
              <a:srgbClr val="A0A0A0">
                <a:alpha val="65000"/>
              </a:srgbClr>
            </a:solidFill>
            <a:ln>
              <a:noFill/>
            </a:ln>
            <a:effectLst/>
            <a:extLst>
              <a:ext uri="{91240B29-F687-4F45-9708-019B960494DF}">
                <a14:hiddenLine xmlns:a14="http://schemas.microsoft.com/office/drawing/2010/main">
                  <a:noFill/>
                </a14:hiddenLine>
              </a:ext>
            </a:extLst>
          </c:spPr>
          <c:cat>
            <c:numLit>
              <c:formatCode>General</c:formatCode>
              <c:ptCount val="78"/>
              <c:pt idx="0">
                <c:v>43525</c:v>
              </c:pt>
              <c:pt idx="1">
                <c:v>43556</c:v>
              </c:pt>
              <c:pt idx="2">
                <c:v>43586</c:v>
              </c:pt>
              <c:pt idx="3">
                <c:v>43617</c:v>
              </c:pt>
              <c:pt idx="4">
                <c:v>43647</c:v>
              </c:pt>
              <c:pt idx="5">
                <c:v>43678</c:v>
              </c:pt>
              <c:pt idx="6">
                <c:v>43709</c:v>
              </c:pt>
              <c:pt idx="7">
                <c:v>43739</c:v>
              </c:pt>
              <c:pt idx="8">
                <c:v>43770</c:v>
              </c:pt>
              <c:pt idx="9">
                <c:v>43800</c:v>
              </c:pt>
              <c:pt idx="10">
                <c:v>43831</c:v>
              </c:pt>
              <c:pt idx="11">
                <c:v>43862</c:v>
              </c:pt>
              <c:pt idx="12">
                <c:v>43891</c:v>
              </c:pt>
              <c:pt idx="13">
                <c:v>43922</c:v>
              </c:pt>
              <c:pt idx="14">
                <c:v>43952</c:v>
              </c:pt>
              <c:pt idx="15">
                <c:v>43983</c:v>
              </c:pt>
              <c:pt idx="16">
                <c:v>44013</c:v>
              </c:pt>
              <c:pt idx="17">
                <c:v>44044</c:v>
              </c:pt>
              <c:pt idx="18">
                <c:v>44075</c:v>
              </c:pt>
              <c:pt idx="19">
                <c:v>44105</c:v>
              </c:pt>
              <c:pt idx="20">
                <c:v>44136</c:v>
              </c:pt>
              <c:pt idx="21">
                <c:v>44166</c:v>
              </c:pt>
              <c:pt idx="22">
                <c:v>44197</c:v>
              </c:pt>
              <c:pt idx="23">
                <c:v>44228</c:v>
              </c:pt>
              <c:pt idx="24">
                <c:v>44256</c:v>
              </c:pt>
              <c:pt idx="25">
                <c:v>44287</c:v>
              </c:pt>
              <c:pt idx="26">
                <c:v>44317</c:v>
              </c:pt>
              <c:pt idx="27">
                <c:v>44348</c:v>
              </c:pt>
              <c:pt idx="28">
                <c:v>44378</c:v>
              </c:pt>
              <c:pt idx="29">
                <c:v>44409</c:v>
              </c:pt>
              <c:pt idx="30">
                <c:v>44440</c:v>
              </c:pt>
              <c:pt idx="31">
                <c:v>44470</c:v>
              </c:pt>
              <c:pt idx="32">
                <c:v>44501</c:v>
              </c:pt>
              <c:pt idx="33">
                <c:v>44531</c:v>
              </c:pt>
              <c:pt idx="34">
                <c:v>44562</c:v>
              </c:pt>
              <c:pt idx="35">
                <c:v>44593</c:v>
              </c:pt>
              <c:pt idx="36">
                <c:v>44621</c:v>
              </c:pt>
              <c:pt idx="37">
                <c:v>44652</c:v>
              </c:pt>
              <c:pt idx="38">
                <c:v>44682</c:v>
              </c:pt>
              <c:pt idx="39">
                <c:v>44713</c:v>
              </c:pt>
              <c:pt idx="40">
                <c:v>44743</c:v>
              </c:pt>
              <c:pt idx="41">
                <c:v>44774</c:v>
              </c:pt>
              <c:pt idx="42">
                <c:v>44805</c:v>
              </c:pt>
              <c:pt idx="43">
                <c:v>44835</c:v>
              </c:pt>
              <c:pt idx="44">
                <c:v>44866</c:v>
              </c:pt>
              <c:pt idx="45">
                <c:v>44896</c:v>
              </c:pt>
              <c:pt idx="46">
                <c:v>44927</c:v>
              </c:pt>
              <c:pt idx="47">
                <c:v>44958</c:v>
              </c:pt>
              <c:pt idx="48">
                <c:v>44986</c:v>
              </c:pt>
              <c:pt idx="49">
                <c:v>45017</c:v>
              </c:pt>
              <c:pt idx="50">
                <c:v>45047</c:v>
              </c:pt>
              <c:pt idx="51">
                <c:v>45078</c:v>
              </c:pt>
              <c:pt idx="52">
                <c:v>45108</c:v>
              </c:pt>
              <c:pt idx="53">
                <c:v>45139</c:v>
              </c:pt>
              <c:pt idx="54">
                <c:v>45170</c:v>
              </c:pt>
              <c:pt idx="55">
                <c:v>45200</c:v>
              </c:pt>
              <c:pt idx="56">
                <c:v>45231</c:v>
              </c:pt>
              <c:pt idx="57">
                <c:v>45261</c:v>
              </c:pt>
              <c:pt idx="58">
                <c:v>45292</c:v>
              </c:pt>
              <c:pt idx="59">
                <c:v>45323</c:v>
              </c:pt>
              <c:pt idx="60">
                <c:v>45352</c:v>
              </c:pt>
              <c:pt idx="61">
                <c:v>45383</c:v>
              </c:pt>
              <c:pt idx="62">
                <c:v>45413</c:v>
              </c:pt>
              <c:pt idx="63">
                <c:v>45444</c:v>
              </c:pt>
              <c:pt idx="64">
                <c:v>45474</c:v>
              </c:pt>
              <c:pt idx="65">
                <c:v>45505</c:v>
              </c:pt>
              <c:pt idx="66">
                <c:v>45536</c:v>
              </c:pt>
              <c:pt idx="67">
                <c:v>45566</c:v>
              </c:pt>
              <c:pt idx="68">
                <c:v>45597</c:v>
              </c:pt>
              <c:pt idx="69">
                <c:v>45627</c:v>
              </c:pt>
              <c:pt idx="70">
                <c:v>45658</c:v>
              </c:pt>
              <c:pt idx="71">
                <c:v>45689</c:v>
              </c:pt>
              <c:pt idx="72">
                <c:v>45717</c:v>
              </c:pt>
              <c:pt idx="73">
                <c:v>45748</c:v>
              </c:pt>
              <c:pt idx="74">
                <c:v>45778</c:v>
              </c:pt>
              <c:pt idx="75">
                <c:v>45809</c:v>
              </c:pt>
              <c:pt idx="76">
                <c:v>45839</c:v>
              </c:pt>
              <c:pt idx="77">
                <c:v>45870</c:v>
              </c:pt>
            </c:numLit>
          </c:cat>
          <c:val>
            <c:numLit>
              <c:formatCode>General</c:formatCode>
              <c:ptCount val="78"/>
              <c:pt idx="0">
                <c:v>0</c:v>
              </c:pt>
              <c:pt idx="1">
                <c:v>0</c:v>
              </c:pt>
              <c:pt idx="2">
                <c:v>0</c:v>
              </c:pt>
              <c:pt idx="3">
                <c:v>0</c:v>
              </c:pt>
              <c:pt idx="4">
                <c:v>0</c:v>
              </c:pt>
              <c:pt idx="5">
                <c:v>0</c:v>
              </c:pt>
              <c:pt idx="6">
                <c:v>0</c:v>
              </c:pt>
              <c:pt idx="7">
                <c:v>0</c:v>
              </c:pt>
              <c:pt idx="8">
                <c:v>0</c:v>
              </c:pt>
              <c:pt idx="9">
                <c:v>0</c:v>
              </c:pt>
              <c:pt idx="10">
                <c:v>0</c:v>
              </c:pt>
              <c:pt idx="11">
                <c:v>-3000</c:v>
              </c:pt>
              <c:pt idx="12">
                <c:v>-3000</c:v>
              </c:pt>
              <c:pt idx="13">
                <c:v>-3000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numLit>
          </c:val>
          <c:extLst>
            <c:ext xmlns:c16="http://schemas.microsoft.com/office/drawing/2014/chart" uri="{C3380CC4-5D6E-409C-BE32-E72D297353CC}">
              <c16:uniqueId val="{00000002-6428-4E7D-9175-D1FFF0E6433C}"/>
            </c:ext>
          </c:extLst>
        </c:ser>
        <c:ser>
          <c:idx val="4"/>
          <c:order val="6"/>
          <c:tx>
            <c:v>__RecessionBands_Pos__</c:v>
          </c:tx>
          <c:spPr>
            <a:solidFill>
              <a:srgbClr val="A0A0A0">
                <a:alpha val="65000"/>
              </a:srgbClr>
            </a:solidFill>
            <a:ln>
              <a:noFill/>
            </a:ln>
            <a:effectLst/>
            <a:extLst>
              <a:ext uri="{91240B29-F687-4F45-9708-019B960494DF}">
                <a14:hiddenLine xmlns:a14="http://schemas.microsoft.com/office/drawing/2010/main">
                  <a:noFill/>
                </a14:hiddenLine>
              </a:ext>
            </a:extLst>
          </c:spPr>
          <c:cat>
            <c:numLit>
              <c:formatCode>General</c:formatCode>
              <c:ptCount val="78"/>
              <c:pt idx="0">
                <c:v>43525</c:v>
              </c:pt>
              <c:pt idx="1">
                <c:v>43556</c:v>
              </c:pt>
              <c:pt idx="2">
                <c:v>43586</c:v>
              </c:pt>
              <c:pt idx="3">
                <c:v>43617</c:v>
              </c:pt>
              <c:pt idx="4">
                <c:v>43647</c:v>
              </c:pt>
              <c:pt idx="5">
                <c:v>43678</c:v>
              </c:pt>
              <c:pt idx="6">
                <c:v>43709</c:v>
              </c:pt>
              <c:pt idx="7">
                <c:v>43739</c:v>
              </c:pt>
              <c:pt idx="8">
                <c:v>43770</c:v>
              </c:pt>
              <c:pt idx="9">
                <c:v>43800</c:v>
              </c:pt>
              <c:pt idx="10">
                <c:v>43831</c:v>
              </c:pt>
              <c:pt idx="11">
                <c:v>43862</c:v>
              </c:pt>
              <c:pt idx="12">
                <c:v>43891</c:v>
              </c:pt>
              <c:pt idx="13">
                <c:v>43922</c:v>
              </c:pt>
              <c:pt idx="14">
                <c:v>43952</c:v>
              </c:pt>
              <c:pt idx="15">
                <c:v>43983</c:v>
              </c:pt>
              <c:pt idx="16">
                <c:v>44013</c:v>
              </c:pt>
              <c:pt idx="17">
                <c:v>44044</c:v>
              </c:pt>
              <c:pt idx="18">
                <c:v>44075</c:v>
              </c:pt>
              <c:pt idx="19">
                <c:v>44105</c:v>
              </c:pt>
              <c:pt idx="20">
                <c:v>44136</c:v>
              </c:pt>
              <c:pt idx="21">
                <c:v>44166</c:v>
              </c:pt>
              <c:pt idx="22">
                <c:v>44197</c:v>
              </c:pt>
              <c:pt idx="23">
                <c:v>44228</c:v>
              </c:pt>
              <c:pt idx="24">
                <c:v>44256</c:v>
              </c:pt>
              <c:pt idx="25">
                <c:v>44287</c:v>
              </c:pt>
              <c:pt idx="26">
                <c:v>44317</c:v>
              </c:pt>
              <c:pt idx="27">
                <c:v>44348</c:v>
              </c:pt>
              <c:pt idx="28">
                <c:v>44378</c:v>
              </c:pt>
              <c:pt idx="29">
                <c:v>44409</c:v>
              </c:pt>
              <c:pt idx="30">
                <c:v>44440</c:v>
              </c:pt>
              <c:pt idx="31">
                <c:v>44470</c:v>
              </c:pt>
              <c:pt idx="32">
                <c:v>44501</c:v>
              </c:pt>
              <c:pt idx="33">
                <c:v>44531</c:v>
              </c:pt>
              <c:pt idx="34">
                <c:v>44562</c:v>
              </c:pt>
              <c:pt idx="35">
                <c:v>44593</c:v>
              </c:pt>
              <c:pt idx="36">
                <c:v>44621</c:v>
              </c:pt>
              <c:pt idx="37">
                <c:v>44652</c:v>
              </c:pt>
              <c:pt idx="38">
                <c:v>44682</c:v>
              </c:pt>
              <c:pt idx="39">
                <c:v>44713</c:v>
              </c:pt>
              <c:pt idx="40">
                <c:v>44743</c:v>
              </c:pt>
              <c:pt idx="41">
                <c:v>44774</c:v>
              </c:pt>
              <c:pt idx="42">
                <c:v>44805</c:v>
              </c:pt>
              <c:pt idx="43">
                <c:v>44835</c:v>
              </c:pt>
              <c:pt idx="44">
                <c:v>44866</c:v>
              </c:pt>
              <c:pt idx="45">
                <c:v>44896</c:v>
              </c:pt>
              <c:pt idx="46">
                <c:v>44927</c:v>
              </c:pt>
              <c:pt idx="47">
                <c:v>44958</c:v>
              </c:pt>
              <c:pt idx="48">
                <c:v>44986</c:v>
              </c:pt>
              <c:pt idx="49">
                <c:v>45017</c:v>
              </c:pt>
              <c:pt idx="50">
                <c:v>45047</c:v>
              </c:pt>
              <c:pt idx="51">
                <c:v>45078</c:v>
              </c:pt>
              <c:pt idx="52">
                <c:v>45108</c:v>
              </c:pt>
              <c:pt idx="53">
                <c:v>45139</c:v>
              </c:pt>
              <c:pt idx="54">
                <c:v>45170</c:v>
              </c:pt>
              <c:pt idx="55">
                <c:v>45200</c:v>
              </c:pt>
              <c:pt idx="56">
                <c:v>45231</c:v>
              </c:pt>
              <c:pt idx="57">
                <c:v>45261</c:v>
              </c:pt>
              <c:pt idx="58">
                <c:v>45292</c:v>
              </c:pt>
              <c:pt idx="59">
                <c:v>45323</c:v>
              </c:pt>
              <c:pt idx="60">
                <c:v>45352</c:v>
              </c:pt>
              <c:pt idx="61">
                <c:v>45383</c:v>
              </c:pt>
              <c:pt idx="62">
                <c:v>45413</c:v>
              </c:pt>
              <c:pt idx="63">
                <c:v>45444</c:v>
              </c:pt>
              <c:pt idx="64">
                <c:v>45474</c:v>
              </c:pt>
              <c:pt idx="65">
                <c:v>45505</c:v>
              </c:pt>
              <c:pt idx="66">
                <c:v>45536</c:v>
              </c:pt>
              <c:pt idx="67">
                <c:v>45566</c:v>
              </c:pt>
              <c:pt idx="68">
                <c:v>45597</c:v>
              </c:pt>
              <c:pt idx="69">
                <c:v>45627</c:v>
              </c:pt>
              <c:pt idx="70">
                <c:v>45658</c:v>
              </c:pt>
              <c:pt idx="71">
                <c:v>45689</c:v>
              </c:pt>
              <c:pt idx="72">
                <c:v>45717</c:v>
              </c:pt>
              <c:pt idx="73">
                <c:v>45748</c:v>
              </c:pt>
              <c:pt idx="74">
                <c:v>45778</c:v>
              </c:pt>
              <c:pt idx="75">
                <c:v>45809</c:v>
              </c:pt>
              <c:pt idx="76">
                <c:v>45839</c:v>
              </c:pt>
              <c:pt idx="77">
                <c:v>45870</c:v>
              </c:pt>
            </c:numLit>
          </c:cat>
          <c:val>
            <c:numLit>
              <c:formatCode>General</c:formatCode>
              <c:ptCount val="78"/>
              <c:pt idx="0">
                <c:v>0</c:v>
              </c:pt>
              <c:pt idx="1">
                <c:v>0</c:v>
              </c:pt>
              <c:pt idx="2">
                <c:v>0</c:v>
              </c:pt>
              <c:pt idx="3">
                <c:v>0</c:v>
              </c:pt>
              <c:pt idx="4">
                <c:v>0</c:v>
              </c:pt>
              <c:pt idx="5">
                <c:v>0</c:v>
              </c:pt>
              <c:pt idx="6">
                <c:v>0</c:v>
              </c:pt>
              <c:pt idx="7">
                <c:v>0</c:v>
              </c:pt>
              <c:pt idx="8">
                <c:v>0</c:v>
              </c:pt>
              <c:pt idx="9">
                <c:v>0</c:v>
              </c:pt>
              <c:pt idx="10">
                <c:v>0</c:v>
              </c:pt>
              <c:pt idx="11">
                <c:v>5000</c:v>
              </c:pt>
              <c:pt idx="12">
                <c:v>5000</c:v>
              </c:pt>
              <c:pt idx="13">
                <c:v>5000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numLit>
          </c:val>
          <c:extLst>
            <c:ext xmlns:c16="http://schemas.microsoft.com/office/drawing/2014/chart" uri="{C3380CC4-5D6E-409C-BE32-E72D297353CC}">
              <c16:uniqueId val="{00000003-6428-4E7D-9175-D1FFF0E6433C}"/>
            </c:ext>
          </c:extLst>
        </c:ser>
        <c:dLbls>
          <c:showLegendKey val="0"/>
          <c:showVal val="0"/>
          <c:showCatName val="0"/>
          <c:showSerName val="0"/>
          <c:showPercent val="0"/>
          <c:showBubbleSize val="0"/>
        </c:dLbls>
        <c:axId val="1245788911"/>
        <c:axId val="1245774031"/>
      </c:areaChart>
      <c:lineChart>
        <c:grouping val="standard"/>
        <c:varyColors val="0"/>
        <c:ser>
          <c:idx val="6"/>
          <c:order val="0"/>
          <c:tx>
            <c:strRef>
              <c:f>dataChart4!$F$14</c:f>
              <c:strCache>
                <c:ptCount val="1"/>
                <c:pt idx="0">
                  <c:v>Observed</c:v>
                </c:pt>
              </c:strCache>
            </c:strRef>
          </c:tx>
          <c:spPr>
            <a:ln>
              <a:solidFill>
                <a:schemeClr val="tx1"/>
              </a:solidFill>
              <a:prstDash val="sysDot"/>
            </a:ln>
          </c:spPr>
          <c:marker>
            <c:symbol val="none"/>
          </c:marker>
          <c:dPt>
            <c:idx val="75"/>
            <c:marker>
              <c:symbol val="diamond"/>
              <c:size val="9"/>
              <c:spPr>
                <a:solidFill>
                  <a:schemeClr val="tx1"/>
                </a:solidFill>
                <a:ln>
                  <a:solidFill>
                    <a:schemeClr val="tx1"/>
                  </a:solidFill>
                </a:ln>
              </c:spPr>
            </c:marker>
            <c:bubble3D val="0"/>
            <c:spPr>
              <a:ln>
                <a:noFill/>
                <a:prstDash val="sysDot"/>
              </a:ln>
            </c:spPr>
            <c:extLst>
              <c:ext xmlns:c16="http://schemas.microsoft.com/office/drawing/2014/chart" uri="{C3380CC4-5D6E-409C-BE32-E72D297353CC}">
                <c16:uniqueId val="{00000001-DB09-4039-B183-BC5348443A1F}"/>
              </c:ext>
            </c:extLst>
          </c:dPt>
          <c:cat>
            <c:numRef>
              <c:f>dataChart4!$A$15:$A$92</c:f>
              <c:numCache>
                <c:formatCode>m/d/yyyy</c:formatCode>
                <c:ptCount val="78"/>
                <c:pt idx="0">
                  <c:v>43525</c:v>
                </c:pt>
                <c:pt idx="1">
                  <c:v>43556</c:v>
                </c:pt>
                <c:pt idx="2">
                  <c:v>43586</c:v>
                </c:pt>
                <c:pt idx="3">
                  <c:v>43617</c:v>
                </c:pt>
                <c:pt idx="4">
                  <c:v>43647</c:v>
                </c:pt>
                <c:pt idx="5">
                  <c:v>43678</c:v>
                </c:pt>
                <c:pt idx="6">
                  <c:v>43709</c:v>
                </c:pt>
                <c:pt idx="7">
                  <c:v>43739</c:v>
                </c:pt>
                <c:pt idx="8">
                  <c:v>43770</c:v>
                </c:pt>
                <c:pt idx="9">
                  <c:v>43800</c:v>
                </c:pt>
                <c:pt idx="10">
                  <c:v>43831</c:v>
                </c:pt>
                <c:pt idx="11">
                  <c:v>43862</c:v>
                </c:pt>
                <c:pt idx="12">
                  <c:v>43891</c:v>
                </c:pt>
                <c:pt idx="13">
                  <c:v>43922</c:v>
                </c:pt>
                <c:pt idx="14">
                  <c:v>43952</c:v>
                </c:pt>
                <c:pt idx="15">
                  <c:v>43983</c:v>
                </c:pt>
                <c:pt idx="16">
                  <c:v>44013</c:v>
                </c:pt>
                <c:pt idx="17">
                  <c:v>44044</c:v>
                </c:pt>
                <c:pt idx="18">
                  <c:v>44075</c:v>
                </c:pt>
                <c:pt idx="19">
                  <c:v>44105</c:v>
                </c:pt>
                <c:pt idx="20">
                  <c:v>44136</c:v>
                </c:pt>
                <c:pt idx="21">
                  <c:v>44166</c:v>
                </c:pt>
                <c:pt idx="22">
                  <c:v>44197</c:v>
                </c:pt>
                <c:pt idx="23">
                  <c:v>44228</c:v>
                </c:pt>
                <c:pt idx="24">
                  <c:v>44256</c:v>
                </c:pt>
                <c:pt idx="25">
                  <c:v>44287</c:v>
                </c:pt>
                <c:pt idx="26">
                  <c:v>44317</c:v>
                </c:pt>
                <c:pt idx="27">
                  <c:v>44348</c:v>
                </c:pt>
                <c:pt idx="28">
                  <c:v>44378</c:v>
                </c:pt>
                <c:pt idx="29">
                  <c:v>44409</c:v>
                </c:pt>
                <c:pt idx="30">
                  <c:v>44440</c:v>
                </c:pt>
                <c:pt idx="31">
                  <c:v>44470</c:v>
                </c:pt>
                <c:pt idx="32">
                  <c:v>44501</c:v>
                </c:pt>
                <c:pt idx="33">
                  <c:v>44531</c:v>
                </c:pt>
                <c:pt idx="34">
                  <c:v>44562</c:v>
                </c:pt>
                <c:pt idx="35">
                  <c:v>44593</c:v>
                </c:pt>
                <c:pt idx="36">
                  <c:v>44621</c:v>
                </c:pt>
                <c:pt idx="37">
                  <c:v>44652</c:v>
                </c:pt>
                <c:pt idx="38">
                  <c:v>44682</c:v>
                </c:pt>
                <c:pt idx="39">
                  <c:v>44713</c:v>
                </c:pt>
                <c:pt idx="40">
                  <c:v>44743</c:v>
                </c:pt>
                <c:pt idx="41">
                  <c:v>44774</c:v>
                </c:pt>
                <c:pt idx="42">
                  <c:v>44805</c:v>
                </c:pt>
                <c:pt idx="43">
                  <c:v>44835</c:v>
                </c:pt>
                <c:pt idx="44">
                  <c:v>44866</c:v>
                </c:pt>
                <c:pt idx="45">
                  <c:v>44896</c:v>
                </c:pt>
                <c:pt idx="46">
                  <c:v>44927</c:v>
                </c:pt>
                <c:pt idx="47">
                  <c:v>44958</c:v>
                </c:pt>
                <c:pt idx="48">
                  <c:v>44986</c:v>
                </c:pt>
                <c:pt idx="49">
                  <c:v>45017</c:v>
                </c:pt>
                <c:pt idx="50">
                  <c:v>45047</c:v>
                </c:pt>
                <c:pt idx="51">
                  <c:v>45078</c:v>
                </c:pt>
                <c:pt idx="52">
                  <c:v>45108</c:v>
                </c:pt>
                <c:pt idx="53">
                  <c:v>45139</c:v>
                </c:pt>
                <c:pt idx="54">
                  <c:v>45170</c:v>
                </c:pt>
                <c:pt idx="55">
                  <c:v>45200</c:v>
                </c:pt>
                <c:pt idx="56">
                  <c:v>45231</c:v>
                </c:pt>
                <c:pt idx="57">
                  <c:v>45261</c:v>
                </c:pt>
                <c:pt idx="58">
                  <c:v>45292</c:v>
                </c:pt>
                <c:pt idx="59">
                  <c:v>45323</c:v>
                </c:pt>
                <c:pt idx="60">
                  <c:v>45352</c:v>
                </c:pt>
                <c:pt idx="61">
                  <c:v>45383</c:v>
                </c:pt>
                <c:pt idx="62">
                  <c:v>45413</c:v>
                </c:pt>
                <c:pt idx="63">
                  <c:v>45444</c:v>
                </c:pt>
                <c:pt idx="64">
                  <c:v>45474</c:v>
                </c:pt>
                <c:pt idx="65">
                  <c:v>45505</c:v>
                </c:pt>
                <c:pt idx="66">
                  <c:v>45536</c:v>
                </c:pt>
                <c:pt idx="67">
                  <c:v>45566</c:v>
                </c:pt>
                <c:pt idx="68">
                  <c:v>45597</c:v>
                </c:pt>
                <c:pt idx="69">
                  <c:v>45627</c:v>
                </c:pt>
                <c:pt idx="70">
                  <c:v>45658</c:v>
                </c:pt>
                <c:pt idx="71">
                  <c:v>45689</c:v>
                </c:pt>
                <c:pt idx="72">
                  <c:v>45717</c:v>
                </c:pt>
                <c:pt idx="73">
                  <c:v>45748</c:v>
                </c:pt>
                <c:pt idx="74">
                  <c:v>45778</c:v>
                </c:pt>
                <c:pt idx="75">
                  <c:v>45809</c:v>
                </c:pt>
                <c:pt idx="76">
                  <c:v>45839</c:v>
                </c:pt>
                <c:pt idx="77">
                  <c:v>45870</c:v>
                </c:pt>
              </c:numCache>
            </c:numRef>
          </c:cat>
          <c:val>
            <c:numRef>
              <c:f>dataChart4!$F$15:$F$92</c:f>
              <c:numCache>
                <c:formatCode>0.00</c:formatCode>
                <c:ptCount val="78"/>
                <c:pt idx="0">
                  <c:v>0.91494271045373665</c:v>
                </c:pt>
                <c:pt idx="3">
                  <c:v>1.100054872265499</c:v>
                </c:pt>
                <c:pt idx="6">
                  <c:v>1.0252794670883247</c:v>
                </c:pt>
                <c:pt idx="9">
                  <c:v>0.49270694490077815</c:v>
                </c:pt>
                <c:pt idx="12">
                  <c:v>0.80683860243366823</c:v>
                </c:pt>
                <c:pt idx="15">
                  <c:v>1.4126317937897426</c:v>
                </c:pt>
                <c:pt idx="18">
                  <c:v>0.96339192779408833</c:v>
                </c:pt>
                <c:pt idx="21">
                  <c:v>1.661454621875702</c:v>
                </c:pt>
                <c:pt idx="24">
                  <c:v>1.2610445608133958</c:v>
                </c:pt>
                <c:pt idx="27">
                  <c:v>3.8991474755079025</c:v>
                </c:pt>
                <c:pt idx="30">
                  <c:v>4.0666874595062019</c:v>
                </c:pt>
                <c:pt idx="33">
                  <c:v>1.7112498691077782</c:v>
                </c:pt>
                <c:pt idx="36">
                  <c:v>1.7260359131869407</c:v>
                </c:pt>
                <c:pt idx="39">
                  <c:v>4.4833756727443053</c:v>
                </c:pt>
                <c:pt idx="42">
                  <c:v>0.42849304635677044</c:v>
                </c:pt>
                <c:pt idx="45">
                  <c:v>-1.9844116535844059</c:v>
                </c:pt>
                <c:pt idx="48">
                  <c:v>-0.36500896133784266</c:v>
                </c:pt>
                <c:pt idx="51">
                  <c:v>2.193186634396227</c:v>
                </c:pt>
                <c:pt idx="54">
                  <c:v>1.0609004486981988</c:v>
                </c:pt>
                <c:pt idx="57">
                  <c:v>-0.21794483673334142</c:v>
                </c:pt>
                <c:pt idx="60">
                  <c:v>0.46490985366718363</c:v>
                </c:pt>
                <c:pt idx="63">
                  <c:v>1.831923057968865</c:v>
                </c:pt>
                <c:pt idx="66">
                  <c:v>0.66150325096430151</c:v>
                </c:pt>
                <c:pt idx="69">
                  <c:v>-0.1552347011479327</c:v>
                </c:pt>
                <c:pt idx="72">
                  <c:v>-0.13754932820786436</c:v>
                </c:pt>
                <c:pt idx="75">
                  <c:v>0.93396210779168598</c:v>
                </c:pt>
              </c:numCache>
            </c:numRef>
          </c:val>
          <c:smooth val="0"/>
          <c:extLst>
            <c:ext xmlns:c16="http://schemas.microsoft.com/office/drawing/2014/chart" uri="{C3380CC4-5D6E-409C-BE32-E72D297353CC}">
              <c16:uniqueId val="{00000000-DB09-4039-B183-BC5348443A1F}"/>
            </c:ext>
          </c:extLst>
        </c:ser>
        <c:ser>
          <c:idx val="0"/>
          <c:order val="1"/>
          <c:tx>
            <c:strRef>
              <c:f>dataChart4!$B$14</c:f>
              <c:strCache>
                <c:ptCount val="1"/>
                <c:pt idx="0">
                  <c:v>Monthly indicator</c:v>
                </c:pt>
              </c:strCache>
            </c:strRef>
          </c:tx>
          <c:spPr>
            <a:ln>
              <a:solidFill>
                <a:srgbClr val="2B5280"/>
              </a:solidFill>
            </a:ln>
          </c:spPr>
          <c:marker>
            <c:symbol val="none"/>
          </c:marker>
          <c:cat>
            <c:numRef>
              <c:f>dataChart4!$A$15:$A$92</c:f>
              <c:numCache>
                <c:formatCode>m/d/yyyy</c:formatCode>
                <c:ptCount val="78"/>
                <c:pt idx="0">
                  <c:v>43525</c:v>
                </c:pt>
                <c:pt idx="1">
                  <c:v>43556</c:v>
                </c:pt>
                <c:pt idx="2">
                  <c:v>43586</c:v>
                </c:pt>
                <c:pt idx="3">
                  <c:v>43617</c:v>
                </c:pt>
                <c:pt idx="4">
                  <c:v>43647</c:v>
                </c:pt>
                <c:pt idx="5">
                  <c:v>43678</c:v>
                </c:pt>
                <c:pt idx="6">
                  <c:v>43709</c:v>
                </c:pt>
                <c:pt idx="7">
                  <c:v>43739</c:v>
                </c:pt>
                <c:pt idx="8">
                  <c:v>43770</c:v>
                </c:pt>
                <c:pt idx="9">
                  <c:v>43800</c:v>
                </c:pt>
                <c:pt idx="10">
                  <c:v>43831</c:v>
                </c:pt>
                <c:pt idx="11">
                  <c:v>43862</c:v>
                </c:pt>
                <c:pt idx="12">
                  <c:v>43891</c:v>
                </c:pt>
                <c:pt idx="13">
                  <c:v>43922</c:v>
                </c:pt>
                <c:pt idx="14">
                  <c:v>43952</c:v>
                </c:pt>
                <c:pt idx="15">
                  <c:v>43983</c:v>
                </c:pt>
                <c:pt idx="16">
                  <c:v>44013</c:v>
                </c:pt>
                <c:pt idx="17">
                  <c:v>44044</c:v>
                </c:pt>
                <c:pt idx="18">
                  <c:v>44075</c:v>
                </c:pt>
                <c:pt idx="19">
                  <c:v>44105</c:v>
                </c:pt>
                <c:pt idx="20">
                  <c:v>44136</c:v>
                </c:pt>
                <c:pt idx="21">
                  <c:v>44166</c:v>
                </c:pt>
                <c:pt idx="22">
                  <c:v>44197</c:v>
                </c:pt>
                <c:pt idx="23">
                  <c:v>44228</c:v>
                </c:pt>
                <c:pt idx="24">
                  <c:v>44256</c:v>
                </c:pt>
                <c:pt idx="25">
                  <c:v>44287</c:v>
                </c:pt>
                <c:pt idx="26">
                  <c:v>44317</c:v>
                </c:pt>
                <c:pt idx="27">
                  <c:v>44348</c:v>
                </c:pt>
                <c:pt idx="28">
                  <c:v>44378</c:v>
                </c:pt>
                <c:pt idx="29">
                  <c:v>44409</c:v>
                </c:pt>
                <c:pt idx="30">
                  <c:v>44440</c:v>
                </c:pt>
                <c:pt idx="31">
                  <c:v>44470</c:v>
                </c:pt>
                <c:pt idx="32">
                  <c:v>44501</c:v>
                </c:pt>
                <c:pt idx="33">
                  <c:v>44531</c:v>
                </c:pt>
                <c:pt idx="34">
                  <c:v>44562</c:v>
                </c:pt>
                <c:pt idx="35">
                  <c:v>44593</c:v>
                </c:pt>
                <c:pt idx="36">
                  <c:v>44621</c:v>
                </c:pt>
                <c:pt idx="37">
                  <c:v>44652</c:v>
                </c:pt>
                <c:pt idx="38">
                  <c:v>44682</c:v>
                </c:pt>
                <c:pt idx="39">
                  <c:v>44713</c:v>
                </c:pt>
                <c:pt idx="40">
                  <c:v>44743</c:v>
                </c:pt>
                <c:pt idx="41">
                  <c:v>44774</c:v>
                </c:pt>
                <c:pt idx="42">
                  <c:v>44805</c:v>
                </c:pt>
                <c:pt idx="43">
                  <c:v>44835</c:v>
                </c:pt>
                <c:pt idx="44">
                  <c:v>44866</c:v>
                </c:pt>
                <c:pt idx="45">
                  <c:v>44896</c:v>
                </c:pt>
                <c:pt idx="46">
                  <c:v>44927</c:v>
                </c:pt>
                <c:pt idx="47">
                  <c:v>44958</c:v>
                </c:pt>
                <c:pt idx="48">
                  <c:v>44986</c:v>
                </c:pt>
                <c:pt idx="49">
                  <c:v>45017</c:v>
                </c:pt>
                <c:pt idx="50">
                  <c:v>45047</c:v>
                </c:pt>
                <c:pt idx="51">
                  <c:v>45078</c:v>
                </c:pt>
                <c:pt idx="52">
                  <c:v>45108</c:v>
                </c:pt>
                <c:pt idx="53">
                  <c:v>45139</c:v>
                </c:pt>
                <c:pt idx="54">
                  <c:v>45170</c:v>
                </c:pt>
                <c:pt idx="55">
                  <c:v>45200</c:v>
                </c:pt>
                <c:pt idx="56">
                  <c:v>45231</c:v>
                </c:pt>
                <c:pt idx="57">
                  <c:v>45261</c:v>
                </c:pt>
                <c:pt idx="58">
                  <c:v>45292</c:v>
                </c:pt>
                <c:pt idx="59">
                  <c:v>45323</c:v>
                </c:pt>
                <c:pt idx="60">
                  <c:v>45352</c:v>
                </c:pt>
                <c:pt idx="61">
                  <c:v>45383</c:v>
                </c:pt>
                <c:pt idx="62">
                  <c:v>45413</c:v>
                </c:pt>
                <c:pt idx="63">
                  <c:v>45444</c:v>
                </c:pt>
                <c:pt idx="64">
                  <c:v>45474</c:v>
                </c:pt>
                <c:pt idx="65">
                  <c:v>45505</c:v>
                </c:pt>
                <c:pt idx="66">
                  <c:v>45536</c:v>
                </c:pt>
                <c:pt idx="67">
                  <c:v>45566</c:v>
                </c:pt>
                <c:pt idx="68">
                  <c:v>45597</c:v>
                </c:pt>
                <c:pt idx="69">
                  <c:v>45627</c:v>
                </c:pt>
                <c:pt idx="70">
                  <c:v>45658</c:v>
                </c:pt>
                <c:pt idx="71">
                  <c:v>45689</c:v>
                </c:pt>
                <c:pt idx="72">
                  <c:v>45717</c:v>
                </c:pt>
                <c:pt idx="73">
                  <c:v>45748</c:v>
                </c:pt>
                <c:pt idx="74">
                  <c:v>45778</c:v>
                </c:pt>
                <c:pt idx="75">
                  <c:v>45809</c:v>
                </c:pt>
                <c:pt idx="76">
                  <c:v>45839</c:v>
                </c:pt>
                <c:pt idx="77">
                  <c:v>45870</c:v>
                </c:pt>
              </c:numCache>
            </c:numRef>
          </c:cat>
          <c:val>
            <c:numRef>
              <c:f>dataChart4!$B$15:$B$92</c:f>
              <c:numCache>
                <c:formatCode>0.00</c:formatCode>
                <c:ptCount val="78"/>
                <c:pt idx="0">
                  <c:v>1.0154191426115</c:v>
                </c:pt>
                <c:pt idx="1">
                  <c:v>1.10099385807509</c:v>
                </c:pt>
                <c:pt idx="2">
                  <c:v>1.16345337597042</c:v>
                </c:pt>
                <c:pt idx="3">
                  <c:v>0.79162042317069103</c:v>
                </c:pt>
                <c:pt idx="4">
                  <c:v>0.68675172687214803</c:v>
                </c:pt>
                <c:pt idx="5">
                  <c:v>0.79350384608831503</c:v>
                </c:pt>
                <c:pt idx="6">
                  <c:v>0.99273305820970503</c:v>
                </c:pt>
                <c:pt idx="7">
                  <c:v>1.0782561143535301</c:v>
                </c:pt>
                <c:pt idx="8">
                  <c:v>0.87324440093690403</c:v>
                </c:pt>
                <c:pt idx="9">
                  <c:v>0.73220784393832605</c:v>
                </c:pt>
                <c:pt idx="10">
                  <c:v>0.70693806085574995</c:v>
                </c:pt>
                <c:pt idx="11">
                  <c:v>0.83505503555235805</c:v>
                </c:pt>
                <c:pt idx="12">
                  <c:v>0.94669496268800002</c:v>
                </c:pt>
                <c:pt idx="13">
                  <c:v>2.8868432612283799E-2</c:v>
                </c:pt>
                <c:pt idx="14">
                  <c:v>-0.68103984020372699</c:v>
                </c:pt>
                <c:pt idx="15">
                  <c:v>1.09257779355652</c:v>
                </c:pt>
                <c:pt idx="16">
                  <c:v>2.9144366658099998</c:v>
                </c:pt>
                <c:pt idx="17">
                  <c:v>4.25723852300957</c:v>
                </c:pt>
                <c:pt idx="18">
                  <c:v>0.90425217319331896</c:v>
                </c:pt>
                <c:pt idx="19">
                  <c:v>-7.1394722162904004E-2</c:v>
                </c:pt>
                <c:pt idx="20">
                  <c:v>-0.92461341498710303</c:v>
                </c:pt>
                <c:pt idx="21">
                  <c:v>1.9239164049958299</c:v>
                </c:pt>
                <c:pt idx="22">
                  <c:v>1.9276471330618099</c:v>
                </c:pt>
                <c:pt idx="23">
                  <c:v>1.81947695406499</c:v>
                </c:pt>
                <c:pt idx="24">
                  <c:v>1.37371496750527</c:v>
                </c:pt>
                <c:pt idx="25">
                  <c:v>1.10274401787601</c:v>
                </c:pt>
                <c:pt idx="26">
                  <c:v>0.87628217621800497</c:v>
                </c:pt>
                <c:pt idx="27">
                  <c:v>3.5490210204552701</c:v>
                </c:pt>
                <c:pt idx="28">
                  <c:v>3.5909659573844501</c:v>
                </c:pt>
                <c:pt idx="29">
                  <c:v>3.3210196047288898</c:v>
                </c:pt>
                <c:pt idx="30">
                  <c:v>4.0172865974730199</c:v>
                </c:pt>
                <c:pt idx="31">
                  <c:v>3.6380541602840699</c:v>
                </c:pt>
                <c:pt idx="32">
                  <c:v>3.3455541714242401</c:v>
                </c:pt>
                <c:pt idx="33">
                  <c:v>1.97197232687083</c:v>
                </c:pt>
                <c:pt idx="34">
                  <c:v>1.7269777944082501</c:v>
                </c:pt>
                <c:pt idx="35">
                  <c:v>1.3185993542429399</c:v>
                </c:pt>
                <c:pt idx="36">
                  <c:v>1.8349550812066799</c:v>
                </c:pt>
                <c:pt idx="37">
                  <c:v>1.46213499226891</c:v>
                </c:pt>
                <c:pt idx="38">
                  <c:v>1.14505534776614</c:v>
                </c:pt>
                <c:pt idx="39">
                  <c:v>4.1875447954133502</c:v>
                </c:pt>
                <c:pt idx="40">
                  <c:v>3.8433664329727999</c:v>
                </c:pt>
                <c:pt idx="41">
                  <c:v>3.3663527812193901</c:v>
                </c:pt>
                <c:pt idx="42">
                  <c:v>0.40288627037368202</c:v>
                </c:pt>
                <c:pt idx="43">
                  <c:v>2.4139106415670599E-2</c:v>
                </c:pt>
                <c:pt idx="44">
                  <c:v>-0.36872075465300902</c:v>
                </c:pt>
                <c:pt idx="45">
                  <c:v>-1.69810630756722</c:v>
                </c:pt>
                <c:pt idx="46">
                  <c:v>-1.7297764535550599</c:v>
                </c:pt>
                <c:pt idx="47">
                  <c:v>-1.22143352654009</c:v>
                </c:pt>
                <c:pt idx="48">
                  <c:v>-0.27699557732443397</c:v>
                </c:pt>
                <c:pt idx="49">
                  <c:v>0.33742332597393898</c:v>
                </c:pt>
                <c:pt idx="50">
                  <c:v>0.92452571238736003</c:v>
                </c:pt>
                <c:pt idx="51">
                  <c:v>1.9206325552036501</c:v>
                </c:pt>
                <c:pt idx="52">
                  <c:v>2.05873596534633</c:v>
                </c:pt>
                <c:pt idx="53">
                  <c:v>1.6506104912249799</c:v>
                </c:pt>
                <c:pt idx="54">
                  <c:v>1.0640987885636799</c:v>
                </c:pt>
                <c:pt idx="55">
                  <c:v>0.67714014607739104</c:v>
                </c:pt>
                <c:pt idx="56">
                  <c:v>0.67397738411526398</c:v>
                </c:pt>
                <c:pt idx="57">
                  <c:v>0.10334769787965201</c:v>
                </c:pt>
                <c:pt idx="58">
                  <c:v>0.13983931579829001</c:v>
                </c:pt>
                <c:pt idx="59">
                  <c:v>0.253334347474437</c:v>
                </c:pt>
                <c:pt idx="60">
                  <c:v>0.59333129085015202</c:v>
                </c:pt>
                <c:pt idx="61">
                  <c:v>0.56944161006350202</c:v>
                </c:pt>
                <c:pt idx="62">
                  <c:v>0.28428916528070602</c:v>
                </c:pt>
                <c:pt idx="63">
                  <c:v>1.54936616966621</c:v>
                </c:pt>
                <c:pt idx="64">
                  <c:v>1.3997093869830799</c:v>
                </c:pt>
                <c:pt idx="65">
                  <c:v>1.4414570642595399</c:v>
                </c:pt>
                <c:pt idx="66">
                  <c:v>0.61816253845661295</c:v>
                </c:pt>
                <c:pt idx="67">
                  <c:v>0.62029606981201002</c:v>
                </c:pt>
                <c:pt idx="68">
                  <c:v>0.55622567149250102</c:v>
                </c:pt>
                <c:pt idx="69">
                  <c:v>0.103643575092338</c:v>
                </c:pt>
                <c:pt idx="70">
                  <c:v>0.115648800635806</c:v>
                </c:pt>
                <c:pt idx="71">
                  <c:v>0.27319120799784202</c:v>
                </c:pt>
                <c:pt idx="72">
                  <c:v>-0.18500890610297899</c:v>
                </c:pt>
                <c:pt idx="73">
                  <c:v>-0.34967782216982801</c:v>
                </c:pt>
              </c:numCache>
            </c:numRef>
          </c:val>
          <c:smooth val="0"/>
          <c:extLst>
            <c:ext xmlns:c16="http://schemas.microsoft.com/office/drawing/2014/chart" uri="{C3380CC4-5D6E-409C-BE32-E72D297353CC}">
              <c16:uniqueId val="{00000004-6428-4E7D-9175-D1FFF0E6433C}"/>
            </c:ext>
          </c:extLst>
        </c:ser>
        <c:ser>
          <c:idx val="1"/>
          <c:order val="2"/>
          <c:tx>
            <c:strRef>
              <c:f>dataChart4!$C$14</c:f>
              <c:strCache>
                <c:ptCount val="1"/>
                <c:pt idx="0">
                  <c:v>Forecast</c:v>
                </c:pt>
              </c:strCache>
            </c:strRef>
          </c:tx>
          <c:spPr>
            <a:ln>
              <a:solidFill>
                <a:srgbClr val="C3362B"/>
              </a:solidFill>
              <a:prstDash val="dash"/>
            </a:ln>
          </c:spPr>
          <c:marker>
            <c:symbol val="none"/>
          </c:marker>
          <c:cat>
            <c:numRef>
              <c:f>dataChart4!$A$15:$A$92</c:f>
              <c:numCache>
                <c:formatCode>m/d/yyyy</c:formatCode>
                <c:ptCount val="78"/>
                <c:pt idx="0">
                  <c:v>43525</c:v>
                </c:pt>
                <c:pt idx="1">
                  <c:v>43556</c:v>
                </c:pt>
                <c:pt idx="2">
                  <c:v>43586</c:v>
                </c:pt>
                <c:pt idx="3">
                  <c:v>43617</c:v>
                </c:pt>
                <c:pt idx="4">
                  <c:v>43647</c:v>
                </c:pt>
                <c:pt idx="5">
                  <c:v>43678</c:v>
                </c:pt>
                <c:pt idx="6">
                  <c:v>43709</c:v>
                </c:pt>
                <c:pt idx="7">
                  <c:v>43739</c:v>
                </c:pt>
                <c:pt idx="8">
                  <c:v>43770</c:v>
                </c:pt>
                <c:pt idx="9">
                  <c:v>43800</c:v>
                </c:pt>
                <c:pt idx="10">
                  <c:v>43831</c:v>
                </c:pt>
                <c:pt idx="11">
                  <c:v>43862</c:v>
                </c:pt>
                <c:pt idx="12">
                  <c:v>43891</c:v>
                </c:pt>
                <c:pt idx="13">
                  <c:v>43922</c:v>
                </c:pt>
                <c:pt idx="14">
                  <c:v>43952</c:v>
                </c:pt>
                <c:pt idx="15">
                  <c:v>43983</c:v>
                </c:pt>
                <c:pt idx="16">
                  <c:v>44013</c:v>
                </c:pt>
                <c:pt idx="17">
                  <c:v>44044</c:v>
                </c:pt>
                <c:pt idx="18">
                  <c:v>44075</c:v>
                </c:pt>
                <c:pt idx="19">
                  <c:v>44105</c:v>
                </c:pt>
                <c:pt idx="20">
                  <c:v>44136</c:v>
                </c:pt>
                <c:pt idx="21">
                  <c:v>44166</c:v>
                </c:pt>
                <c:pt idx="22">
                  <c:v>44197</c:v>
                </c:pt>
                <c:pt idx="23">
                  <c:v>44228</c:v>
                </c:pt>
                <c:pt idx="24">
                  <c:v>44256</c:v>
                </c:pt>
                <c:pt idx="25">
                  <c:v>44287</c:v>
                </c:pt>
                <c:pt idx="26">
                  <c:v>44317</c:v>
                </c:pt>
                <c:pt idx="27">
                  <c:v>44348</c:v>
                </c:pt>
                <c:pt idx="28">
                  <c:v>44378</c:v>
                </c:pt>
                <c:pt idx="29">
                  <c:v>44409</c:v>
                </c:pt>
                <c:pt idx="30">
                  <c:v>44440</c:v>
                </c:pt>
                <c:pt idx="31">
                  <c:v>44470</c:v>
                </c:pt>
                <c:pt idx="32">
                  <c:v>44501</c:v>
                </c:pt>
                <c:pt idx="33">
                  <c:v>44531</c:v>
                </c:pt>
                <c:pt idx="34">
                  <c:v>44562</c:v>
                </c:pt>
                <c:pt idx="35">
                  <c:v>44593</c:v>
                </c:pt>
                <c:pt idx="36">
                  <c:v>44621</c:v>
                </c:pt>
                <c:pt idx="37">
                  <c:v>44652</c:v>
                </c:pt>
                <c:pt idx="38">
                  <c:v>44682</c:v>
                </c:pt>
                <c:pt idx="39">
                  <c:v>44713</c:v>
                </c:pt>
                <c:pt idx="40">
                  <c:v>44743</c:v>
                </c:pt>
                <c:pt idx="41">
                  <c:v>44774</c:v>
                </c:pt>
                <c:pt idx="42">
                  <c:v>44805</c:v>
                </c:pt>
                <c:pt idx="43">
                  <c:v>44835</c:v>
                </c:pt>
                <c:pt idx="44">
                  <c:v>44866</c:v>
                </c:pt>
                <c:pt idx="45">
                  <c:v>44896</c:v>
                </c:pt>
                <c:pt idx="46">
                  <c:v>44927</c:v>
                </c:pt>
                <c:pt idx="47">
                  <c:v>44958</c:v>
                </c:pt>
                <c:pt idx="48">
                  <c:v>44986</c:v>
                </c:pt>
                <c:pt idx="49">
                  <c:v>45017</c:v>
                </c:pt>
                <c:pt idx="50">
                  <c:v>45047</c:v>
                </c:pt>
                <c:pt idx="51">
                  <c:v>45078</c:v>
                </c:pt>
                <c:pt idx="52">
                  <c:v>45108</c:v>
                </c:pt>
                <c:pt idx="53">
                  <c:v>45139</c:v>
                </c:pt>
                <c:pt idx="54">
                  <c:v>45170</c:v>
                </c:pt>
                <c:pt idx="55">
                  <c:v>45200</c:v>
                </c:pt>
                <c:pt idx="56">
                  <c:v>45231</c:v>
                </c:pt>
                <c:pt idx="57">
                  <c:v>45261</c:v>
                </c:pt>
                <c:pt idx="58">
                  <c:v>45292</c:v>
                </c:pt>
                <c:pt idx="59">
                  <c:v>45323</c:v>
                </c:pt>
                <c:pt idx="60">
                  <c:v>45352</c:v>
                </c:pt>
                <c:pt idx="61">
                  <c:v>45383</c:v>
                </c:pt>
                <c:pt idx="62">
                  <c:v>45413</c:v>
                </c:pt>
                <c:pt idx="63">
                  <c:v>45444</c:v>
                </c:pt>
                <c:pt idx="64">
                  <c:v>45474</c:v>
                </c:pt>
                <c:pt idx="65">
                  <c:v>45505</c:v>
                </c:pt>
                <c:pt idx="66">
                  <c:v>45536</c:v>
                </c:pt>
                <c:pt idx="67">
                  <c:v>45566</c:v>
                </c:pt>
                <c:pt idx="68">
                  <c:v>45597</c:v>
                </c:pt>
                <c:pt idx="69">
                  <c:v>45627</c:v>
                </c:pt>
                <c:pt idx="70">
                  <c:v>45658</c:v>
                </c:pt>
                <c:pt idx="71">
                  <c:v>45689</c:v>
                </c:pt>
                <c:pt idx="72">
                  <c:v>45717</c:v>
                </c:pt>
                <c:pt idx="73">
                  <c:v>45748</c:v>
                </c:pt>
                <c:pt idx="74">
                  <c:v>45778</c:v>
                </c:pt>
                <c:pt idx="75">
                  <c:v>45809</c:v>
                </c:pt>
                <c:pt idx="76">
                  <c:v>45839</c:v>
                </c:pt>
                <c:pt idx="77">
                  <c:v>45870</c:v>
                </c:pt>
              </c:numCache>
            </c:numRef>
          </c:cat>
          <c:val>
            <c:numRef>
              <c:f>dataChart4!$C$15:$C$92</c:f>
              <c:numCache>
                <c:formatCode>0.00</c:formatCode>
                <c:ptCount val="78"/>
                <c:pt idx="73">
                  <c:v>-0.34967782216982801</c:v>
                </c:pt>
                <c:pt idx="74">
                  <c:v>-0.60286722288984496</c:v>
                </c:pt>
                <c:pt idx="75">
                  <c:v>-0.222486648439089</c:v>
                </c:pt>
                <c:pt idx="76">
                  <c:v>-0.223932108535327</c:v>
                </c:pt>
                <c:pt idx="77">
                  <c:v>-0.11229926889344</c:v>
                </c:pt>
              </c:numCache>
            </c:numRef>
          </c:val>
          <c:smooth val="0"/>
          <c:extLst>
            <c:ext xmlns:c16="http://schemas.microsoft.com/office/drawing/2014/chart" uri="{C3380CC4-5D6E-409C-BE32-E72D297353CC}">
              <c16:uniqueId val="{00000005-6428-4E7D-9175-D1FFF0E6433C}"/>
            </c:ext>
          </c:extLst>
        </c:ser>
        <c:dLbls>
          <c:showLegendKey val="0"/>
          <c:showVal val="0"/>
          <c:showCatName val="0"/>
          <c:showSerName val="0"/>
          <c:showPercent val="0"/>
          <c:showBubbleSize val="0"/>
        </c:dLbls>
        <c:marker val="1"/>
        <c:smooth val="0"/>
        <c:axId val="1245788911"/>
        <c:axId val="1245774031"/>
      </c:lineChart>
      <c:dateAx>
        <c:axId val="1245788911"/>
        <c:scaling>
          <c:orientation val="minMax"/>
        </c:scaling>
        <c:delete val="0"/>
        <c:axPos val="b"/>
        <c:numFmt formatCode="yyyy" sourceLinked="0"/>
        <c:majorTickMark val="out"/>
        <c:minorTickMark val="none"/>
        <c:tickLblPos val="low"/>
        <c:spPr>
          <a:ln>
            <a:solidFill>
              <a:srgbClr val="000000"/>
            </a:solidFill>
          </a:ln>
        </c:spPr>
        <c:txPr>
          <a:bodyPr/>
          <a:lstStyle/>
          <a:p>
            <a:pPr>
              <a:defRPr sz="1200">
                <a:latin typeface="Arial"/>
                <a:ea typeface="Arial"/>
                <a:cs typeface="Arial"/>
              </a:defRPr>
            </a:pPr>
            <a:endParaRPr lang="en-US"/>
          </a:p>
        </c:txPr>
        <c:crossAx val="1245774031"/>
        <c:crossesAt val="0"/>
        <c:auto val="0"/>
        <c:lblOffset val="100"/>
        <c:baseTimeUnit val="months"/>
        <c:majorUnit val="12"/>
        <c:majorTimeUnit val="months"/>
      </c:dateAx>
      <c:valAx>
        <c:axId val="1245774031"/>
        <c:scaling>
          <c:orientation val="minMax"/>
          <c:max val="5"/>
          <c:min val="-3"/>
        </c:scaling>
        <c:delete val="0"/>
        <c:axPos val="l"/>
        <c:numFmt formatCode="0" sourceLinked="0"/>
        <c:majorTickMark val="out"/>
        <c:minorTickMark val="none"/>
        <c:tickLblPos val="nextTo"/>
        <c:spPr>
          <a:ln>
            <a:solidFill>
              <a:srgbClr val="000000"/>
            </a:solidFill>
          </a:ln>
        </c:spPr>
        <c:txPr>
          <a:bodyPr/>
          <a:lstStyle/>
          <a:p>
            <a:pPr>
              <a:defRPr sz="1200">
                <a:latin typeface="Arial"/>
                <a:ea typeface="Arial"/>
                <a:cs typeface="Arial"/>
              </a:defRPr>
            </a:pPr>
            <a:endParaRPr lang="en-US"/>
          </a:p>
        </c:txPr>
        <c:crossAx val="1245788911"/>
        <c:crosses val="autoZero"/>
        <c:crossBetween val="between"/>
      </c:valAx>
      <c:spPr>
        <a:ln>
          <a:noFill/>
        </a:ln>
        <a:effectLst/>
        <a:extLst>
          <a:ext uri="{91240B29-F687-4F45-9708-019B960494DF}">
            <a14:hiddenLine xmlns:a14="http://schemas.microsoft.com/office/drawing/2010/main">
              <a:noFill/>
            </a14:hiddenLine>
          </a:ext>
        </a:extLst>
      </c:spPr>
    </c:plotArea>
    <c:legend>
      <c:legendPos val="t"/>
      <c:legendEntry>
        <c:idx val="0"/>
        <c:delete val="1"/>
      </c:legendEntry>
      <c:legendEntry>
        <c:idx val="1"/>
        <c:delete val="1"/>
      </c:legendEntry>
      <c:legendEntry>
        <c:idx val="2"/>
        <c:delete val="1"/>
      </c:legendEntry>
      <c:legendEntry>
        <c:idx val="3"/>
        <c:delete val="1"/>
      </c:legendEntry>
      <c:layout>
        <c:manualLayout>
          <c:xMode val="edge"/>
          <c:yMode val="edge"/>
          <c:x val="0.6031047473128045"/>
          <c:y val="0.10742724222290549"/>
          <c:w val="0.19585674280674756"/>
          <c:h val="0.16733354759226524"/>
        </c:manualLayout>
      </c:layout>
      <c:overlay val="1"/>
      <c:txPr>
        <a:bodyPr/>
        <a:lstStyle/>
        <a:p>
          <a:pPr>
            <a:defRPr sz="1200">
              <a:latin typeface="Arial" panose="020B0604020202020204" pitchFamily="34" charset="0"/>
              <a:ea typeface="Calibri"/>
              <a:cs typeface="Calibri"/>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ln w="12700" cap="flat" cmpd="sng" algn="ctr">
      <a:noFill/>
      <a:prstDash val="solid"/>
      <a:round/>
    </a:ln>
    <a:effectLst/>
    <a:extLst>
      <a:ext uri="{91240B29-F687-4F45-9708-019B960494DF}">
        <a14:hiddenLine xmlns:a14="http://schemas.microsoft.com/office/drawing/2010/main" w="12700" cap="flat" cmpd="sng" algn="ctr">
          <a:solidFill>
            <a:sysClr val="windowText" lastClr="000000">
              <a:tint val="75000"/>
            </a:sysClr>
          </a:solidFill>
          <a:prstDash val="solid"/>
          <a:round/>
        </a14:hiddenLine>
      </a:ext>
    </a:extLst>
  </c:spPr>
  <c:userShapes r:id="rId1"/>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68173E3-277C-4F3B-B714-4A46C5B3A7ED}">
  <sheetPr codeName="Chart1"/>
  <sheetViews>
    <sheetView workbookViewId="0"/>
  </sheetViews>
  <pageMargins left="0.25" right="0.25" top="0.25" bottom="2.2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823F08C-77F5-418E-8737-BE756047BAFD}">
  <sheetPr codeName="Chart3"/>
  <sheetViews>
    <sheetView workbookViewId="0"/>
  </sheetViews>
  <pageMargins left="0.25" right="0.25" top="0.25" bottom="2"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F6B887C-7040-4EF0-8E90-7BC23448D5E6}">
  <sheetPr codeName="Chart5"/>
  <sheetViews>
    <sheetView workbookViewId="0"/>
  </sheetViews>
  <pageMargins left="0.25" right="0.25" top="0.25" bottom="2.25"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6B817B3-2FB2-44A2-8894-DC05E51D9495}">
  <sheetPr codeName="Chart7"/>
  <sheetViews>
    <sheetView tabSelected="1" workbookViewId="0"/>
  </sheetViews>
  <pageMargins left="0.25" right="0.25" top="0.25" bottom="2"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8A9B780B-E50B-50C7-BD6A-D5271D5AB2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0.8922</cdr:y>
    </cdr:from>
    <cdr:to>
      <cdr:x>0.87157</cdr:x>
      <cdr:y>0.93255</cdr:y>
    </cdr:to>
    <cdr:sp macro="" textlink="">
      <cdr:nvSpPr>
        <cdr:cNvPr id="2" name="Note">
          <a:extLst xmlns:a="http://schemas.openxmlformats.org/drawingml/2006/main">
            <a:ext uri="{FF2B5EF4-FFF2-40B4-BE49-F238E27FC236}">
              <a16:creationId xmlns:a16="http://schemas.microsoft.com/office/drawing/2014/main" id="{B9142E7D-36CF-5818-FC09-6239321C69D7}"/>
            </a:ext>
          </a:extLst>
        </cdr:cNvPr>
        <cdr:cNvSpPr txBox="1"/>
      </cdr:nvSpPr>
      <cdr:spPr>
        <a:xfrm xmlns:a="http://schemas.openxmlformats.org/drawingml/2006/main">
          <a:off x="0" y="4788729"/>
          <a:ext cx="8264347" cy="21657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100" kern="1200">
            <a:latin typeface="Arial" panose="020B0604020202020204" pitchFamily="34" charset="0"/>
          </a:endParaRPr>
        </a:p>
      </cdr:txBody>
    </cdr:sp>
  </cdr:relSizeAnchor>
  <cdr:relSizeAnchor xmlns:cdr="http://schemas.openxmlformats.org/drawingml/2006/chartDrawing">
    <cdr:from>
      <cdr:x>0</cdr:x>
      <cdr:y>0.8531</cdr:y>
    </cdr:from>
    <cdr:to>
      <cdr:x>0.99414</cdr:x>
      <cdr:y>1</cdr:y>
    </cdr:to>
    <cdr:sp macro="" textlink="">
      <cdr:nvSpPr>
        <cdr:cNvPr id="3" name="Source">
          <a:extLst xmlns:a="http://schemas.openxmlformats.org/drawingml/2006/main">
            <a:ext uri="{FF2B5EF4-FFF2-40B4-BE49-F238E27FC236}">
              <a16:creationId xmlns:a16="http://schemas.microsoft.com/office/drawing/2014/main" id="{E388F542-C995-4365-12C8-AA3F786A9FA5}"/>
            </a:ext>
          </a:extLst>
        </cdr:cNvPr>
        <cdr:cNvSpPr txBox="1"/>
      </cdr:nvSpPr>
      <cdr:spPr>
        <a:xfrm xmlns:a="http://schemas.openxmlformats.org/drawingml/2006/main">
          <a:off x="0" y="4591050"/>
          <a:ext cx="9440776" cy="79057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1100" kern="1200">
              <a:latin typeface="Arial" panose="020B0604020202020204" pitchFamily="34" charset="0"/>
            </a:rPr>
            <a:t>* Quarter over quarter</a:t>
          </a:r>
        </a:p>
        <a:p xmlns:a="http://schemas.openxmlformats.org/drawingml/2006/main">
          <a:r>
            <a:rPr lang="en-US" sz="1100" kern="1200">
              <a:latin typeface="Arial" panose="020B0604020202020204" pitchFamily="34" charset="0"/>
            </a:rPr>
            <a:t>NOTES: Housing starts, real house prices and house sales are four-quarter trailing averages.</a:t>
          </a:r>
          <a:r>
            <a:rPr lang="en-US" sz="1100" kern="1200" baseline="0">
              <a:latin typeface="Arial" panose="020B0604020202020204" pitchFamily="34" charset="0"/>
            </a:rPr>
            <a:t> </a:t>
          </a:r>
          <a:r>
            <a:rPr lang="en-US" sz="1100" kern="1200">
              <a:latin typeface="Arial" panose="020B0604020202020204" pitchFamily="34" charset="0"/>
            </a:rPr>
            <a:t>Grey bars represent NBER-dated U.S. recessions. </a:t>
          </a:r>
        </a:p>
        <a:p xmlns:a="http://schemas.openxmlformats.org/drawingml/2006/main">
          <a:r>
            <a:rPr lang="en-US" sz="1100" kern="1200">
              <a:latin typeface="Arial" panose="020B0604020202020204" pitchFamily="34" charset="0"/>
            </a:rPr>
            <a:t>SOURCES: Census Bureau; Bureau of Labor Statistics; Dallas Fed's international house price database; National Bureau of Economic Research (NBER); authors' calculations.</a:t>
          </a:r>
        </a:p>
      </cdr:txBody>
    </cdr:sp>
  </cdr:relSizeAnchor>
  <cdr:relSizeAnchor xmlns:cdr="http://schemas.openxmlformats.org/drawingml/2006/chartDrawing">
    <cdr:from>
      <cdr:x>0.70709</cdr:x>
      <cdr:y>0.95763</cdr:y>
    </cdr:from>
    <cdr:to>
      <cdr:x>1</cdr:x>
      <cdr:y>0.99798</cdr:y>
    </cdr:to>
    <cdr:sp macro="" textlink="">
      <cdr:nvSpPr>
        <cdr:cNvPr id="4" name="TextBox 3">
          <a:extLst xmlns:a="http://schemas.openxmlformats.org/drawingml/2006/main">
            <a:ext uri="{FF2B5EF4-FFF2-40B4-BE49-F238E27FC236}">
              <a16:creationId xmlns:a16="http://schemas.microsoft.com/office/drawing/2014/main" id="{F82BDEF0-BD9C-21B5-9F4C-5F3FAF22B983}"/>
            </a:ext>
          </a:extLst>
        </cdr:cNvPr>
        <cdr:cNvSpPr txBox="1"/>
      </cdr:nvSpPr>
      <cdr:spPr>
        <a:xfrm xmlns:a="http://schemas.openxmlformats.org/drawingml/2006/main">
          <a:off x="6182360" y="602742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en-US" sz="1100" kern="1200">
              <a:latin typeface="Montserrat" panose="00000500000000000000" pitchFamily="2" charset="0"/>
            </a:rPr>
            <a:t>Federal Reserve Bank of Dallas</a:t>
          </a:r>
        </a:p>
      </cdr:txBody>
    </cdr:sp>
  </cdr:relSizeAnchor>
  <cdr:relSizeAnchor xmlns:cdr="http://schemas.openxmlformats.org/drawingml/2006/chartDrawing">
    <cdr:from>
      <cdr:x>0.00247</cdr:x>
      <cdr:y>0.09195</cdr:y>
    </cdr:from>
    <cdr:to>
      <cdr:x>0.35607</cdr:x>
      <cdr:y>0.12485</cdr:y>
    </cdr:to>
    <cdr:sp macro="" textlink="">
      <cdr:nvSpPr>
        <cdr:cNvPr id="5" name="YAxisTitleL">
          <a:extLst xmlns:a="http://schemas.openxmlformats.org/drawingml/2006/main">
            <a:ext uri="{FF2B5EF4-FFF2-40B4-BE49-F238E27FC236}">
              <a16:creationId xmlns:a16="http://schemas.microsoft.com/office/drawing/2014/main" id="{D31D5D5F-31A2-415B-E91D-FC169F5BA8E7}"/>
            </a:ext>
          </a:extLst>
        </cdr:cNvPr>
        <cdr:cNvSpPr txBox="1"/>
      </cdr:nvSpPr>
      <cdr:spPr>
        <a:xfrm xmlns:a="http://schemas.openxmlformats.org/drawingml/2006/main">
          <a:off x="23493" y="494839"/>
          <a:ext cx="3357881" cy="177036"/>
        </a:xfrm>
        <a:prstGeom xmlns:a="http://schemas.openxmlformats.org/drawingml/2006/main" prst="rect">
          <a:avLst/>
        </a:prstGeom>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pPr algn="l"/>
          <a:r>
            <a:rPr lang="en-US" sz="1200" b="0" kern="1200">
              <a:latin typeface="Arial" panose="020B0604020202020204" pitchFamily="34" charset="0"/>
            </a:rPr>
            <a:t>Annualized growth rate*</a:t>
          </a:r>
        </a:p>
      </cdr:txBody>
    </cdr:sp>
  </cdr:relSizeAnchor>
  <cdr:relSizeAnchor xmlns:cdr="http://schemas.openxmlformats.org/drawingml/2006/chartDrawing">
    <cdr:from>
      <cdr:x>0.81645</cdr:x>
      <cdr:y>0.09027</cdr:y>
    </cdr:from>
    <cdr:to>
      <cdr:x>0.99298</cdr:x>
      <cdr:y>0.12566</cdr:y>
    </cdr:to>
    <cdr:sp macro="" textlink="">
      <cdr:nvSpPr>
        <cdr:cNvPr id="6" name="YAxisTitleR">
          <a:extLst xmlns:a="http://schemas.openxmlformats.org/drawingml/2006/main">
            <a:ext uri="{FF2B5EF4-FFF2-40B4-BE49-F238E27FC236}">
              <a16:creationId xmlns:a16="http://schemas.microsoft.com/office/drawing/2014/main" id="{584A2C85-A2CF-B3FE-C74B-6991467CD9D2}"/>
            </a:ext>
          </a:extLst>
        </cdr:cNvPr>
        <cdr:cNvSpPr txBox="1"/>
      </cdr:nvSpPr>
      <cdr:spPr>
        <a:xfrm xmlns:a="http://schemas.openxmlformats.org/drawingml/2006/main">
          <a:off x="7753350" y="485775"/>
          <a:ext cx="1676400" cy="190499"/>
        </a:xfrm>
        <a:prstGeom xmlns:a="http://schemas.openxmlformats.org/drawingml/2006/main" prst="rect">
          <a:avLst/>
        </a:prstGeom>
      </cdr:spPr>
      <cdr:txBody>
        <a:bodyPr xmlns:a="http://schemas.openxmlformats.org/drawingml/2006/main" vertOverflow="clip" vert="horz" wrap="square" lIns="0" tIns="0" rIns="0" bIns="0" rtlCol="0">
          <a:noAutofit/>
        </a:bodyPr>
        <a:lstStyle xmlns:a="http://schemas.openxmlformats.org/drawingml/2006/main"/>
        <a:p xmlns:a="http://schemas.openxmlformats.org/drawingml/2006/main">
          <a:r>
            <a:rPr lang="en-US" sz="1200" b="0">
              <a:effectLst/>
              <a:latin typeface="Arial" panose="020B0604020202020204" pitchFamily="34" charset="0"/>
              <a:ea typeface="+mn-ea"/>
              <a:cs typeface="Arial" panose="020B0604020202020204" pitchFamily="34" charset="0"/>
            </a:rPr>
            <a:t>Annualized growth rate*</a:t>
          </a:r>
          <a:endParaRPr lang="en-US" sz="12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0.4216</cdr:x>
      <cdr:y>0.21474</cdr:y>
    </cdr:from>
    <cdr:to>
      <cdr:x>0.46072</cdr:x>
      <cdr:y>0.21474</cdr:y>
    </cdr:to>
    <cdr:cxnSp macro="">
      <cdr:nvCxnSpPr>
        <cdr:cNvPr id="7" name="Straight Arrow Connector 6">
          <a:extLst xmlns:a="http://schemas.openxmlformats.org/drawingml/2006/main">
            <a:ext uri="{FF2B5EF4-FFF2-40B4-BE49-F238E27FC236}">
              <a16:creationId xmlns:a16="http://schemas.microsoft.com/office/drawing/2014/main" id="{0362C70D-F24C-833F-E697-10AD08621F82}"/>
            </a:ext>
          </a:extLst>
        </cdr:cNvPr>
        <cdr:cNvCxnSpPr/>
      </cdr:nvCxnSpPr>
      <cdr:spPr>
        <a:xfrm xmlns:a="http://schemas.openxmlformats.org/drawingml/2006/main" flipH="1">
          <a:off x="4003723" y="1155664"/>
          <a:ext cx="371501" cy="0"/>
        </a:xfrm>
        <a:prstGeom xmlns:a="http://schemas.openxmlformats.org/drawingml/2006/main" prst="straightConnector1">
          <a:avLst/>
        </a:prstGeom>
        <a:ln xmlns:a="http://schemas.openxmlformats.org/drawingml/2006/main" w="38100">
          <a:solidFill>
            <a:srgbClr val="FBB04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0.4206</cdr:x>
      <cdr:y>0.16695</cdr:y>
    </cdr:from>
    <cdr:to>
      <cdr:x>0.45972</cdr:x>
      <cdr:y>0.16695</cdr:y>
    </cdr:to>
    <cdr:cxnSp macro="">
      <cdr:nvCxnSpPr>
        <cdr:cNvPr id="8" name="Straight Arrow Connector 7">
          <a:extLst xmlns:a="http://schemas.openxmlformats.org/drawingml/2006/main">
            <a:ext uri="{FF2B5EF4-FFF2-40B4-BE49-F238E27FC236}">
              <a16:creationId xmlns:a16="http://schemas.microsoft.com/office/drawing/2014/main" id="{0362C70D-F24C-833F-E697-10AD08621F82}"/>
            </a:ext>
          </a:extLst>
        </cdr:cNvPr>
        <cdr:cNvCxnSpPr/>
      </cdr:nvCxnSpPr>
      <cdr:spPr>
        <a:xfrm xmlns:a="http://schemas.openxmlformats.org/drawingml/2006/main" flipH="1">
          <a:off x="3994160" y="898489"/>
          <a:ext cx="371500" cy="0"/>
        </a:xfrm>
        <a:prstGeom xmlns:a="http://schemas.openxmlformats.org/drawingml/2006/main" prst="straightConnector1">
          <a:avLst/>
        </a:prstGeom>
        <a:ln xmlns:a="http://schemas.openxmlformats.org/drawingml/2006/main" w="38100">
          <a:solidFill>
            <a:srgbClr val="2B5280"/>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0.64627</cdr:x>
      <cdr:y>0.26608</cdr:y>
    </cdr:from>
    <cdr:to>
      <cdr:x>0.68706</cdr:x>
      <cdr:y>0.26667</cdr:y>
    </cdr:to>
    <cdr:cxnSp macro="">
      <cdr:nvCxnSpPr>
        <cdr:cNvPr id="9" name="Straight Arrow Connector 8">
          <a:extLst xmlns:a="http://schemas.openxmlformats.org/drawingml/2006/main">
            <a:ext uri="{FF2B5EF4-FFF2-40B4-BE49-F238E27FC236}">
              <a16:creationId xmlns:a16="http://schemas.microsoft.com/office/drawing/2014/main" id="{42514001-7189-9E41-D59D-6BFB0ADFB954}"/>
            </a:ext>
          </a:extLst>
        </cdr:cNvPr>
        <cdr:cNvCxnSpPr/>
      </cdr:nvCxnSpPr>
      <cdr:spPr>
        <a:xfrm xmlns:a="http://schemas.openxmlformats.org/drawingml/2006/main" flipV="1">
          <a:off x="6137287" y="1431943"/>
          <a:ext cx="387359" cy="3175"/>
        </a:xfrm>
        <a:prstGeom xmlns:a="http://schemas.openxmlformats.org/drawingml/2006/main" prst="straightConnector1">
          <a:avLst/>
        </a:prstGeom>
        <a:ln xmlns:a="http://schemas.openxmlformats.org/drawingml/2006/main" w="38100">
          <a:solidFill>
            <a:srgbClr val="C3362B"/>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absoluteAnchor>
    <xdr:pos x="0" y="0"/>
    <xdr:ext cx="9488365" cy="5597769"/>
    <xdr:graphicFrame macro="">
      <xdr:nvGraphicFramePr>
        <xdr:cNvPr id="2" name="Chart 1">
          <a:extLst>
            <a:ext uri="{FF2B5EF4-FFF2-40B4-BE49-F238E27FC236}">
              <a16:creationId xmlns:a16="http://schemas.microsoft.com/office/drawing/2014/main" id="{D7CA7098-2E99-082A-9432-21282692146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0.77611</cdr:y>
    </cdr:from>
    <cdr:to>
      <cdr:x>1</cdr:x>
      <cdr:y>1</cdr:y>
    </cdr:to>
    <cdr:sp macro="" textlink="">
      <cdr:nvSpPr>
        <cdr:cNvPr id="2" name="Source">
          <a:extLst xmlns:a="http://schemas.openxmlformats.org/drawingml/2006/main">
            <a:ext uri="{FF2B5EF4-FFF2-40B4-BE49-F238E27FC236}">
              <a16:creationId xmlns:a16="http://schemas.microsoft.com/office/drawing/2014/main" id="{33645A78-4FA4-56ED-144D-98C6710BFD25}"/>
            </a:ext>
          </a:extLst>
        </cdr:cNvPr>
        <cdr:cNvSpPr txBox="1"/>
      </cdr:nvSpPr>
      <cdr:spPr>
        <a:xfrm xmlns:a="http://schemas.openxmlformats.org/drawingml/2006/main">
          <a:off x="0" y="4176713"/>
          <a:ext cx="9493250" cy="12049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1100" kern="1200">
              <a:latin typeface="Arial" panose="020B0604020202020204" pitchFamily="34" charset="0"/>
            </a:rPr>
            <a:t>NOTES: Real estate wealth is equal to real estate equity plus home mortgages, expressed in U.S. dollars. All housing measures are nominal and divided by nominal aggregate personal disposable</a:t>
          </a:r>
          <a:r>
            <a:rPr lang="en-US" sz="1100" kern="1200" baseline="0">
              <a:latin typeface="Arial" panose="020B0604020202020204" pitchFamily="34" charset="0"/>
            </a:rPr>
            <a:t> I</a:t>
          </a:r>
          <a:r>
            <a:rPr lang="en-US" sz="1100" kern="1200">
              <a:latin typeface="Arial" panose="020B0604020202020204" pitchFamily="34" charset="0"/>
            </a:rPr>
            <a:t>ncome (PDI) at an annualized rate to obtain the corresponding ratio. House prices refer to existing, single-family dwellings. For house prices, the index is divided by per capita PDI to account for individual rather than aggregate effects. This adjustment highlights that changes in real estate wealth mainly reflect changes in affordability. Grey bars represent NBER-dated U.S. recessions. </a:t>
          </a:r>
        </a:p>
        <a:p xmlns:a="http://schemas.openxmlformats.org/drawingml/2006/main">
          <a:r>
            <a:rPr lang="en-US" sz="1100" kern="1200">
              <a:latin typeface="Arial" panose="020B0604020202020204" pitchFamily="34" charset="0"/>
            </a:rPr>
            <a:t>SOURCES: Federal Reserve Board; Bureau of Economic Analysis; National Bureau of Economic Research (NBER); Federal</a:t>
          </a:r>
          <a:r>
            <a:rPr lang="en-US" sz="1100" kern="1200" baseline="0">
              <a:latin typeface="Arial" panose="020B0604020202020204" pitchFamily="34" charset="0"/>
            </a:rPr>
            <a:t> Housing Finance Agency</a:t>
          </a:r>
          <a:r>
            <a:rPr lang="en-US" sz="1100" kern="1200">
              <a:latin typeface="Arial" panose="020B0604020202020204" pitchFamily="34" charset="0"/>
            </a:rPr>
            <a:t>; authors' calculations.</a:t>
          </a:r>
        </a:p>
      </cdr:txBody>
    </cdr:sp>
  </cdr:relSizeAnchor>
  <cdr:relSizeAnchor xmlns:cdr="http://schemas.openxmlformats.org/drawingml/2006/chartDrawing">
    <cdr:from>
      <cdr:x>0.70709</cdr:x>
      <cdr:y>0.95763</cdr:y>
    </cdr:from>
    <cdr:to>
      <cdr:x>1</cdr:x>
      <cdr:y>0.99798</cdr:y>
    </cdr:to>
    <cdr:sp macro="" textlink="">
      <cdr:nvSpPr>
        <cdr:cNvPr id="3" name="TextBox 2">
          <a:extLst xmlns:a="http://schemas.openxmlformats.org/drawingml/2006/main">
            <a:ext uri="{FF2B5EF4-FFF2-40B4-BE49-F238E27FC236}">
              <a16:creationId xmlns:a16="http://schemas.microsoft.com/office/drawing/2014/main" id="{3F9AF39E-DC5D-E717-60D3-54B40E8F235B}"/>
            </a:ext>
          </a:extLst>
        </cdr:cNvPr>
        <cdr:cNvSpPr txBox="1"/>
      </cdr:nvSpPr>
      <cdr:spPr>
        <a:xfrm xmlns:a="http://schemas.openxmlformats.org/drawingml/2006/main">
          <a:off x="6182360" y="602742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en-US" sz="1100" kern="1200">
              <a:latin typeface="Montserrat" panose="00000500000000000000" pitchFamily="2" charset="0"/>
            </a:rPr>
            <a:t>Federal Reserve Bank of Dallas</a:t>
          </a:r>
        </a:p>
      </cdr:txBody>
    </cdr:sp>
  </cdr:relSizeAnchor>
  <cdr:relSizeAnchor xmlns:cdr="http://schemas.openxmlformats.org/drawingml/2006/chartDrawing">
    <cdr:from>
      <cdr:x>0.0038</cdr:x>
      <cdr:y>0.08906</cdr:y>
    </cdr:from>
    <cdr:to>
      <cdr:x>0.04163</cdr:x>
      <cdr:y>0.12196</cdr:y>
    </cdr:to>
    <cdr:sp macro="" textlink="">
      <cdr:nvSpPr>
        <cdr:cNvPr id="4" name="YAxisTitleL">
          <a:extLst xmlns:a="http://schemas.openxmlformats.org/drawingml/2006/main">
            <a:ext uri="{FF2B5EF4-FFF2-40B4-BE49-F238E27FC236}">
              <a16:creationId xmlns:a16="http://schemas.microsoft.com/office/drawing/2014/main" id="{0CCDEDCD-B1F4-E9CC-0D72-A3866014E6F8}"/>
            </a:ext>
          </a:extLst>
        </cdr:cNvPr>
        <cdr:cNvSpPr txBox="1"/>
      </cdr:nvSpPr>
      <cdr:spPr>
        <a:xfrm xmlns:a="http://schemas.openxmlformats.org/drawingml/2006/main">
          <a:off x="36086" y="479288"/>
          <a:ext cx="359266" cy="177036"/>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pPr algn="l"/>
          <a:r>
            <a:rPr lang="en-US" sz="1200" b="0" kern="1200">
              <a:latin typeface="Arial" panose="020B0604020202020204" pitchFamily="34" charset="0"/>
            </a:rPr>
            <a:t>Ratio</a:t>
          </a:r>
        </a:p>
      </cdr:txBody>
    </cdr:sp>
  </cdr:relSizeAnchor>
  <cdr:relSizeAnchor xmlns:cdr="http://schemas.openxmlformats.org/drawingml/2006/chartDrawing">
    <cdr:from>
      <cdr:x>0</cdr:x>
      <cdr:y>0.8789</cdr:y>
    </cdr:from>
    <cdr:to>
      <cdr:x>1</cdr:x>
      <cdr:y>0.92257</cdr:y>
    </cdr:to>
    <cdr:sp macro="" textlink="">
      <cdr:nvSpPr>
        <cdr:cNvPr id="5" name="Note">
          <a:extLst xmlns:a="http://schemas.openxmlformats.org/drawingml/2006/main">
            <a:ext uri="{FF2B5EF4-FFF2-40B4-BE49-F238E27FC236}">
              <a16:creationId xmlns:a16="http://schemas.microsoft.com/office/drawing/2014/main" id="{0A965317-CA93-9F6E-400B-EE09A03A0258}"/>
            </a:ext>
          </a:extLst>
        </cdr:cNvPr>
        <cdr:cNvSpPr txBox="1"/>
      </cdr:nvSpPr>
      <cdr:spPr>
        <a:xfrm xmlns:a="http://schemas.openxmlformats.org/drawingml/2006/main">
          <a:off x="0" y="4721561"/>
          <a:ext cx="9486900" cy="2346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kern="1200">
            <a:latin typeface="Arial" panose="020B0604020202020204" pitchFamily="34" charset="0"/>
          </a:endParaRPr>
        </a:p>
      </cdr:txBody>
    </cdr:sp>
  </cdr:relSizeAnchor>
  <cdr:relSizeAnchor xmlns:cdr="http://schemas.openxmlformats.org/drawingml/2006/chartDrawing">
    <cdr:from>
      <cdr:x>0.86622</cdr:x>
      <cdr:y>0.08757</cdr:y>
    </cdr:from>
    <cdr:to>
      <cdr:x>1</cdr:x>
      <cdr:y>0.12047</cdr:y>
    </cdr:to>
    <cdr:sp macro="" textlink="">
      <cdr:nvSpPr>
        <cdr:cNvPr id="6" name="YAxisTitleL">
          <a:extLst xmlns:a="http://schemas.openxmlformats.org/drawingml/2006/main">
            <a:ext uri="{FF2B5EF4-FFF2-40B4-BE49-F238E27FC236}">
              <a16:creationId xmlns:a16="http://schemas.microsoft.com/office/drawing/2014/main" id="{044561C0-2685-26E1-BE64-BE8B048482DF}"/>
            </a:ext>
          </a:extLst>
        </cdr:cNvPr>
        <cdr:cNvSpPr txBox="1"/>
      </cdr:nvSpPr>
      <cdr:spPr>
        <a:xfrm xmlns:a="http://schemas.openxmlformats.org/drawingml/2006/main">
          <a:off x="8223251" y="471269"/>
          <a:ext cx="1269999" cy="177036"/>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200" b="0" kern="1200">
              <a:latin typeface="Arial" panose="020B0604020202020204" pitchFamily="34" charset="0"/>
            </a:rPr>
            <a:t>Index</a:t>
          </a:r>
          <a:r>
            <a:rPr lang="en-US" sz="1200" b="0" kern="1200" baseline="0">
              <a:latin typeface="Arial" panose="020B0604020202020204" pitchFamily="34" charset="0"/>
            </a:rPr>
            <a:t> (2015=100)</a:t>
          </a:r>
          <a:endParaRPr lang="en-US" sz="1200" b="0" kern="1200">
            <a:latin typeface="Arial" panose="020B0604020202020204" pitchFamily="34" charset="0"/>
          </a:endParaRPr>
        </a:p>
      </cdr:txBody>
    </cdr:sp>
  </cdr:relSizeAnchor>
  <cdr:relSizeAnchor xmlns:cdr="http://schemas.openxmlformats.org/drawingml/2006/chartDrawing">
    <cdr:from>
      <cdr:x>0.38697</cdr:x>
      <cdr:y>0.13215</cdr:y>
    </cdr:from>
    <cdr:to>
      <cdr:x>0.7534</cdr:x>
      <cdr:y>0.26991</cdr:y>
    </cdr:to>
    <cdr:grpSp>
      <cdr:nvGrpSpPr>
        <cdr:cNvPr id="8" name="Group 7">
          <a:extLst xmlns:a="http://schemas.openxmlformats.org/drawingml/2006/main">
            <a:ext uri="{FF2B5EF4-FFF2-40B4-BE49-F238E27FC236}">
              <a16:creationId xmlns:a16="http://schemas.microsoft.com/office/drawing/2014/main" id="{49B6D851-F909-544D-D65A-179AF4FAC0FE}"/>
            </a:ext>
          </a:extLst>
        </cdr:cNvPr>
        <cdr:cNvGrpSpPr/>
      </cdr:nvGrpSpPr>
      <cdr:grpSpPr>
        <a:xfrm xmlns:a="http://schemas.openxmlformats.org/drawingml/2006/main">
          <a:off x="3671713" y="739745"/>
          <a:ext cx="3476821" cy="771149"/>
          <a:chOff x="3759220" y="866765"/>
          <a:chExt cx="3479749" cy="741399"/>
        </a:xfrm>
      </cdr:grpSpPr>
      <cdr:cxnSp macro="">
        <cdr:nvCxnSpPr>
          <cdr:cNvPr id="10" name="Straight Arrow Connector 9">
            <a:extLst xmlns:a="http://schemas.openxmlformats.org/drawingml/2006/main">
              <a:ext uri="{FF2B5EF4-FFF2-40B4-BE49-F238E27FC236}">
                <a16:creationId xmlns:a16="http://schemas.microsoft.com/office/drawing/2014/main" id="{24B791B1-CCB4-2B24-9D8C-A2C593AF82EB}"/>
              </a:ext>
            </a:extLst>
          </cdr:cNvPr>
          <cdr:cNvCxnSpPr/>
        </cdr:nvCxnSpPr>
        <cdr:spPr>
          <a:xfrm xmlns:a="http://schemas.openxmlformats.org/drawingml/2006/main" flipH="1">
            <a:off x="3759220" y="866765"/>
            <a:ext cx="371500" cy="0"/>
          </a:xfrm>
          <a:prstGeom xmlns:a="http://schemas.openxmlformats.org/drawingml/2006/main" prst="straightConnector1">
            <a:avLst/>
          </a:prstGeom>
          <a:ln xmlns:a="http://schemas.openxmlformats.org/drawingml/2006/main" w="28575">
            <a:solidFill>
              <a:srgbClr val="2B5280">
                <a:alpha val="30000"/>
              </a:srgb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13" name="Straight Arrow Connector 12">
            <a:extLst xmlns:a="http://schemas.openxmlformats.org/drawingml/2006/main">
              <a:ext uri="{FF2B5EF4-FFF2-40B4-BE49-F238E27FC236}">
                <a16:creationId xmlns:a16="http://schemas.microsoft.com/office/drawing/2014/main" id="{3844F065-FE64-58CD-38BA-52B895605C4F}"/>
              </a:ext>
            </a:extLst>
          </cdr:cNvPr>
          <cdr:cNvCxnSpPr/>
        </cdr:nvCxnSpPr>
        <cdr:spPr>
          <a:xfrm xmlns:a="http://schemas.openxmlformats.org/drawingml/2006/main" flipH="1">
            <a:off x="3770290" y="1109665"/>
            <a:ext cx="371500" cy="0"/>
          </a:xfrm>
          <a:prstGeom xmlns:a="http://schemas.openxmlformats.org/drawingml/2006/main" prst="straightConnector1">
            <a:avLst/>
          </a:prstGeom>
          <a:ln xmlns:a="http://schemas.openxmlformats.org/drawingml/2006/main" w="28575">
            <a:solidFill>
              <a:srgbClr val="FBB040">
                <a:alpha val="30000"/>
              </a:srgb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14" name="Straight Arrow Connector 13">
            <a:extLst xmlns:a="http://schemas.openxmlformats.org/drawingml/2006/main">
              <a:ext uri="{FF2B5EF4-FFF2-40B4-BE49-F238E27FC236}">
                <a16:creationId xmlns:a16="http://schemas.microsoft.com/office/drawing/2014/main" id="{3844F065-FE64-58CD-38BA-52B895605C4F}"/>
              </a:ext>
            </a:extLst>
          </cdr:cNvPr>
          <cdr:cNvCxnSpPr/>
        </cdr:nvCxnSpPr>
        <cdr:spPr>
          <a:xfrm xmlns:a="http://schemas.openxmlformats.org/drawingml/2006/main" flipH="1">
            <a:off x="3762354" y="1357327"/>
            <a:ext cx="371500" cy="0"/>
          </a:xfrm>
          <a:prstGeom xmlns:a="http://schemas.openxmlformats.org/drawingml/2006/main" prst="straightConnector1">
            <a:avLst/>
          </a:prstGeom>
          <a:ln xmlns:a="http://schemas.openxmlformats.org/drawingml/2006/main" w="28575">
            <a:solidFill>
              <a:srgbClr val="C3362B"/>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15" name="Straight Arrow Connector 14">
            <a:extLst xmlns:a="http://schemas.openxmlformats.org/drawingml/2006/main">
              <a:ext uri="{FF2B5EF4-FFF2-40B4-BE49-F238E27FC236}">
                <a16:creationId xmlns:a16="http://schemas.microsoft.com/office/drawing/2014/main" id="{B1EE61F7-F689-31E9-E49A-A7F0A0F43646}"/>
              </a:ext>
            </a:extLst>
          </cdr:cNvPr>
          <cdr:cNvCxnSpPr/>
        </cdr:nvCxnSpPr>
        <cdr:spPr>
          <a:xfrm xmlns:a="http://schemas.openxmlformats.org/drawingml/2006/main" flipV="1">
            <a:off x="6851610" y="1604989"/>
            <a:ext cx="387359" cy="3175"/>
          </a:xfrm>
          <a:prstGeom xmlns:a="http://schemas.openxmlformats.org/drawingml/2006/main" prst="straightConnector1">
            <a:avLst/>
          </a:prstGeom>
          <a:ln xmlns:a="http://schemas.openxmlformats.org/drawingml/2006/main" w="28575">
            <a:solidFill>
              <a:schemeClr val="tx1"/>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userShapes>
</file>

<file path=xl/drawings/drawing5.xml><?xml version="1.0" encoding="utf-8"?>
<xdr:wsDr xmlns:xdr="http://schemas.openxmlformats.org/drawingml/2006/spreadsheetDrawing" xmlns:a="http://schemas.openxmlformats.org/drawingml/2006/main">
  <xdr:absoluteAnchor>
    <xdr:pos x="0" y="0"/>
    <xdr:ext cx="9493250" cy="5381625"/>
    <xdr:graphicFrame macro="">
      <xdr:nvGraphicFramePr>
        <xdr:cNvPr id="2" name="Chart 1">
          <a:extLst>
            <a:ext uri="{FF2B5EF4-FFF2-40B4-BE49-F238E27FC236}">
              <a16:creationId xmlns:a16="http://schemas.microsoft.com/office/drawing/2014/main" id="{0E8FA2CE-939B-CF28-2E23-9886F947B9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0.86513</cdr:y>
    </cdr:from>
    <cdr:to>
      <cdr:x>1</cdr:x>
      <cdr:y>0.99201</cdr:y>
    </cdr:to>
    <cdr:sp macro="" textlink="">
      <cdr:nvSpPr>
        <cdr:cNvPr id="2" name="Note">
          <a:extLst xmlns:a="http://schemas.openxmlformats.org/drawingml/2006/main">
            <a:ext uri="{FF2B5EF4-FFF2-40B4-BE49-F238E27FC236}">
              <a16:creationId xmlns:a16="http://schemas.microsoft.com/office/drawing/2014/main" id="{CC1E392B-8600-44A2-1510-2C096F725758}"/>
            </a:ext>
          </a:extLst>
        </cdr:cNvPr>
        <cdr:cNvSpPr txBox="1"/>
      </cdr:nvSpPr>
      <cdr:spPr>
        <a:xfrm xmlns:a="http://schemas.openxmlformats.org/drawingml/2006/main">
          <a:off x="0" y="4643438"/>
          <a:ext cx="9482138" cy="68103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100" kern="1200">
            <a:latin typeface="Arial" panose="020B0604020202020204" pitchFamily="34" charset="0"/>
          </a:endParaRPr>
        </a:p>
      </cdr:txBody>
    </cdr:sp>
  </cdr:relSizeAnchor>
  <cdr:relSizeAnchor xmlns:cdr="http://schemas.openxmlformats.org/drawingml/2006/chartDrawing">
    <cdr:from>
      <cdr:x>0</cdr:x>
      <cdr:y>0.87021</cdr:y>
    </cdr:from>
    <cdr:to>
      <cdr:x>1</cdr:x>
      <cdr:y>0.99394</cdr:y>
    </cdr:to>
    <cdr:sp macro="" textlink="">
      <cdr:nvSpPr>
        <cdr:cNvPr id="3" name="Source">
          <a:extLst xmlns:a="http://schemas.openxmlformats.org/drawingml/2006/main">
            <a:ext uri="{FF2B5EF4-FFF2-40B4-BE49-F238E27FC236}">
              <a16:creationId xmlns:a16="http://schemas.microsoft.com/office/drawing/2014/main" id="{A0E822E2-F971-F8C9-B39E-C427B28A2158}"/>
            </a:ext>
          </a:extLst>
        </cdr:cNvPr>
        <cdr:cNvSpPr txBox="1"/>
      </cdr:nvSpPr>
      <cdr:spPr>
        <a:xfrm xmlns:a="http://schemas.openxmlformats.org/drawingml/2006/main">
          <a:off x="0" y="4683125"/>
          <a:ext cx="9493250" cy="66588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1100" kern="1200">
              <a:latin typeface="Arial" panose="020B0604020202020204" pitchFamily="34" charset="0"/>
            </a:rPr>
            <a:t>NOTES: The reported values represent the root mean squared error, which we use as our metric to evaluate forecasting accuracy. The iteration dates indicate the last periods included in the estimation sample to produce the forecast for the following period.</a:t>
          </a:r>
        </a:p>
        <a:p xmlns:a="http://schemas.openxmlformats.org/drawingml/2006/main">
          <a:r>
            <a:rPr lang="en-US" sz="1100" kern="1200">
              <a:latin typeface="Arial" panose="020B0604020202020204" pitchFamily="34" charset="0"/>
            </a:rPr>
            <a:t>SOURCES: Dallas Fed's international house price database, St. Louis Fed FRED database; authors' calculations.</a:t>
          </a:r>
        </a:p>
      </cdr:txBody>
    </cdr:sp>
  </cdr:relSizeAnchor>
  <cdr:relSizeAnchor xmlns:cdr="http://schemas.openxmlformats.org/drawingml/2006/chartDrawing">
    <cdr:from>
      <cdr:x>0.70709</cdr:x>
      <cdr:y>0.95763</cdr:y>
    </cdr:from>
    <cdr:to>
      <cdr:x>1</cdr:x>
      <cdr:y>0.99798</cdr:y>
    </cdr:to>
    <cdr:sp macro="" textlink="">
      <cdr:nvSpPr>
        <cdr:cNvPr id="4" name="TextBox 3">
          <a:extLst xmlns:a="http://schemas.openxmlformats.org/drawingml/2006/main">
            <a:ext uri="{FF2B5EF4-FFF2-40B4-BE49-F238E27FC236}">
              <a16:creationId xmlns:a16="http://schemas.microsoft.com/office/drawing/2014/main" id="{EEEC29AC-0B7E-ADC4-B917-5D14ADC08686}"/>
            </a:ext>
          </a:extLst>
        </cdr:cNvPr>
        <cdr:cNvSpPr txBox="1"/>
      </cdr:nvSpPr>
      <cdr:spPr>
        <a:xfrm xmlns:a="http://schemas.openxmlformats.org/drawingml/2006/main">
          <a:off x="6182360" y="602742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en-US" sz="1100" kern="1200">
              <a:latin typeface="Montserrat" panose="00000500000000000000" pitchFamily="2" charset="0"/>
            </a:rPr>
            <a:t>Federal Reserve Bank of Dallas</a:t>
          </a:r>
        </a:p>
      </cdr:txBody>
    </cdr:sp>
  </cdr:relSizeAnchor>
  <cdr:relSizeAnchor xmlns:cdr="http://schemas.openxmlformats.org/drawingml/2006/chartDrawing">
    <cdr:from>
      <cdr:x>0.0082</cdr:x>
      <cdr:y>0.09047</cdr:y>
    </cdr:from>
    <cdr:to>
      <cdr:x>0.11803</cdr:x>
      <cdr:y>0.12336</cdr:y>
    </cdr:to>
    <cdr:sp macro="" textlink="">
      <cdr:nvSpPr>
        <cdr:cNvPr id="5" name="YAxisTitleL">
          <a:extLst xmlns:a="http://schemas.openxmlformats.org/drawingml/2006/main">
            <a:ext uri="{FF2B5EF4-FFF2-40B4-BE49-F238E27FC236}">
              <a16:creationId xmlns:a16="http://schemas.microsoft.com/office/drawing/2014/main" id="{3DB70731-F307-6ACF-A2B8-01F40BF0A676}"/>
            </a:ext>
          </a:extLst>
        </cdr:cNvPr>
        <cdr:cNvSpPr txBox="1"/>
      </cdr:nvSpPr>
      <cdr:spPr>
        <a:xfrm xmlns:a="http://schemas.openxmlformats.org/drawingml/2006/main">
          <a:off x="77887" y="486876"/>
          <a:ext cx="1042644" cy="177001"/>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pPr algn="l"/>
          <a:r>
            <a:rPr lang="en-US" sz="1200" b="0" kern="1200">
              <a:latin typeface="Arial" panose="020B0604020202020204" pitchFamily="34" charset="0"/>
            </a:rPr>
            <a:t>Forecast errors</a:t>
          </a:r>
        </a:p>
      </cdr:txBody>
    </cdr:sp>
  </cdr:relSizeAnchor>
  <cdr:relSizeAnchor xmlns:cdr="http://schemas.openxmlformats.org/drawingml/2006/chartDrawing">
    <cdr:from>
      <cdr:x>0</cdr:x>
      <cdr:y>0</cdr:y>
    </cdr:from>
    <cdr:to>
      <cdr:x>1</cdr:x>
      <cdr:y>0.11062</cdr:y>
    </cdr:to>
    <cdr:sp macro="" textlink="">
      <cdr:nvSpPr>
        <cdr:cNvPr id="6" name="TextBox 5">
          <a:extLst xmlns:a="http://schemas.openxmlformats.org/drawingml/2006/main">
            <a:ext uri="{FF2B5EF4-FFF2-40B4-BE49-F238E27FC236}">
              <a16:creationId xmlns:a16="http://schemas.microsoft.com/office/drawing/2014/main" id="{3A7F3FED-2DFD-7EE4-3CB9-F34F5A579C94}"/>
            </a:ext>
          </a:extLst>
        </cdr:cNvPr>
        <cdr:cNvSpPr txBox="1"/>
      </cdr:nvSpPr>
      <cdr:spPr>
        <a:xfrm xmlns:a="http://schemas.openxmlformats.org/drawingml/2006/main">
          <a:off x="0" y="0"/>
          <a:ext cx="9493250" cy="595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1400" b="1" i="0" u="none" strike="noStrike" kern="1200" baseline="0">
              <a:solidFill>
                <a:srgbClr val="2B5280"/>
              </a:solidFill>
              <a:latin typeface="Arial" panose="020B0604020202020204" pitchFamily="34" charset="0"/>
              <a:ea typeface="+mn-ea"/>
              <a:cs typeface="+mn-cs"/>
            </a:rPr>
            <a:t>Chart 3</a:t>
          </a:r>
          <a:br>
            <a:rPr lang="en-US" sz="1400" b="1" i="0" u="none" strike="noStrike" kern="1200" baseline="0">
              <a:solidFill>
                <a:srgbClr val="2B5280"/>
              </a:solidFill>
              <a:latin typeface="Arial" panose="020B0604020202020204" pitchFamily="34" charset="0"/>
              <a:ea typeface="+mn-ea"/>
              <a:cs typeface="+mn-cs"/>
            </a:rPr>
          </a:br>
          <a:r>
            <a:rPr lang="en-US" sz="1400" b="1" i="0" u="none" strike="noStrike" kern="1200" baseline="0">
              <a:solidFill>
                <a:srgbClr val="2B5280"/>
              </a:solidFill>
              <a:latin typeface="Arial" panose="020B0604020202020204" pitchFamily="34" charset="0"/>
              <a:ea typeface="+mn-ea"/>
              <a:cs typeface="+mn-cs"/>
            </a:rPr>
            <a:t>Predictive house price model outperforms benchmarks in current-quarter forecasts except during pandemic</a:t>
          </a:r>
          <a:endParaRPr lang="en-US" sz="1100" kern="1200"/>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02D10B33-16AD-0505-46B9-D61BFF89AD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0.7276</cdr:y>
    </cdr:from>
    <cdr:to>
      <cdr:x>1</cdr:x>
      <cdr:y>0.87844</cdr:y>
    </cdr:to>
    <cdr:sp macro="" textlink="">
      <cdr:nvSpPr>
        <cdr:cNvPr id="2" name="Note">
          <a:extLst xmlns:a="http://schemas.openxmlformats.org/drawingml/2006/main">
            <a:ext uri="{FF2B5EF4-FFF2-40B4-BE49-F238E27FC236}">
              <a16:creationId xmlns:a16="http://schemas.microsoft.com/office/drawing/2014/main" id="{CFB082AA-9DE2-799C-E185-0DB89DEB66AD}"/>
            </a:ext>
          </a:extLst>
        </cdr:cNvPr>
        <cdr:cNvSpPr txBox="1"/>
      </cdr:nvSpPr>
      <cdr:spPr>
        <a:xfrm xmlns:a="http://schemas.openxmlformats.org/drawingml/2006/main">
          <a:off x="0" y="3905252"/>
          <a:ext cx="9482138" cy="80962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100" kern="1200">
            <a:latin typeface="Arial" panose="020B0604020202020204" pitchFamily="34" charset="0"/>
          </a:endParaRPr>
        </a:p>
      </cdr:txBody>
    </cdr:sp>
  </cdr:relSizeAnchor>
  <cdr:relSizeAnchor xmlns:cdr="http://schemas.openxmlformats.org/drawingml/2006/chartDrawing">
    <cdr:from>
      <cdr:x>0</cdr:x>
      <cdr:y>0.81633</cdr:y>
    </cdr:from>
    <cdr:to>
      <cdr:x>1</cdr:x>
      <cdr:y>1</cdr:y>
    </cdr:to>
    <cdr:sp macro="" textlink="">
      <cdr:nvSpPr>
        <cdr:cNvPr id="3" name="Source">
          <a:extLst xmlns:a="http://schemas.openxmlformats.org/drawingml/2006/main">
            <a:ext uri="{FF2B5EF4-FFF2-40B4-BE49-F238E27FC236}">
              <a16:creationId xmlns:a16="http://schemas.microsoft.com/office/drawing/2014/main" id="{433164B5-E031-56E1-1AE1-F9174ED26C03}"/>
            </a:ext>
          </a:extLst>
        </cdr:cNvPr>
        <cdr:cNvSpPr txBox="1"/>
      </cdr:nvSpPr>
      <cdr:spPr>
        <a:xfrm xmlns:a="http://schemas.openxmlformats.org/drawingml/2006/main">
          <a:off x="0" y="4572001"/>
          <a:ext cx="9486900" cy="10286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1100" kern="1200">
              <a:latin typeface="Arial" panose="020B0604020202020204" pitchFamily="34" charset="0"/>
            </a:rPr>
            <a:t>NOTES: The blue line corresponds to the model-implied monthly indicator of real house prices for the U.S.; the black dotted line is the quarterly real house price</a:t>
          </a:r>
          <a:r>
            <a:rPr lang="en-US" sz="1100" kern="1200" baseline="0">
              <a:latin typeface="Arial" panose="020B0604020202020204" pitchFamily="34" charset="0"/>
            </a:rPr>
            <a:t> index in the first quarter of 2025. T</a:t>
          </a:r>
          <a:r>
            <a:rPr lang="en-US" sz="1100" kern="1200">
              <a:latin typeface="Arial" panose="020B0604020202020204" pitchFamily="34" charset="0"/>
            </a:rPr>
            <a:t>he shaded yellow region represents 95 percent confidence intervals for the forecasted values with</a:t>
          </a:r>
          <a:r>
            <a:rPr lang="en-US" sz="1100" kern="1200" baseline="0">
              <a:latin typeface="Arial" panose="020B0604020202020204" pitchFamily="34" charset="0"/>
            </a:rPr>
            <a:t> information up to August 2025. </a:t>
          </a:r>
          <a:r>
            <a:rPr lang="en-US" sz="1100" kern="1200">
              <a:latin typeface="Arial" panose="020B0604020202020204" pitchFamily="34" charset="0"/>
            </a:rPr>
            <a:t>All data are expressed as percent,</a:t>
          </a:r>
          <a:r>
            <a:rPr lang="en-US" sz="1100" kern="1200" baseline="0">
              <a:latin typeface="Arial" panose="020B0604020202020204" pitchFamily="34" charset="0"/>
            </a:rPr>
            <a:t> not annualized.</a:t>
          </a:r>
          <a:r>
            <a:rPr lang="en-US" sz="1100" kern="1200">
              <a:latin typeface="Arial" panose="020B0604020202020204" pitchFamily="34" charset="0"/>
            </a:rPr>
            <a:t> Grey bar is NBER-dated U.S. recessions.</a:t>
          </a:r>
        </a:p>
        <a:p xmlns:a="http://schemas.openxmlformats.org/drawingml/2006/main">
          <a:r>
            <a:rPr lang="en-US" sz="1100" kern="1200">
              <a:latin typeface="Arial" panose="020B0604020202020204" pitchFamily="34" charset="0"/>
            </a:rPr>
            <a:t>SOURCES: Dallas Fed's international house price database; St. Louis Fed's FRED database; International Housing Observatory; National Bureau of Economic Research (NBER); authors' calculations.</a:t>
          </a:r>
        </a:p>
      </cdr:txBody>
    </cdr:sp>
  </cdr:relSizeAnchor>
  <cdr:relSizeAnchor xmlns:cdr="http://schemas.openxmlformats.org/drawingml/2006/chartDrawing">
    <cdr:from>
      <cdr:x>0.70709</cdr:x>
      <cdr:y>0.95763</cdr:y>
    </cdr:from>
    <cdr:to>
      <cdr:x>1</cdr:x>
      <cdr:y>0.99798</cdr:y>
    </cdr:to>
    <cdr:sp macro="" textlink="">
      <cdr:nvSpPr>
        <cdr:cNvPr id="4" name="TextBox 3">
          <a:extLst xmlns:a="http://schemas.openxmlformats.org/drawingml/2006/main">
            <a:ext uri="{FF2B5EF4-FFF2-40B4-BE49-F238E27FC236}">
              <a16:creationId xmlns:a16="http://schemas.microsoft.com/office/drawing/2014/main" id="{052E8E52-6B39-D2E6-DA0E-EE18A020D00A}"/>
            </a:ext>
          </a:extLst>
        </cdr:cNvPr>
        <cdr:cNvSpPr txBox="1"/>
      </cdr:nvSpPr>
      <cdr:spPr>
        <a:xfrm xmlns:a="http://schemas.openxmlformats.org/drawingml/2006/main">
          <a:off x="6182360" y="6027420"/>
          <a:ext cx="2540000" cy="254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en-US" sz="1100" kern="1200">
              <a:latin typeface="Montserrat" panose="00000500000000000000" pitchFamily="2" charset="0"/>
            </a:rPr>
            <a:t>Federal Reserve Bank of Dallas</a:t>
          </a:r>
        </a:p>
      </cdr:txBody>
    </cdr:sp>
  </cdr:relSizeAnchor>
  <cdr:relSizeAnchor xmlns:cdr="http://schemas.openxmlformats.org/drawingml/2006/chartDrawing">
    <cdr:from>
      <cdr:x>0.00803</cdr:x>
      <cdr:y>0.08163</cdr:y>
    </cdr:from>
    <cdr:to>
      <cdr:x>0.27098</cdr:x>
      <cdr:y>0.11929</cdr:y>
    </cdr:to>
    <cdr:sp macro="" textlink="">
      <cdr:nvSpPr>
        <cdr:cNvPr id="5" name="YAxisTitleL">
          <a:extLst xmlns:a="http://schemas.openxmlformats.org/drawingml/2006/main">
            <a:ext uri="{FF2B5EF4-FFF2-40B4-BE49-F238E27FC236}">
              <a16:creationId xmlns:a16="http://schemas.microsoft.com/office/drawing/2014/main" id="{4199B89D-3775-EC72-F053-1CF12B6CAF3E}"/>
            </a:ext>
          </a:extLst>
        </cdr:cNvPr>
        <cdr:cNvSpPr txBox="1"/>
      </cdr:nvSpPr>
      <cdr:spPr>
        <a:xfrm xmlns:a="http://schemas.openxmlformats.org/drawingml/2006/main">
          <a:off x="76180" y="457200"/>
          <a:ext cx="2494580" cy="210908"/>
        </a:xfrm>
        <a:prstGeom xmlns:a="http://schemas.openxmlformats.org/drawingml/2006/main" prst="rect">
          <a:avLst/>
        </a:prstGeom>
      </cdr:spPr>
      <cdr:txBody>
        <a:bodyPr xmlns:a="http://schemas.openxmlformats.org/drawingml/2006/main" vertOverflow="clip" vert="horz" wrap="square" lIns="0" tIns="0" rIns="0" bIns="0" rtlCol="0">
          <a:noAutofit/>
        </a:bodyPr>
        <a:lstStyle xmlns:a="http://schemas.openxmlformats.org/drawingml/2006/main"/>
        <a:p xmlns:a="http://schemas.openxmlformats.org/drawingml/2006/main">
          <a:pPr algn="l"/>
          <a:r>
            <a:rPr lang="en-US" sz="1200" b="0" kern="1200">
              <a:latin typeface="Arial" panose="020B0604020202020204" pitchFamily="34" charset="0"/>
            </a:rPr>
            <a:t>Percent change, period-over-period</a:t>
          </a:r>
          <a:r>
            <a:rPr lang="en-US" sz="1200" b="0" kern="1200" baseline="0">
              <a:latin typeface="Arial" panose="020B0604020202020204" pitchFamily="34" charset="0"/>
            </a:rPr>
            <a:t> </a:t>
          </a:r>
          <a:endParaRPr lang="en-US" sz="1200" b="0" kern="1200">
            <a:latin typeface="Arial" panose="020B0604020202020204" pitchFamily="34" charset="0"/>
          </a:endParaRPr>
        </a:p>
      </cdr:txBody>
    </cdr:sp>
  </cdr:relSizeAnchor>
  <cdr:relSizeAnchor xmlns:cdr="http://schemas.openxmlformats.org/drawingml/2006/chartDrawing">
    <cdr:from>
      <cdr:x>0</cdr:x>
      <cdr:y>0</cdr:y>
    </cdr:from>
    <cdr:to>
      <cdr:x>1</cdr:x>
      <cdr:y>0.13665</cdr:y>
    </cdr:to>
    <cdr:sp macro="" textlink="">
      <cdr:nvSpPr>
        <cdr:cNvPr id="6" name="TextBox 1">
          <a:extLst xmlns:a="http://schemas.openxmlformats.org/drawingml/2006/main">
            <a:ext uri="{FF2B5EF4-FFF2-40B4-BE49-F238E27FC236}">
              <a16:creationId xmlns:a16="http://schemas.microsoft.com/office/drawing/2014/main" id="{4E254912-69F0-F64A-BF75-87D19E22DF83}"/>
            </a:ext>
          </a:extLst>
        </cdr:cNvPr>
        <cdr:cNvSpPr txBox="1"/>
      </cdr:nvSpPr>
      <cdr:spPr>
        <a:xfrm xmlns:a="http://schemas.openxmlformats.org/drawingml/2006/main">
          <a:off x="0" y="0"/>
          <a:ext cx="9482138" cy="7334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1400" b="1" i="0" u="none" strike="noStrike" kern="1200" baseline="0">
              <a:solidFill>
                <a:srgbClr val="2B5280"/>
              </a:solidFill>
              <a:latin typeface="Arial" panose="020B0604020202020204" pitchFamily="34" charset="0"/>
              <a:ea typeface="+mn-ea"/>
              <a:cs typeface="+mn-cs"/>
            </a:rPr>
            <a:t>Chart 4</a:t>
          </a:r>
          <a:br>
            <a:rPr lang="en-US" sz="1400" b="1" i="0" u="none" strike="noStrike" kern="1200" baseline="0">
              <a:solidFill>
                <a:srgbClr val="2B5280"/>
              </a:solidFill>
              <a:latin typeface="Arial" panose="020B0604020202020204" pitchFamily="34" charset="0"/>
              <a:ea typeface="+mn-ea"/>
              <a:cs typeface="+mn-cs"/>
            </a:rPr>
          </a:br>
          <a:r>
            <a:rPr lang="en-US" sz="1400" b="1" i="0" u="none" strike="noStrike" kern="1200" baseline="0">
              <a:solidFill>
                <a:srgbClr val="2B5280"/>
              </a:solidFill>
              <a:latin typeface="Arial" panose="020B0604020202020204" pitchFamily="34" charset="0"/>
              <a:ea typeface="+mn-ea"/>
              <a:cs typeface="+mn-cs"/>
            </a:rPr>
            <a:t>U.S. real house prices remain weak and uncertain; recent rise may signal improving scenario</a:t>
          </a:r>
          <a:endParaRPr lang="en-US" sz="1100" kern="1200"/>
        </a:p>
      </cdr:txBody>
    </cdr:sp>
  </cdr:relSizeAnchor>
  <cdr:relSizeAnchor xmlns:cdr="http://schemas.openxmlformats.org/drawingml/2006/chartDrawing">
    <cdr:from>
      <cdr:x>0.62788</cdr:x>
      <cdr:y>0.29422</cdr:y>
    </cdr:from>
    <cdr:to>
      <cdr:x>0.64092</cdr:x>
      <cdr:y>0.3073</cdr:y>
    </cdr:to>
    <cdr:sp macro="" textlink="">
      <cdr:nvSpPr>
        <cdr:cNvPr id="7" name="Diamond 6">
          <a:extLst xmlns:a="http://schemas.openxmlformats.org/drawingml/2006/main">
            <a:ext uri="{FF2B5EF4-FFF2-40B4-BE49-F238E27FC236}">
              <a16:creationId xmlns:a16="http://schemas.microsoft.com/office/drawing/2014/main" id="{277210EB-0CDC-A9A1-ED3B-00442C3AE3DC}"/>
            </a:ext>
          </a:extLst>
        </cdr:cNvPr>
        <cdr:cNvSpPr/>
      </cdr:nvSpPr>
      <cdr:spPr>
        <a:xfrm xmlns:a="http://schemas.openxmlformats.org/drawingml/2006/main" flipH="1">
          <a:off x="5962649" y="1650667"/>
          <a:ext cx="123826" cy="73358"/>
        </a:xfrm>
        <a:prstGeom xmlns:a="http://schemas.openxmlformats.org/drawingml/2006/main" prst="diamond">
          <a:avLst/>
        </a:prstGeom>
        <a:solidFill xmlns:a="http://schemas.openxmlformats.org/drawingml/2006/main">
          <a:schemeClr val="tx1"/>
        </a:solidFill>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0.72557</cdr:x>
      <cdr:y>0.28664</cdr:y>
    </cdr:from>
    <cdr:to>
      <cdr:x>0.83199</cdr:x>
      <cdr:y>0.31087</cdr:y>
    </cdr:to>
    <cdr:sp macro="" textlink="">
      <cdr:nvSpPr>
        <cdr:cNvPr id="8" name="TextBox 7">
          <a:extLst xmlns:a="http://schemas.openxmlformats.org/drawingml/2006/main">
            <a:ext uri="{FF2B5EF4-FFF2-40B4-BE49-F238E27FC236}">
              <a16:creationId xmlns:a16="http://schemas.microsoft.com/office/drawing/2014/main" id="{6F55EC3E-F939-5B57-BE64-4CCA29BAB2C3}"/>
            </a:ext>
          </a:extLst>
        </cdr:cNvPr>
        <cdr:cNvSpPr txBox="1"/>
      </cdr:nvSpPr>
      <cdr:spPr>
        <a:xfrm xmlns:a="http://schemas.openxmlformats.org/drawingml/2006/main">
          <a:off x="6883400" y="1539875"/>
          <a:ext cx="1009650" cy="130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0.65066</cdr:x>
      <cdr:y>0.27721</cdr:y>
    </cdr:from>
    <cdr:to>
      <cdr:x>0.95787</cdr:x>
      <cdr:y>0.33104</cdr:y>
    </cdr:to>
    <cdr:sp macro="" textlink="">
      <cdr:nvSpPr>
        <cdr:cNvPr id="9" name="TextBox 8">
          <a:extLst xmlns:a="http://schemas.openxmlformats.org/drawingml/2006/main">
            <a:ext uri="{FF2B5EF4-FFF2-40B4-BE49-F238E27FC236}">
              <a16:creationId xmlns:a16="http://schemas.microsoft.com/office/drawing/2014/main" id="{79694E76-B03B-460F-9821-F9D8318A7BD1}"/>
            </a:ext>
          </a:extLst>
        </cdr:cNvPr>
        <cdr:cNvSpPr txBox="1"/>
      </cdr:nvSpPr>
      <cdr:spPr>
        <a:xfrm xmlns:a="http://schemas.openxmlformats.org/drawingml/2006/main">
          <a:off x="6178958" y="1555223"/>
          <a:ext cx="2917417" cy="3019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200" kern="1200">
              <a:latin typeface="Arial" panose="020B0604020202020204" pitchFamily="34" charset="0"/>
              <a:cs typeface="Arial" panose="020B0604020202020204" pitchFamily="34" charset="0"/>
            </a:rPr>
            <a:t>Observed</a:t>
          </a:r>
          <a:r>
            <a:rPr lang="en-US" sz="1200" kern="1200" baseline="0">
              <a:latin typeface="Arial" panose="020B0604020202020204" pitchFamily="34" charset="0"/>
              <a:cs typeface="Arial" panose="020B0604020202020204" pitchFamily="34" charset="0"/>
            </a:rPr>
            <a:t> r</a:t>
          </a:r>
          <a:r>
            <a:rPr lang="en-US" sz="1200" kern="1200">
              <a:latin typeface="Arial" panose="020B0604020202020204" pitchFamily="34" charset="0"/>
              <a:cs typeface="Arial" panose="020B0604020202020204" pitchFamily="34" charset="0"/>
            </a:rPr>
            <a:t>eal</a:t>
          </a:r>
          <a:r>
            <a:rPr lang="en-US" sz="1200" kern="1200" baseline="0">
              <a:latin typeface="Arial" panose="020B0604020202020204" pitchFamily="34" charset="0"/>
              <a:cs typeface="Arial" panose="020B0604020202020204" pitchFamily="34" charset="0"/>
            </a:rPr>
            <a:t> house price, Sept. 2025</a:t>
          </a:r>
          <a:endParaRPr lang="en-US" sz="1200" kern="12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88AA-BB61-4E95-A2F4-B5845FD8C740}">
  <sheetPr codeName="Sheet2">
    <tabColor rgb="FFC00000"/>
  </sheetPr>
  <dimension ref="A1:R270"/>
  <sheetViews>
    <sheetView workbookViewId="0">
      <pane xSplit="1" ySplit="8" topLeftCell="B9" activePane="bottomRight" state="frozen"/>
      <selection pane="topRight" activeCell="B1" sqref="B1"/>
      <selection pane="bottomLeft" activeCell="A9" sqref="A9"/>
      <selection pane="bottomRight" activeCell="D8" sqref="D8"/>
    </sheetView>
  </sheetViews>
  <sheetFormatPr defaultRowHeight="15" x14ac:dyDescent="0.25"/>
  <cols>
    <col min="2" max="2" width="22.42578125" bestFit="1" customWidth="1"/>
    <col min="3" max="3" width="24.7109375" bestFit="1" customWidth="1"/>
    <col min="4" max="4" width="22.7109375" bestFit="1" customWidth="1"/>
    <col min="16" max="16" width="12.28515625" customWidth="1"/>
    <col min="17" max="17" width="9.42578125" bestFit="1" customWidth="1"/>
  </cols>
  <sheetData>
    <row r="1" spans="1:18" x14ac:dyDescent="0.25">
      <c r="O1" s="6" t="s">
        <v>138</v>
      </c>
      <c r="P1" t="s">
        <v>137</v>
      </c>
      <c r="Q1" t="s">
        <v>351</v>
      </c>
      <c r="R1" t="s">
        <v>352</v>
      </c>
    </row>
    <row r="2" spans="1:18" x14ac:dyDescent="0.25">
      <c r="O2" t="s">
        <v>20</v>
      </c>
      <c r="P2" t="s">
        <v>354</v>
      </c>
      <c r="Q2" t="s">
        <v>357</v>
      </c>
      <c r="R2" t="s">
        <v>358</v>
      </c>
    </row>
    <row r="3" spans="1:18" x14ac:dyDescent="0.25">
      <c r="O3" t="s">
        <v>23</v>
      </c>
      <c r="P3" t="s">
        <v>24</v>
      </c>
      <c r="Q3" t="s">
        <v>25</v>
      </c>
      <c r="R3" t="s">
        <v>139</v>
      </c>
    </row>
    <row r="4" spans="1:18" x14ac:dyDescent="0.25">
      <c r="O4" t="s">
        <v>26</v>
      </c>
      <c r="P4" t="s">
        <v>27</v>
      </c>
      <c r="Q4" t="s">
        <v>356</v>
      </c>
      <c r="R4" t="s">
        <v>356</v>
      </c>
    </row>
    <row r="5" spans="1:18" x14ac:dyDescent="0.25">
      <c r="O5" t="s">
        <v>28</v>
      </c>
      <c r="P5" t="s">
        <v>353</v>
      </c>
      <c r="Q5" t="s">
        <v>140</v>
      </c>
      <c r="R5" t="s">
        <v>140</v>
      </c>
    </row>
    <row r="6" spans="1:18" x14ac:dyDescent="0.25">
      <c r="O6" t="s">
        <v>31</v>
      </c>
      <c r="P6" t="s">
        <v>32</v>
      </c>
      <c r="Q6" t="s">
        <v>32</v>
      </c>
      <c r="R6" t="s">
        <v>32</v>
      </c>
    </row>
    <row r="7" spans="1:18" x14ac:dyDescent="0.25">
      <c r="B7" s="13" t="s">
        <v>384</v>
      </c>
      <c r="C7" s="13"/>
      <c r="D7" s="13"/>
      <c r="H7" s="13" t="s">
        <v>385</v>
      </c>
      <c r="I7" s="13"/>
      <c r="J7" s="13"/>
      <c r="O7" t="s">
        <v>33</v>
      </c>
      <c r="P7" t="s">
        <v>389</v>
      </c>
      <c r="Q7" t="s">
        <v>355</v>
      </c>
      <c r="R7" t="s">
        <v>395</v>
      </c>
    </row>
    <row r="8" spans="1:18" x14ac:dyDescent="0.25">
      <c r="B8" t="s">
        <v>402</v>
      </c>
      <c r="C8" t="s">
        <v>382</v>
      </c>
      <c r="D8" t="s">
        <v>403</v>
      </c>
      <c r="H8" t="s">
        <v>381</v>
      </c>
      <c r="I8" t="s">
        <v>382</v>
      </c>
      <c r="J8" t="s">
        <v>383</v>
      </c>
      <c r="O8" t="s">
        <v>49</v>
      </c>
      <c r="P8" t="s">
        <v>50</v>
      </c>
      <c r="Q8" t="s">
        <v>50</v>
      </c>
      <c r="R8" t="s">
        <v>50</v>
      </c>
    </row>
    <row r="9" spans="1:18" x14ac:dyDescent="0.25">
      <c r="A9" s="1">
        <v>21976</v>
      </c>
      <c r="B9" s="2"/>
      <c r="C9" s="2"/>
      <c r="D9" s="2"/>
      <c r="G9" t="str">
        <f t="shared" ref="G9:G72" si="0">O9</f>
        <v>19601</v>
      </c>
      <c r="H9" s="2"/>
      <c r="I9" s="2"/>
      <c r="J9" s="2"/>
      <c r="O9" t="s">
        <v>85</v>
      </c>
      <c r="P9" s="11" t="e">
        <v>#N/A</v>
      </c>
      <c r="Q9" s="12">
        <v>1357.3333333333333</v>
      </c>
      <c r="R9" s="12" t="e">
        <v>#N/A</v>
      </c>
    </row>
    <row r="10" spans="1:18" x14ac:dyDescent="0.25">
      <c r="A10" s="1">
        <v>22068</v>
      </c>
      <c r="B10" s="2"/>
      <c r="C10" s="2"/>
      <c r="D10" s="2"/>
      <c r="G10" t="str">
        <f t="shared" si="0"/>
        <v>19602</v>
      </c>
      <c r="H10" s="2"/>
      <c r="I10" s="2">
        <f t="shared" ref="I10:I73" si="1">((Q10/Q9)^4-1)*100</f>
        <v>-23.598756012665767</v>
      </c>
      <c r="J10" s="2"/>
      <c r="O10" t="s">
        <v>86</v>
      </c>
      <c r="P10" s="11" t="e">
        <v>#N/A</v>
      </c>
      <c r="Q10" s="12">
        <v>1269</v>
      </c>
      <c r="R10" s="12" t="e">
        <v>#N/A</v>
      </c>
    </row>
    <row r="11" spans="1:18" x14ac:dyDescent="0.25">
      <c r="A11" s="1">
        <v>22160</v>
      </c>
      <c r="B11" s="2"/>
      <c r="C11" s="2"/>
      <c r="D11" s="2"/>
      <c r="G11" t="str">
        <f t="shared" si="0"/>
        <v>19603</v>
      </c>
      <c r="H11" s="2"/>
      <c r="I11" s="2">
        <f t="shared" si="1"/>
        <v>-16.608982746580836</v>
      </c>
      <c r="J11" s="2"/>
      <c r="O11" t="s">
        <v>87</v>
      </c>
      <c r="P11" s="11" t="e">
        <v>#N/A</v>
      </c>
      <c r="Q11" s="12">
        <v>1212.6666666666667</v>
      </c>
      <c r="R11" s="12" t="e">
        <v>#N/A</v>
      </c>
    </row>
    <row r="12" spans="1:18" x14ac:dyDescent="0.25">
      <c r="A12" s="1">
        <v>22251</v>
      </c>
      <c r="B12" s="2"/>
      <c r="C12" s="2"/>
      <c r="D12" s="2"/>
      <c r="G12" t="str">
        <f t="shared" si="0"/>
        <v>19604</v>
      </c>
      <c r="H12" s="2"/>
      <c r="I12" s="2">
        <f t="shared" si="1"/>
        <v>-8.8183091570014476</v>
      </c>
      <c r="J12" s="2"/>
      <c r="O12" t="s">
        <v>88</v>
      </c>
      <c r="P12" s="11" t="e">
        <v>#N/A</v>
      </c>
      <c r="Q12" s="12">
        <v>1185</v>
      </c>
      <c r="R12" s="12" t="e">
        <v>#N/A</v>
      </c>
    </row>
    <row r="13" spans="1:18" x14ac:dyDescent="0.25">
      <c r="A13" s="1">
        <v>22341</v>
      </c>
      <c r="B13" s="2"/>
      <c r="C13" s="2"/>
      <c r="D13" s="2"/>
      <c r="G13" t="str">
        <f t="shared" si="0"/>
        <v>19611</v>
      </c>
      <c r="H13" s="2"/>
      <c r="I13" s="2">
        <f t="shared" si="1"/>
        <v>20.02736163611938</v>
      </c>
      <c r="J13" s="2"/>
      <c r="O13" t="s">
        <v>89</v>
      </c>
      <c r="P13" s="11" t="e">
        <v>#N/A</v>
      </c>
      <c r="Q13" s="12">
        <v>1240.3333333333333</v>
      </c>
      <c r="R13" s="12" t="e">
        <v>#N/A</v>
      </c>
    </row>
    <row r="14" spans="1:18" x14ac:dyDescent="0.25">
      <c r="A14" s="1">
        <v>22433</v>
      </c>
      <c r="B14" s="2"/>
      <c r="C14" s="2"/>
      <c r="D14" s="2"/>
      <c r="G14" t="str">
        <f t="shared" si="0"/>
        <v>19612</v>
      </c>
      <c r="H14" s="2"/>
      <c r="I14" s="2">
        <f t="shared" si="1"/>
        <v>6.0447719330662952</v>
      </c>
      <c r="J14" s="2"/>
      <c r="O14" t="s">
        <v>90</v>
      </c>
      <c r="P14" s="11" t="e">
        <v>#N/A</v>
      </c>
      <c r="Q14" s="12">
        <v>1258.6666666666667</v>
      </c>
      <c r="R14" s="12" t="e">
        <v>#N/A</v>
      </c>
    </row>
    <row r="15" spans="1:18" x14ac:dyDescent="0.25">
      <c r="A15" s="1">
        <v>22525</v>
      </c>
      <c r="B15" s="2"/>
      <c r="C15" s="2"/>
      <c r="D15" s="2"/>
      <c r="G15" t="str">
        <f t="shared" si="0"/>
        <v>19613</v>
      </c>
      <c r="H15" s="2"/>
      <c r="I15" s="2">
        <f t="shared" si="1"/>
        <v>35.771544621281294</v>
      </c>
      <c r="J15" s="2"/>
      <c r="O15" t="s">
        <v>91</v>
      </c>
      <c r="P15" s="11" t="e">
        <v>#N/A</v>
      </c>
      <c r="Q15" s="12">
        <v>1358.6666666666667</v>
      </c>
      <c r="R15" s="12" t="e">
        <v>#N/A</v>
      </c>
    </row>
    <row r="16" spans="1:18" x14ac:dyDescent="0.25">
      <c r="A16" s="1">
        <v>22616</v>
      </c>
      <c r="B16" s="2"/>
      <c r="C16" s="2">
        <f t="shared" ref="C16:C79" si="2">AVERAGE(I13:I16)</f>
        <v>17.71699547047827</v>
      </c>
      <c r="D16" s="2"/>
      <c r="G16" t="str">
        <f t="shared" si="0"/>
        <v>19614</v>
      </c>
      <c r="H16" s="2"/>
      <c r="I16" s="2">
        <f t="shared" si="1"/>
        <v>9.0243036914461108</v>
      </c>
      <c r="J16" s="2"/>
      <c r="O16" t="s">
        <v>92</v>
      </c>
      <c r="P16" s="11" t="e">
        <v>#N/A</v>
      </c>
      <c r="Q16" s="12">
        <v>1388.3333333333333</v>
      </c>
      <c r="R16" s="12" t="e">
        <v>#N/A</v>
      </c>
    </row>
    <row r="17" spans="1:18" x14ac:dyDescent="0.25">
      <c r="A17" s="1">
        <v>22706</v>
      </c>
      <c r="B17" s="2"/>
      <c r="C17" s="2">
        <f t="shared" si="2"/>
        <v>10.776139103007546</v>
      </c>
      <c r="D17" s="2"/>
      <c r="G17" t="str">
        <f t="shared" si="0"/>
        <v>19621</v>
      </c>
      <c r="H17" s="2"/>
      <c r="I17" s="2">
        <f t="shared" si="1"/>
        <v>-7.7360638337635184</v>
      </c>
      <c r="J17" s="2"/>
      <c r="O17" t="s">
        <v>93</v>
      </c>
      <c r="P17" s="11" t="e">
        <v>#N/A</v>
      </c>
      <c r="Q17" s="12">
        <v>1360.6666666666667</v>
      </c>
      <c r="R17" s="12" t="e">
        <v>#N/A</v>
      </c>
    </row>
    <row r="18" spans="1:18" x14ac:dyDescent="0.25">
      <c r="A18" s="1">
        <v>22798</v>
      </c>
      <c r="B18" s="2"/>
      <c r="C18" s="2">
        <f t="shared" si="2"/>
        <v>18.352531462577161</v>
      </c>
      <c r="D18" s="2"/>
      <c r="G18" t="str">
        <f t="shared" si="0"/>
        <v>19622</v>
      </c>
      <c r="H18" s="2"/>
      <c r="I18" s="2">
        <f t="shared" si="1"/>
        <v>36.350341371344761</v>
      </c>
      <c r="J18" s="2"/>
      <c r="O18" t="s">
        <v>94</v>
      </c>
      <c r="P18" s="11" t="e">
        <v>#N/A</v>
      </c>
      <c r="Q18" s="12">
        <v>1470.3333333333333</v>
      </c>
      <c r="R18" s="12" t="e">
        <v>#N/A</v>
      </c>
    </row>
    <row r="19" spans="1:18" x14ac:dyDescent="0.25">
      <c r="A19" s="1">
        <v>22890</v>
      </c>
      <c r="B19" s="2"/>
      <c r="C19" s="2">
        <f t="shared" si="2"/>
        <v>6.7981885225198786</v>
      </c>
      <c r="D19" s="2"/>
      <c r="G19" t="str">
        <f t="shared" si="0"/>
        <v>19623</v>
      </c>
      <c r="H19" s="2"/>
      <c r="I19" s="2">
        <f t="shared" si="1"/>
        <v>-10.445827138947838</v>
      </c>
      <c r="J19" s="2"/>
      <c r="O19" t="s">
        <v>95</v>
      </c>
      <c r="P19" s="11" t="e">
        <v>#N/A</v>
      </c>
      <c r="Q19" s="12">
        <v>1430.3333333333333</v>
      </c>
      <c r="R19" s="12" t="e">
        <v>#N/A</v>
      </c>
    </row>
    <row r="20" spans="1:18" x14ac:dyDescent="0.25">
      <c r="A20" s="1">
        <v>22981</v>
      </c>
      <c r="B20" s="2"/>
      <c r="C20" s="2">
        <f t="shared" si="2"/>
        <v>16.110504273493468</v>
      </c>
      <c r="D20" s="2"/>
      <c r="G20" t="str">
        <f t="shared" si="0"/>
        <v>19624</v>
      </c>
      <c r="H20" s="2"/>
      <c r="I20" s="2">
        <f t="shared" si="1"/>
        <v>46.273566695340463</v>
      </c>
      <c r="J20" s="2"/>
      <c r="O20" t="s">
        <v>96</v>
      </c>
      <c r="P20" s="11" t="e">
        <v>#N/A</v>
      </c>
      <c r="Q20" s="12">
        <v>1573</v>
      </c>
      <c r="R20" s="12" t="e">
        <v>#N/A</v>
      </c>
    </row>
    <row r="21" spans="1:18" x14ac:dyDescent="0.25">
      <c r="A21" s="1">
        <v>23071</v>
      </c>
      <c r="B21" s="2"/>
      <c r="C21" s="2">
        <f t="shared" si="2"/>
        <v>9.245583351373817</v>
      </c>
      <c r="D21" s="2"/>
      <c r="G21" t="str">
        <f t="shared" si="0"/>
        <v>19631</v>
      </c>
      <c r="H21" s="2"/>
      <c r="I21" s="2">
        <f t="shared" si="1"/>
        <v>-35.195747522242115</v>
      </c>
      <c r="J21" s="2"/>
      <c r="O21" t="s">
        <v>97</v>
      </c>
      <c r="P21" s="11" t="e">
        <v>#N/A</v>
      </c>
      <c r="Q21" s="12">
        <v>1411.3333333333333</v>
      </c>
      <c r="R21" s="12">
        <v>505.33333333333331</v>
      </c>
    </row>
    <row r="22" spans="1:18" x14ac:dyDescent="0.25">
      <c r="A22" s="1">
        <v>23163</v>
      </c>
      <c r="B22" s="2"/>
      <c r="C22" s="2">
        <f t="shared" si="2"/>
        <v>20.666306304257851</v>
      </c>
      <c r="D22" s="2"/>
      <c r="G22" t="str">
        <f t="shared" si="0"/>
        <v>19632</v>
      </c>
      <c r="H22" s="2"/>
      <c r="I22" s="2">
        <f t="shared" si="1"/>
        <v>82.033233182880892</v>
      </c>
      <c r="J22" s="2">
        <f t="shared" ref="J22:J85" si="3">((R22/R21)^4-1)*100</f>
        <v>64.544880827007262</v>
      </c>
      <c r="O22" t="s">
        <v>98</v>
      </c>
      <c r="P22" s="11" t="e">
        <v>#N/A</v>
      </c>
      <c r="Q22" s="12">
        <v>1639.3333333333333</v>
      </c>
      <c r="R22" s="12">
        <v>572.33333333333337</v>
      </c>
    </row>
    <row r="23" spans="1:18" x14ac:dyDescent="0.25">
      <c r="A23" s="1">
        <v>23255</v>
      </c>
      <c r="B23" s="2"/>
      <c r="C23" s="2">
        <f t="shared" si="2"/>
        <v>25.330799830825594</v>
      </c>
      <c r="D23" s="2"/>
      <c r="G23" t="str">
        <f t="shared" si="0"/>
        <v>19633</v>
      </c>
      <c r="H23" s="2"/>
      <c r="I23" s="2">
        <f t="shared" si="1"/>
        <v>8.2121469673231307</v>
      </c>
      <c r="J23" s="2">
        <f t="shared" si="3"/>
        <v>27.635150417288589</v>
      </c>
      <c r="O23" t="s">
        <v>99</v>
      </c>
      <c r="P23" s="11" t="e">
        <v>#N/A</v>
      </c>
      <c r="Q23" s="12">
        <v>1672</v>
      </c>
      <c r="R23" s="12">
        <v>608.33333333333337</v>
      </c>
    </row>
    <row r="24" spans="1:18" x14ac:dyDescent="0.25">
      <c r="A24" s="1">
        <v>23346</v>
      </c>
      <c r="B24" s="2"/>
      <c r="C24" s="2">
        <f t="shared" si="2"/>
        <v>11.380485813681107</v>
      </c>
      <c r="D24" s="2"/>
      <c r="G24" t="str">
        <f t="shared" si="0"/>
        <v>19634</v>
      </c>
      <c r="H24" s="2"/>
      <c r="I24" s="2">
        <f t="shared" si="1"/>
        <v>-9.5276893732374806</v>
      </c>
      <c r="J24" s="2">
        <f t="shared" si="3"/>
        <v>-31.548829796887766</v>
      </c>
      <c r="O24" t="s">
        <v>100</v>
      </c>
      <c r="P24" s="11" t="e">
        <v>#N/A</v>
      </c>
      <c r="Q24" s="12">
        <v>1630.6666666666667</v>
      </c>
      <c r="R24" s="12">
        <v>553.33333333333337</v>
      </c>
    </row>
    <row r="25" spans="1:18" x14ac:dyDescent="0.25">
      <c r="A25" s="1">
        <v>23437</v>
      </c>
      <c r="B25" s="2"/>
      <c r="C25" s="2">
        <f t="shared" si="2"/>
        <v>21.175152293983288</v>
      </c>
      <c r="D25" s="2"/>
      <c r="G25" t="str">
        <f t="shared" si="0"/>
        <v>19641</v>
      </c>
      <c r="H25" s="2"/>
      <c r="I25" s="2">
        <f t="shared" si="1"/>
        <v>3.9829183989666062</v>
      </c>
      <c r="J25" s="2">
        <f t="shared" si="3"/>
        <v>15.260748478649312</v>
      </c>
      <c r="O25" t="s">
        <v>101</v>
      </c>
      <c r="P25" s="11" t="e">
        <v>#N/A</v>
      </c>
      <c r="Q25" s="12">
        <v>1646.6666666666667</v>
      </c>
      <c r="R25" s="12">
        <v>573.33333333333337</v>
      </c>
    </row>
    <row r="26" spans="1:18" x14ac:dyDescent="0.25">
      <c r="A26" s="1">
        <v>23529</v>
      </c>
      <c r="B26" s="2"/>
      <c r="C26" s="2">
        <f t="shared" si="2"/>
        <v>-7.6484689229844465</v>
      </c>
      <c r="D26" s="2"/>
      <c r="G26" t="str">
        <f t="shared" si="0"/>
        <v>19642</v>
      </c>
      <c r="H26" s="2"/>
      <c r="I26" s="2">
        <f t="shared" si="1"/>
        <v>-33.261251684990043</v>
      </c>
      <c r="J26" s="2">
        <f t="shared" si="3"/>
        <v>-12.821319754900928</v>
      </c>
      <c r="O26" t="s">
        <v>102</v>
      </c>
      <c r="P26" s="11" t="e">
        <v>#N/A</v>
      </c>
      <c r="Q26" s="12">
        <v>1488.3333333333333</v>
      </c>
      <c r="R26" s="12">
        <v>554</v>
      </c>
    </row>
    <row r="27" spans="1:18" x14ac:dyDescent="0.25">
      <c r="A27" s="1">
        <v>23621</v>
      </c>
      <c r="B27" s="2"/>
      <c r="C27" s="2">
        <f t="shared" si="2"/>
        <v>-6.8793768302993215</v>
      </c>
      <c r="D27" s="2"/>
      <c r="G27" t="str">
        <f t="shared" si="0"/>
        <v>19643</v>
      </c>
      <c r="H27" s="2"/>
      <c r="I27" s="2">
        <f t="shared" si="1"/>
        <v>11.288515338063632</v>
      </c>
      <c r="J27" s="2">
        <f t="shared" si="3"/>
        <v>22.080849353385524</v>
      </c>
      <c r="O27" t="s">
        <v>103</v>
      </c>
      <c r="P27" s="11" t="e">
        <v>#N/A</v>
      </c>
      <c r="Q27" s="12">
        <v>1528.6666666666667</v>
      </c>
      <c r="R27" s="12">
        <v>582.33333333333337</v>
      </c>
    </row>
    <row r="28" spans="1:18" x14ac:dyDescent="0.25">
      <c r="A28" s="1">
        <v>23712</v>
      </c>
      <c r="B28" s="2"/>
      <c r="C28" s="2">
        <f t="shared" si="2"/>
        <v>-6.4439964340731146</v>
      </c>
      <c r="D28" s="2">
        <f t="shared" ref="D28:D91" si="4">AVERAGE(J25:J28)</f>
        <v>2.0554897464258959</v>
      </c>
      <c r="G28" t="str">
        <f t="shared" si="0"/>
        <v>19644</v>
      </c>
      <c r="H28" s="2"/>
      <c r="I28" s="2">
        <f t="shared" si="1"/>
        <v>-7.7861677883326541</v>
      </c>
      <c r="J28" s="2">
        <f t="shared" si="3"/>
        <v>-16.298319091430326</v>
      </c>
      <c r="O28" t="s">
        <v>104</v>
      </c>
      <c r="P28" s="11" t="e">
        <v>#N/A</v>
      </c>
      <c r="Q28" s="12">
        <v>1498</v>
      </c>
      <c r="R28" s="12">
        <v>557</v>
      </c>
    </row>
    <row r="29" spans="1:18" x14ac:dyDescent="0.25">
      <c r="A29" s="1">
        <v>23802</v>
      </c>
      <c r="B29" s="2"/>
      <c r="C29" s="2">
        <f t="shared" si="2"/>
        <v>-13.056674947346583</v>
      </c>
      <c r="D29" s="2">
        <f t="shared" si="4"/>
        <v>-3.1079605143287559</v>
      </c>
      <c r="G29" t="str">
        <f t="shared" si="0"/>
        <v>19651</v>
      </c>
      <c r="H29" s="2"/>
      <c r="I29" s="2">
        <f t="shared" si="1"/>
        <v>-22.467795654127265</v>
      </c>
      <c r="J29" s="2">
        <f t="shared" si="3"/>
        <v>-5.3930525643692935</v>
      </c>
      <c r="O29" t="s">
        <v>105</v>
      </c>
      <c r="P29" s="11" t="e">
        <v>#N/A</v>
      </c>
      <c r="Q29" s="12">
        <v>1405.6666666666667</v>
      </c>
      <c r="R29" s="12">
        <v>549.33333333333337</v>
      </c>
    </row>
    <row r="30" spans="1:18" x14ac:dyDescent="0.25">
      <c r="A30" s="1">
        <v>23894</v>
      </c>
      <c r="B30" s="2"/>
      <c r="C30" s="2">
        <f t="shared" si="2"/>
        <v>-3.1505293686615587E-3</v>
      </c>
      <c r="D30" s="2">
        <f t="shared" si="4"/>
        <v>4.2810881618901728</v>
      </c>
      <c r="G30" t="str">
        <f t="shared" si="0"/>
        <v>19652</v>
      </c>
      <c r="H30" s="2"/>
      <c r="I30" s="2">
        <f t="shared" si="1"/>
        <v>18.952845986921641</v>
      </c>
      <c r="J30" s="2">
        <f t="shared" si="3"/>
        <v>16.734874949974788</v>
      </c>
      <c r="O30" t="s">
        <v>106</v>
      </c>
      <c r="P30" s="11" t="e">
        <v>#N/A</v>
      </c>
      <c r="Q30" s="12">
        <v>1468</v>
      </c>
      <c r="R30" s="12">
        <v>571</v>
      </c>
    </row>
    <row r="31" spans="1:18" x14ac:dyDescent="0.25">
      <c r="A31" s="1">
        <v>23986</v>
      </c>
      <c r="B31" s="2"/>
      <c r="C31" s="2">
        <f t="shared" si="2"/>
        <v>-1.9278879702244789</v>
      </c>
      <c r="D31" s="2">
        <f t="shared" si="4"/>
        <v>1.3672012436255869</v>
      </c>
      <c r="G31" t="str">
        <f t="shared" si="0"/>
        <v>19653</v>
      </c>
      <c r="H31" s="2"/>
      <c r="I31" s="2">
        <f t="shared" si="1"/>
        <v>3.5895655746403632</v>
      </c>
      <c r="J31" s="2">
        <f t="shared" si="3"/>
        <v>10.425301680327181</v>
      </c>
      <c r="O31" t="s">
        <v>107</v>
      </c>
      <c r="P31" s="11" t="e">
        <v>#N/A</v>
      </c>
      <c r="Q31" s="12">
        <v>1481</v>
      </c>
      <c r="R31" s="12">
        <v>585.33333333333337</v>
      </c>
    </row>
    <row r="32" spans="1:18" x14ac:dyDescent="0.25">
      <c r="A32" s="1">
        <v>24077</v>
      </c>
      <c r="B32" s="2"/>
      <c r="C32" s="2">
        <f t="shared" si="2"/>
        <v>2.9530404068773777</v>
      </c>
      <c r="D32" s="2">
        <f t="shared" si="4"/>
        <v>6.8367995710369813</v>
      </c>
      <c r="G32" t="str">
        <f t="shared" si="0"/>
        <v>19654</v>
      </c>
      <c r="H32" s="2"/>
      <c r="I32" s="2">
        <f t="shared" si="1"/>
        <v>11.73754572007477</v>
      </c>
      <c r="J32" s="2">
        <f t="shared" si="3"/>
        <v>5.5800742182152474</v>
      </c>
      <c r="O32" t="s">
        <v>108</v>
      </c>
      <c r="P32" s="11" t="e">
        <v>#N/A</v>
      </c>
      <c r="Q32" s="12">
        <v>1522.6666666666667</v>
      </c>
      <c r="R32" s="12">
        <v>593.33333333333337</v>
      </c>
    </row>
    <row r="33" spans="1:18" x14ac:dyDescent="0.25">
      <c r="A33" s="1">
        <v>24167</v>
      </c>
      <c r="B33" s="2"/>
      <c r="C33" s="2">
        <f t="shared" si="2"/>
        <v>0.46957300109975719</v>
      </c>
      <c r="D33" s="2">
        <f t="shared" si="4"/>
        <v>3.8382635708642585</v>
      </c>
      <c r="G33" t="str">
        <f t="shared" si="0"/>
        <v>19661</v>
      </c>
      <c r="H33" s="2"/>
      <c r="I33" s="2">
        <f t="shared" si="1"/>
        <v>-32.401665277237747</v>
      </c>
      <c r="J33" s="2">
        <f t="shared" si="3"/>
        <v>-17.387196565060179</v>
      </c>
      <c r="O33" t="s">
        <v>109</v>
      </c>
      <c r="P33" s="11" t="e">
        <v>#N/A</v>
      </c>
      <c r="Q33" s="12">
        <v>1380.6666666666667</v>
      </c>
      <c r="R33" s="12">
        <v>565.66666666666663</v>
      </c>
    </row>
    <row r="34" spans="1:18" x14ac:dyDescent="0.25">
      <c r="A34" s="1">
        <v>24259</v>
      </c>
      <c r="B34" s="2"/>
      <c r="C34" s="2">
        <f t="shared" si="2"/>
        <v>-11.352045606028746</v>
      </c>
      <c r="D34" s="2">
        <f t="shared" si="4"/>
        <v>-10.960438293584577</v>
      </c>
      <c r="G34" t="str">
        <f t="shared" si="0"/>
        <v>19662</v>
      </c>
      <c r="H34" s="2"/>
      <c r="I34" s="2">
        <f t="shared" si="1"/>
        <v>-28.333628441592374</v>
      </c>
      <c r="J34" s="2">
        <f t="shared" si="3"/>
        <v>-42.459932507820561</v>
      </c>
      <c r="O34" t="s">
        <v>110</v>
      </c>
      <c r="P34" s="11" t="e">
        <v>#N/A</v>
      </c>
      <c r="Q34" s="12">
        <v>1270.3333333333333</v>
      </c>
      <c r="R34" s="12">
        <v>492.66666666666669</v>
      </c>
    </row>
    <row r="35" spans="1:18" x14ac:dyDescent="0.25">
      <c r="A35" s="1">
        <v>24351</v>
      </c>
      <c r="B35" s="2"/>
      <c r="C35" s="2">
        <f t="shared" si="2"/>
        <v>-24.010531212938147</v>
      </c>
      <c r="D35" s="2">
        <f t="shared" si="4"/>
        <v>-28.749607098945276</v>
      </c>
      <c r="G35" t="str">
        <f t="shared" si="0"/>
        <v>19663</v>
      </c>
      <c r="H35" s="2"/>
      <c r="I35" s="2">
        <f t="shared" si="1"/>
        <v>-47.044376852997246</v>
      </c>
      <c r="J35" s="2">
        <f t="shared" si="3"/>
        <v>-60.731373541115616</v>
      </c>
      <c r="O35" t="s">
        <v>111</v>
      </c>
      <c r="P35" s="11" t="e">
        <v>#N/A</v>
      </c>
      <c r="Q35" s="12">
        <v>1083.6666666666667</v>
      </c>
      <c r="R35" s="12">
        <v>390</v>
      </c>
    </row>
    <row r="36" spans="1:18" x14ac:dyDescent="0.25">
      <c r="A36" s="1">
        <v>24442</v>
      </c>
      <c r="B36" s="2"/>
      <c r="C36" s="2">
        <f t="shared" si="2"/>
        <v>-38.306068121548293</v>
      </c>
      <c r="D36" s="2">
        <f t="shared" si="4"/>
        <v>-32.769493455227675</v>
      </c>
      <c r="G36" t="str">
        <f t="shared" si="0"/>
        <v>19664</v>
      </c>
      <c r="H36" s="2"/>
      <c r="I36" s="2">
        <f t="shared" si="1"/>
        <v>-45.444601914365812</v>
      </c>
      <c r="J36" s="2">
        <f t="shared" si="3"/>
        <v>-10.499471206914324</v>
      </c>
      <c r="O36" t="s">
        <v>112</v>
      </c>
      <c r="P36" s="11" t="e">
        <v>#N/A</v>
      </c>
      <c r="Q36" s="12">
        <v>931.33333333333337</v>
      </c>
      <c r="R36" s="12">
        <v>379.33333333333331</v>
      </c>
    </row>
    <row r="37" spans="1:18" x14ac:dyDescent="0.25">
      <c r="A37" s="1">
        <v>24532</v>
      </c>
      <c r="B37" s="2"/>
      <c r="C37" s="2">
        <f t="shared" si="2"/>
        <v>-9.6619357112667927</v>
      </c>
      <c r="D37" s="2">
        <f t="shared" si="4"/>
        <v>-15.492561565396395</v>
      </c>
      <c r="G37" t="str">
        <f t="shared" si="0"/>
        <v>19671</v>
      </c>
      <c r="H37" s="2"/>
      <c r="I37" s="2">
        <f t="shared" si="1"/>
        <v>82.174864363888275</v>
      </c>
      <c r="J37" s="2">
        <f t="shared" si="3"/>
        <v>51.720530994264927</v>
      </c>
      <c r="O37" t="s">
        <v>113</v>
      </c>
      <c r="P37" s="11" t="e">
        <v>#N/A</v>
      </c>
      <c r="Q37" s="12">
        <v>1082</v>
      </c>
      <c r="R37" s="12">
        <v>421</v>
      </c>
    </row>
    <row r="38" spans="1:18" x14ac:dyDescent="0.25">
      <c r="A38" s="1">
        <v>24624</v>
      </c>
      <c r="B38" s="2"/>
      <c r="C38" s="2">
        <f t="shared" si="2"/>
        <v>12.084203968615927</v>
      </c>
      <c r="D38" s="2">
        <f t="shared" si="4"/>
        <v>17.38820279513395</v>
      </c>
      <c r="G38" t="str">
        <f t="shared" si="0"/>
        <v>19672</v>
      </c>
      <c r="H38" s="2"/>
      <c r="I38" s="2">
        <f t="shared" si="1"/>
        <v>58.650930277938485</v>
      </c>
      <c r="J38" s="2">
        <f t="shared" si="3"/>
        <v>89.063124934300816</v>
      </c>
      <c r="O38" t="s">
        <v>114</v>
      </c>
      <c r="P38" s="11" t="e">
        <v>#N/A</v>
      </c>
      <c r="Q38" s="12">
        <v>1214.3333333333333</v>
      </c>
      <c r="R38" s="12">
        <v>493.66666666666669</v>
      </c>
    </row>
    <row r="39" spans="1:18" x14ac:dyDescent="0.25">
      <c r="A39" s="1">
        <v>24716</v>
      </c>
      <c r="B39" s="2"/>
      <c r="C39" s="2">
        <f t="shared" si="2"/>
        <v>42.677008742650976</v>
      </c>
      <c r="D39" s="2">
        <f t="shared" si="4"/>
        <v>37.565887397654954</v>
      </c>
      <c r="G39" t="str">
        <f t="shared" si="0"/>
        <v>19673</v>
      </c>
      <c r="H39" s="2"/>
      <c r="I39" s="2">
        <f t="shared" si="1"/>
        <v>75.326842243142949</v>
      </c>
      <c r="J39" s="2">
        <f t="shared" si="3"/>
        <v>19.979364868968386</v>
      </c>
      <c r="O39" t="s">
        <v>115</v>
      </c>
      <c r="P39" s="11" t="e">
        <v>#N/A</v>
      </c>
      <c r="Q39" s="12">
        <v>1397.3333333333333</v>
      </c>
      <c r="R39" s="12">
        <v>516.66666666666663</v>
      </c>
    </row>
    <row r="40" spans="1:18" x14ac:dyDescent="0.25">
      <c r="A40" s="1">
        <v>24807</v>
      </c>
      <c r="B40" s="2"/>
      <c r="C40" s="2">
        <f t="shared" si="2"/>
        <v>57.680769994048596</v>
      </c>
      <c r="D40" s="2">
        <f t="shared" si="4"/>
        <v>41.372431515898271</v>
      </c>
      <c r="G40" t="str">
        <f t="shared" si="0"/>
        <v>19674</v>
      </c>
      <c r="H40" s="2"/>
      <c r="I40" s="2">
        <f t="shared" si="1"/>
        <v>14.570443091224682</v>
      </c>
      <c r="J40" s="2">
        <f t="shared" si="3"/>
        <v>4.7267052660589615</v>
      </c>
      <c r="O40" t="s">
        <v>116</v>
      </c>
      <c r="P40" s="11" t="e">
        <v>#N/A</v>
      </c>
      <c r="Q40" s="12">
        <v>1445.6666666666667</v>
      </c>
      <c r="R40" s="12">
        <v>522.66666666666663</v>
      </c>
    </row>
    <row r="41" spans="1:18" x14ac:dyDescent="0.25">
      <c r="A41" s="1">
        <v>24898</v>
      </c>
      <c r="B41" s="2"/>
      <c r="C41" s="2">
        <f t="shared" si="2"/>
        <v>37.812455518461718</v>
      </c>
      <c r="D41" s="2">
        <f t="shared" si="4"/>
        <v>25.928284123863357</v>
      </c>
      <c r="G41" t="str">
        <f t="shared" si="0"/>
        <v>19681</v>
      </c>
      <c r="H41" s="2"/>
      <c r="I41" s="2">
        <f t="shared" si="1"/>
        <v>2.701606461540762</v>
      </c>
      <c r="J41" s="2">
        <f t="shared" si="3"/>
        <v>-10.056058573874738</v>
      </c>
      <c r="O41" t="s">
        <v>117</v>
      </c>
      <c r="P41" s="11" t="e">
        <v>#N/A</v>
      </c>
      <c r="Q41" s="12">
        <v>1455.3333333333333</v>
      </c>
      <c r="R41" s="12">
        <v>509</v>
      </c>
    </row>
    <row r="42" spans="1:18" x14ac:dyDescent="0.25">
      <c r="A42" s="1">
        <v>24990</v>
      </c>
      <c r="B42" s="2"/>
      <c r="C42" s="2">
        <f t="shared" si="2"/>
        <v>23.172635079448163</v>
      </c>
      <c r="D42" s="2">
        <f t="shared" si="4"/>
        <v>-4.5156926287898216</v>
      </c>
      <c r="G42" t="str">
        <f t="shared" si="0"/>
        <v>19682</v>
      </c>
      <c r="H42" s="2"/>
      <c r="I42" s="2">
        <f t="shared" si="1"/>
        <v>9.1648521884257761E-2</v>
      </c>
      <c r="J42" s="2">
        <f t="shared" si="3"/>
        <v>-32.712782076311896</v>
      </c>
      <c r="O42" t="s">
        <v>118</v>
      </c>
      <c r="P42" s="11" t="e">
        <v>#N/A</v>
      </c>
      <c r="Q42" s="12">
        <v>1455.6666666666667</v>
      </c>
      <c r="R42" s="12">
        <v>461</v>
      </c>
    </row>
    <row r="43" spans="1:18" x14ac:dyDescent="0.25">
      <c r="A43" s="1">
        <v>25082</v>
      </c>
      <c r="B43" s="2"/>
      <c r="C43" s="2">
        <f t="shared" si="2"/>
        <v>9.1404340482001309</v>
      </c>
      <c r="D43" s="2">
        <f t="shared" si="4"/>
        <v>0.17705055695708971</v>
      </c>
      <c r="G43" t="str">
        <f t="shared" si="0"/>
        <v>19683</v>
      </c>
      <c r="H43" s="2"/>
      <c r="I43" s="2">
        <f t="shared" si="1"/>
        <v>19.198038118150819</v>
      </c>
      <c r="J43" s="2">
        <f t="shared" si="3"/>
        <v>38.750337611956034</v>
      </c>
      <c r="O43" t="s">
        <v>119</v>
      </c>
      <c r="P43" s="11" t="e">
        <v>#N/A</v>
      </c>
      <c r="Q43" s="12">
        <v>1521</v>
      </c>
      <c r="R43" s="12">
        <v>500.33333333333331</v>
      </c>
    </row>
    <row r="44" spans="1:18" x14ac:dyDescent="0.25">
      <c r="A44" s="1">
        <v>25173</v>
      </c>
      <c r="B44" s="2"/>
      <c r="C44" s="2">
        <f t="shared" si="2"/>
        <v>9.7807890875970749</v>
      </c>
      <c r="D44" s="2">
        <f t="shared" si="4"/>
        <v>-2.2466161163941303</v>
      </c>
      <c r="G44" t="str">
        <f t="shared" si="0"/>
        <v>19684</v>
      </c>
      <c r="H44" s="2"/>
      <c r="I44" s="2">
        <f t="shared" si="1"/>
        <v>17.131863248812461</v>
      </c>
      <c r="J44" s="2">
        <f t="shared" si="3"/>
        <v>-4.9679614273459238</v>
      </c>
      <c r="O44" t="s">
        <v>120</v>
      </c>
      <c r="P44" s="11" t="e">
        <v>#N/A</v>
      </c>
      <c r="Q44" s="12">
        <v>1582.3333333333333</v>
      </c>
      <c r="R44" s="12">
        <v>494</v>
      </c>
    </row>
    <row r="45" spans="1:18" x14ac:dyDescent="0.25">
      <c r="A45" s="1">
        <v>25263</v>
      </c>
      <c r="B45" s="2"/>
      <c r="C45" s="2">
        <f t="shared" si="2"/>
        <v>15.747172916343622</v>
      </c>
      <c r="D45" s="2">
        <f t="shared" si="4"/>
        <v>-1.4162359451777018E-3</v>
      </c>
      <c r="G45" t="str">
        <f t="shared" si="0"/>
        <v>19691</v>
      </c>
      <c r="H45" s="2"/>
      <c r="I45" s="2">
        <f t="shared" si="1"/>
        <v>26.567141776526949</v>
      </c>
      <c r="J45" s="2">
        <f t="shared" si="3"/>
        <v>-1.0752590520789251</v>
      </c>
      <c r="O45" t="s">
        <v>121</v>
      </c>
      <c r="P45" s="11" t="e">
        <v>#N/A</v>
      </c>
      <c r="Q45" s="12">
        <v>1678.3333333333333</v>
      </c>
      <c r="R45" s="12">
        <v>492.66666666666669</v>
      </c>
    </row>
    <row r="46" spans="1:18" x14ac:dyDescent="0.25">
      <c r="A46" s="1">
        <v>25355</v>
      </c>
      <c r="B46" s="2"/>
      <c r="C46" s="2">
        <f t="shared" si="2"/>
        <v>8.677427468917255</v>
      </c>
      <c r="D46" s="2">
        <f t="shared" si="4"/>
        <v>0.99405711661889296</v>
      </c>
      <c r="G46" t="str">
        <f t="shared" si="0"/>
        <v>19692</v>
      </c>
      <c r="H46" s="2"/>
      <c r="I46" s="2">
        <f t="shared" si="1"/>
        <v>-28.187333267821213</v>
      </c>
      <c r="J46" s="2">
        <f t="shared" si="3"/>
        <v>-28.730888666055609</v>
      </c>
      <c r="O46" t="s">
        <v>122</v>
      </c>
      <c r="P46" s="11" t="e">
        <v>#N/A</v>
      </c>
      <c r="Q46" s="12">
        <v>1545</v>
      </c>
      <c r="R46" s="12">
        <v>452.66666666666669</v>
      </c>
    </row>
    <row r="47" spans="1:18" x14ac:dyDescent="0.25">
      <c r="A47" s="1">
        <v>25447</v>
      </c>
      <c r="B47" s="2"/>
      <c r="C47" s="2">
        <f t="shared" si="2"/>
        <v>-3.7306986904715096</v>
      </c>
      <c r="D47" s="2">
        <f t="shared" si="4"/>
        <v>-15.516156134885932</v>
      </c>
      <c r="G47" t="str">
        <f t="shared" si="0"/>
        <v>19693</v>
      </c>
      <c r="H47" s="2"/>
      <c r="I47" s="2">
        <f t="shared" si="1"/>
        <v>-30.434466519404236</v>
      </c>
      <c r="J47" s="2">
        <f t="shared" si="3"/>
        <v>-27.290515394063274</v>
      </c>
      <c r="O47" t="s">
        <v>123</v>
      </c>
      <c r="P47" s="11" t="e">
        <v>#N/A</v>
      </c>
      <c r="Q47" s="12">
        <v>1411</v>
      </c>
      <c r="R47" s="12">
        <v>418</v>
      </c>
    </row>
    <row r="48" spans="1:18" x14ac:dyDescent="0.25">
      <c r="A48" s="1">
        <v>25538</v>
      </c>
      <c r="B48" s="2"/>
      <c r="C48" s="2">
        <f t="shared" si="2"/>
        <v>-14.306472919701992</v>
      </c>
      <c r="D48" s="2">
        <f t="shared" si="4"/>
        <v>-10.928480031532077</v>
      </c>
      <c r="G48" t="str">
        <f t="shared" si="0"/>
        <v>19694</v>
      </c>
      <c r="H48" s="2"/>
      <c r="I48" s="2">
        <f t="shared" si="1"/>
        <v>-25.171233668109462</v>
      </c>
      <c r="J48" s="2">
        <f t="shared" si="3"/>
        <v>13.382742986069495</v>
      </c>
      <c r="O48" t="s">
        <v>124</v>
      </c>
      <c r="P48" s="11" t="e">
        <v>#N/A</v>
      </c>
      <c r="Q48" s="12">
        <v>1312.3333333333333</v>
      </c>
      <c r="R48" s="12">
        <v>431.33333333333331</v>
      </c>
    </row>
    <row r="49" spans="1:18" x14ac:dyDescent="0.25">
      <c r="A49" s="1">
        <v>25628</v>
      </c>
      <c r="B49" s="2"/>
      <c r="C49" s="2">
        <f t="shared" si="2"/>
        <v>-26.255539412416397</v>
      </c>
      <c r="D49" s="2">
        <f t="shared" si="4"/>
        <v>-15.711234792218834</v>
      </c>
      <c r="G49" t="str">
        <f t="shared" si="0"/>
        <v>19701</v>
      </c>
      <c r="H49" s="2"/>
      <c r="I49" s="2">
        <f t="shared" si="1"/>
        <v>-21.229124194330684</v>
      </c>
      <c r="J49" s="2">
        <f t="shared" si="3"/>
        <v>-20.206278094825947</v>
      </c>
      <c r="O49" t="s">
        <v>125</v>
      </c>
      <c r="P49" s="11" t="e">
        <v>#N/A</v>
      </c>
      <c r="Q49" s="12">
        <v>1236.3333333333333</v>
      </c>
      <c r="R49" s="12">
        <v>407.66666666666669</v>
      </c>
    </row>
    <row r="50" spans="1:18" x14ac:dyDescent="0.25">
      <c r="A50" s="1">
        <v>25720</v>
      </c>
      <c r="B50" s="2"/>
      <c r="C50" s="2">
        <f t="shared" si="2"/>
        <v>-12.406547533370453</v>
      </c>
      <c r="D50" s="2">
        <f t="shared" si="4"/>
        <v>8.9115341288985412</v>
      </c>
      <c r="G50" t="str">
        <f t="shared" si="0"/>
        <v>19702</v>
      </c>
      <c r="H50" s="2"/>
      <c r="I50" s="2">
        <f t="shared" si="1"/>
        <v>27.208634248362571</v>
      </c>
      <c r="J50" s="2">
        <f t="shared" si="3"/>
        <v>69.760187018413887</v>
      </c>
      <c r="O50" t="s">
        <v>126</v>
      </c>
      <c r="P50" s="11" t="e">
        <v>#N/A</v>
      </c>
      <c r="Q50" s="12">
        <v>1313</v>
      </c>
      <c r="R50" s="12">
        <v>465.33333333333331</v>
      </c>
    </row>
    <row r="51" spans="1:18" x14ac:dyDescent="0.25">
      <c r="A51" s="1">
        <v>25812</v>
      </c>
      <c r="B51" s="2"/>
      <c r="C51" s="2">
        <f t="shared" si="2"/>
        <v>10.924728255637261</v>
      </c>
      <c r="D51" s="2">
        <f t="shared" si="4"/>
        <v>29.719090301321412</v>
      </c>
      <c r="G51" t="str">
        <f t="shared" si="0"/>
        <v>19703</v>
      </c>
      <c r="H51" s="2"/>
      <c r="I51" s="2">
        <f t="shared" si="1"/>
        <v>62.890636636626617</v>
      </c>
      <c r="J51" s="2">
        <f t="shared" si="3"/>
        <v>55.939709295628212</v>
      </c>
      <c r="O51" t="s">
        <v>127</v>
      </c>
      <c r="P51" s="11" t="e">
        <v>#N/A</v>
      </c>
      <c r="Q51" s="12">
        <v>1483.3333333333333</v>
      </c>
      <c r="R51" s="12">
        <v>520</v>
      </c>
    </row>
    <row r="52" spans="1:18" x14ac:dyDescent="0.25">
      <c r="A52" s="1">
        <v>25903</v>
      </c>
      <c r="B52" s="2"/>
      <c r="C52" s="2">
        <f t="shared" si="2"/>
        <v>36.028197969254279</v>
      </c>
      <c r="D52" s="2">
        <f t="shared" si="4"/>
        <v>36.381540317185589</v>
      </c>
      <c r="G52" t="str">
        <f t="shared" si="0"/>
        <v>19704</v>
      </c>
      <c r="H52" s="2"/>
      <c r="I52" s="2">
        <f t="shared" si="1"/>
        <v>75.242645186358629</v>
      </c>
      <c r="J52" s="2">
        <f t="shared" si="3"/>
        <v>40.03254304952619</v>
      </c>
      <c r="O52" t="s">
        <v>128</v>
      </c>
      <c r="P52" s="11" t="e">
        <v>#N/A</v>
      </c>
      <c r="Q52" s="12">
        <v>1706.6666666666667</v>
      </c>
      <c r="R52" s="12">
        <v>565.66666666666663</v>
      </c>
    </row>
    <row r="53" spans="1:18" x14ac:dyDescent="0.25">
      <c r="A53" s="1">
        <v>25993</v>
      </c>
      <c r="B53" s="2"/>
      <c r="C53" s="2">
        <f t="shared" si="2"/>
        <v>49.119737599086719</v>
      </c>
      <c r="D53" s="2">
        <f t="shared" si="4"/>
        <v>57.143108766106828</v>
      </c>
      <c r="G53" t="str">
        <f t="shared" si="0"/>
        <v>19711</v>
      </c>
      <c r="H53" s="2"/>
      <c r="I53" s="2">
        <f t="shared" si="1"/>
        <v>31.137034324999078</v>
      </c>
      <c r="J53" s="2">
        <f t="shared" si="3"/>
        <v>62.839995700859028</v>
      </c>
      <c r="O53" t="s">
        <v>129</v>
      </c>
      <c r="P53" s="11" t="e">
        <v>#N/A</v>
      </c>
      <c r="Q53" s="12">
        <v>1826.3333333333333</v>
      </c>
      <c r="R53" s="12">
        <v>639</v>
      </c>
    </row>
    <row r="54" spans="1:18" x14ac:dyDescent="0.25">
      <c r="A54" s="1">
        <v>26085</v>
      </c>
      <c r="B54" s="2"/>
      <c r="C54" s="2">
        <f t="shared" si="2"/>
        <v>54.755518954315846</v>
      </c>
      <c r="D54" s="2">
        <f t="shared" si="4"/>
        <v>40.175862162148192</v>
      </c>
      <c r="G54" t="str">
        <f t="shared" si="0"/>
        <v>19712</v>
      </c>
      <c r="H54" s="2"/>
      <c r="I54" s="2">
        <f t="shared" si="1"/>
        <v>49.751759669279053</v>
      </c>
      <c r="J54" s="2">
        <f t="shared" si="3"/>
        <v>1.891200602579346</v>
      </c>
      <c r="O54" t="s">
        <v>130</v>
      </c>
      <c r="P54" s="11" t="e">
        <v>#N/A</v>
      </c>
      <c r="Q54" s="12">
        <v>2020.3333333333333</v>
      </c>
      <c r="R54" s="12">
        <v>642</v>
      </c>
    </row>
    <row r="55" spans="1:18" x14ac:dyDescent="0.25">
      <c r="A55" s="1">
        <v>26177</v>
      </c>
      <c r="B55" s="2"/>
      <c r="C55" s="2">
        <f t="shared" si="2"/>
        <v>42.883443277980277</v>
      </c>
      <c r="D55" s="2">
        <f t="shared" si="4"/>
        <v>29.683213496890197</v>
      </c>
      <c r="G55" t="str">
        <f t="shared" si="0"/>
        <v>19713</v>
      </c>
      <c r="H55" s="2"/>
      <c r="I55" s="2">
        <f t="shared" si="1"/>
        <v>15.402333931284339</v>
      </c>
      <c r="J55" s="2">
        <f t="shared" si="3"/>
        <v>13.969114634596224</v>
      </c>
      <c r="O55" t="s">
        <v>131</v>
      </c>
      <c r="P55" s="11" t="e">
        <v>#N/A</v>
      </c>
      <c r="Q55" s="12">
        <v>2094</v>
      </c>
      <c r="R55" s="12">
        <v>663.33333333333337</v>
      </c>
    </row>
    <row r="56" spans="1:18" x14ac:dyDescent="0.25">
      <c r="A56" s="1">
        <v>26268</v>
      </c>
      <c r="B56" s="2"/>
      <c r="C56" s="2">
        <f t="shared" si="2"/>
        <v>29.624776554632451</v>
      </c>
      <c r="D56" s="2">
        <f t="shared" si="4"/>
        <v>22.610177103090226</v>
      </c>
      <c r="G56" t="str">
        <f t="shared" si="0"/>
        <v>19714</v>
      </c>
      <c r="H56" s="2"/>
      <c r="I56" s="2">
        <f t="shared" si="1"/>
        <v>22.207978292967322</v>
      </c>
      <c r="J56" s="2">
        <f t="shared" si="3"/>
        <v>11.740397474326315</v>
      </c>
      <c r="O56" t="s">
        <v>132</v>
      </c>
      <c r="P56" s="11" t="e">
        <v>#N/A</v>
      </c>
      <c r="Q56" s="12">
        <v>2201.6666666666665</v>
      </c>
      <c r="R56" s="12">
        <v>682</v>
      </c>
    </row>
    <row r="57" spans="1:18" x14ac:dyDescent="0.25">
      <c r="A57" s="1">
        <v>26359</v>
      </c>
      <c r="B57" s="2"/>
      <c r="C57" s="2">
        <f t="shared" si="2"/>
        <v>32.495172420102421</v>
      </c>
      <c r="D57" s="2">
        <f t="shared" si="4"/>
        <v>7.0471285538640576</v>
      </c>
      <c r="G57" t="str">
        <f t="shared" si="0"/>
        <v>19721</v>
      </c>
      <c r="H57" s="2"/>
      <c r="I57" s="2">
        <f t="shared" si="1"/>
        <v>42.618617786878985</v>
      </c>
      <c r="J57" s="2">
        <f t="shared" si="3"/>
        <v>0.58780150395434383</v>
      </c>
      <c r="O57" t="s">
        <v>133</v>
      </c>
      <c r="P57" s="11" t="e">
        <v>#N/A</v>
      </c>
      <c r="Q57" s="12">
        <v>2406</v>
      </c>
      <c r="R57" s="12">
        <v>683</v>
      </c>
    </row>
    <row r="58" spans="1:18" x14ac:dyDescent="0.25">
      <c r="A58" s="1">
        <v>26451</v>
      </c>
      <c r="B58" s="2"/>
      <c r="C58" s="2">
        <f t="shared" si="2"/>
        <v>13.884327625098384</v>
      </c>
      <c r="D58" s="2">
        <f t="shared" si="4"/>
        <v>6.5255598247060265</v>
      </c>
      <c r="G58" t="str">
        <f t="shared" si="0"/>
        <v>19722</v>
      </c>
      <c r="H58" s="2"/>
      <c r="I58" s="2">
        <f t="shared" si="1"/>
        <v>-24.691619510737105</v>
      </c>
      <c r="J58" s="2">
        <f t="shared" si="3"/>
        <v>-0.19507431405277886</v>
      </c>
      <c r="O58" t="s">
        <v>134</v>
      </c>
      <c r="P58" s="11" t="e">
        <v>#N/A</v>
      </c>
      <c r="Q58" s="12">
        <v>2241.3333333333335</v>
      </c>
      <c r="R58" s="12">
        <v>682.66666666666663</v>
      </c>
    </row>
    <row r="59" spans="1:18" x14ac:dyDescent="0.25">
      <c r="A59" s="1">
        <v>26543</v>
      </c>
      <c r="B59" s="2"/>
      <c r="C59" s="2">
        <f t="shared" si="2"/>
        <v>16.375895767372029</v>
      </c>
      <c r="D59" s="2">
        <f t="shared" si="4"/>
        <v>12.612440728498928</v>
      </c>
      <c r="G59" t="str">
        <f t="shared" si="0"/>
        <v>19723</v>
      </c>
      <c r="H59" s="2"/>
      <c r="I59" s="2">
        <f t="shared" si="1"/>
        <v>25.36860650037891</v>
      </c>
      <c r="J59" s="2">
        <f t="shared" si="3"/>
        <v>38.316638249767834</v>
      </c>
      <c r="O59" t="s">
        <v>135</v>
      </c>
      <c r="P59" s="11" t="e">
        <v>#N/A</v>
      </c>
      <c r="Q59" s="12">
        <v>2371.6666666666665</v>
      </c>
      <c r="R59" s="12">
        <v>740.33333333333337</v>
      </c>
    </row>
    <row r="60" spans="1:18" x14ac:dyDescent="0.25">
      <c r="A60" s="1">
        <v>26634</v>
      </c>
      <c r="B60" s="2"/>
      <c r="C60" s="2">
        <f t="shared" si="2"/>
        <v>13.104623938919923</v>
      </c>
      <c r="D60" s="2">
        <f t="shared" si="4"/>
        <v>16.011441248858276</v>
      </c>
      <c r="G60" t="str">
        <f t="shared" si="0"/>
        <v>19724</v>
      </c>
      <c r="H60" s="2"/>
      <c r="I60" s="2">
        <f t="shared" si="1"/>
        <v>9.1228909791589032</v>
      </c>
      <c r="J60" s="2">
        <f t="shared" si="3"/>
        <v>25.336399555763698</v>
      </c>
      <c r="O60" t="s">
        <v>136</v>
      </c>
      <c r="P60" s="11" t="e">
        <v>#N/A</v>
      </c>
      <c r="Q60" s="12">
        <v>2424</v>
      </c>
      <c r="R60" s="12">
        <v>783.33333333333337</v>
      </c>
    </row>
    <row r="61" spans="1:18" x14ac:dyDescent="0.25">
      <c r="A61" s="1">
        <v>26724</v>
      </c>
      <c r="B61" s="2"/>
      <c r="C61" s="2">
        <f t="shared" si="2"/>
        <v>0.61860395377301147</v>
      </c>
      <c r="D61" s="2">
        <f t="shared" si="4"/>
        <v>11.612940650960507</v>
      </c>
      <c r="G61" t="str">
        <f t="shared" si="0"/>
        <v>19731</v>
      </c>
      <c r="H61" s="2"/>
      <c r="I61" s="2">
        <f t="shared" si="1"/>
        <v>-7.3254621537086617</v>
      </c>
      <c r="J61" s="2">
        <f t="shared" si="3"/>
        <v>-17.006200887636723</v>
      </c>
      <c r="O61" t="s">
        <v>141</v>
      </c>
      <c r="P61" s="11" t="e">
        <v>#N/A</v>
      </c>
      <c r="Q61" s="12">
        <v>2378.3333333333335</v>
      </c>
      <c r="R61" s="12">
        <v>747.66666666666663</v>
      </c>
    </row>
    <row r="62" spans="1:18" x14ac:dyDescent="0.25">
      <c r="A62" s="1">
        <v>26816</v>
      </c>
      <c r="B62" s="2"/>
      <c r="C62" s="2">
        <f t="shared" si="2"/>
        <v>-1.8519204368336073</v>
      </c>
      <c r="D62" s="2">
        <f t="shared" si="4"/>
        <v>1.5679939209733043</v>
      </c>
      <c r="G62" t="str">
        <f t="shared" si="0"/>
        <v>19732</v>
      </c>
      <c r="H62" s="2"/>
      <c r="I62" s="2">
        <f t="shared" si="1"/>
        <v>-34.573717073163579</v>
      </c>
      <c r="J62" s="2">
        <f t="shared" si="3"/>
        <v>-40.374861234001592</v>
      </c>
      <c r="O62" t="s">
        <v>142</v>
      </c>
      <c r="P62" s="11" t="e">
        <v>#N/A</v>
      </c>
      <c r="Q62" s="12">
        <v>2139</v>
      </c>
      <c r="R62" s="12">
        <v>657</v>
      </c>
    </row>
    <row r="63" spans="1:18" x14ac:dyDescent="0.25">
      <c r="A63" s="1">
        <v>26908</v>
      </c>
      <c r="B63" s="2"/>
      <c r="C63" s="2">
        <f t="shared" si="2"/>
        <v>-13.467165773993017</v>
      </c>
      <c r="D63" s="2">
        <f t="shared" si="4"/>
        <v>-18.241574806599694</v>
      </c>
      <c r="G63" t="str">
        <f t="shared" si="0"/>
        <v>19733</v>
      </c>
      <c r="H63" s="2"/>
      <c r="I63" s="2">
        <f t="shared" si="1"/>
        <v>-21.092374848258732</v>
      </c>
      <c r="J63" s="2">
        <f t="shared" si="3"/>
        <v>-40.921636660524165</v>
      </c>
      <c r="O63" t="s">
        <v>143</v>
      </c>
      <c r="P63" s="11" t="e">
        <v>#N/A</v>
      </c>
      <c r="Q63" s="12">
        <v>2016</v>
      </c>
      <c r="R63" s="12">
        <v>576</v>
      </c>
    </row>
    <row r="64" spans="1:18" x14ac:dyDescent="0.25">
      <c r="A64" s="1">
        <v>26999</v>
      </c>
      <c r="B64" s="2"/>
      <c r="C64" s="2">
        <f t="shared" si="2"/>
        <v>-29.736980675235515</v>
      </c>
      <c r="D64" s="2">
        <f t="shared" si="4"/>
        <v>-29.733882347560844</v>
      </c>
      <c r="G64" t="str">
        <f t="shared" si="0"/>
        <v>19734</v>
      </c>
      <c r="H64" s="2"/>
      <c r="I64" s="2">
        <f t="shared" si="1"/>
        <v>-55.956368625811081</v>
      </c>
      <c r="J64" s="2">
        <f t="shared" si="3"/>
        <v>-20.632830608080887</v>
      </c>
      <c r="O64" t="s">
        <v>144</v>
      </c>
      <c r="P64" s="11" t="e">
        <v>#N/A</v>
      </c>
      <c r="Q64" s="12">
        <v>1642.3333333333333</v>
      </c>
      <c r="R64" s="12">
        <v>543.66666666666663</v>
      </c>
    </row>
    <row r="65" spans="1:18" x14ac:dyDescent="0.25">
      <c r="A65" s="1">
        <v>27089</v>
      </c>
      <c r="B65" s="2"/>
      <c r="C65" s="2">
        <f t="shared" si="2"/>
        <v>-31.163213680940139</v>
      </c>
      <c r="D65" s="2">
        <f t="shared" si="4"/>
        <v>-25.29788777954354</v>
      </c>
      <c r="G65" t="str">
        <f t="shared" si="0"/>
        <v>19741</v>
      </c>
      <c r="H65" s="2"/>
      <c r="I65" s="2">
        <f t="shared" si="1"/>
        <v>-13.03039417652716</v>
      </c>
      <c r="J65" s="2">
        <f t="shared" si="3"/>
        <v>0.73777738443248086</v>
      </c>
      <c r="O65" t="s">
        <v>145</v>
      </c>
      <c r="P65" s="11" t="e">
        <v>#N/A</v>
      </c>
      <c r="Q65" s="12">
        <v>1586</v>
      </c>
      <c r="R65" s="12">
        <v>544.66666666666663</v>
      </c>
    </row>
    <row r="66" spans="1:18" x14ac:dyDescent="0.25">
      <c r="A66" s="1">
        <v>27181</v>
      </c>
      <c r="B66" s="2"/>
      <c r="C66" s="2">
        <f t="shared" si="2"/>
        <v>-26.686392516894088</v>
      </c>
      <c r="D66" s="2">
        <f t="shared" si="4"/>
        <v>-13.057538632031374</v>
      </c>
      <c r="G66" t="str">
        <f t="shared" si="0"/>
        <v>19742</v>
      </c>
      <c r="H66" s="2"/>
      <c r="I66" s="2">
        <f t="shared" si="1"/>
        <v>-16.666432416979372</v>
      </c>
      <c r="J66" s="2">
        <f t="shared" si="3"/>
        <v>8.5865353560470759</v>
      </c>
      <c r="O66" t="s">
        <v>146</v>
      </c>
      <c r="P66" s="11" t="e">
        <v>#N/A</v>
      </c>
      <c r="Q66" s="12">
        <v>1515.3333333333333</v>
      </c>
      <c r="R66" s="12">
        <v>556</v>
      </c>
    </row>
    <row r="67" spans="1:18" x14ac:dyDescent="0.25">
      <c r="A67" s="1">
        <v>27273</v>
      </c>
      <c r="B67" s="2"/>
      <c r="C67" s="2">
        <f t="shared" si="2"/>
        <v>-36.493830396922334</v>
      </c>
      <c r="D67" s="2">
        <f t="shared" si="4"/>
        <v>-9.8031247046367618</v>
      </c>
      <c r="G67" t="str">
        <f t="shared" si="0"/>
        <v>19743</v>
      </c>
      <c r="H67" s="2"/>
      <c r="I67" s="2">
        <f t="shared" si="1"/>
        <v>-60.32212636837172</v>
      </c>
      <c r="J67" s="2">
        <f t="shared" si="3"/>
        <v>-27.903980950945716</v>
      </c>
      <c r="O67" t="s">
        <v>147</v>
      </c>
      <c r="P67" s="11" t="e">
        <v>#N/A</v>
      </c>
      <c r="Q67" s="12">
        <v>1202.6666666666667</v>
      </c>
      <c r="R67" s="12">
        <v>512.33333333333337</v>
      </c>
    </row>
    <row r="68" spans="1:18" x14ac:dyDescent="0.25">
      <c r="A68" s="1">
        <v>27364</v>
      </c>
      <c r="B68" s="2"/>
      <c r="C68" s="2">
        <f t="shared" si="2"/>
        <v>-34.382945947242547</v>
      </c>
      <c r="D68" s="2">
        <f t="shared" si="4"/>
        <v>-16.249768016811228</v>
      </c>
      <c r="G68" t="str">
        <f t="shared" si="0"/>
        <v>19744</v>
      </c>
      <c r="H68" s="2"/>
      <c r="I68" s="2">
        <f t="shared" si="1"/>
        <v>-47.512830827091925</v>
      </c>
      <c r="J68" s="2">
        <f t="shared" si="3"/>
        <v>-46.41940385677875</v>
      </c>
      <c r="O68" t="s">
        <v>148</v>
      </c>
      <c r="P68" s="11" t="e">
        <v>#N/A</v>
      </c>
      <c r="Q68" s="12">
        <v>1023.6666666666666</v>
      </c>
      <c r="R68" s="12">
        <v>438.33333333333331</v>
      </c>
    </row>
    <row r="69" spans="1:18" x14ac:dyDescent="0.25">
      <c r="A69" s="1">
        <v>27454</v>
      </c>
      <c r="B69" s="2"/>
      <c r="C69" s="2">
        <f t="shared" si="2"/>
        <v>-35.438313336663391</v>
      </c>
      <c r="D69" s="2">
        <f t="shared" si="4"/>
        <v>-16.434212362919347</v>
      </c>
      <c r="G69" t="str">
        <f t="shared" si="0"/>
        <v>19751</v>
      </c>
      <c r="H69" s="2"/>
      <c r="I69" s="2">
        <f t="shared" si="1"/>
        <v>-17.251863734210559</v>
      </c>
      <c r="J69" s="2">
        <f t="shared" si="3"/>
        <v>0</v>
      </c>
      <c r="O69" t="s">
        <v>149</v>
      </c>
      <c r="P69" s="11">
        <v>53.64555</v>
      </c>
      <c r="Q69" s="12">
        <v>976.33333333333337</v>
      </c>
      <c r="R69" s="12">
        <v>438.33333333333331</v>
      </c>
    </row>
    <row r="70" spans="1:18" x14ac:dyDescent="0.25">
      <c r="A70" s="1">
        <v>27546</v>
      </c>
      <c r="B70" s="2"/>
      <c r="C70" s="2">
        <f t="shared" si="2"/>
        <v>-20.071967493627639</v>
      </c>
      <c r="D70" s="2">
        <f t="shared" si="4"/>
        <v>22.860707846900617</v>
      </c>
      <c r="G70" t="str">
        <f t="shared" si="0"/>
        <v>19752</v>
      </c>
      <c r="H70" s="2">
        <f t="shared" ref="H70:H101" si="5">((P70/P69)^4-1)*100</f>
        <v>0.27458649554279457</v>
      </c>
      <c r="I70" s="2">
        <f t="shared" si="1"/>
        <v>44.79895095516364</v>
      </c>
      <c r="J70" s="2">
        <f t="shared" si="3"/>
        <v>165.76621619532693</v>
      </c>
      <c r="O70" t="s">
        <v>150</v>
      </c>
      <c r="P70" s="11">
        <v>53.682338000000001</v>
      </c>
      <c r="Q70" s="12">
        <v>1071</v>
      </c>
      <c r="R70" s="12">
        <v>559.66666666666663</v>
      </c>
    </row>
    <row r="71" spans="1:18" x14ac:dyDescent="0.25">
      <c r="A71" s="1">
        <v>27638</v>
      </c>
      <c r="B71" s="2"/>
      <c r="C71" s="2">
        <f t="shared" si="2"/>
        <v>16.398329620753735</v>
      </c>
      <c r="D71" s="2">
        <f t="shared" si="4"/>
        <v>30.559112975907219</v>
      </c>
      <c r="G71" t="str">
        <f t="shared" si="0"/>
        <v>19753</v>
      </c>
      <c r="H71" s="2">
        <f t="shared" si="5"/>
        <v>-5.239187761623465</v>
      </c>
      <c r="I71" s="2">
        <f t="shared" si="1"/>
        <v>85.559062089153784</v>
      </c>
      <c r="J71" s="2">
        <f t="shared" si="3"/>
        <v>2.8896395650807039</v>
      </c>
      <c r="O71" t="s">
        <v>151</v>
      </c>
      <c r="P71" s="11">
        <v>52.964956000000001</v>
      </c>
      <c r="Q71" s="12">
        <v>1250</v>
      </c>
      <c r="R71" s="12">
        <v>563.66666666666663</v>
      </c>
    </row>
    <row r="72" spans="1:18" x14ac:dyDescent="0.25">
      <c r="A72" s="1">
        <v>27729</v>
      </c>
      <c r="B72" s="2"/>
      <c r="C72" s="2">
        <f t="shared" si="2"/>
        <v>36.456697376909446</v>
      </c>
      <c r="D72" s="2">
        <f t="shared" si="4"/>
        <v>62.102231755726407</v>
      </c>
      <c r="G72" t="str">
        <f t="shared" si="0"/>
        <v>19754</v>
      </c>
      <c r="H72" s="2">
        <f t="shared" si="5"/>
        <v>1.9321154501293014</v>
      </c>
      <c r="I72" s="2">
        <f t="shared" si="1"/>
        <v>32.720640197530912</v>
      </c>
      <c r="J72" s="2">
        <f t="shared" si="3"/>
        <v>79.753071262497997</v>
      </c>
      <c r="O72" t="s">
        <v>152</v>
      </c>
      <c r="P72" s="11">
        <v>53.218958999999998</v>
      </c>
      <c r="Q72" s="12">
        <v>1341.6666666666667</v>
      </c>
      <c r="R72" s="12">
        <v>652.66666666666663</v>
      </c>
    </row>
    <row r="73" spans="1:18" x14ac:dyDescent="0.25">
      <c r="A73" s="1">
        <v>27820</v>
      </c>
      <c r="B73" s="2"/>
      <c r="C73" s="2">
        <f t="shared" si="2"/>
        <v>49.129393563227033</v>
      </c>
      <c r="D73" s="2">
        <f t="shared" si="4"/>
        <v>56.514276648473022</v>
      </c>
      <c r="G73" t="str">
        <f t="shared" ref="G73:G136" si="6">O73</f>
        <v>19761</v>
      </c>
      <c r="H73" s="2">
        <f t="shared" si="5"/>
        <v>-0.63547106304354672</v>
      </c>
      <c r="I73" s="2">
        <f t="shared" si="1"/>
        <v>33.438921011059783</v>
      </c>
      <c r="J73" s="2">
        <f t="shared" si="3"/>
        <v>-22.351820429013546</v>
      </c>
      <c r="O73" t="s">
        <v>153</v>
      </c>
      <c r="P73" s="11">
        <v>53.134208999999998</v>
      </c>
      <c r="Q73" s="12">
        <v>1442</v>
      </c>
      <c r="R73" s="12">
        <v>612.66666666666663</v>
      </c>
    </row>
    <row r="74" spans="1:18" x14ac:dyDescent="0.25">
      <c r="A74" s="1">
        <v>27912</v>
      </c>
      <c r="B74" s="2"/>
      <c r="C74" s="2">
        <f t="shared" si="2"/>
        <v>38.465579930007891</v>
      </c>
      <c r="D74" s="2">
        <f t="shared" si="4"/>
        <v>11.670688476020636</v>
      </c>
      <c r="G74" t="str">
        <f t="shared" si="6"/>
        <v>19762</v>
      </c>
      <c r="H74" s="2">
        <f t="shared" si="5"/>
        <v>13.171043440548891</v>
      </c>
      <c r="I74" s="2">
        <f t="shared" ref="I74:I137" si="7">((Q74/Q73)^4-1)*100</f>
        <v>2.1436964222870891</v>
      </c>
      <c r="J74" s="2">
        <f t="shared" si="3"/>
        <v>-13.608136494482604</v>
      </c>
      <c r="O74" t="s">
        <v>154</v>
      </c>
      <c r="P74" s="11">
        <v>54.803469</v>
      </c>
      <c r="Q74" s="12">
        <v>1449.6666666666667</v>
      </c>
      <c r="R74" s="12">
        <v>590.66666666666663</v>
      </c>
    </row>
    <row r="75" spans="1:18" x14ac:dyDescent="0.25">
      <c r="A75" s="1">
        <v>28004</v>
      </c>
      <c r="B75" s="2"/>
      <c r="C75" s="2">
        <f t="shared" si="2"/>
        <v>25.343443221402801</v>
      </c>
      <c r="D75" s="2">
        <f t="shared" si="4"/>
        <v>27.171314466783468</v>
      </c>
      <c r="G75" t="str">
        <f t="shared" si="6"/>
        <v>19763</v>
      </c>
      <c r="H75" s="2">
        <f t="shared" si="5"/>
        <v>-7.813273330707915E-2</v>
      </c>
      <c r="I75" s="2">
        <f t="shared" si="7"/>
        <v>33.070515254733415</v>
      </c>
      <c r="J75" s="2">
        <f t="shared" si="3"/>
        <v>64.892143528132024</v>
      </c>
      <c r="O75" t="s">
        <v>155</v>
      </c>
      <c r="P75" s="11">
        <v>54.792760999999999</v>
      </c>
      <c r="Q75" s="12">
        <v>1557</v>
      </c>
      <c r="R75" s="12">
        <v>669.33333333333337</v>
      </c>
    </row>
    <row r="76" spans="1:18" x14ac:dyDescent="0.25">
      <c r="A76" s="1">
        <v>28095</v>
      </c>
      <c r="B76" s="2">
        <f t="shared" ref="B76:B107" si="8">AVERAGE(H73:H76)</f>
        <v>2.8233050668383552</v>
      </c>
      <c r="C76" s="2">
        <f t="shared" si="2"/>
        <v>26.97315234491451</v>
      </c>
      <c r="D76" s="2">
        <f t="shared" si="4"/>
        <v>18.915153327708296</v>
      </c>
      <c r="G76" t="str">
        <f t="shared" si="6"/>
        <v>19764</v>
      </c>
      <c r="H76" s="2">
        <f t="shared" si="5"/>
        <v>-1.1642193768448439</v>
      </c>
      <c r="I76" s="2">
        <f t="shared" si="7"/>
        <v>39.23947669157775</v>
      </c>
      <c r="J76" s="2">
        <f t="shared" si="3"/>
        <v>46.728426706197304</v>
      </c>
      <c r="O76" t="s">
        <v>156</v>
      </c>
      <c r="P76" s="11">
        <v>54.632582999999997</v>
      </c>
      <c r="Q76" s="12">
        <v>1691.3333333333333</v>
      </c>
      <c r="R76" s="12">
        <v>736.66666666666663</v>
      </c>
    </row>
    <row r="77" spans="1:18" x14ac:dyDescent="0.25">
      <c r="A77" s="1">
        <v>28185</v>
      </c>
      <c r="B77" s="2">
        <f t="shared" si="8"/>
        <v>4.6628494902607596</v>
      </c>
      <c r="C77" s="2">
        <f t="shared" si="2"/>
        <v>28.962723706107049</v>
      </c>
      <c r="D77" s="2">
        <f t="shared" si="4"/>
        <v>42.850993258989924</v>
      </c>
      <c r="G77" t="str">
        <f t="shared" si="6"/>
        <v>19771</v>
      </c>
      <c r="H77" s="2">
        <f t="shared" si="5"/>
        <v>6.7227066306460692</v>
      </c>
      <c r="I77" s="2">
        <f t="shared" si="7"/>
        <v>41.397206455829938</v>
      </c>
      <c r="J77" s="2">
        <f t="shared" si="3"/>
        <v>73.391539296112967</v>
      </c>
      <c r="O77" t="s">
        <v>157</v>
      </c>
      <c r="P77" s="11">
        <v>55.528500000000001</v>
      </c>
      <c r="Q77" s="12">
        <v>1844.3333333333333</v>
      </c>
      <c r="R77" s="12">
        <v>845.33333333333337</v>
      </c>
    </row>
    <row r="78" spans="1:18" x14ac:dyDescent="0.25">
      <c r="A78" s="1">
        <v>28277</v>
      </c>
      <c r="B78" s="2">
        <f t="shared" si="8"/>
        <v>3.918650968379386</v>
      </c>
      <c r="C78" s="2">
        <f t="shared" si="2"/>
        <v>32.707433115666809</v>
      </c>
      <c r="D78" s="2">
        <f t="shared" si="4"/>
        <v>41.676606559111043</v>
      </c>
      <c r="G78" t="str">
        <f t="shared" si="6"/>
        <v>19772</v>
      </c>
      <c r="H78" s="2">
        <f t="shared" si="5"/>
        <v>10.194249353023398</v>
      </c>
      <c r="I78" s="2">
        <f t="shared" si="7"/>
        <v>17.122534060526128</v>
      </c>
      <c r="J78" s="2">
        <f t="shared" si="3"/>
        <v>-18.305683293998133</v>
      </c>
      <c r="O78" t="s">
        <v>158</v>
      </c>
      <c r="P78" s="11">
        <v>56.892586000000001</v>
      </c>
      <c r="Q78" s="12">
        <v>1918.6666666666667</v>
      </c>
      <c r="R78" s="12">
        <v>803.66666666666663</v>
      </c>
    </row>
    <row r="79" spans="1:18" x14ac:dyDescent="0.25">
      <c r="A79" s="1">
        <v>28369</v>
      </c>
      <c r="B79" s="2">
        <f t="shared" si="8"/>
        <v>4.7174383097950381</v>
      </c>
      <c r="C79" s="2">
        <f t="shared" si="2"/>
        <v>29.490991474426693</v>
      </c>
      <c r="D79" s="2">
        <f t="shared" si="4"/>
        <v>25.205638707356719</v>
      </c>
      <c r="G79" t="str">
        <f t="shared" si="6"/>
        <v>19773</v>
      </c>
      <c r="H79" s="2">
        <f t="shared" si="5"/>
        <v>3.1170166323555293</v>
      </c>
      <c r="I79" s="2">
        <f t="shared" si="7"/>
        <v>20.204748689772934</v>
      </c>
      <c r="J79" s="2">
        <f t="shared" si="3"/>
        <v>-0.99172787888525127</v>
      </c>
      <c r="O79" t="s">
        <v>159</v>
      </c>
      <c r="P79" s="11">
        <v>57.330834000000003</v>
      </c>
      <c r="Q79" s="12">
        <v>2009</v>
      </c>
      <c r="R79" s="12">
        <v>801.66666666666663</v>
      </c>
    </row>
    <row r="80" spans="1:18" x14ac:dyDescent="0.25">
      <c r="A80" s="1">
        <v>28460</v>
      </c>
      <c r="B80" s="2">
        <f t="shared" si="8"/>
        <v>7.5935198657997525</v>
      </c>
      <c r="C80" s="2">
        <f t="shared" ref="C80:C143" si="9">AVERAGE(I77:I80)</f>
        <v>23.150089247955982</v>
      </c>
      <c r="D80" s="2">
        <f t="shared" si="4"/>
        <v>16.927993781958968</v>
      </c>
      <c r="G80" t="str">
        <f t="shared" si="6"/>
        <v>19774</v>
      </c>
      <c r="H80" s="2">
        <f t="shared" si="5"/>
        <v>10.340106847174013</v>
      </c>
      <c r="I80" s="2">
        <f t="shared" si="7"/>
        <v>13.87586778569494</v>
      </c>
      <c r="J80" s="2">
        <f t="shared" si="3"/>
        <v>13.617847004606286</v>
      </c>
      <c r="O80" t="s">
        <v>160</v>
      </c>
      <c r="P80" s="11">
        <v>58.758623</v>
      </c>
      <c r="Q80" s="12">
        <v>2075.3333333333335</v>
      </c>
      <c r="R80" s="12">
        <v>827.66666666666663</v>
      </c>
    </row>
    <row r="81" spans="1:18" x14ac:dyDescent="0.25">
      <c r="A81" s="1">
        <v>28550</v>
      </c>
      <c r="B81" s="2">
        <f t="shared" si="8"/>
        <v>7.511795484357414</v>
      </c>
      <c r="C81" s="2">
        <f t="shared" si="9"/>
        <v>2.8932448739341474</v>
      </c>
      <c r="D81" s="2">
        <f t="shared" si="4"/>
        <v>-4.5987177976829745</v>
      </c>
      <c r="G81" t="str">
        <f t="shared" si="6"/>
        <v>19781</v>
      </c>
      <c r="H81" s="2">
        <f t="shared" si="5"/>
        <v>6.3958091048767152</v>
      </c>
      <c r="I81" s="2">
        <f t="shared" si="7"/>
        <v>-39.630171040257409</v>
      </c>
      <c r="J81" s="2">
        <f t="shared" si="3"/>
        <v>-12.715307022454802</v>
      </c>
      <c r="O81" t="s">
        <v>161</v>
      </c>
      <c r="P81" s="11">
        <v>59.676417000000001</v>
      </c>
      <c r="Q81" s="12">
        <v>1829.3333333333333</v>
      </c>
      <c r="R81" s="12">
        <v>800</v>
      </c>
    </row>
    <row r="82" spans="1:18" x14ac:dyDescent="0.25">
      <c r="A82" s="1">
        <v>28642</v>
      </c>
      <c r="B82" s="2">
        <f t="shared" si="8"/>
        <v>6.3111098368677565</v>
      </c>
      <c r="C82" s="2">
        <f t="shared" si="9"/>
        <v>18.197588533591027</v>
      </c>
      <c r="D82" s="2">
        <f t="shared" si="4"/>
        <v>7.0890600864726849</v>
      </c>
      <c r="G82" t="str">
        <f t="shared" si="6"/>
        <v>19782</v>
      </c>
      <c r="H82" s="2">
        <f t="shared" si="5"/>
        <v>5.3915067630647684</v>
      </c>
      <c r="I82" s="2">
        <f t="shared" si="7"/>
        <v>78.339908699153639</v>
      </c>
      <c r="J82" s="2">
        <f t="shared" si="3"/>
        <v>28.445428242624505</v>
      </c>
      <c r="O82" t="s">
        <v>162</v>
      </c>
      <c r="P82" s="11">
        <v>60.465012000000002</v>
      </c>
      <c r="Q82" s="12">
        <v>2114</v>
      </c>
      <c r="R82" s="12">
        <v>851.66666666666663</v>
      </c>
    </row>
    <row r="83" spans="1:18" x14ac:dyDescent="0.25">
      <c r="A83" s="1">
        <v>28734</v>
      </c>
      <c r="B83" s="2">
        <f t="shared" si="8"/>
        <v>7.3100643979066682</v>
      </c>
      <c r="C83" s="2">
        <f t="shared" si="9"/>
        <v>8.9602376307106226</v>
      </c>
      <c r="D83" s="2">
        <f t="shared" si="4"/>
        <v>0.44266707466606192</v>
      </c>
      <c r="G83" t="str">
        <f t="shared" si="6"/>
        <v>19783</v>
      </c>
      <c r="H83" s="2">
        <f t="shared" si="5"/>
        <v>7.112834876511176</v>
      </c>
      <c r="I83" s="2">
        <f t="shared" si="7"/>
        <v>-16.74465492174868</v>
      </c>
      <c r="J83" s="2">
        <f t="shared" si="3"/>
        <v>-27.577299926111742</v>
      </c>
      <c r="O83" t="s">
        <v>163</v>
      </c>
      <c r="P83" s="11">
        <v>61.512661999999999</v>
      </c>
      <c r="Q83" s="12">
        <v>2019.3333333333333</v>
      </c>
      <c r="R83" s="12">
        <v>785.66666666666663</v>
      </c>
    </row>
    <row r="84" spans="1:18" x14ac:dyDescent="0.25">
      <c r="A84" s="1">
        <v>28825</v>
      </c>
      <c r="B84" s="2">
        <f t="shared" si="8"/>
        <v>5.8412090813363848</v>
      </c>
      <c r="C84" s="2">
        <f t="shared" si="9"/>
        <v>6.5135147272506311</v>
      </c>
      <c r="D84" s="2">
        <f t="shared" si="4"/>
        <v>2.4332293943625993</v>
      </c>
      <c r="G84" t="str">
        <f t="shared" si="6"/>
        <v>19784</v>
      </c>
      <c r="H84" s="2">
        <f t="shared" si="5"/>
        <v>4.4646855808928798</v>
      </c>
      <c r="I84" s="2">
        <f t="shared" si="7"/>
        <v>4.0889761718549744</v>
      </c>
      <c r="J84" s="2">
        <f t="shared" si="3"/>
        <v>21.580096283392436</v>
      </c>
      <c r="O84" t="s">
        <v>164</v>
      </c>
      <c r="P84" s="11">
        <v>62.188043999999998</v>
      </c>
      <c r="Q84" s="12">
        <v>2039.6666666666667</v>
      </c>
      <c r="R84" s="12">
        <v>825</v>
      </c>
    </row>
    <row r="85" spans="1:18" x14ac:dyDescent="0.25">
      <c r="A85" s="1">
        <v>28915</v>
      </c>
      <c r="B85" s="2">
        <f t="shared" si="8"/>
        <v>6.9915509436689618</v>
      </c>
      <c r="C85" s="2">
        <f t="shared" si="9"/>
        <v>2.5397979692560035</v>
      </c>
      <c r="D85" s="2">
        <f t="shared" si="4"/>
        <v>-1.6973413433570395</v>
      </c>
      <c r="G85" t="str">
        <f t="shared" si="6"/>
        <v>19791</v>
      </c>
      <c r="H85" s="2">
        <f t="shared" si="5"/>
        <v>10.997176554207023</v>
      </c>
      <c r="I85" s="2">
        <f t="shared" si="7"/>
        <v>-55.52503807223593</v>
      </c>
      <c r="J85" s="2">
        <f t="shared" si="3"/>
        <v>-29.237589973333357</v>
      </c>
      <c r="O85" t="s">
        <v>165</v>
      </c>
      <c r="P85" s="11">
        <v>63.831474999999998</v>
      </c>
      <c r="Q85" s="12">
        <v>1665.6666666666667</v>
      </c>
      <c r="R85" s="12">
        <v>756.66666666666663</v>
      </c>
    </row>
    <row r="86" spans="1:18" x14ac:dyDescent="0.25">
      <c r="A86" s="1">
        <v>29007</v>
      </c>
      <c r="B86" s="2">
        <f t="shared" si="8"/>
        <v>5.9440541252942403</v>
      </c>
      <c r="C86" s="2">
        <f t="shared" si="9"/>
        <v>-4.357386285994405</v>
      </c>
      <c r="D86" s="2">
        <f t="shared" si="4"/>
        <v>-12.738257420281155</v>
      </c>
      <c r="G86" t="str">
        <f t="shared" si="6"/>
        <v>19792</v>
      </c>
      <c r="H86" s="2">
        <f t="shared" si="5"/>
        <v>1.2015194895658832</v>
      </c>
      <c r="I86" s="2">
        <f t="shared" si="7"/>
        <v>50.751171678152019</v>
      </c>
      <c r="J86" s="2">
        <f t="shared" ref="J86:J149" si="10">((R86/R85)^4-1)*100</f>
        <v>-15.718236065071956</v>
      </c>
      <c r="O86" t="s">
        <v>166</v>
      </c>
      <c r="P86" s="11">
        <v>64.022354000000007</v>
      </c>
      <c r="Q86" s="12">
        <v>1845.6666666666667</v>
      </c>
      <c r="R86" s="12">
        <v>725</v>
      </c>
    </row>
    <row r="87" spans="1:18" x14ac:dyDescent="0.25">
      <c r="A87" s="1">
        <v>29099</v>
      </c>
      <c r="B87" s="2">
        <f t="shared" si="8"/>
        <v>3.8213175621221369</v>
      </c>
      <c r="C87" s="2">
        <f t="shared" si="9"/>
        <v>-3.0535686788729581</v>
      </c>
      <c r="D87" s="2">
        <f t="shared" si="4"/>
        <v>-6.0273337739205379</v>
      </c>
      <c r="G87" t="str">
        <f t="shared" si="6"/>
        <v>19793</v>
      </c>
      <c r="H87" s="2">
        <f t="shared" si="5"/>
        <v>-1.3781113761772379</v>
      </c>
      <c r="I87" s="2">
        <f t="shared" si="7"/>
        <v>-11.529384493262896</v>
      </c>
      <c r="J87" s="2">
        <f t="shared" si="10"/>
        <v>-0.73360534066927441</v>
      </c>
      <c r="O87" t="s">
        <v>167</v>
      </c>
      <c r="P87" s="11">
        <v>63.800629999999998</v>
      </c>
      <c r="Q87" s="12">
        <v>1790</v>
      </c>
      <c r="R87" s="12">
        <v>723.66666666666663</v>
      </c>
    </row>
    <row r="88" spans="1:18" x14ac:dyDescent="0.25">
      <c r="A88" s="1">
        <v>29190</v>
      </c>
      <c r="B88" s="2">
        <f t="shared" si="8"/>
        <v>2.3742652933631927</v>
      </c>
      <c r="C88" s="2">
        <f t="shared" si="9"/>
        <v>-14.368179840734742</v>
      </c>
      <c r="D88" s="2">
        <f t="shared" si="4"/>
        <v>-23.911018383711578</v>
      </c>
      <c r="G88" t="str">
        <f t="shared" si="6"/>
        <v>19794</v>
      </c>
      <c r="H88" s="2">
        <f t="shared" si="5"/>
        <v>-1.3235234941428975</v>
      </c>
      <c r="I88" s="2">
        <f t="shared" si="7"/>
        <v>-41.169468475592161</v>
      </c>
      <c r="J88" s="2">
        <f t="shared" si="10"/>
        <v>-49.954642155771737</v>
      </c>
      <c r="O88" t="s">
        <v>168</v>
      </c>
      <c r="P88" s="11">
        <v>63.588470000000001</v>
      </c>
      <c r="Q88" s="12">
        <v>1567.6666666666667</v>
      </c>
      <c r="R88" s="12">
        <v>608.66666666666663</v>
      </c>
    </row>
    <row r="89" spans="1:18" x14ac:dyDescent="0.25">
      <c r="A89" s="1">
        <v>29281</v>
      </c>
      <c r="B89" s="2">
        <f t="shared" si="8"/>
        <v>-1.4514946650668632</v>
      </c>
      <c r="C89" s="2">
        <f t="shared" si="9"/>
        <v>-15.509982127817642</v>
      </c>
      <c r="D89" s="2">
        <f t="shared" si="4"/>
        <v>-26.604757930852614</v>
      </c>
      <c r="G89" t="str">
        <f t="shared" si="6"/>
        <v>19801</v>
      </c>
      <c r="H89" s="2">
        <f t="shared" si="5"/>
        <v>-4.3058632795132006</v>
      </c>
      <c r="I89" s="2">
        <f t="shared" si="7"/>
        <v>-60.092247220567529</v>
      </c>
      <c r="J89" s="2">
        <f t="shared" si="10"/>
        <v>-40.012548161897485</v>
      </c>
      <c r="O89" t="s">
        <v>169</v>
      </c>
      <c r="P89" s="11">
        <v>62.892623</v>
      </c>
      <c r="Q89" s="12">
        <v>1246</v>
      </c>
      <c r="R89" s="12">
        <v>535.66666666666663</v>
      </c>
    </row>
    <row r="90" spans="1:18" x14ac:dyDescent="0.25">
      <c r="A90" s="1">
        <v>29373</v>
      </c>
      <c r="B90" s="2">
        <f t="shared" si="8"/>
        <v>-2.847468459026917</v>
      </c>
      <c r="C90" s="2">
        <f t="shared" si="9"/>
        <v>-40.201750883289044</v>
      </c>
      <c r="D90" s="2">
        <f t="shared" si="4"/>
        <v>-33.641084217295784</v>
      </c>
      <c r="G90" t="str">
        <f t="shared" si="6"/>
        <v>19802</v>
      </c>
      <c r="H90" s="2">
        <f t="shared" si="5"/>
        <v>-4.3823756862743313</v>
      </c>
      <c r="I90" s="2">
        <f t="shared" si="7"/>
        <v>-48.015903343733591</v>
      </c>
      <c r="J90" s="2">
        <f t="shared" si="10"/>
        <v>-43.863541210844659</v>
      </c>
      <c r="O90" t="s">
        <v>170</v>
      </c>
      <c r="P90" s="11">
        <v>62.191952999999998</v>
      </c>
      <c r="Q90" s="12">
        <v>1058</v>
      </c>
      <c r="R90" s="12">
        <v>463.66666666666669</v>
      </c>
    </row>
    <row r="91" spans="1:18" x14ac:dyDescent="0.25">
      <c r="A91" s="1">
        <v>29465</v>
      </c>
      <c r="B91" s="2">
        <f t="shared" si="8"/>
        <v>-2.1074638534794743</v>
      </c>
      <c r="C91" s="2">
        <f t="shared" si="9"/>
        <v>12.593093216518568</v>
      </c>
      <c r="D91" s="2">
        <f t="shared" si="4"/>
        <v>26.930467068673153</v>
      </c>
      <c r="G91" t="str">
        <f t="shared" si="6"/>
        <v>19803</v>
      </c>
      <c r="H91" s="2">
        <f t="shared" si="5"/>
        <v>1.5819070460125317</v>
      </c>
      <c r="I91" s="2">
        <f t="shared" si="7"/>
        <v>199.64999190596754</v>
      </c>
      <c r="J91" s="2">
        <f t="shared" si="10"/>
        <v>241.55259980320648</v>
      </c>
      <c r="O91" t="s">
        <v>171</v>
      </c>
      <c r="P91" s="11">
        <v>62.436461999999999</v>
      </c>
      <c r="Q91" s="12">
        <v>1392</v>
      </c>
      <c r="R91" s="12">
        <v>630.33333333333337</v>
      </c>
    </row>
    <row r="92" spans="1:18" x14ac:dyDescent="0.25">
      <c r="A92" s="1">
        <v>29556</v>
      </c>
      <c r="B92" s="2">
        <f t="shared" si="8"/>
        <v>-3.7726503964703699</v>
      </c>
      <c r="C92" s="2">
        <f t="shared" si="9"/>
        <v>32.046341712440572</v>
      </c>
      <c r="D92" s="2">
        <f t="shared" ref="D92:D155" si="11">AVERAGE(J89:J92)</f>
        <v>29.08695821182177</v>
      </c>
      <c r="G92" t="str">
        <f t="shared" si="6"/>
        <v>19804</v>
      </c>
      <c r="H92" s="2">
        <f t="shared" si="5"/>
        <v>-7.9842696661064805</v>
      </c>
      <c r="I92" s="2">
        <f t="shared" si="7"/>
        <v>36.643525508095884</v>
      </c>
      <c r="J92" s="2">
        <f t="shared" si="10"/>
        <v>-41.328677583177253</v>
      </c>
      <c r="O92" t="s">
        <v>172</v>
      </c>
      <c r="P92" s="11">
        <v>61.151034000000003</v>
      </c>
      <c r="Q92" s="12">
        <v>1505</v>
      </c>
      <c r="R92" s="12">
        <v>551.66666666666663</v>
      </c>
    </row>
    <row r="93" spans="1:18" x14ac:dyDescent="0.25">
      <c r="A93" s="1">
        <v>29646</v>
      </c>
      <c r="B93" s="2">
        <f t="shared" si="8"/>
        <v>-4.5836395139240125</v>
      </c>
      <c r="C93" s="2">
        <f t="shared" si="9"/>
        <v>39.052648070443084</v>
      </c>
      <c r="D93" s="2">
        <f t="shared" si="11"/>
        <v>32.590513017065511</v>
      </c>
      <c r="G93" t="str">
        <f t="shared" si="6"/>
        <v>19811</v>
      </c>
      <c r="H93" s="2">
        <f t="shared" si="5"/>
        <v>-7.549819749327769</v>
      </c>
      <c r="I93" s="2">
        <f t="shared" si="7"/>
        <v>-32.06702178855749</v>
      </c>
      <c r="J93" s="2">
        <f t="shared" si="10"/>
        <v>-25.998328940922498</v>
      </c>
      <c r="O93" t="s">
        <v>173</v>
      </c>
      <c r="P93" s="11">
        <v>59.96264</v>
      </c>
      <c r="Q93" s="12">
        <v>1366.3333333333333</v>
      </c>
      <c r="R93" s="12">
        <v>511.66666666666669</v>
      </c>
    </row>
    <row r="94" spans="1:18" x14ac:dyDescent="0.25">
      <c r="A94" s="1">
        <v>29738</v>
      </c>
      <c r="B94" s="2">
        <f t="shared" si="8"/>
        <v>-3.3507233036765198</v>
      </c>
      <c r="C94" s="2">
        <f t="shared" si="9"/>
        <v>40.042616485883599</v>
      </c>
      <c r="D94" s="2">
        <f t="shared" si="11"/>
        <v>33.602128036712251</v>
      </c>
      <c r="G94" t="str">
        <f t="shared" si="6"/>
        <v>19812</v>
      </c>
      <c r="H94" s="2">
        <f t="shared" si="5"/>
        <v>0.54928915471563755</v>
      </c>
      <c r="I94" s="2">
        <f t="shared" si="7"/>
        <v>-44.05602968197153</v>
      </c>
      <c r="J94" s="2">
        <f t="shared" si="10"/>
        <v>-39.817081132257734</v>
      </c>
      <c r="O94" t="s">
        <v>174</v>
      </c>
      <c r="P94" s="11">
        <v>60.044812999999998</v>
      </c>
      <c r="Q94" s="12">
        <v>1181.6666666666667</v>
      </c>
      <c r="R94" s="12">
        <v>450.66666666666669</v>
      </c>
    </row>
    <row r="95" spans="1:18" x14ac:dyDescent="0.25">
      <c r="A95" s="1">
        <v>29830</v>
      </c>
      <c r="B95" s="2">
        <f t="shared" si="8"/>
        <v>-4.0064048177679803</v>
      </c>
      <c r="C95" s="2">
        <f t="shared" si="9"/>
        <v>-23.796807418612865</v>
      </c>
      <c r="D95" s="2">
        <f t="shared" si="11"/>
        <v>-38.835510653168377</v>
      </c>
      <c r="G95" t="str">
        <f t="shared" si="6"/>
        <v>19813</v>
      </c>
      <c r="H95" s="2">
        <f t="shared" si="5"/>
        <v>-1.040819010353311</v>
      </c>
      <c r="I95" s="2">
        <f t="shared" si="7"/>
        <v>-55.707703712018322</v>
      </c>
      <c r="J95" s="2">
        <f t="shared" si="10"/>
        <v>-48.197954956316046</v>
      </c>
      <c r="O95" t="s">
        <v>175</v>
      </c>
      <c r="P95" s="11">
        <v>59.88796</v>
      </c>
      <c r="Q95" s="12">
        <v>964</v>
      </c>
      <c r="R95" s="12">
        <v>382.33333333333331</v>
      </c>
    </row>
    <row r="96" spans="1:18" x14ac:dyDescent="0.25">
      <c r="A96" s="1">
        <v>29921</v>
      </c>
      <c r="B96" s="2">
        <f t="shared" si="8"/>
        <v>-4.3812524145301435</v>
      </c>
      <c r="C96" s="2">
        <f t="shared" si="9"/>
        <v>-41.117303661106966</v>
      </c>
      <c r="D96" s="2">
        <f t="shared" si="11"/>
        <v>-24.048413750767047</v>
      </c>
      <c r="G96" t="str">
        <f t="shared" si="6"/>
        <v>19814</v>
      </c>
      <c r="H96" s="2">
        <f t="shared" si="5"/>
        <v>-9.4836600531551305</v>
      </c>
      <c r="I96" s="2">
        <f t="shared" si="7"/>
        <v>-32.638459461880529</v>
      </c>
      <c r="J96" s="2">
        <f t="shared" si="10"/>
        <v>17.819710026428083</v>
      </c>
      <c r="O96" t="s">
        <v>176</v>
      </c>
      <c r="P96" s="11">
        <v>58.414580999999998</v>
      </c>
      <c r="Q96" s="12">
        <v>873.33333333333337</v>
      </c>
      <c r="R96" s="12">
        <v>398.33333333333331</v>
      </c>
    </row>
    <row r="97" spans="1:18" x14ac:dyDescent="0.25">
      <c r="A97" s="1">
        <v>30011</v>
      </c>
      <c r="B97" s="2">
        <f t="shared" si="8"/>
        <v>-4.8304300774706208</v>
      </c>
      <c r="C97" s="2">
        <f t="shared" si="9"/>
        <v>-32.328404118893296</v>
      </c>
      <c r="D97" s="2">
        <f t="shared" si="11"/>
        <v>-24.138616062131902</v>
      </c>
      <c r="G97" t="str">
        <f t="shared" si="6"/>
        <v>19821</v>
      </c>
      <c r="H97" s="2">
        <f t="shared" si="5"/>
        <v>-9.3465304010896801</v>
      </c>
      <c r="I97" s="2">
        <f t="shared" si="7"/>
        <v>3.0885763802972033</v>
      </c>
      <c r="J97" s="2">
        <f t="shared" si="10"/>
        <v>-26.359138186381912</v>
      </c>
      <c r="O97" t="s">
        <v>177</v>
      </c>
      <c r="P97" s="11">
        <v>56.999018</v>
      </c>
      <c r="Q97" s="12">
        <v>880</v>
      </c>
      <c r="R97" s="12">
        <v>369</v>
      </c>
    </row>
    <row r="98" spans="1:18" x14ac:dyDescent="0.25">
      <c r="A98" s="1">
        <v>30103</v>
      </c>
      <c r="B98" s="2">
        <f t="shared" si="8"/>
        <v>-3.9315606493148967</v>
      </c>
      <c r="C98" s="2">
        <f t="shared" si="9"/>
        <v>-12.644431350661172</v>
      </c>
      <c r="D98" s="2">
        <f t="shared" si="11"/>
        <v>-15.425235521058113</v>
      </c>
      <c r="G98" t="str">
        <f t="shared" si="6"/>
        <v>19822</v>
      </c>
      <c r="H98" s="2">
        <f t="shared" si="5"/>
        <v>4.1447668673385341</v>
      </c>
      <c r="I98" s="2">
        <f t="shared" si="7"/>
        <v>34.679861390956958</v>
      </c>
      <c r="J98" s="2">
        <f t="shared" si="10"/>
        <v>-4.9635589679625784</v>
      </c>
      <c r="O98" t="s">
        <v>178</v>
      </c>
      <c r="P98" s="11">
        <v>57.580672999999997</v>
      </c>
      <c r="Q98" s="12">
        <v>948</v>
      </c>
      <c r="R98" s="12">
        <v>364.33333333333331</v>
      </c>
    </row>
    <row r="99" spans="1:18" x14ac:dyDescent="0.25">
      <c r="A99" s="1">
        <v>30195</v>
      </c>
      <c r="B99" s="2">
        <f t="shared" si="8"/>
        <v>-6.7032787152062738</v>
      </c>
      <c r="C99" s="2">
        <f t="shared" si="9"/>
        <v>24.756560492257606</v>
      </c>
      <c r="D99" s="2">
        <f t="shared" si="11"/>
        <v>16.197345351446621</v>
      </c>
      <c r="G99" t="str">
        <f t="shared" si="6"/>
        <v>19823</v>
      </c>
      <c r="H99" s="2">
        <f t="shared" si="5"/>
        <v>-12.127691273918817</v>
      </c>
      <c r="I99" s="2">
        <f t="shared" si="7"/>
        <v>93.896263659656782</v>
      </c>
      <c r="J99" s="2">
        <f t="shared" si="10"/>
        <v>78.292368533702899</v>
      </c>
      <c r="O99" t="s">
        <v>179</v>
      </c>
      <c r="P99" s="11">
        <v>55.749341999999999</v>
      </c>
      <c r="Q99" s="12">
        <v>1118.6666666666667</v>
      </c>
      <c r="R99" s="12">
        <v>421</v>
      </c>
    </row>
    <row r="100" spans="1:18" x14ac:dyDescent="0.25">
      <c r="A100" s="1">
        <v>30286</v>
      </c>
      <c r="B100" s="2">
        <f t="shared" si="8"/>
        <v>-0.64765941797443283</v>
      </c>
      <c r="C100" s="2">
        <f t="shared" si="9"/>
        <v>51.126989948156279</v>
      </c>
      <c r="D100" s="2">
        <f t="shared" si="11"/>
        <v>44.186881633552574</v>
      </c>
      <c r="G100" t="str">
        <f t="shared" si="6"/>
        <v>19824</v>
      </c>
      <c r="H100" s="2">
        <f t="shared" si="5"/>
        <v>14.73881713577223</v>
      </c>
      <c r="I100" s="2">
        <f t="shared" si="7"/>
        <v>72.843258361714149</v>
      </c>
      <c r="J100" s="2">
        <f t="shared" si="10"/>
        <v>129.77785515485189</v>
      </c>
      <c r="O100" t="s">
        <v>180</v>
      </c>
      <c r="P100" s="11">
        <v>57.698874000000004</v>
      </c>
      <c r="Q100" s="12">
        <v>1282.6666666666667</v>
      </c>
      <c r="R100" s="12">
        <v>518.33333333333337</v>
      </c>
    </row>
    <row r="101" spans="1:18" x14ac:dyDescent="0.25">
      <c r="A101" s="1">
        <v>30376</v>
      </c>
      <c r="B101" s="2">
        <f t="shared" si="8"/>
        <v>3.5003056313068823</v>
      </c>
      <c r="C101" s="2">
        <f t="shared" si="9"/>
        <v>90.606331852651323</v>
      </c>
      <c r="D101" s="2">
        <f t="shared" si="11"/>
        <v>64.970290757995841</v>
      </c>
      <c r="G101" t="str">
        <f t="shared" si="6"/>
        <v>19831</v>
      </c>
      <c r="H101" s="2">
        <f t="shared" si="5"/>
        <v>7.2453297960355822</v>
      </c>
      <c r="I101" s="2">
        <f t="shared" si="7"/>
        <v>161.00594399827739</v>
      </c>
      <c r="J101" s="2">
        <f t="shared" si="10"/>
        <v>56.77449831139112</v>
      </c>
      <c r="O101" t="s">
        <v>181</v>
      </c>
      <c r="P101" s="11">
        <v>58.716740000000001</v>
      </c>
      <c r="Q101" s="12">
        <v>1630.3333333333333</v>
      </c>
      <c r="R101" s="12">
        <v>580</v>
      </c>
    </row>
    <row r="102" spans="1:18" x14ac:dyDescent="0.25">
      <c r="A102" s="1">
        <v>30468</v>
      </c>
      <c r="B102" s="2">
        <f t="shared" si="8"/>
        <v>2.5060141419409376</v>
      </c>
      <c r="C102" s="2">
        <f t="shared" si="9"/>
        <v>83.827897254285446</v>
      </c>
      <c r="D102" s="2">
        <f t="shared" si="11"/>
        <v>80.889382922582669</v>
      </c>
      <c r="G102" t="str">
        <f t="shared" si="6"/>
        <v>19832</v>
      </c>
      <c r="H102" s="2">
        <f t="shared" ref="H102:H133" si="12">((P102/P101)^4-1)*100</f>
        <v>0.1676009098747544</v>
      </c>
      <c r="I102" s="2">
        <f t="shared" si="7"/>
        <v>7.5661229974934407</v>
      </c>
      <c r="J102" s="2">
        <f t="shared" si="10"/>
        <v>58.712809690384745</v>
      </c>
      <c r="O102" t="s">
        <v>182</v>
      </c>
      <c r="P102" s="11">
        <v>58.741326999999998</v>
      </c>
      <c r="Q102" s="12">
        <v>1660.3333333333333</v>
      </c>
      <c r="R102" s="12">
        <v>651</v>
      </c>
    </row>
    <row r="103" spans="1:18" x14ac:dyDescent="0.25">
      <c r="A103" s="1">
        <v>30560</v>
      </c>
      <c r="B103" s="2">
        <f t="shared" si="8"/>
        <v>5.0811736097894498</v>
      </c>
      <c r="C103" s="2">
        <f t="shared" si="9"/>
        <v>70.016072131614465</v>
      </c>
      <c r="D103" s="2">
        <f t="shared" si="11"/>
        <v>53.800937186442255</v>
      </c>
      <c r="G103" t="str">
        <f t="shared" si="6"/>
        <v>19833</v>
      </c>
      <c r="H103" s="2">
        <f t="shared" si="12"/>
        <v>-1.8270534025247698</v>
      </c>
      <c r="I103" s="2">
        <f t="shared" si="7"/>
        <v>38.648963168972884</v>
      </c>
      <c r="J103" s="2">
        <f t="shared" si="10"/>
        <v>-30.061414410858724</v>
      </c>
      <c r="O103" t="s">
        <v>183</v>
      </c>
      <c r="P103" s="11">
        <v>58.471159999999998</v>
      </c>
      <c r="Q103" s="12">
        <v>1801.6666666666667</v>
      </c>
      <c r="R103" s="12">
        <v>595.33333333333337</v>
      </c>
    </row>
    <row r="104" spans="1:18" x14ac:dyDescent="0.25">
      <c r="A104" s="1">
        <v>30651</v>
      </c>
      <c r="B104" s="2">
        <f t="shared" si="8"/>
        <v>1.6112187253135652</v>
      </c>
      <c r="C104" s="2">
        <f t="shared" si="9"/>
        <v>48.02582949440724</v>
      </c>
      <c r="D104" s="2">
        <f t="shared" si="11"/>
        <v>39.665859129923319</v>
      </c>
      <c r="G104" t="str">
        <f t="shared" si="6"/>
        <v>19834</v>
      </c>
      <c r="H104" s="2">
        <f t="shared" si="12"/>
        <v>0.85899759786869367</v>
      </c>
      <c r="I104" s="2">
        <f t="shared" si="7"/>
        <v>-15.11771218711473</v>
      </c>
      <c r="J104" s="2">
        <f t="shared" si="10"/>
        <v>73.237542928776136</v>
      </c>
      <c r="O104" t="s">
        <v>184</v>
      </c>
      <c r="P104" s="11">
        <v>58.596324000000003</v>
      </c>
      <c r="Q104" s="12">
        <v>1729.3333333333333</v>
      </c>
      <c r="R104" s="12">
        <v>683</v>
      </c>
    </row>
    <row r="105" spans="1:18" x14ac:dyDescent="0.25">
      <c r="A105" s="1">
        <v>30742</v>
      </c>
      <c r="B105" s="2">
        <f t="shared" si="8"/>
        <v>0.29956661989396227</v>
      </c>
      <c r="C105" s="2">
        <f t="shared" si="9"/>
        <v>22.368589548376153</v>
      </c>
      <c r="D105" s="2">
        <f t="shared" si="11"/>
        <v>24.462992981651933</v>
      </c>
      <c r="G105" t="str">
        <f t="shared" si="6"/>
        <v>19841</v>
      </c>
      <c r="H105" s="2">
        <f t="shared" si="12"/>
        <v>1.9987213743571708</v>
      </c>
      <c r="I105" s="2">
        <f t="shared" si="7"/>
        <v>58.376984214153026</v>
      </c>
      <c r="J105" s="2">
        <f t="shared" si="10"/>
        <v>-4.0369662816944318</v>
      </c>
      <c r="O105" t="s">
        <v>185</v>
      </c>
      <c r="P105" s="11">
        <v>58.886949000000001</v>
      </c>
      <c r="Q105" s="12">
        <v>1940</v>
      </c>
      <c r="R105" s="12">
        <v>676</v>
      </c>
    </row>
    <row r="106" spans="1:18" x14ac:dyDescent="0.25">
      <c r="A106" s="1">
        <v>30834</v>
      </c>
      <c r="B106" s="2">
        <f t="shared" si="8"/>
        <v>0.33435376495571101</v>
      </c>
      <c r="C106" s="2">
        <f t="shared" si="9"/>
        <v>14.955854098134072</v>
      </c>
      <c r="D106" s="2">
        <f t="shared" si="11"/>
        <v>3.4053103384009162</v>
      </c>
      <c r="G106" t="str">
        <f t="shared" si="6"/>
        <v>19842</v>
      </c>
      <c r="H106" s="2">
        <f t="shared" si="12"/>
        <v>0.30674949012174935</v>
      </c>
      <c r="I106" s="2">
        <f t="shared" si="7"/>
        <v>-22.084818803474892</v>
      </c>
      <c r="J106" s="2">
        <f t="shared" si="10"/>
        <v>-25.517920882619315</v>
      </c>
      <c r="O106" t="s">
        <v>186</v>
      </c>
      <c r="P106" s="11">
        <v>58.932056000000003</v>
      </c>
      <c r="Q106" s="12">
        <v>1822.6666666666667</v>
      </c>
      <c r="R106" s="12">
        <v>628</v>
      </c>
    </row>
    <row r="107" spans="1:18" x14ac:dyDescent="0.25">
      <c r="A107" s="1">
        <v>30926</v>
      </c>
      <c r="B107" s="2">
        <f t="shared" si="8"/>
        <v>0.9121601539246571</v>
      </c>
      <c r="C107" s="2">
        <f t="shared" si="9"/>
        <v>-2.0030105721627898</v>
      </c>
      <c r="D107" s="2">
        <f t="shared" si="11"/>
        <v>9.0639105110050409</v>
      </c>
      <c r="G107" t="str">
        <f t="shared" si="6"/>
        <v>19843</v>
      </c>
      <c r="H107" s="2">
        <f t="shared" si="12"/>
        <v>0.4841721533510146</v>
      </c>
      <c r="I107" s="2">
        <f t="shared" si="7"/>
        <v>-29.18649551221456</v>
      </c>
      <c r="J107" s="2">
        <f t="shared" si="10"/>
        <v>-7.427013720442222</v>
      </c>
      <c r="O107" t="s">
        <v>187</v>
      </c>
      <c r="P107" s="11">
        <v>59.003259999999997</v>
      </c>
      <c r="Q107" s="12">
        <v>1672</v>
      </c>
      <c r="R107" s="12">
        <v>616</v>
      </c>
    </row>
    <row r="108" spans="1:18" x14ac:dyDescent="0.25">
      <c r="A108" s="1">
        <v>31017</v>
      </c>
      <c r="B108" s="2">
        <f t="shared" ref="B108:B139" si="13">AVERAGE(H105:H108)</f>
        <v>1.1425380702386578</v>
      </c>
      <c r="C108" s="2">
        <f t="shared" si="9"/>
        <v>-0.6239931298362662</v>
      </c>
      <c r="D108" s="2">
        <f t="shared" si="11"/>
        <v>-7.4113573365510899</v>
      </c>
      <c r="G108" t="str">
        <f t="shared" si="6"/>
        <v>19844</v>
      </c>
      <c r="H108" s="2">
        <f t="shared" si="12"/>
        <v>1.7805092631246966</v>
      </c>
      <c r="I108" s="2">
        <f t="shared" si="7"/>
        <v>-9.6016424178086428</v>
      </c>
      <c r="J108" s="2">
        <f t="shared" si="10"/>
        <v>7.3364715385516144</v>
      </c>
      <c r="O108" t="s">
        <v>188</v>
      </c>
      <c r="P108" s="11">
        <v>59.264164000000001</v>
      </c>
      <c r="Q108" s="12">
        <v>1630.3333333333333</v>
      </c>
      <c r="R108" s="12">
        <v>627</v>
      </c>
    </row>
    <row r="109" spans="1:18" x14ac:dyDescent="0.25">
      <c r="A109" s="1">
        <v>31107</v>
      </c>
      <c r="B109" s="2">
        <f t="shared" si="13"/>
        <v>0.95319706929064552</v>
      </c>
      <c r="C109" s="2">
        <f t="shared" si="9"/>
        <v>-9.6538687446820113</v>
      </c>
      <c r="D109" s="2">
        <f t="shared" si="11"/>
        <v>0.42276330084007263</v>
      </c>
      <c r="G109" t="str">
        <f t="shared" si="6"/>
        <v>19851</v>
      </c>
      <c r="H109" s="2">
        <f t="shared" si="12"/>
        <v>1.2413573705651215</v>
      </c>
      <c r="I109" s="2">
        <f t="shared" si="7"/>
        <v>22.257481754770048</v>
      </c>
      <c r="J109" s="2">
        <f t="shared" si="10"/>
        <v>27.299516267870217</v>
      </c>
      <c r="O109" t="s">
        <v>189</v>
      </c>
      <c r="P109" s="11">
        <v>59.447234000000002</v>
      </c>
      <c r="Q109" s="12">
        <v>1714.3333333333333</v>
      </c>
      <c r="R109" s="12">
        <v>666</v>
      </c>
    </row>
    <row r="110" spans="1:18" x14ac:dyDescent="0.25">
      <c r="A110" s="1">
        <v>31199</v>
      </c>
      <c r="B110" s="2">
        <f t="shared" si="13"/>
        <v>1.2762741424498791</v>
      </c>
      <c r="C110" s="2">
        <f t="shared" si="9"/>
        <v>-3.4649867016905755</v>
      </c>
      <c r="D110" s="2">
        <f t="shared" si="11"/>
        <v>7.9216648447114038</v>
      </c>
      <c r="G110" t="str">
        <f t="shared" si="6"/>
        <v>19852</v>
      </c>
      <c r="H110" s="2">
        <f t="shared" si="12"/>
        <v>1.5990577827586838</v>
      </c>
      <c r="I110" s="2">
        <f t="shared" si="7"/>
        <v>2.6707093684908534</v>
      </c>
      <c r="J110" s="2">
        <f t="shared" si="10"/>
        <v>4.4776852928660071</v>
      </c>
      <c r="O110" t="s">
        <v>190</v>
      </c>
      <c r="P110" s="11">
        <v>59.683470999999997</v>
      </c>
      <c r="Q110" s="12">
        <v>1725.6666666666667</v>
      </c>
      <c r="R110" s="12">
        <v>673.33333333333337</v>
      </c>
    </row>
    <row r="111" spans="1:18" x14ac:dyDescent="0.25">
      <c r="A111" s="1">
        <v>31291</v>
      </c>
      <c r="B111" s="2">
        <f t="shared" si="13"/>
        <v>1.8959585277036284</v>
      </c>
      <c r="C111" s="2">
        <f t="shared" si="9"/>
        <v>2.4325946356287789</v>
      </c>
      <c r="D111" s="2">
        <f t="shared" si="11"/>
        <v>18.072992563099987</v>
      </c>
      <c r="G111" t="str">
        <f t="shared" si="6"/>
        <v>19853</v>
      </c>
      <c r="H111" s="2">
        <f t="shared" si="12"/>
        <v>2.9629096943660116</v>
      </c>
      <c r="I111" s="2">
        <f t="shared" si="7"/>
        <v>-5.5961701629371419</v>
      </c>
      <c r="J111" s="2">
        <f t="shared" si="10"/>
        <v>33.178297153112112</v>
      </c>
      <c r="O111" t="s">
        <v>191</v>
      </c>
      <c r="P111" s="11">
        <v>60.120733999999999</v>
      </c>
      <c r="Q111" s="12">
        <v>1701</v>
      </c>
      <c r="R111" s="12">
        <v>723.33333333333337</v>
      </c>
    </row>
    <row r="112" spans="1:18" x14ac:dyDescent="0.25">
      <c r="A112" s="1">
        <v>31382</v>
      </c>
      <c r="B112" s="2">
        <f t="shared" si="13"/>
        <v>2.1256859322947852</v>
      </c>
      <c r="C112" s="2">
        <f t="shared" si="9"/>
        <v>12.935208999952025</v>
      </c>
      <c r="D112" s="2">
        <f t="shared" si="11"/>
        <v>13.544139932550232</v>
      </c>
      <c r="G112" t="str">
        <f t="shared" si="6"/>
        <v>19854</v>
      </c>
      <c r="H112" s="2">
        <f t="shared" si="12"/>
        <v>2.6994188814893239</v>
      </c>
      <c r="I112" s="2">
        <f t="shared" si="7"/>
        <v>32.408815039484338</v>
      </c>
      <c r="J112" s="2">
        <f t="shared" si="10"/>
        <v>-10.778938983647402</v>
      </c>
      <c r="O112" t="s">
        <v>192</v>
      </c>
      <c r="P112" s="11">
        <v>60.522418000000002</v>
      </c>
      <c r="Q112" s="12">
        <v>1824.6666666666667</v>
      </c>
      <c r="R112" s="12">
        <v>703</v>
      </c>
    </row>
    <row r="113" spans="1:18" x14ac:dyDescent="0.25">
      <c r="A113" s="1">
        <v>31472</v>
      </c>
      <c r="B113" s="2">
        <f t="shared" si="13"/>
        <v>3.1574946311682672</v>
      </c>
      <c r="C113" s="2">
        <f t="shared" si="9"/>
        <v>11.679822228549197</v>
      </c>
      <c r="D113" s="2">
        <f t="shared" si="11"/>
        <v>19.671669593422038</v>
      </c>
      <c r="G113" t="str">
        <f t="shared" si="6"/>
        <v>19861</v>
      </c>
      <c r="H113" s="2">
        <f t="shared" si="12"/>
        <v>5.3685921660590497</v>
      </c>
      <c r="I113" s="2">
        <f t="shared" si="7"/>
        <v>17.235934669158738</v>
      </c>
      <c r="J113" s="2">
        <f t="shared" si="10"/>
        <v>51.809634911357435</v>
      </c>
      <c r="O113" t="s">
        <v>193</v>
      </c>
      <c r="P113" s="11">
        <v>61.318859000000003</v>
      </c>
      <c r="Q113" s="12">
        <v>1898.6666666666667</v>
      </c>
      <c r="R113" s="12">
        <v>780.33333333333337</v>
      </c>
    </row>
    <row r="114" spans="1:18" x14ac:dyDescent="0.25">
      <c r="A114" s="1">
        <v>31564</v>
      </c>
      <c r="B114" s="2">
        <f t="shared" si="13"/>
        <v>4.701858148549487</v>
      </c>
      <c r="C114" s="2">
        <f t="shared" si="9"/>
        <v>9.9413050616835026</v>
      </c>
      <c r="D114" s="2">
        <f t="shared" si="11"/>
        <v>19.991990232916137</v>
      </c>
      <c r="G114" t="str">
        <f t="shared" si="6"/>
        <v>19862</v>
      </c>
      <c r="H114" s="2">
        <f t="shared" si="12"/>
        <v>7.776511852283563</v>
      </c>
      <c r="I114" s="2">
        <f t="shared" si="7"/>
        <v>-4.2833592989719227</v>
      </c>
      <c r="J114" s="2">
        <f t="shared" si="10"/>
        <v>5.7589678508424003</v>
      </c>
      <c r="O114" t="s">
        <v>194</v>
      </c>
      <c r="P114" s="11">
        <v>62.477708999999997</v>
      </c>
      <c r="Q114" s="12">
        <v>1878</v>
      </c>
      <c r="R114" s="12">
        <v>791.33333333333337</v>
      </c>
    </row>
    <row r="115" spans="1:18" x14ac:dyDescent="0.25">
      <c r="A115" s="1">
        <v>31656</v>
      </c>
      <c r="B115" s="2">
        <f t="shared" si="13"/>
        <v>4.9375586305416386</v>
      </c>
      <c r="C115" s="2">
        <f t="shared" si="9"/>
        <v>5.566473664408619</v>
      </c>
      <c r="D115" s="2">
        <f t="shared" si="11"/>
        <v>1.4864582368724548</v>
      </c>
      <c r="G115" t="str">
        <f t="shared" si="6"/>
        <v>19863</v>
      </c>
      <c r="H115" s="2">
        <f t="shared" si="12"/>
        <v>3.9057116223346178</v>
      </c>
      <c r="I115" s="2">
        <f t="shared" si="7"/>
        <v>-23.095495752036676</v>
      </c>
      <c r="J115" s="2">
        <f t="shared" si="10"/>
        <v>-40.843830831062618</v>
      </c>
      <c r="O115" t="s">
        <v>195</v>
      </c>
      <c r="P115" s="11">
        <v>63.079022000000002</v>
      </c>
      <c r="Q115" s="12">
        <v>1758.6666666666667</v>
      </c>
      <c r="R115" s="12">
        <v>694</v>
      </c>
    </row>
    <row r="116" spans="1:18" x14ac:dyDescent="0.25">
      <c r="A116" s="1">
        <v>31747</v>
      </c>
      <c r="B116" s="2">
        <f t="shared" si="13"/>
        <v>5.458118717676002</v>
      </c>
      <c r="C116" s="2">
        <f t="shared" si="9"/>
        <v>-5.0680038277690134</v>
      </c>
      <c r="D116" s="2">
        <f t="shared" si="11"/>
        <v>8.1434306162444408</v>
      </c>
      <c r="G116" t="str">
        <f t="shared" si="6"/>
        <v>19864</v>
      </c>
      <c r="H116" s="2">
        <f t="shared" si="12"/>
        <v>4.7816592300267802</v>
      </c>
      <c r="I116" s="2">
        <f t="shared" si="7"/>
        <v>-10.12909492922619</v>
      </c>
      <c r="J116" s="2">
        <f t="shared" si="10"/>
        <v>15.848950533840544</v>
      </c>
      <c r="O116" t="s">
        <v>196</v>
      </c>
      <c r="P116" s="11">
        <v>63.819921999999998</v>
      </c>
      <c r="Q116" s="12">
        <v>1712.3333333333333</v>
      </c>
      <c r="R116" s="12">
        <v>720</v>
      </c>
    </row>
    <row r="117" spans="1:18" x14ac:dyDescent="0.25">
      <c r="A117" s="1">
        <v>31837</v>
      </c>
      <c r="B117" s="2">
        <f t="shared" si="13"/>
        <v>5.2671745937004459</v>
      </c>
      <c r="C117" s="2">
        <f t="shared" si="9"/>
        <v>-6.3902044236643034</v>
      </c>
      <c r="D117" s="2">
        <f t="shared" si="11"/>
        <v>-5.0856006238239004</v>
      </c>
      <c r="G117" t="str">
        <f t="shared" si="6"/>
        <v>19871</v>
      </c>
      <c r="H117" s="2">
        <f t="shared" si="12"/>
        <v>4.6048156701568255</v>
      </c>
      <c r="I117" s="2">
        <f t="shared" si="7"/>
        <v>11.947132285577577</v>
      </c>
      <c r="J117" s="2">
        <f t="shared" si="10"/>
        <v>-1.1064900489159313</v>
      </c>
      <c r="O117" t="s">
        <v>197</v>
      </c>
      <c r="P117" s="11">
        <v>64.542263000000005</v>
      </c>
      <c r="Q117" s="12">
        <v>1761.3333333333333</v>
      </c>
      <c r="R117" s="12">
        <v>718</v>
      </c>
    </row>
    <row r="118" spans="1:18" x14ac:dyDescent="0.25">
      <c r="A118" s="1">
        <v>31929</v>
      </c>
      <c r="B118" s="2">
        <f t="shared" si="13"/>
        <v>3.595022883104892</v>
      </c>
      <c r="C118" s="2">
        <f t="shared" si="9"/>
        <v>-12.779188807003061</v>
      </c>
      <c r="D118" s="2">
        <f t="shared" si="11"/>
        <v>-12.074395881242701</v>
      </c>
      <c r="G118" t="str">
        <f t="shared" si="6"/>
        <v>19872</v>
      </c>
      <c r="H118" s="2">
        <f t="shared" si="12"/>
        <v>1.0879050099013465</v>
      </c>
      <c r="I118" s="2">
        <f t="shared" si="7"/>
        <v>-29.839296832326955</v>
      </c>
      <c r="J118" s="2">
        <f t="shared" si="10"/>
        <v>-22.196213178832803</v>
      </c>
      <c r="O118" t="s">
        <v>198</v>
      </c>
      <c r="P118" s="11">
        <v>64.717090999999996</v>
      </c>
      <c r="Q118" s="12">
        <v>1612</v>
      </c>
      <c r="R118" s="12">
        <v>674.33333333333337</v>
      </c>
    </row>
    <row r="119" spans="1:18" x14ac:dyDescent="0.25">
      <c r="A119" s="1">
        <v>32021</v>
      </c>
      <c r="B119" s="2">
        <f t="shared" si="13"/>
        <v>2.7932737221476431</v>
      </c>
      <c r="C119" s="2">
        <f t="shared" si="9"/>
        <v>-6.1890552385618331</v>
      </c>
      <c r="D119" s="2">
        <f t="shared" si="11"/>
        <v>-3.8757985685637824</v>
      </c>
      <c r="G119" t="str">
        <f t="shared" si="6"/>
        <v>19873</v>
      </c>
      <c r="H119" s="2">
        <f t="shared" si="12"/>
        <v>0.69871497850562125</v>
      </c>
      <c r="I119" s="2">
        <f t="shared" si="7"/>
        <v>3.2650385217282363</v>
      </c>
      <c r="J119" s="2">
        <f t="shared" si="10"/>
        <v>-8.0494415803469384</v>
      </c>
      <c r="O119" t="s">
        <v>199</v>
      </c>
      <c r="P119" s="11">
        <v>64.829842999999997</v>
      </c>
      <c r="Q119" s="12">
        <v>1625</v>
      </c>
      <c r="R119" s="12">
        <v>660.33333333333337</v>
      </c>
    </row>
    <row r="120" spans="1:18" x14ac:dyDescent="0.25">
      <c r="A120" s="1">
        <v>32112</v>
      </c>
      <c r="B120" s="2">
        <f t="shared" si="13"/>
        <v>1.6189855094045136</v>
      </c>
      <c r="C120" s="2">
        <f t="shared" si="9"/>
        <v>-9.333253822034532</v>
      </c>
      <c r="D120" s="2">
        <f t="shared" si="11"/>
        <v>-12.987669562481717</v>
      </c>
      <c r="G120" t="str">
        <f t="shared" si="6"/>
        <v>19874</v>
      </c>
      <c r="H120" s="2">
        <f t="shared" si="12"/>
        <v>8.450637905426106E-2</v>
      </c>
      <c r="I120" s="2">
        <f t="shared" si="7"/>
        <v>-22.705889263116987</v>
      </c>
      <c r="J120" s="2">
        <f t="shared" si="10"/>
        <v>-20.59853344183119</v>
      </c>
      <c r="O120" t="s">
        <v>200</v>
      </c>
      <c r="P120" s="11">
        <v>64.843535000000003</v>
      </c>
      <c r="Q120" s="12">
        <v>1523.6666666666667</v>
      </c>
      <c r="R120" s="12">
        <v>623.33333333333337</v>
      </c>
    </row>
    <row r="121" spans="1:18" x14ac:dyDescent="0.25">
      <c r="A121" s="1">
        <v>32203</v>
      </c>
      <c r="B121" s="2">
        <f t="shared" si="13"/>
        <v>1.3345654859324596</v>
      </c>
      <c r="C121" s="2">
        <f t="shared" si="9"/>
        <v>-18.175453959040809</v>
      </c>
      <c r="D121" s="2">
        <f t="shared" si="11"/>
        <v>-10.101325034224637</v>
      </c>
      <c r="G121" t="str">
        <f t="shared" si="6"/>
        <v>19881</v>
      </c>
      <c r="H121" s="2">
        <f t="shared" si="12"/>
        <v>3.4671355762686096</v>
      </c>
      <c r="I121" s="2">
        <f t="shared" si="7"/>
        <v>-23.421668262447525</v>
      </c>
      <c r="J121" s="2">
        <f t="shared" si="10"/>
        <v>10.438888064112394</v>
      </c>
      <c r="O121" t="s">
        <v>201</v>
      </c>
      <c r="P121" s="11">
        <v>65.398425000000003</v>
      </c>
      <c r="Q121" s="12">
        <v>1425.3333333333333</v>
      </c>
      <c r="R121" s="12">
        <v>639</v>
      </c>
    </row>
    <row r="122" spans="1:18" x14ac:dyDescent="0.25">
      <c r="A122" s="1">
        <v>32295</v>
      </c>
      <c r="B122" s="2">
        <f t="shared" si="13"/>
        <v>1.649629413242254</v>
      </c>
      <c r="C122" s="2">
        <f t="shared" si="9"/>
        <v>-5.8070078826872624</v>
      </c>
      <c r="D122" s="2">
        <f t="shared" si="11"/>
        <v>6.4499030528920409</v>
      </c>
      <c r="G122" t="str">
        <f t="shared" si="6"/>
        <v>19882</v>
      </c>
      <c r="H122" s="2">
        <f t="shared" si="12"/>
        <v>2.348160719140524</v>
      </c>
      <c r="I122" s="2">
        <f t="shared" si="7"/>
        <v>19.634487473087226</v>
      </c>
      <c r="J122" s="2">
        <f t="shared" si="10"/>
        <v>44.0086991696339</v>
      </c>
      <c r="O122" t="s">
        <v>202</v>
      </c>
      <c r="P122" s="11">
        <v>65.779004999999998</v>
      </c>
      <c r="Q122" s="12">
        <v>1490.6666666666667</v>
      </c>
      <c r="R122" s="12">
        <v>700</v>
      </c>
    </row>
    <row r="123" spans="1:18" x14ac:dyDescent="0.25">
      <c r="A123" s="1">
        <v>32387</v>
      </c>
      <c r="B123" s="2">
        <f t="shared" si="13"/>
        <v>1.2572112589375573</v>
      </c>
      <c r="C123" s="2">
        <f t="shared" si="9"/>
        <v>-7.0675034572079518</v>
      </c>
      <c r="D123" s="2">
        <f t="shared" si="11"/>
        <v>7.0640137603486277</v>
      </c>
      <c r="G123" t="str">
        <f t="shared" si="6"/>
        <v>19883</v>
      </c>
      <c r="H123" s="2">
        <f t="shared" si="12"/>
        <v>-0.87095763871316567</v>
      </c>
      <c r="I123" s="2">
        <f t="shared" si="7"/>
        <v>-1.7769437763545226</v>
      </c>
      <c r="J123" s="2">
        <f t="shared" si="10"/>
        <v>-5.5929987505205947</v>
      </c>
      <c r="O123" t="s">
        <v>203</v>
      </c>
      <c r="P123" s="11">
        <v>65.635307999999995</v>
      </c>
      <c r="Q123" s="12">
        <v>1484</v>
      </c>
      <c r="R123" s="12">
        <v>690</v>
      </c>
    </row>
    <row r="124" spans="1:18" x14ac:dyDescent="0.25">
      <c r="A124" s="1">
        <v>32478</v>
      </c>
      <c r="B124" s="2">
        <f t="shared" si="13"/>
        <v>1.3754909033694973</v>
      </c>
      <c r="C124" s="2">
        <f t="shared" si="9"/>
        <v>3.4645068725057189</v>
      </c>
      <c r="D124" s="2">
        <f t="shared" si="11"/>
        <v>9.1745148216494226</v>
      </c>
      <c r="G124" t="str">
        <f t="shared" si="6"/>
        <v>19884</v>
      </c>
      <c r="H124" s="2">
        <f t="shared" si="12"/>
        <v>0.55762495678202129</v>
      </c>
      <c r="I124" s="2">
        <f t="shared" si="7"/>
        <v>19.422152055737698</v>
      </c>
      <c r="J124" s="2">
        <f t="shared" si="10"/>
        <v>-12.156529196628007</v>
      </c>
      <c r="O124" t="s">
        <v>204</v>
      </c>
      <c r="P124" s="11">
        <v>65.726617000000005</v>
      </c>
      <c r="Q124" s="12">
        <v>1551.3333333333333</v>
      </c>
      <c r="R124" s="12">
        <v>668</v>
      </c>
    </row>
    <row r="125" spans="1:18" x14ac:dyDescent="0.25">
      <c r="A125" s="1">
        <v>32568</v>
      </c>
      <c r="B125" s="2">
        <f t="shared" si="13"/>
        <v>0.65128357035492135</v>
      </c>
      <c r="C125" s="2">
        <f t="shared" si="9"/>
        <v>5.5566297379515639</v>
      </c>
      <c r="D125" s="2">
        <f t="shared" si="11"/>
        <v>2.107733924778401</v>
      </c>
      <c r="G125" t="str">
        <f t="shared" si="6"/>
        <v>19891</v>
      </c>
      <c r="H125" s="2">
        <f t="shared" si="12"/>
        <v>0.57030624421030574</v>
      </c>
      <c r="I125" s="2">
        <f t="shared" si="7"/>
        <v>-15.053176800664147</v>
      </c>
      <c r="J125" s="2">
        <f t="shared" si="10"/>
        <v>-17.828235523371696</v>
      </c>
      <c r="O125" t="s">
        <v>205</v>
      </c>
      <c r="P125" s="11">
        <v>65.820127999999997</v>
      </c>
      <c r="Q125" s="12">
        <v>1489.3333333333333</v>
      </c>
      <c r="R125" s="12">
        <v>636</v>
      </c>
    </row>
    <row r="126" spans="1:18" x14ac:dyDescent="0.25">
      <c r="A126" s="1">
        <v>32660</v>
      </c>
      <c r="B126" s="2">
        <f t="shared" si="13"/>
        <v>-0.23577282846191094</v>
      </c>
      <c r="C126" s="2">
        <f t="shared" si="9"/>
        <v>-7.1893542008179647</v>
      </c>
      <c r="D126" s="2">
        <f t="shared" si="11"/>
        <v>-8.9990979715534554</v>
      </c>
      <c r="G126" t="str">
        <f t="shared" si="6"/>
        <v>19892</v>
      </c>
      <c r="H126" s="2">
        <f t="shared" si="12"/>
        <v>-1.2000648761268051</v>
      </c>
      <c r="I126" s="2">
        <f t="shared" si="7"/>
        <v>-31.349448281990888</v>
      </c>
      <c r="J126" s="2">
        <f t="shared" si="10"/>
        <v>-0.41862841569352272</v>
      </c>
      <c r="O126" t="s">
        <v>206</v>
      </c>
      <c r="P126" s="11">
        <v>65.621762000000004</v>
      </c>
      <c r="Q126" s="12">
        <v>1355.6666666666667</v>
      </c>
      <c r="R126" s="12">
        <v>635.33333333333337</v>
      </c>
    </row>
    <row r="127" spans="1:18" x14ac:dyDescent="0.25">
      <c r="A127" s="1">
        <v>32752</v>
      </c>
      <c r="B127" s="2">
        <f t="shared" si="13"/>
        <v>1.5185820322195454</v>
      </c>
      <c r="C127" s="2">
        <f t="shared" si="9"/>
        <v>-7.4505840148057354</v>
      </c>
      <c r="D127" s="2">
        <f t="shared" si="11"/>
        <v>1.9779845391757425</v>
      </c>
      <c r="G127" t="str">
        <f t="shared" si="6"/>
        <v>19893</v>
      </c>
      <c r="H127" s="2">
        <f t="shared" si="12"/>
        <v>6.1464618040126595</v>
      </c>
      <c r="I127" s="2">
        <f t="shared" si="7"/>
        <v>-2.8218630323056049</v>
      </c>
      <c r="J127" s="2">
        <f t="shared" si="10"/>
        <v>38.315331292396195</v>
      </c>
      <c r="O127" t="s">
        <v>207</v>
      </c>
      <c r="P127" s="11">
        <v>66.607674000000003</v>
      </c>
      <c r="Q127" s="12">
        <v>1346</v>
      </c>
      <c r="R127" s="12">
        <v>689</v>
      </c>
    </row>
    <row r="128" spans="1:18" x14ac:dyDescent="0.25">
      <c r="A128" s="1">
        <v>32843</v>
      </c>
      <c r="B128" s="2">
        <f t="shared" si="13"/>
        <v>1.6572436909784771</v>
      </c>
      <c r="C128" s="2">
        <f t="shared" si="9"/>
        <v>-12.943813008779305</v>
      </c>
      <c r="D128" s="2">
        <f t="shared" si="11"/>
        <v>0.18757885669965546</v>
      </c>
      <c r="G128" t="str">
        <f t="shared" si="6"/>
        <v>19894</v>
      </c>
      <c r="H128" s="2">
        <f t="shared" si="12"/>
        <v>1.1122715918177484</v>
      </c>
      <c r="I128" s="2">
        <f t="shared" si="7"/>
        <v>-2.5507639201565735</v>
      </c>
      <c r="J128" s="2">
        <f t="shared" si="10"/>
        <v>-19.318151926532355</v>
      </c>
      <c r="O128" t="s">
        <v>208</v>
      </c>
      <c r="P128" s="11">
        <v>66.792120999999995</v>
      </c>
      <c r="Q128" s="12">
        <v>1337.3333333333333</v>
      </c>
      <c r="R128" s="12">
        <v>653</v>
      </c>
    </row>
    <row r="129" spans="1:18" x14ac:dyDescent="0.25">
      <c r="A129" s="1">
        <v>32933</v>
      </c>
      <c r="B129" s="2">
        <f t="shared" si="13"/>
        <v>0.75414751286632664</v>
      </c>
      <c r="C129" s="2">
        <f t="shared" si="9"/>
        <v>-1.8916141740901216</v>
      </c>
      <c r="D129" s="2">
        <f t="shared" si="11"/>
        <v>-3.1225900873195958</v>
      </c>
      <c r="G129" t="str">
        <f t="shared" si="6"/>
        <v>19901</v>
      </c>
      <c r="H129" s="2">
        <f t="shared" si="12"/>
        <v>-3.0420784682382962</v>
      </c>
      <c r="I129" s="2">
        <f t="shared" si="7"/>
        <v>29.155618538092586</v>
      </c>
      <c r="J129" s="2">
        <f t="shared" si="10"/>
        <v>-31.068911299448697</v>
      </c>
      <c r="O129" t="s">
        <v>209</v>
      </c>
      <c r="P129" s="11">
        <v>66.278254000000004</v>
      </c>
      <c r="Q129" s="12">
        <v>1425.6666666666667</v>
      </c>
      <c r="R129" s="12">
        <v>595</v>
      </c>
    </row>
    <row r="130" spans="1:18" x14ac:dyDescent="0.25">
      <c r="A130" s="1">
        <v>33025</v>
      </c>
      <c r="B130" s="2">
        <f t="shared" si="13"/>
        <v>0.27660580016659886</v>
      </c>
      <c r="C130" s="2">
        <f t="shared" si="9"/>
        <v>-5.9818255077174012</v>
      </c>
      <c r="D130" s="2">
        <f t="shared" si="11"/>
        <v>-11.015182315590268</v>
      </c>
      <c r="G130" t="str">
        <f t="shared" si="6"/>
        <v>19902</v>
      </c>
      <c r="H130" s="2">
        <f t="shared" si="12"/>
        <v>-3.1102317269257163</v>
      </c>
      <c r="I130" s="2">
        <f t="shared" si="7"/>
        <v>-47.71029361650001</v>
      </c>
      <c r="J130" s="2">
        <f t="shared" si="10"/>
        <v>-31.988997328776215</v>
      </c>
      <c r="O130" t="s">
        <v>210</v>
      </c>
      <c r="P130" s="11">
        <v>65.756780000000006</v>
      </c>
      <c r="Q130" s="12">
        <v>1212.3333333333333</v>
      </c>
      <c r="R130" s="12">
        <v>540.33333333333337</v>
      </c>
    </row>
    <row r="131" spans="1:18" x14ac:dyDescent="0.25">
      <c r="A131" s="1">
        <v>33117</v>
      </c>
      <c r="B131" s="2">
        <f t="shared" si="13"/>
        <v>-1.9378798008084759</v>
      </c>
      <c r="C131" s="2">
        <f t="shared" si="9"/>
        <v>-11.272687540718817</v>
      </c>
      <c r="D131" s="2">
        <f t="shared" si="11"/>
        <v>-23.818171964099392</v>
      </c>
      <c r="G131" t="str">
        <f t="shared" si="6"/>
        <v>19903</v>
      </c>
      <c r="H131" s="2">
        <f t="shared" si="12"/>
        <v>-2.711480599887639</v>
      </c>
      <c r="I131" s="2">
        <f t="shared" si="7"/>
        <v>-23.985311164311273</v>
      </c>
      <c r="J131" s="2">
        <f t="shared" si="10"/>
        <v>-12.896627301640306</v>
      </c>
      <c r="O131" t="s">
        <v>211</v>
      </c>
      <c r="P131" s="11">
        <v>65.306428999999994</v>
      </c>
      <c r="Q131" s="12">
        <v>1132</v>
      </c>
      <c r="R131" s="12">
        <v>522</v>
      </c>
    </row>
    <row r="132" spans="1:18" x14ac:dyDescent="0.25">
      <c r="A132" s="1">
        <v>33208</v>
      </c>
      <c r="B132" s="2">
        <f t="shared" si="13"/>
        <v>-3.6392258759406886</v>
      </c>
      <c r="C132" s="2">
        <f t="shared" si="9"/>
        <v>-17.640642564670166</v>
      </c>
      <c r="D132" s="2">
        <f t="shared" si="11"/>
        <v>-26.991669638349038</v>
      </c>
      <c r="G132" t="str">
        <f t="shared" si="6"/>
        <v>19904</v>
      </c>
      <c r="H132" s="2">
        <f t="shared" si="12"/>
        <v>-5.6931127087111015</v>
      </c>
      <c r="I132" s="2">
        <f t="shared" si="7"/>
        <v>-28.022584015961971</v>
      </c>
      <c r="J132" s="2">
        <f t="shared" si="10"/>
        <v>-32.012142623530927</v>
      </c>
      <c r="O132" t="s">
        <v>212</v>
      </c>
      <c r="P132" s="11">
        <v>64.356407000000004</v>
      </c>
      <c r="Q132" s="12">
        <v>1042.6666666666667</v>
      </c>
      <c r="R132" s="12">
        <v>474</v>
      </c>
    </row>
    <row r="133" spans="1:18" x14ac:dyDescent="0.25">
      <c r="A133" s="1">
        <v>33298</v>
      </c>
      <c r="B133" s="2">
        <f t="shared" si="13"/>
        <v>-2.4647058871991034</v>
      </c>
      <c r="C133" s="2">
        <f t="shared" si="9"/>
        <v>-36.377557056047401</v>
      </c>
      <c r="D133" s="2">
        <f t="shared" si="11"/>
        <v>-21.399965380265154</v>
      </c>
      <c r="G133" t="str">
        <f t="shared" si="6"/>
        <v>19911</v>
      </c>
      <c r="H133" s="2">
        <f t="shared" si="12"/>
        <v>1.6560014867280426</v>
      </c>
      <c r="I133" s="2">
        <f t="shared" si="7"/>
        <v>-45.792039427416363</v>
      </c>
      <c r="J133" s="2">
        <f t="shared" si="10"/>
        <v>-8.7020942671131696</v>
      </c>
      <c r="O133" t="s">
        <v>213</v>
      </c>
      <c r="P133" s="11">
        <v>64.621204000000006</v>
      </c>
      <c r="Q133" s="12">
        <v>894.66666666666663</v>
      </c>
      <c r="R133" s="12">
        <v>463.33333333333331</v>
      </c>
    </row>
    <row r="134" spans="1:18" x14ac:dyDescent="0.25">
      <c r="A134" s="1">
        <v>33390</v>
      </c>
      <c r="B134" s="2">
        <f t="shared" si="13"/>
        <v>-1.8791838801117708</v>
      </c>
      <c r="C134" s="2">
        <f t="shared" si="9"/>
        <v>-8.6838424955425868</v>
      </c>
      <c r="D134" s="2">
        <f t="shared" si="11"/>
        <v>-0.63755313387901502</v>
      </c>
      <c r="G134" t="str">
        <f t="shared" si="6"/>
        <v>19912</v>
      </c>
      <c r="H134" s="2">
        <f t="shared" ref="H134:H165" si="14">((P134/P133)^4-1)*100</f>
        <v>-0.76814369857638454</v>
      </c>
      <c r="I134" s="2">
        <f t="shared" si="7"/>
        <v>63.06456462551926</v>
      </c>
      <c r="J134" s="2">
        <f t="shared" si="10"/>
        <v>51.060651656768343</v>
      </c>
      <c r="O134" t="s">
        <v>214</v>
      </c>
      <c r="P134" s="11">
        <v>64.496748999999994</v>
      </c>
      <c r="Q134" s="12">
        <v>1011</v>
      </c>
      <c r="R134" s="12">
        <v>513.66666666666663</v>
      </c>
    </row>
    <row r="135" spans="1:18" x14ac:dyDescent="0.25">
      <c r="A135" s="1">
        <v>33482</v>
      </c>
      <c r="B135" s="2">
        <f t="shared" si="13"/>
        <v>-1.7153025073590014</v>
      </c>
      <c r="C135" s="2">
        <f t="shared" si="9"/>
        <v>0.558806434562511</v>
      </c>
      <c r="D135" s="2">
        <f t="shared" si="11"/>
        <v>1.5015451343344592</v>
      </c>
      <c r="G135" t="str">
        <f t="shared" si="6"/>
        <v>19913</v>
      </c>
      <c r="H135" s="2">
        <f t="shared" si="14"/>
        <v>-2.0559551088765615</v>
      </c>
      <c r="I135" s="2">
        <f t="shared" si="7"/>
        <v>12.985284556109121</v>
      </c>
      <c r="J135" s="2">
        <f t="shared" si="10"/>
        <v>-4.3402342287864109</v>
      </c>
      <c r="O135" t="s">
        <v>215</v>
      </c>
      <c r="P135" s="11">
        <v>64.162655999999998</v>
      </c>
      <c r="Q135" s="12">
        <v>1042.3333333333333</v>
      </c>
      <c r="R135" s="12">
        <v>508</v>
      </c>
    </row>
    <row r="136" spans="1:18" x14ac:dyDescent="0.25">
      <c r="A136" s="1">
        <v>33573</v>
      </c>
      <c r="B136" s="2">
        <f t="shared" si="13"/>
        <v>0.62778845813000472</v>
      </c>
      <c r="C136" s="2">
        <f t="shared" si="9"/>
        <v>12.133114850036614</v>
      </c>
      <c r="D136" s="2">
        <f t="shared" si="11"/>
        <v>19.441947981599469</v>
      </c>
      <c r="G136" t="str">
        <f t="shared" si="6"/>
        <v>19914</v>
      </c>
      <c r="H136" s="2">
        <f t="shared" si="14"/>
        <v>3.6792511532449224</v>
      </c>
      <c r="I136" s="2">
        <f t="shared" si="7"/>
        <v>18.274649645934439</v>
      </c>
      <c r="J136" s="2">
        <f t="shared" si="10"/>
        <v>39.749468765529116</v>
      </c>
      <c r="O136" t="s">
        <v>216</v>
      </c>
      <c r="P136" s="11">
        <v>64.744860000000003</v>
      </c>
      <c r="Q136" s="12">
        <v>1087</v>
      </c>
      <c r="R136" s="12">
        <v>552.33333333333337</v>
      </c>
    </row>
    <row r="137" spans="1:18" x14ac:dyDescent="0.25">
      <c r="A137" s="1">
        <v>33664</v>
      </c>
      <c r="B137" s="2">
        <f t="shared" si="13"/>
        <v>0.4654225169538867</v>
      </c>
      <c r="C137" s="2">
        <f t="shared" si="9"/>
        <v>41.05373554020732</v>
      </c>
      <c r="D137" s="2">
        <f t="shared" si="11"/>
        <v>36.996648508686292</v>
      </c>
      <c r="G137" t="str">
        <f t="shared" ref="G137:G200" si="15">O137</f>
        <v>19921</v>
      </c>
      <c r="H137" s="2">
        <f t="shared" si="14"/>
        <v>1.0065377220235705</v>
      </c>
      <c r="I137" s="2">
        <f t="shared" si="7"/>
        <v>69.890443333266461</v>
      </c>
      <c r="J137" s="2">
        <f t="shared" si="10"/>
        <v>61.516707841234108</v>
      </c>
      <c r="O137" t="s">
        <v>217</v>
      </c>
      <c r="P137" s="11">
        <v>64.907168999999996</v>
      </c>
      <c r="Q137" s="12">
        <v>1241</v>
      </c>
      <c r="R137" s="12">
        <v>622.66666666666663</v>
      </c>
    </row>
    <row r="138" spans="1:18" x14ac:dyDescent="0.25">
      <c r="A138" s="1">
        <v>33756</v>
      </c>
      <c r="B138" s="2">
        <f t="shared" si="13"/>
        <v>-0.32271568872739576</v>
      </c>
      <c r="C138" s="2">
        <f t="shared" si="9"/>
        <v>18.894228580218481</v>
      </c>
      <c r="D138" s="2">
        <f t="shared" si="11"/>
        <v>16.21923761685219</v>
      </c>
      <c r="G138" t="str">
        <f t="shared" si="15"/>
        <v>19922</v>
      </c>
      <c r="H138" s="2">
        <f t="shared" si="14"/>
        <v>-3.9206965213015144</v>
      </c>
      <c r="I138" s="2">
        <f t="shared" ref="I138:I201" si="16">((Q138/Q137)^4-1)*100</f>
        <v>-25.573463214436089</v>
      </c>
      <c r="J138" s="2">
        <f t="shared" si="10"/>
        <v>-32.048991910568056</v>
      </c>
      <c r="O138" t="s">
        <v>218</v>
      </c>
      <c r="P138" s="11">
        <v>64.261392000000001</v>
      </c>
      <c r="Q138" s="12">
        <v>1152.6666666666667</v>
      </c>
      <c r="R138" s="12">
        <v>565.33333333333337</v>
      </c>
    </row>
    <row r="139" spans="1:18" x14ac:dyDescent="0.25">
      <c r="A139" s="1">
        <v>33848</v>
      </c>
      <c r="B139" s="2">
        <f t="shared" si="13"/>
        <v>0.66333833347916871</v>
      </c>
      <c r="C139" s="2">
        <f t="shared" si="9"/>
        <v>18.447775974496363</v>
      </c>
      <c r="D139" s="2">
        <f t="shared" si="11"/>
        <v>32.770875726780552</v>
      </c>
      <c r="G139" t="str">
        <f t="shared" si="15"/>
        <v>19923</v>
      </c>
      <c r="H139" s="2">
        <f t="shared" si="14"/>
        <v>1.8882609799496963</v>
      </c>
      <c r="I139" s="2">
        <f t="shared" si="16"/>
        <v>11.199474133220644</v>
      </c>
      <c r="J139" s="2">
        <f t="shared" si="10"/>
        <v>61.866318210927027</v>
      </c>
      <c r="O139" t="s">
        <v>219</v>
      </c>
      <c r="P139" s="11">
        <v>64.562623000000002</v>
      </c>
      <c r="Q139" s="12">
        <v>1183.6666666666667</v>
      </c>
      <c r="R139" s="12">
        <v>637.66666666666663</v>
      </c>
    </row>
    <row r="140" spans="1:18" x14ac:dyDescent="0.25">
      <c r="A140" s="1">
        <v>33939</v>
      </c>
      <c r="B140" s="2">
        <f t="shared" ref="B140:B171" si="17">AVERAGE(H137:H140)</f>
        <v>-0.20943577649116807</v>
      </c>
      <c r="C140" s="2">
        <f t="shared" si="9"/>
        <v>17.871721871682382</v>
      </c>
      <c r="D140" s="2">
        <f t="shared" si="11"/>
        <v>21.401661419515342</v>
      </c>
      <c r="G140" t="str">
        <f t="shared" si="15"/>
        <v>19924</v>
      </c>
      <c r="H140" s="2">
        <f t="shared" si="14"/>
        <v>0.18815471336357525</v>
      </c>
      <c r="I140" s="2">
        <f t="shared" si="16"/>
        <v>15.970433234678506</v>
      </c>
      <c r="J140" s="2">
        <f t="shared" si="10"/>
        <v>-5.7273884635317129</v>
      </c>
      <c r="O140" t="s">
        <v>220</v>
      </c>
      <c r="P140" s="11">
        <v>64.592971000000006</v>
      </c>
      <c r="Q140" s="12">
        <v>1228.3333333333333</v>
      </c>
      <c r="R140" s="12">
        <v>628.33333333333337</v>
      </c>
    </row>
    <row r="141" spans="1:18" x14ac:dyDescent="0.25">
      <c r="A141" s="1">
        <v>34029</v>
      </c>
      <c r="B141" s="2">
        <f t="shared" si="17"/>
        <v>-0.91016571965929771</v>
      </c>
      <c r="C141" s="2">
        <f t="shared" si="9"/>
        <v>-4.1858323223253979</v>
      </c>
      <c r="D141" s="2">
        <f t="shared" si="11"/>
        <v>1.9016788199173602</v>
      </c>
      <c r="G141" t="str">
        <f t="shared" si="15"/>
        <v>19931</v>
      </c>
      <c r="H141" s="2">
        <f t="shared" si="14"/>
        <v>-1.7963820506489481</v>
      </c>
      <c r="I141" s="2">
        <f t="shared" si="16"/>
        <v>-18.339773442764653</v>
      </c>
      <c r="J141" s="2">
        <f t="shared" si="10"/>
        <v>-16.483222557157816</v>
      </c>
      <c r="O141" t="s">
        <v>221</v>
      </c>
      <c r="P141" s="11">
        <v>64.300911999999997</v>
      </c>
      <c r="Q141" s="12">
        <v>1167.6666666666667</v>
      </c>
      <c r="R141" s="12">
        <v>600.66666666666663</v>
      </c>
    </row>
    <row r="142" spans="1:18" x14ac:dyDescent="0.25">
      <c r="A142" s="1">
        <v>34121</v>
      </c>
      <c r="B142" s="2">
        <f t="shared" si="17"/>
        <v>4.9731820156656559E-2</v>
      </c>
      <c r="C142" s="2">
        <f t="shared" si="9"/>
        <v>11.753655370015231</v>
      </c>
      <c r="D142" s="2">
        <f t="shared" si="11"/>
        <v>21.354199900262948</v>
      </c>
      <c r="G142" t="str">
        <f t="shared" si="15"/>
        <v>19932</v>
      </c>
      <c r="H142" s="2">
        <f t="shared" si="14"/>
        <v>-8.1106362037697277E-2</v>
      </c>
      <c r="I142" s="2">
        <f t="shared" si="16"/>
        <v>38.184487554926427</v>
      </c>
      <c r="J142" s="2">
        <f t="shared" si="10"/>
        <v>45.7610924108143</v>
      </c>
      <c r="O142" t="s">
        <v>222</v>
      </c>
      <c r="P142" s="11">
        <v>64.287869999999998</v>
      </c>
      <c r="Q142" s="12">
        <v>1266</v>
      </c>
      <c r="R142" s="12">
        <v>660</v>
      </c>
    </row>
    <row r="143" spans="1:18" x14ac:dyDescent="0.25">
      <c r="A143" s="1">
        <v>34213</v>
      </c>
      <c r="B143" s="2">
        <f t="shared" si="17"/>
        <v>-7.4645177442222987E-2</v>
      </c>
      <c r="C143" s="2">
        <f t="shared" si="9"/>
        <v>11.664122735465064</v>
      </c>
      <c r="D143" s="2">
        <f t="shared" si="11"/>
        <v>8.2930750235557245</v>
      </c>
      <c r="G143" t="str">
        <f t="shared" si="15"/>
        <v>19933</v>
      </c>
      <c r="H143" s="2">
        <f t="shared" si="14"/>
        <v>1.3907529895541781</v>
      </c>
      <c r="I143" s="2">
        <f t="shared" si="16"/>
        <v>10.841343595019982</v>
      </c>
      <c r="J143" s="2">
        <f t="shared" si="10"/>
        <v>9.6218187040981284</v>
      </c>
      <c r="O143" t="s">
        <v>223</v>
      </c>
      <c r="P143" s="11">
        <v>64.510234999999994</v>
      </c>
      <c r="Q143" s="12">
        <v>1299</v>
      </c>
      <c r="R143" s="12">
        <v>675.33333333333337</v>
      </c>
    </row>
    <row r="144" spans="1:18" x14ac:dyDescent="0.25">
      <c r="A144" s="1">
        <v>34304</v>
      </c>
      <c r="B144" s="2">
        <f t="shared" si="17"/>
        <v>0.36116971825783661</v>
      </c>
      <c r="C144" s="2">
        <f t="shared" ref="C144:C207" si="18">AVERAGE(I141:I144)</f>
        <v>19.764872824148267</v>
      </c>
      <c r="D144" s="2">
        <f t="shared" si="11"/>
        <v>25.175717209897638</v>
      </c>
      <c r="G144" t="str">
        <f t="shared" si="15"/>
        <v>19934</v>
      </c>
      <c r="H144" s="2">
        <f t="shared" si="14"/>
        <v>1.9314142961638137</v>
      </c>
      <c r="I144" s="2">
        <f t="shared" si="16"/>
        <v>48.373433589411306</v>
      </c>
      <c r="J144" s="2">
        <f t="shared" si="10"/>
        <v>61.803180281835935</v>
      </c>
      <c r="O144" t="s">
        <v>224</v>
      </c>
      <c r="P144" s="11">
        <v>64.819494000000006</v>
      </c>
      <c r="Q144" s="12">
        <v>1433.6666666666667</v>
      </c>
      <c r="R144" s="12">
        <v>761.66666666666663</v>
      </c>
    </row>
    <row r="145" spans="1:18" x14ac:dyDescent="0.25">
      <c r="A145" s="1">
        <v>34394</v>
      </c>
      <c r="B145" s="2">
        <f t="shared" si="17"/>
        <v>1.1764852736625282</v>
      </c>
      <c r="C145" s="2">
        <f t="shared" si="18"/>
        <v>21.504001149462237</v>
      </c>
      <c r="D145" s="2">
        <f t="shared" si="11"/>
        <v>20.555926648160508</v>
      </c>
      <c r="G145" t="str">
        <f t="shared" si="15"/>
        <v>19941</v>
      </c>
      <c r="H145" s="2">
        <f t="shared" si="14"/>
        <v>1.4648801709698178</v>
      </c>
      <c r="I145" s="2">
        <f t="shared" si="16"/>
        <v>-11.383260141508767</v>
      </c>
      <c r="J145" s="2">
        <f t="shared" si="10"/>
        <v>-34.962384804106328</v>
      </c>
      <c r="O145" t="s">
        <v>225</v>
      </c>
      <c r="P145" s="11">
        <v>65.055582999999999</v>
      </c>
      <c r="Q145" s="12">
        <v>1391</v>
      </c>
      <c r="R145" s="12">
        <v>684</v>
      </c>
    </row>
    <row r="146" spans="1:18" x14ac:dyDescent="0.25">
      <c r="A146" s="1">
        <v>34486</v>
      </c>
      <c r="B146" s="2">
        <f t="shared" si="17"/>
        <v>0.92154173302017306</v>
      </c>
      <c r="C146" s="2">
        <f t="shared" si="18"/>
        <v>17.857786505982219</v>
      </c>
      <c r="D146" s="2">
        <f t="shared" si="11"/>
        <v>6.8572763343553591</v>
      </c>
      <c r="G146" t="str">
        <f t="shared" si="15"/>
        <v>19942</v>
      </c>
      <c r="H146" s="2">
        <f t="shared" si="14"/>
        <v>-1.1008805246071174</v>
      </c>
      <c r="I146" s="2">
        <f t="shared" si="16"/>
        <v>23.599628981006362</v>
      </c>
      <c r="J146" s="2">
        <f t="shared" si="10"/>
        <v>-9.0335088444063025</v>
      </c>
      <c r="O146" t="s">
        <v>226</v>
      </c>
      <c r="P146" s="11">
        <v>64.875793000000002</v>
      </c>
      <c r="Q146" s="12">
        <v>1466.6666666666667</v>
      </c>
      <c r="R146" s="12">
        <v>668</v>
      </c>
    </row>
    <row r="147" spans="1:18" x14ac:dyDescent="0.25">
      <c r="A147" s="1">
        <v>34578</v>
      </c>
      <c r="B147" s="2">
        <f t="shared" si="17"/>
        <v>0.24597043386920814</v>
      </c>
      <c r="C147" s="2">
        <f t="shared" si="18"/>
        <v>14.317089099768555</v>
      </c>
      <c r="D147" s="2">
        <f t="shared" si="11"/>
        <v>2.3741914564397639</v>
      </c>
      <c r="G147" t="str">
        <f t="shared" si="15"/>
        <v>19943</v>
      </c>
      <c r="H147" s="2">
        <f t="shared" si="14"/>
        <v>-1.3115322070496815</v>
      </c>
      <c r="I147" s="2">
        <f t="shared" si="16"/>
        <v>-3.3214460298346737</v>
      </c>
      <c r="J147" s="2">
        <f t="shared" si="10"/>
        <v>-8.3105208075642487</v>
      </c>
      <c r="O147" t="s">
        <v>227</v>
      </c>
      <c r="P147" s="11">
        <v>64.662021999999993</v>
      </c>
      <c r="Q147" s="12">
        <v>1454.3333333333333</v>
      </c>
      <c r="R147" s="12">
        <v>653.66666666666663</v>
      </c>
    </row>
    <row r="148" spans="1:18" x14ac:dyDescent="0.25">
      <c r="A148" s="1">
        <v>34669</v>
      </c>
      <c r="B148" s="2">
        <f t="shared" si="17"/>
        <v>-0.55698857619292941</v>
      </c>
      <c r="C148" s="2">
        <f t="shared" si="18"/>
        <v>3.4608056335576429</v>
      </c>
      <c r="D148" s="2">
        <f t="shared" si="11"/>
        <v>-11.564637277006415</v>
      </c>
      <c r="G148" t="str">
        <f t="shared" si="15"/>
        <v>19944</v>
      </c>
      <c r="H148" s="2">
        <f t="shared" si="14"/>
        <v>-1.2804217440847365</v>
      </c>
      <c r="I148" s="2">
        <f t="shared" si="16"/>
        <v>4.9482997245676508</v>
      </c>
      <c r="J148" s="2">
        <f t="shared" si="10"/>
        <v>6.0478653480512179</v>
      </c>
      <c r="O148" t="s">
        <v>228</v>
      </c>
      <c r="P148" s="11">
        <v>64.454033999999993</v>
      </c>
      <c r="Q148" s="12">
        <v>1472</v>
      </c>
      <c r="R148" s="12">
        <v>663.33333333333337</v>
      </c>
    </row>
    <row r="149" spans="1:18" x14ac:dyDescent="0.25">
      <c r="A149" s="1">
        <v>34759</v>
      </c>
      <c r="B149" s="2">
        <f t="shared" si="17"/>
        <v>-0.7851603830624887</v>
      </c>
      <c r="C149" s="2">
        <f t="shared" si="18"/>
        <v>-2.3304630234404131</v>
      </c>
      <c r="D149" s="2">
        <f t="shared" si="11"/>
        <v>-11.052129876954458</v>
      </c>
      <c r="G149" t="str">
        <f t="shared" si="15"/>
        <v>19951</v>
      </c>
      <c r="H149" s="2">
        <f t="shared" si="14"/>
        <v>0.55219294349158066</v>
      </c>
      <c r="I149" s="2">
        <f t="shared" si="16"/>
        <v>-34.54833476950099</v>
      </c>
      <c r="J149" s="2">
        <f t="shared" si="10"/>
        <v>-32.9123552038985</v>
      </c>
      <c r="O149" t="s">
        <v>229</v>
      </c>
      <c r="P149" s="11">
        <v>64.542828</v>
      </c>
      <c r="Q149" s="12">
        <v>1324</v>
      </c>
      <c r="R149" s="12">
        <v>600.33333333333337</v>
      </c>
    </row>
    <row r="150" spans="1:18" x14ac:dyDescent="0.25">
      <c r="A150" s="1">
        <v>34851</v>
      </c>
      <c r="B150" s="2">
        <f t="shared" si="17"/>
        <v>0.24597083349474358</v>
      </c>
      <c r="C150" s="2">
        <f t="shared" si="18"/>
        <v>-10.886822785547142</v>
      </c>
      <c r="D150" s="2">
        <f t="shared" si="11"/>
        <v>5.7693766139856066</v>
      </c>
      <c r="G150" t="str">
        <f t="shared" si="15"/>
        <v>19952</v>
      </c>
      <c r="H150" s="2">
        <f t="shared" si="14"/>
        <v>3.0236443416218117</v>
      </c>
      <c r="I150" s="2">
        <f t="shared" si="16"/>
        <v>-10.625810067420559</v>
      </c>
      <c r="J150" s="2">
        <f t="shared" ref="J150:J213" si="19">((R150/R149)^4-1)*100</f>
        <v>58.252517119353953</v>
      </c>
      <c r="O150" t="s">
        <v>230</v>
      </c>
      <c r="P150" s="11">
        <v>65.025278</v>
      </c>
      <c r="Q150" s="12">
        <v>1287.3333333333333</v>
      </c>
      <c r="R150" s="12">
        <v>673.33333333333337</v>
      </c>
    </row>
    <row r="151" spans="1:18" x14ac:dyDescent="0.25">
      <c r="A151" s="1">
        <v>34943</v>
      </c>
      <c r="B151" s="2">
        <f t="shared" si="17"/>
        <v>1.6829355727149387</v>
      </c>
      <c r="C151" s="2">
        <f t="shared" si="18"/>
        <v>1.4702767809313961</v>
      </c>
      <c r="D151" s="2">
        <f t="shared" si="11"/>
        <v>14.574346254439835</v>
      </c>
      <c r="G151" t="str">
        <f t="shared" si="15"/>
        <v>19953</v>
      </c>
      <c r="H151" s="2">
        <f t="shared" si="14"/>
        <v>4.4363267498310988</v>
      </c>
      <c r="I151" s="2">
        <f t="shared" si="16"/>
        <v>46.106952236079479</v>
      </c>
      <c r="J151" s="2">
        <f t="shared" si="19"/>
        <v>26.909357754252671</v>
      </c>
      <c r="O151" t="s">
        <v>231</v>
      </c>
      <c r="P151" s="11">
        <v>65.734764999999996</v>
      </c>
      <c r="Q151" s="12">
        <v>1415.3333333333333</v>
      </c>
      <c r="R151" s="12">
        <v>714.66666666666663</v>
      </c>
    </row>
    <row r="152" spans="1:18" x14ac:dyDescent="0.25">
      <c r="A152" s="1">
        <v>35034</v>
      </c>
      <c r="B152" s="2">
        <f t="shared" si="17"/>
        <v>2.5871598152563067</v>
      </c>
      <c r="C152" s="2">
        <f t="shared" si="18"/>
        <v>0.37481112528049398</v>
      </c>
      <c r="D152" s="2">
        <f t="shared" si="11"/>
        <v>9.743556534144826</v>
      </c>
      <c r="G152" t="str">
        <f t="shared" si="15"/>
        <v>19954</v>
      </c>
      <c r="H152" s="2">
        <f t="shared" si="14"/>
        <v>2.3364752260807364</v>
      </c>
      <c r="I152" s="2">
        <f t="shared" si="16"/>
        <v>0.56643710196404573</v>
      </c>
      <c r="J152" s="2">
        <f t="shared" si="19"/>
        <v>-13.275293533128817</v>
      </c>
      <c r="O152" t="s">
        <v>232</v>
      </c>
      <c r="P152" s="11">
        <v>66.115414999999999</v>
      </c>
      <c r="Q152" s="12">
        <v>1417.3333333333333</v>
      </c>
      <c r="R152" s="12">
        <v>689.66666666666663</v>
      </c>
    </row>
    <row r="153" spans="1:18" x14ac:dyDescent="0.25">
      <c r="A153" s="1">
        <v>35125</v>
      </c>
      <c r="B153" s="2">
        <f t="shared" si="17"/>
        <v>3.1130986466552155</v>
      </c>
      <c r="C153" s="2">
        <f t="shared" si="18"/>
        <v>12.212373367211777</v>
      </c>
      <c r="D153" s="2">
        <f t="shared" si="11"/>
        <v>25.163382021731515</v>
      </c>
      <c r="G153" t="str">
        <f t="shared" si="15"/>
        <v>19961</v>
      </c>
      <c r="H153" s="2">
        <f t="shared" si="14"/>
        <v>2.655948269087216</v>
      </c>
      <c r="I153" s="2">
        <f t="shared" si="16"/>
        <v>12.801914198224139</v>
      </c>
      <c r="J153" s="2">
        <f t="shared" si="19"/>
        <v>28.766946746448262</v>
      </c>
      <c r="O153" t="s">
        <v>233</v>
      </c>
      <c r="P153" s="11">
        <v>66.550106999999997</v>
      </c>
      <c r="Q153" s="12">
        <v>1460.6666666666667</v>
      </c>
      <c r="R153" s="12">
        <v>734.66666666666663</v>
      </c>
    </row>
    <row r="154" spans="1:18" x14ac:dyDescent="0.25">
      <c r="A154" s="1">
        <v>35217</v>
      </c>
      <c r="B154" s="2">
        <f t="shared" si="17"/>
        <v>1.554587138596647</v>
      </c>
      <c r="C154" s="2">
        <f t="shared" si="18"/>
        <v>17.35250022757613</v>
      </c>
      <c r="D154" s="2">
        <f t="shared" si="11"/>
        <v>10.554911561081942</v>
      </c>
      <c r="G154" t="str">
        <f t="shared" si="15"/>
        <v>19962</v>
      </c>
      <c r="H154" s="2">
        <f t="shared" si="14"/>
        <v>-3.2104016906124633</v>
      </c>
      <c r="I154" s="2">
        <f t="shared" si="16"/>
        <v>9.9346973740368494</v>
      </c>
      <c r="J154" s="2">
        <f t="shared" si="19"/>
        <v>-0.18136472324434827</v>
      </c>
      <c r="O154" t="s">
        <v>234</v>
      </c>
      <c r="P154" s="11">
        <v>66.009422000000001</v>
      </c>
      <c r="Q154" s="12">
        <v>1495.6666666666667</v>
      </c>
      <c r="R154" s="12">
        <v>734.33333333333337</v>
      </c>
    </row>
    <row r="155" spans="1:18" x14ac:dyDescent="0.25">
      <c r="A155" s="1">
        <v>35309</v>
      </c>
      <c r="B155" s="2">
        <f t="shared" si="17"/>
        <v>0.43181476386648654</v>
      </c>
      <c r="C155" s="2">
        <f t="shared" si="18"/>
        <v>6.2067930732193286</v>
      </c>
      <c r="D155" s="2">
        <f t="shared" si="11"/>
        <v>12.089007057967255</v>
      </c>
      <c r="G155" t="str">
        <f t="shared" si="15"/>
        <v>19963</v>
      </c>
      <c r="H155" s="2">
        <f t="shared" si="14"/>
        <v>-5.4762749089543039E-2</v>
      </c>
      <c r="I155" s="2">
        <f t="shared" si="16"/>
        <v>1.5241236186522844</v>
      </c>
      <c r="J155" s="2">
        <f t="shared" si="19"/>
        <v>33.045739741793923</v>
      </c>
      <c r="O155" t="s">
        <v>235</v>
      </c>
      <c r="P155" s="11">
        <v>66.000382999999999</v>
      </c>
      <c r="Q155" s="12">
        <v>1501.3333333333333</v>
      </c>
      <c r="R155" s="12">
        <v>788.66666666666663</v>
      </c>
    </row>
    <row r="156" spans="1:18" x14ac:dyDescent="0.25">
      <c r="A156" s="1">
        <v>35400</v>
      </c>
      <c r="B156" s="2">
        <f t="shared" si="17"/>
        <v>0.18829464429230003</v>
      </c>
      <c r="C156" s="2">
        <f t="shared" si="18"/>
        <v>0.90377832573634009</v>
      </c>
      <c r="D156" s="2">
        <f t="shared" ref="D156:D219" si="20">AVERAGE(J153:J156)</f>
        <v>12.577977935302226</v>
      </c>
      <c r="G156" t="str">
        <f t="shared" si="15"/>
        <v>19964</v>
      </c>
      <c r="H156" s="2">
        <f t="shared" si="14"/>
        <v>1.3623947477839904</v>
      </c>
      <c r="I156" s="2">
        <f t="shared" si="16"/>
        <v>-20.645621887967913</v>
      </c>
      <c r="J156" s="2">
        <f t="shared" si="19"/>
        <v>-11.319410023788933</v>
      </c>
      <c r="O156" t="s">
        <v>236</v>
      </c>
      <c r="P156" s="11">
        <v>66.224040000000002</v>
      </c>
      <c r="Q156" s="12">
        <v>1417</v>
      </c>
      <c r="R156" s="12">
        <v>765.33333333333337</v>
      </c>
    </row>
    <row r="157" spans="1:18" x14ac:dyDescent="0.25">
      <c r="A157" s="1">
        <v>35490</v>
      </c>
      <c r="B157" s="2">
        <f t="shared" si="17"/>
        <v>1.3427136280377838E-2</v>
      </c>
      <c r="C157" s="2">
        <f t="shared" si="18"/>
        <v>-1.1726064854506362</v>
      </c>
      <c r="D157" s="2">
        <f t="shared" si="20"/>
        <v>13.438768209157814</v>
      </c>
      <c r="G157" t="str">
        <f t="shared" si="15"/>
        <v>19971</v>
      </c>
      <c r="H157" s="2">
        <f t="shared" si="14"/>
        <v>1.9564782370395273</v>
      </c>
      <c r="I157" s="2">
        <f t="shared" si="16"/>
        <v>4.4963749534762343</v>
      </c>
      <c r="J157" s="2">
        <f t="shared" si="19"/>
        <v>32.210107841870617</v>
      </c>
      <c r="O157" t="s">
        <v>237</v>
      </c>
      <c r="P157" s="11">
        <v>66.545604999999995</v>
      </c>
      <c r="Q157" s="12">
        <v>1432.6666666666667</v>
      </c>
      <c r="R157" s="12">
        <v>820.66666666666663</v>
      </c>
    </row>
    <row r="158" spans="1:18" x14ac:dyDescent="0.25">
      <c r="A158" s="1">
        <v>35582</v>
      </c>
      <c r="B158" s="2">
        <f t="shared" si="17"/>
        <v>1.089221075003413</v>
      </c>
      <c r="C158" s="2">
        <f t="shared" si="18"/>
        <v>-0.49160137227384526</v>
      </c>
      <c r="D158" s="2">
        <f t="shared" si="20"/>
        <v>7.426369462442068</v>
      </c>
      <c r="G158" t="str">
        <f t="shared" si="15"/>
        <v>19972</v>
      </c>
      <c r="H158" s="2">
        <f t="shared" si="14"/>
        <v>1.0927740642796779</v>
      </c>
      <c r="I158" s="2">
        <f t="shared" si="16"/>
        <v>12.658717826744015</v>
      </c>
      <c r="J158" s="2">
        <f t="shared" si="19"/>
        <v>-24.230959710107335</v>
      </c>
      <c r="O158" t="s">
        <v>238</v>
      </c>
      <c r="P158" s="11">
        <v>66.726663000000002</v>
      </c>
      <c r="Q158" s="12">
        <v>1476</v>
      </c>
      <c r="R158" s="12">
        <v>765.66666666666663</v>
      </c>
    </row>
    <row r="159" spans="1:18" x14ac:dyDescent="0.25">
      <c r="A159" s="1">
        <v>35674</v>
      </c>
      <c r="B159" s="2">
        <f t="shared" si="17"/>
        <v>2.1814635427085283</v>
      </c>
      <c r="C159" s="2">
        <f t="shared" si="18"/>
        <v>-2.0917770389903358</v>
      </c>
      <c r="D159" s="2">
        <f t="shared" si="20"/>
        <v>7.0528582342187569</v>
      </c>
      <c r="G159" t="str">
        <f t="shared" si="15"/>
        <v>19973</v>
      </c>
      <c r="H159" s="2">
        <f t="shared" si="14"/>
        <v>4.3142071217309175</v>
      </c>
      <c r="I159" s="2">
        <f t="shared" si="16"/>
        <v>-4.8765790482136806</v>
      </c>
      <c r="J159" s="2">
        <f t="shared" si="19"/>
        <v>31.551694828900679</v>
      </c>
      <c r="O159" t="s">
        <v>239</v>
      </c>
      <c r="P159" s="11">
        <v>67.434985999999995</v>
      </c>
      <c r="Q159" s="12">
        <v>1457.6666666666667</v>
      </c>
      <c r="R159" s="12">
        <v>820</v>
      </c>
    </row>
    <row r="160" spans="1:18" x14ac:dyDescent="0.25">
      <c r="A160" s="1">
        <v>35765</v>
      </c>
      <c r="B160" s="2">
        <f t="shared" si="17"/>
        <v>3.0846989081198872</v>
      </c>
      <c r="C160" s="2">
        <f t="shared" si="18"/>
        <v>8.5726020680223165</v>
      </c>
      <c r="D160" s="2">
        <f t="shared" si="20"/>
        <v>9.760982420841124</v>
      </c>
      <c r="G160" t="str">
        <f t="shared" si="15"/>
        <v>19974</v>
      </c>
      <c r="H160" s="2">
        <f t="shared" si="14"/>
        <v>4.9753362094294262</v>
      </c>
      <c r="I160" s="2">
        <f t="shared" si="16"/>
        <v>22.0118945400827</v>
      </c>
      <c r="J160" s="2">
        <f t="shared" si="19"/>
        <v>-0.4869132772994611</v>
      </c>
      <c r="O160" t="s">
        <v>240</v>
      </c>
      <c r="P160" s="11">
        <v>68.258555000000001</v>
      </c>
      <c r="Q160" s="12">
        <v>1532</v>
      </c>
      <c r="R160" s="12">
        <v>819</v>
      </c>
    </row>
    <row r="161" spans="1:18" x14ac:dyDescent="0.25">
      <c r="A161" s="1">
        <v>35855</v>
      </c>
      <c r="B161" s="2">
        <f t="shared" si="17"/>
        <v>4.2356199687664464</v>
      </c>
      <c r="C161" s="2">
        <f t="shared" si="18"/>
        <v>9.2351296755369461</v>
      </c>
      <c r="D161" s="2">
        <f t="shared" si="20"/>
        <v>6.8214227939433334</v>
      </c>
      <c r="G161" t="str">
        <f t="shared" si="15"/>
        <v>19981</v>
      </c>
      <c r="H161" s="2">
        <f t="shared" si="14"/>
        <v>6.560162479625764</v>
      </c>
      <c r="I161" s="2">
        <f t="shared" si="16"/>
        <v>7.1464853835347508</v>
      </c>
      <c r="J161" s="2">
        <f t="shared" si="19"/>
        <v>20.451869334279451</v>
      </c>
      <c r="O161" t="s">
        <v>241</v>
      </c>
      <c r="P161" s="11">
        <v>69.351491999999993</v>
      </c>
      <c r="Q161" s="12">
        <v>1558.6666666666667</v>
      </c>
      <c r="R161" s="12">
        <v>858</v>
      </c>
    </row>
    <row r="162" spans="1:18" x14ac:dyDescent="0.25">
      <c r="A162" s="1">
        <v>35947</v>
      </c>
      <c r="B162" s="2">
        <f t="shared" si="17"/>
        <v>4.3528030935252211</v>
      </c>
      <c r="C162" s="2">
        <f t="shared" si="18"/>
        <v>6.9588677118146425</v>
      </c>
      <c r="D162" s="2">
        <f t="shared" si="20"/>
        <v>17.083696313871432</v>
      </c>
      <c r="G162" t="str">
        <f t="shared" si="15"/>
        <v>19982</v>
      </c>
      <c r="H162" s="2">
        <f t="shared" si="14"/>
        <v>1.561506563314774</v>
      </c>
      <c r="I162" s="2">
        <f t="shared" si="16"/>
        <v>3.5536699718548004</v>
      </c>
      <c r="J162" s="2">
        <f t="shared" si="19"/>
        <v>16.818134369605065</v>
      </c>
      <c r="O162" t="s">
        <v>242</v>
      </c>
      <c r="P162" s="11">
        <v>69.620653000000004</v>
      </c>
      <c r="Q162" s="12">
        <v>1572.3333333333333</v>
      </c>
      <c r="R162" s="12">
        <v>892</v>
      </c>
    </row>
    <row r="163" spans="1:18" x14ac:dyDescent="0.25">
      <c r="A163" s="1">
        <v>36039</v>
      </c>
      <c r="B163" s="2">
        <f t="shared" si="17"/>
        <v>4.3495318526263702</v>
      </c>
      <c r="C163" s="2">
        <f t="shared" si="18"/>
        <v>12.146936431024193</v>
      </c>
      <c r="D163" s="2">
        <f t="shared" si="20"/>
        <v>5.998441251465934</v>
      </c>
      <c r="G163" t="str">
        <f t="shared" si="15"/>
        <v>19983</v>
      </c>
      <c r="H163" s="2">
        <f t="shared" si="14"/>
        <v>4.3011221581355175</v>
      </c>
      <c r="I163" s="2">
        <f t="shared" si="16"/>
        <v>15.875695828624515</v>
      </c>
      <c r="J163" s="2">
        <f t="shared" si="19"/>
        <v>-12.789325420721321</v>
      </c>
      <c r="O163" t="s">
        <v>243</v>
      </c>
      <c r="P163" s="11">
        <v>70.357489999999999</v>
      </c>
      <c r="Q163" s="12">
        <v>1631.3333333333333</v>
      </c>
      <c r="R163" s="12">
        <v>862</v>
      </c>
    </row>
    <row r="164" spans="1:18" x14ac:dyDescent="0.25">
      <c r="A164" s="1">
        <v>36130</v>
      </c>
      <c r="B164" s="2">
        <f t="shared" si="17"/>
        <v>4.2887385456980507</v>
      </c>
      <c r="C164" s="2">
        <f t="shared" si="18"/>
        <v>12.706576427484052</v>
      </c>
      <c r="D164" s="2">
        <f t="shared" si="20"/>
        <v>17.333066595262761</v>
      </c>
      <c r="G164" t="str">
        <f t="shared" si="15"/>
        <v>19984</v>
      </c>
      <c r="H164" s="2">
        <f t="shared" si="14"/>
        <v>4.7321629817161481</v>
      </c>
      <c r="I164" s="2">
        <f t="shared" si="16"/>
        <v>24.250454525922137</v>
      </c>
      <c r="J164" s="2">
        <f t="shared" si="19"/>
        <v>44.851588097887849</v>
      </c>
      <c r="O164" t="s">
        <v>244</v>
      </c>
      <c r="P164" s="11">
        <v>71.175471999999999</v>
      </c>
      <c r="Q164" s="12">
        <v>1722.3333333333333</v>
      </c>
      <c r="R164" s="12">
        <v>945.66666666666663</v>
      </c>
    </row>
    <row r="165" spans="1:18" x14ac:dyDescent="0.25">
      <c r="A165" s="1">
        <v>36220</v>
      </c>
      <c r="B165" s="2">
        <f t="shared" si="17"/>
        <v>3.6117258895933366</v>
      </c>
      <c r="C165" s="2">
        <f t="shared" si="18"/>
        <v>10.173667767674678</v>
      </c>
      <c r="D165" s="2">
        <f t="shared" si="20"/>
        <v>4.4791437280231481</v>
      </c>
      <c r="G165" t="str">
        <f t="shared" si="15"/>
        <v>19991</v>
      </c>
      <c r="H165" s="2">
        <f t="shared" si="14"/>
        <v>3.8521118552069078</v>
      </c>
      <c r="I165" s="2">
        <f t="shared" si="16"/>
        <v>-2.9851492557027459</v>
      </c>
      <c r="J165" s="2">
        <f t="shared" si="19"/>
        <v>-30.963822134678999</v>
      </c>
      <c r="O165" t="s">
        <v>245</v>
      </c>
      <c r="P165" s="11">
        <v>71.851226999999994</v>
      </c>
      <c r="Q165" s="12">
        <v>1709.3333333333333</v>
      </c>
      <c r="R165" s="12">
        <v>862</v>
      </c>
    </row>
    <row r="166" spans="1:18" x14ac:dyDescent="0.25">
      <c r="A166" s="1">
        <v>36312</v>
      </c>
      <c r="B166" s="2">
        <f t="shared" si="17"/>
        <v>3.6708052516610916</v>
      </c>
      <c r="C166" s="2">
        <f t="shared" si="18"/>
        <v>2.2747764619174049</v>
      </c>
      <c r="D166" s="2">
        <f t="shared" si="20"/>
        <v>6.2802050830203786</v>
      </c>
      <c r="G166" t="str">
        <f t="shared" si="15"/>
        <v>19992</v>
      </c>
      <c r="H166" s="2">
        <f t="shared" ref="H166:H197" si="21">((P166/P165)^4-1)*100</f>
        <v>1.7978240115857913</v>
      </c>
      <c r="I166" s="2">
        <f t="shared" si="16"/>
        <v>-28.041895251174289</v>
      </c>
      <c r="J166" s="2">
        <f t="shared" si="19"/>
        <v>24.022379789593984</v>
      </c>
      <c r="O166" t="s">
        <v>246</v>
      </c>
      <c r="P166" s="11">
        <v>72.172011999999995</v>
      </c>
      <c r="Q166" s="12">
        <v>1574.3333333333333</v>
      </c>
      <c r="R166" s="12">
        <v>909.66666666666663</v>
      </c>
    </row>
    <row r="167" spans="1:18" x14ac:dyDescent="0.25">
      <c r="A167" s="1">
        <v>36404</v>
      </c>
      <c r="B167" s="2">
        <f t="shared" si="17"/>
        <v>3.4407753534225813</v>
      </c>
      <c r="C167" s="2">
        <f t="shared" si="18"/>
        <v>3.5186382170192818</v>
      </c>
      <c r="D167" s="2">
        <f t="shared" si="20"/>
        <v>5.6839809113323163</v>
      </c>
      <c r="G167" t="str">
        <f t="shared" si="15"/>
        <v>19993</v>
      </c>
      <c r="H167" s="2">
        <f t="shared" si="21"/>
        <v>3.381002565181479</v>
      </c>
      <c r="I167" s="2">
        <f t="shared" si="16"/>
        <v>20.851142849032023</v>
      </c>
      <c r="J167" s="2">
        <f t="shared" si="19"/>
        <v>-15.174222107473568</v>
      </c>
      <c r="O167" t="s">
        <v>247</v>
      </c>
      <c r="P167" s="11">
        <v>72.774461000000002</v>
      </c>
      <c r="Q167" s="12">
        <v>1650.6666666666667</v>
      </c>
      <c r="R167" s="12">
        <v>873</v>
      </c>
    </row>
    <row r="168" spans="1:18" x14ac:dyDescent="0.25">
      <c r="A168" s="1">
        <v>36495</v>
      </c>
      <c r="B168" s="2">
        <f t="shared" si="17"/>
        <v>2.9216158284542382</v>
      </c>
      <c r="C168" s="2">
        <f t="shared" si="18"/>
        <v>-2.3007668270409178</v>
      </c>
      <c r="D168" s="2">
        <f t="shared" si="20"/>
        <v>-5.9462850548456379</v>
      </c>
      <c r="G168" t="str">
        <f t="shared" si="15"/>
        <v>19994</v>
      </c>
      <c r="H168" s="2">
        <f t="shared" si="21"/>
        <v>2.6555248818427746</v>
      </c>
      <c r="I168" s="2">
        <f t="shared" si="16"/>
        <v>0.97283434968133964</v>
      </c>
      <c r="J168" s="2">
        <f t="shared" si="19"/>
        <v>-1.669475766823969</v>
      </c>
      <c r="O168" t="s">
        <v>248</v>
      </c>
      <c r="P168" s="11">
        <v>73.252859000000001</v>
      </c>
      <c r="Q168" s="12">
        <v>1654.6666666666667</v>
      </c>
      <c r="R168" s="12">
        <v>869.33333333333337</v>
      </c>
    </row>
    <row r="169" spans="1:18" x14ac:dyDescent="0.25">
      <c r="A169" s="1">
        <v>36586</v>
      </c>
      <c r="B169" s="2">
        <f t="shared" si="17"/>
        <v>3.1724878747764471</v>
      </c>
      <c r="C169" s="2">
        <f t="shared" si="18"/>
        <v>-1.2915633788486318</v>
      </c>
      <c r="D169" s="2">
        <f t="shared" si="20"/>
        <v>2.6096630768886517</v>
      </c>
      <c r="G169" t="str">
        <f t="shared" si="15"/>
        <v>20001</v>
      </c>
      <c r="H169" s="2">
        <f t="shared" si="21"/>
        <v>4.8556000404957445</v>
      </c>
      <c r="I169" s="2">
        <f t="shared" si="16"/>
        <v>1.0516645370663991</v>
      </c>
      <c r="J169" s="2">
        <f t="shared" si="19"/>
        <v>3.2599703922581602</v>
      </c>
      <c r="O169" t="s">
        <v>249</v>
      </c>
      <c r="P169" s="11">
        <v>74.126328000000001</v>
      </c>
      <c r="Q169" s="12">
        <v>1659</v>
      </c>
      <c r="R169" s="12">
        <v>876.33333333333337</v>
      </c>
    </row>
    <row r="170" spans="1:18" x14ac:dyDescent="0.25">
      <c r="A170" s="1">
        <v>36678</v>
      </c>
      <c r="B170" s="2">
        <f t="shared" si="17"/>
        <v>3.5752742194628651</v>
      </c>
      <c r="C170" s="2">
        <f t="shared" si="18"/>
        <v>1.6358073732964602</v>
      </c>
      <c r="D170" s="2">
        <f t="shared" si="20"/>
        <v>-8.2460467532975272</v>
      </c>
      <c r="G170" t="str">
        <f t="shared" si="15"/>
        <v>20002</v>
      </c>
      <c r="H170" s="2">
        <f t="shared" si="21"/>
        <v>3.4089693903314622</v>
      </c>
      <c r="I170" s="2">
        <f t="shared" si="16"/>
        <v>-16.332412242593918</v>
      </c>
      <c r="J170" s="2">
        <f t="shared" si="19"/>
        <v>-19.400459531150737</v>
      </c>
      <c r="O170" t="s">
        <v>250</v>
      </c>
      <c r="P170" s="11">
        <v>74.750145000000003</v>
      </c>
      <c r="Q170" s="12">
        <v>1586.6666666666667</v>
      </c>
      <c r="R170" s="12">
        <v>830.33333333333337</v>
      </c>
    </row>
    <row r="171" spans="1:18" x14ac:dyDescent="0.25">
      <c r="A171" s="1">
        <v>36770</v>
      </c>
      <c r="B171" s="2">
        <f t="shared" si="17"/>
        <v>3.8845750277685331</v>
      </c>
      <c r="C171" s="2">
        <f t="shared" si="18"/>
        <v>-8.4117331860292417</v>
      </c>
      <c r="D171" s="2">
        <f t="shared" si="20"/>
        <v>2.42329192801283</v>
      </c>
      <c r="G171" t="str">
        <f t="shared" si="15"/>
        <v>20003</v>
      </c>
      <c r="H171" s="2">
        <f t="shared" si="21"/>
        <v>4.6182057984041514</v>
      </c>
      <c r="I171" s="2">
        <f t="shared" si="16"/>
        <v>-19.339019388270785</v>
      </c>
      <c r="J171" s="2">
        <f t="shared" si="19"/>
        <v>27.503132617767868</v>
      </c>
      <c r="O171" t="s">
        <v>251</v>
      </c>
      <c r="P171" s="11">
        <v>75.598618000000002</v>
      </c>
      <c r="Q171" s="12">
        <v>1503.6666666666667</v>
      </c>
      <c r="R171" s="12">
        <v>882.33333333333337</v>
      </c>
    </row>
    <row r="172" spans="1:18" x14ac:dyDescent="0.25">
      <c r="A172" s="1">
        <v>36861</v>
      </c>
      <c r="B172" s="2">
        <f t="shared" ref="B172:B203" si="22">AVERAGE(H169:H172)</f>
        <v>4.4450756069720434</v>
      </c>
      <c r="C172" s="2">
        <f t="shared" si="18"/>
        <v>-5.8627432615106549</v>
      </c>
      <c r="D172" s="2">
        <f t="shared" si="20"/>
        <v>8.9630488009350895</v>
      </c>
      <c r="G172" t="str">
        <f t="shared" si="15"/>
        <v>20004</v>
      </c>
      <c r="H172" s="2">
        <f t="shared" si="21"/>
        <v>4.8975271986568147</v>
      </c>
      <c r="I172" s="2">
        <f t="shared" si="16"/>
        <v>11.168794047755682</v>
      </c>
      <c r="J172" s="2">
        <f t="shared" si="19"/>
        <v>24.489551724865066</v>
      </c>
      <c r="O172" t="s">
        <v>252</v>
      </c>
      <c r="P172" s="11">
        <v>76.507704000000004</v>
      </c>
      <c r="Q172" s="12">
        <v>1544</v>
      </c>
      <c r="R172" s="12">
        <v>932</v>
      </c>
    </row>
    <row r="173" spans="1:18" x14ac:dyDescent="0.25">
      <c r="A173" s="1">
        <v>36951</v>
      </c>
      <c r="B173" s="2">
        <f t="shared" si="22"/>
        <v>5.1114727221421354</v>
      </c>
      <c r="C173" s="2">
        <f t="shared" si="18"/>
        <v>-1.934525052679481</v>
      </c>
      <c r="D173" s="2">
        <f t="shared" si="20"/>
        <v>9.6843889846698321</v>
      </c>
      <c r="G173" t="str">
        <f t="shared" si="15"/>
        <v>20011</v>
      </c>
      <c r="H173" s="2">
        <f t="shared" si="21"/>
        <v>7.5211885011761126</v>
      </c>
      <c r="I173" s="2">
        <f t="shared" si="16"/>
        <v>16.764537372391096</v>
      </c>
      <c r="J173" s="2">
        <f t="shared" si="19"/>
        <v>6.1453311271971289</v>
      </c>
      <c r="O173" t="s">
        <v>253</v>
      </c>
      <c r="P173" s="11">
        <v>77.907394999999994</v>
      </c>
      <c r="Q173" s="12">
        <v>1605</v>
      </c>
      <c r="R173" s="12">
        <v>946</v>
      </c>
    </row>
    <row r="174" spans="1:18" x14ac:dyDescent="0.25">
      <c r="A174" s="1">
        <v>37043</v>
      </c>
      <c r="B174" s="2">
        <f t="shared" si="22"/>
        <v>5.15807997971649</v>
      </c>
      <c r="C174" s="2">
        <f t="shared" si="18"/>
        <v>3.7429830743856307</v>
      </c>
      <c r="D174" s="2">
        <f t="shared" si="20"/>
        <v>9.2966852282732972</v>
      </c>
      <c r="G174" t="str">
        <f t="shared" si="15"/>
        <v>20012</v>
      </c>
      <c r="H174" s="2">
        <f t="shared" si="21"/>
        <v>3.5953984206288814</v>
      </c>
      <c r="I174" s="2">
        <f t="shared" si="16"/>
        <v>6.3776202656665282</v>
      </c>
      <c r="J174" s="2">
        <f t="shared" si="19"/>
        <v>-20.951274556736877</v>
      </c>
      <c r="O174" t="s">
        <v>254</v>
      </c>
      <c r="P174" s="11">
        <v>78.598416999999998</v>
      </c>
      <c r="Q174" s="12">
        <v>1630</v>
      </c>
      <c r="R174" s="12">
        <v>892</v>
      </c>
    </row>
    <row r="175" spans="1:18" x14ac:dyDescent="0.25">
      <c r="A175" s="1">
        <v>37135</v>
      </c>
      <c r="B175" s="2">
        <f t="shared" si="22"/>
        <v>5.502333561032879</v>
      </c>
      <c r="C175" s="2">
        <f t="shared" si="18"/>
        <v>6.768102266071141</v>
      </c>
      <c r="D175" s="2">
        <f t="shared" si="20"/>
        <v>-0.33469821755298401</v>
      </c>
      <c r="G175" t="str">
        <f t="shared" si="15"/>
        <v>20013</v>
      </c>
      <c r="H175" s="2">
        <f t="shared" si="21"/>
        <v>5.9952201236697089</v>
      </c>
      <c r="I175" s="2">
        <f t="shared" si="16"/>
        <v>-7.2385426215287429</v>
      </c>
      <c r="J175" s="2">
        <f t="shared" si="19"/>
        <v>-11.022401165537254</v>
      </c>
      <c r="O175" t="s">
        <v>255</v>
      </c>
      <c r="P175" s="11">
        <v>79.750859000000005</v>
      </c>
      <c r="Q175" s="12">
        <v>1599.6666666666667</v>
      </c>
      <c r="R175" s="12">
        <v>866.33333333333337</v>
      </c>
    </row>
    <row r="176" spans="1:18" x14ac:dyDescent="0.25">
      <c r="A176" s="1">
        <v>37226</v>
      </c>
      <c r="B176" s="2">
        <f t="shared" si="22"/>
        <v>5.7511258795120703</v>
      </c>
      <c r="C176" s="2">
        <f t="shared" si="18"/>
        <v>2.1723063349426193</v>
      </c>
      <c r="D176" s="2">
        <f t="shared" si="20"/>
        <v>0.98738635589077628</v>
      </c>
      <c r="G176" t="str">
        <f t="shared" si="15"/>
        <v>20014</v>
      </c>
      <c r="H176" s="2">
        <f t="shared" si="21"/>
        <v>5.8926964725735775</v>
      </c>
      <c r="I176" s="2">
        <f t="shared" si="16"/>
        <v>-7.2143896767584037</v>
      </c>
      <c r="J176" s="2">
        <f t="shared" si="19"/>
        <v>29.777890018640107</v>
      </c>
      <c r="O176" t="s">
        <v>256</v>
      </c>
      <c r="P176" s="11">
        <v>80.900623999999993</v>
      </c>
      <c r="Q176" s="12">
        <v>1570</v>
      </c>
      <c r="R176" s="12">
        <v>924.66666666666663</v>
      </c>
    </row>
    <row r="177" spans="1:18" x14ac:dyDescent="0.25">
      <c r="A177" s="1">
        <v>37316</v>
      </c>
      <c r="B177" s="2">
        <f t="shared" si="22"/>
        <v>5.2265832263032888</v>
      </c>
      <c r="C177" s="2">
        <f t="shared" si="18"/>
        <v>9.2457400345727621</v>
      </c>
      <c r="D177" s="2">
        <f t="shared" si="20"/>
        <v>-1.3678191309151182</v>
      </c>
      <c r="G177" t="str">
        <f t="shared" si="15"/>
        <v>20021</v>
      </c>
      <c r="H177" s="2">
        <f t="shared" si="21"/>
        <v>5.4230178883409863</v>
      </c>
      <c r="I177" s="2">
        <f t="shared" si="16"/>
        <v>45.058272170911671</v>
      </c>
      <c r="J177" s="2">
        <f t="shared" si="19"/>
        <v>-3.2754908200264499</v>
      </c>
      <c r="O177" t="s">
        <v>257</v>
      </c>
      <c r="P177" s="11">
        <v>81.975813000000002</v>
      </c>
      <c r="Q177" s="12">
        <v>1723</v>
      </c>
      <c r="R177" s="12">
        <v>917</v>
      </c>
    </row>
    <row r="178" spans="1:18" x14ac:dyDescent="0.25">
      <c r="A178" s="1">
        <v>37408</v>
      </c>
      <c r="B178" s="2">
        <f t="shared" si="22"/>
        <v>4.9804808313391122</v>
      </c>
      <c r="C178" s="2">
        <f t="shared" si="18"/>
        <v>5.8452108763271671</v>
      </c>
      <c r="D178" s="2">
        <f t="shared" si="20"/>
        <v>8.5258522904891674</v>
      </c>
      <c r="G178" t="str">
        <f t="shared" si="15"/>
        <v>20022</v>
      </c>
      <c r="H178" s="2">
        <f t="shared" si="21"/>
        <v>2.6109888407721771</v>
      </c>
      <c r="I178" s="2">
        <f t="shared" si="16"/>
        <v>-7.224496367315858</v>
      </c>
      <c r="J178" s="2">
        <f t="shared" si="19"/>
        <v>18.623411128880264</v>
      </c>
      <c r="O178" t="s">
        <v>258</v>
      </c>
      <c r="P178" s="11">
        <v>82.505747</v>
      </c>
      <c r="Q178" s="12">
        <v>1691</v>
      </c>
      <c r="R178" s="12">
        <v>957</v>
      </c>
    </row>
    <row r="179" spans="1:18" x14ac:dyDescent="0.25">
      <c r="A179" s="1">
        <v>37500</v>
      </c>
      <c r="B179" s="2">
        <f t="shared" si="22"/>
        <v>4.9371411711144955</v>
      </c>
      <c r="C179" s="2">
        <f t="shared" si="18"/>
        <v>8.0314877369797415</v>
      </c>
      <c r="D179" s="2">
        <f t="shared" si="20"/>
        <v>16.646938176161065</v>
      </c>
      <c r="G179" t="str">
        <f t="shared" si="15"/>
        <v>20023</v>
      </c>
      <c r="H179" s="2">
        <f t="shared" si="21"/>
        <v>5.82186148277124</v>
      </c>
      <c r="I179" s="2">
        <f t="shared" si="16"/>
        <v>1.5065648210815574</v>
      </c>
      <c r="J179" s="2">
        <f t="shared" si="19"/>
        <v>21.461942377150333</v>
      </c>
      <c r="O179" t="s">
        <v>259</v>
      </c>
      <c r="P179" s="11">
        <v>83.681229000000002</v>
      </c>
      <c r="Q179" s="12">
        <v>1697.3333333333333</v>
      </c>
      <c r="R179" s="12">
        <v>1004.6666666666666</v>
      </c>
    </row>
    <row r="180" spans="1:18" x14ac:dyDescent="0.25">
      <c r="A180" s="1">
        <v>37591</v>
      </c>
      <c r="B180" s="2">
        <f t="shared" si="22"/>
        <v>4.6786816620661309</v>
      </c>
      <c r="C180" s="2">
        <f t="shared" si="18"/>
        <v>11.795161118391267</v>
      </c>
      <c r="D180" s="2">
        <f t="shared" si="20"/>
        <v>11.394486155892814</v>
      </c>
      <c r="G180" t="str">
        <f t="shared" si="15"/>
        <v>20024</v>
      </c>
      <c r="H180" s="2">
        <f t="shared" si="21"/>
        <v>4.8588584363801202</v>
      </c>
      <c r="I180" s="2">
        <f t="shared" si="16"/>
        <v>7.8403038488876975</v>
      </c>
      <c r="J180" s="2">
        <f t="shared" si="19"/>
        <v>8.7680819375671071</v>
      </c>
      <c r="O180" t="s">
        <v>260</v>
      </c>
      <c r="P180" s="11">
        <v>84.679704000000001</v>
      </c>
      <c r="Q180" s="12">
        <v>1729.6666666666667</v>
      </c>
      <c r="R180" s="12">
        <v>1026</v>
      </c>
    </row>
    <row r="181" spans="1:18" x14ac:dyDescent="0.25">
      <c r="A181" s="1">
        <v>37681</v>
      </c>
      <c r="B181" s="2">
        <f t="shared" si="22"/>
        <v>3.8749383119848546</v>
      </c>
      <c r="C181" s="2">
        <f t="shared" si="18"/>
        <v>0.89876826044170688</v>
      </c>
      <c r="D181" s="2">
        <f t="shared" si="20"/>
        <v>7.8531826264183948</v>
      </c>
      <c r="G181" t="str">
        <f t="shared" si="15"/>
        <v>20031</v>
      </c>
      <c r="H181" s="2">
        <f t="shared" si="21"/>
        <v>2.2080444880158812</v>
      </c>
      <c r="I181" s="2">
        <f t="shared" si="16"/>
        <v>1.4727007391134306</v>
      </c>
      <c r="J181" s="2">
        <f t="shared" si="19"/>
        <v>-17.440704937924124</v>
      </c>
      <c r="O181" t="s">
        <v>261</v>
      </c>
      <c r="P181" s="11">
        <v>85.143324000000007</v>
      </c>
      <c r="Q181" s="12">
        <v>1736</v>
      </c>
      <c r="R181" s="12">
        <v>978</v>
      </c>
    </row>
    <row r="182" spans="1:18" x14ac:dyDescent="0.25">
      <c r="A182" s="1">
        <v>37773</v>
      </c>
      <c r="B182" s="2">
        <f t="shared" si="22"/>
        <v>4.0423494598876957</v>
      </c>
      <c r="C182" s="2">
        <f t="shared" si="18"/>
        <v>3.7381977794548771</v>
      </c>
      <c r="D182" s="2">
        <f t="shared" si="20"/>
        <v>17.3880371458743</v>
      </c>
      <c r="G182" t="str">
        <f t="shared" si="15"/>
        <v>20032</v>
      </c>
      <c r="H182" s="2">
        <f t="shared" si="21"/>
        <v>3.2806334323835395</v>
      </c>
      <c r="I182" s="2">
        <f t="shared" si="16"/>
        <v>4.1332217087368228</v>
      </c>
      <c r="J182" s="2">
        <f t="shared" si="19"/>
        <v>56.762829206703877</v>
      </c>
      <c r="O182" t="s">
        <v>262</v>
      </c>
      <c r="P182" s="11">
        <v>85.833203999999995</v>
      </c>
      <c r="Q182" s="12">
        <v>1753.6666666666667</v>
      </c>
      <c r="R182" s="12">
        <v>1094.3333333333333</v>
      </c>
    </row>
    <row r="183" spans="1:18" x14ac:dyDescent="0.25">
      <c r="A183" s="1">
        <v>37865</v>
      </c>
      <c r="B183" s="2">
        <f t="shared" si="22"/>
        <v>3.4424367819640924</v>
      </c>
      <c r="C183" s="2">
        <f t="shared" si="18"/>
        <v>12.066424482417641</v>
      </c>
      <c r="D183" s="2">
        <f t="shared" si="20"/>
        <v>19.501994116522589</v>
      </c>
      <c r="G183" t="str">
        <f t="shared" si="15"/>
        <v>20033</v>
      </c>
      <c r="H183" s="2">
        <f t="shared" si="21"/>
        <v>3.4222107710768279</v>
      </c>
      <c r="I183" s="2">
        <f t="shared" si="16"/>
        <v>34.819471632932618</v>
      </c>
      <c r="J183" s="2">
        <f t="shared" si="19"/>
        <v>29.917770259743492</v>
      </c>
      <c r="O183" t="s">
        <v>263</v>
      </c>
      <c r="P183" s="11">
        <v>86.558312000000001</v>
      </c>
      <c r="Q183" s="12">
        <v>1889.6666666666667</v>
      </c>
      <c r="R183" s="12">
        <v>1168.3333333333333</v>
      </c>
    </row>
    <row r="184" spans="1:18" x14ac:dyDescent="0.25">
      <c r="A184" s="1">
        <v>37956</v>
      </c>
      <c r="B184" s="2">
        <f t="shared" si="22"/>
        <v>4.8944929408747226</v>
      </c>
      <c r="C184" s="2">
        <f t="shared" si="18"/>
        <v>18.775010746445126</v>
      </c>
      <c r="D184" s="2">
        <f t="shared" si="20"/>
        <v>13.573944373430336</v>
      </c>
      <c r="G184" t="str">
        <f t="shared" si="15"/>
        <v>20034</v>
      </c>
      <c r="H184" s="2">
        <f t="shared" si="21"/>
        <v>10.667083072022642</v>
      </c>
      <c r="I184" s="2">
        <f t="shared" si="16"/>
        <v>34.674648904997632</v>
      </c>
      <c r="J184" s="2">
        <f t="shared" si="19"/>
        <v>-14.944117034801907</v>
      </c>
      <c r="O184" t="s">
        <v>264</v>
      </c>
      <c r="P184" s="11">
        <v>88.779642999999993</v>
      </c>
      <c r="Q184" s="12">
        <v>2035.6666666666667</v>
      </c>
      <c r="R184" s="12">
        <v>1122</v>
      </c>
    </row>
    <row r="185" spans="1:18" x14ac:dyDescent="0.25">
      <c r="A185" s="1">
        <v>38047</v>
      </c>
      <c r="B185" s="2">
        <f t="shared" si="22"/>
        <v>5.2580006254660629</v>
      </c>
      <c r="C185" s="2">
        <f t="shared" si="18"/>
        <v>13.122419317067124</v>
      </c>
      <c r="D185" s="2">
        <f t="shared" si="20"/>
        <v>25.645101336833235</v>
      </c>
      <c r="G185" t="str">
        <f t="shared" si="15"/>
        <v>20041</v>
      </c>
      <c r="H185" s="2">
        <f t="shared" si="21"/>
        <v>3.6620752263812451</v>
      </c>
      <c r="I185" s="2">
        <f t="shared" si="16"/>
        <v>-21.137664978398575</v>
      </c>
      <c r="J185" s="2">
        <f t="shared" si="19"/>
        <v>30.843922915687472</v>
      </c>
      <c r="O185" t="s">
        <v>265</v>
      </c>
      <c r="P185" s="11">
        <v>89.581507999999999</v>
      </c>
      <c r="Q185" s="12">
        <v>1918.3333333333333</v>
      </c>
      <c r="R185" s="12">
        <v>1200</v>
      </c>
    </row>
    <row r="186" spans="1:18" x14ac:dyDescent="0.25">
      <c r="A186" s="1">
        <v>38139</v>
      </c>
      <c r="B186" s="2">
        <f t="shared" si="22"/>
        <v>5.9111106799433699</v>
      </c>
      <c r="C186" s="2">
        <f t="shared" si="18"/>
        <v>13.094369046471684</v>
      </c>
      <c r="D186" s="2">
        <f t="shared" si="20"/>
        <v>11.649406344756732</v>
      </c>
      <c r="G186" t="str">
        <f t="shared" si="15"/>
        <v>20042</v>
      </c>
      <c r="H186" s="2">
        <f t="shared" si="21"/>
        <v>5.8930736502927683</v>
      </c>
      <c r="I186" s="2">
        <f t="shared" si="16"/>
        <v>4.0210206263550541</v>
      </c>
      <c r="J186" s="2">
        <f t="shared" si="19"/>
        <v>0.78004923839787299</v>
      </c>
      <c r="O186" t="s">
        <v>266</v>
      </c>
      <c r="P186" s="11">
        <v>90.873081999999997</v>
      </c>
      <c r="Q186" s="12">
        <v>1937.3333333333333</v>
      </c>
      <c r="R186" s="12">
        <v>1202.3333333333333</v>
      </c>
    </row>
    <row r="187" spans="1:18" x14ac:dyDescent="0.25">
      <c r="A187" s="1">
        <v>38231</v>
      </c>
      <c r="B187" s="2">
        <f t="shared" si="22"/>
        <v>8.4901131977953348</v>
      </c>
      <c r="C187" s="2">
        <f t="shared" si="18"/>
        <v>6.5007349411078224</v>
      </c>
      <c r="D187" s="2">
        <f t="shared" si="20"/>
        <v>0.75606464889464142</v>
      </c>
      <c r="G187" t="str">
        <f t="shared" si="15"/>
        <v>20043</v>
      </c>
      <c r="H187" s="2">
        <f t="shared" si="21"/>
        <v>13.738220842484683</v>
      </c>
      <c r="I187" s="2">
        <f t="shared" si="16"/>
        <v>8.4449352114771781</v>
      </c>
      <c r="J187" s="2">
        <f t="shared" si="19"/>
        <v>-13.655596523704872</v>
      </c>
      <c r="O187" t="s">
        <v>267</v>
      </c>
      <c r="P187" s="11">
        <v>93.845157</v>
      </c>
      <c r="Q187" s="12">
        <v>1977</v>
      </c>
      <c r="R187" s="12">
        <v>1159</v>
      </c>
    </row>
    <row r="188" spans="1:18" x14ac:dyDescent="0.25">
      <c r="A188" s="1">
        <v>38322</v>
      </c>
      <c r="B188" s="2">
        <f t="shared" si="22"/>
        <v>7.3829130529774964</v>
      </c>
      <c r="C188" s="2">
        <f t="shared" si="18"/>
        <v>-2.7528438961438284</v>
      </c>
      <c r="D188" s="2">
        <f t="shared" si="20"/>
        <v>12.460097449887357</v>
      </c>
      <c r="G188" t="str">
        <f t="shared" si="15"/>
        <v>20044</v>
      </c>
      <c r="H188" s="2">
        <f t="shared" si="21"/>
        <v>6.2382824927512903</v>
      </c>
      <c r="I188" s="2">
        <f t="shared" si="16"/>
        <v>-2.3396664440089698</v>
      </c>
      <c r="J188" s="2">
        <f t="shared" si="19"/>
        <v>31.87201416916896</v>
      </c>
      <c r="O188" t="s">
        <v>268</v>
      </c>
      <c r="P188" s="11">
        <v>95.275694999999999</v>
      </c>
      <c r="Q188" s="12">
        <v>1965.3333333333333</v>
      </c>
      <c r="R188" s="12">
        <v>1242</v>
      </c>
    </row>
    <row r="189" spans="1:18" x14ac:dyDescent="0.25">
      <c r="A189" s="1">
        <v>38412</v>
      </c>
      <c r="B189" s="2">
        <f t="shared" si="22"/>
        <v>8.3247156868054049</v>
      </c>
      <c r="C189" s="2">
        <f t="shared" si="18"/>
        <v>8.3971664845871299</v>
      </c>
      <c r="D189" s="2">
        <f t="shared" si="20"/>
        <v>8.246929204052428</v>
      </c>
      <c r="G189" t="str">
        <f t="shared" si="15"/>
        <v>20051</v>
      </c>
      <c r="H189" s="2">
        <f t="shared" si="21"/>
        <v>7.4292857616928831</v>
      </c>
      <c r="I189" s="2">
        <f t="shared" si="16"/>
        <v>23.462376544525256</v>
      </c>
      <c r="J189" s="2">
        <f t="shared" si="19"/>
        <v>13.991249932347749</v>
      </c>
      <c r="O189" t="s">
        <v>269</v>
      </c>
      <c r="P189" s="11">
        <v>96.998003999999995</v>
      </c>
      <c r="Q189" s="12">
        <v>2071.6666666666665</v>
      </c>
      <c r="R189" s="12">
        <v>1283.3333333333333</v>
      </c>
    </row>
    <row r="190" spans="1:18" x14ac:dyDescent="0.25">
      <c r="A190" s="1">
        <v>38504</v>
      </c>
      <c r="B190" s="2">
        <f t="shared" si="22"/>
        <v>9.1717549680367938</v>
      </c>
      <c r="C190" s="2">
        <f t="shared" si="18"/>
        <v>6.424770656431229</v>
      </c>
      <c r="D190" s="2">
        <f t="shared" si="20"/>
        <v>7.2817566696234781</v>
      </c>
      <c r="G190" t="str">
        <f t="shared" si="15"/>
        <v>20052</v>
      </c>
      <c r="H190" s="2">
        <f t="shared" si="21"/>
        <v>9.2812307752183187</v>
      </c>
      <c r="I190" s="2">
        <f t="shared" si="16"/>
        <v>-3.8685626862685507</v>
      </c>
      <c r="J190" s="2">
        <f t="shared" si="19"/>
        <v>-3.0806408993179213</v>
      </c>
      <c r="O190" t="s">
        <v>270</v>
      </c>
      <c r="P190" s="11">
        <v>99.174311000000003</v>
      </c>
      <c r="Q190" s="12">
        <v>2051.3333333333335</v>
      </c>
      <c r="R190" s="12">
        <v>1273.3333333333333</v>
      </c>
    </row>
    <row r="191" spans="1:18" x14ac:dyDescent="0.25">
      <c r="A191" s="1">
        <v>38596</v>
      </c>
      <c r="B191" s="2">
        <f t="shared" si="22"/>
        <v>7.6872713565772468</v>
      </c>
      <c r="C191" s="2">
        <f t="shared" si="18"/>
        <v>6.7717479070866622</v>
      </c>
      <c r="D191" s="2">
        <f t="shared" si="20"/>
        <v>12.523858689396071</v>
      </c>
      <c r="G191" t="str">
        <f t="shared" si="15"/>
        <v>20053</v>
      </c>
      <c r="H191" s="2">
        <f t="shared" si="21"/>
        <v>7.8002863966464941</v>
      </c>
      <c r="I191" s="2">
        <f t="shared" si="16"/>
        <v>9.8328442140989125</v>
      </c>
      <c r="J191" s="2">
        <f t="shared" si="19"/>
        <v>7.3128115553855011</v>
      </c>
      <c r="O191" t="s">
        <v>271</v>
      </c>
      <c r="P191" s="11">
        <v>101.054154</v>
      </c>
      <c r="Q191" s="12">
        <v>2100</v>
      </c>
      <c r="R191" s="12">
        <v>1296</v>
      </c>
    </row>
    <row r="192" spans="1:18" x14ac:dyDescent="0.25">
      <c r="A192" s="1">
        <v>38687</v>
      </c>
      <c r="B192" s="2">
        <f t="shared" si="22"/>
        <v>7.8730601005438992</v>
      </c>
      <c r="C192" s="2">
        <f t="shared" si="18"/>
        <v>5.8976638958899352</v>
      </c>
      <c r="D192" s="2">
        <f t="shared" si="20"/>
        <v>2.1051728095945106</v>
      </c>
      <c r="G192" t="str">
        <f t="shared" si="15"/>
        <v>20054</v>
      </c>
      <c r="H192" s="2">
        <f t="shared" si="21"/>
        <v>6.9814374686179015</v>
      </c>
      <c r="I192" s="2">
        <f t="shared" si="16"/>
        <v>-5.8360024887958772</v>
      </c>
      <c r="J192" s="2">
        <f t="shared" si="19"/>
        <v>-9.8027293500372874</v>
      </c>
      <c r="O192" t="s">
        <v>272</v>
      </c>
      <c r="P192" s="11">
        <v>102.77353100000001</v>
      </c>
      <c r="Q192" s="12">
        <v>2068.6666666666665</v>
      </c>
      <c r="R192" s="12">
        <v>1263</v>
      </c>
    </row>
    <row r="193" spans="1:18" x14ac:dyDescent="0.25">
      <c r="A193" s="1">
        <v>38777</v>
      </c>
      <c r="B193" s="2">
        <f t="shared" si="22"/>
        <v>7.1948070863396607</v>
      </c>
      <c r="C193" s="2">
        <f t="shared" si="18"/>
        <v>2.6247892558019155</v>
      </c>
      <c r="D193" s="2">
        <f t="shared" si="20"/>
        <v>-11.09799827371463</v>
      </c>
      <c r="G193" t="str">
        <f t="shared" si="15"/>
        <v>20061</v>
      </c>
      <c r="H193" s="2">
        <f t="shared" si="21"/>
        <v>4.7162737048759285</v>
      </c>
      <c r="I193" s="2">
        <f t="shared" si="16"/>
        <v>10.370877984173177</v>
      </c>
      <c r="J193" s="2">
        <f t="shared" si="19"/>
        <v>-38.821434400888812</v>
      </c>
      <c r="O193" t="s">
        <v>273</v>
      </c>
      <c r="P193" s="11">
        <v>103.96444099999999</v>
      </c>
      <c r="Q193" s="12">
        <v>2120.3333333333335</v>
      </c>
      <c r="R193" s="12">
        <v>1117</v>
      </c>
    </row>
    <row r="194" spans="1:18" x14ac:dyDescent="0.25">
      <c r="A194" s="1">
        <v>38869</v>
      </c>
      <c r="B194" s="2">
        <f t="shared" si="22"/>
        <v>4.718831050463959</v>
      </c>
      <c r="C194" s="2">
        <f t="shared" si="18"/>
        <v>-6.7627421276938744</v>
      </c>
      <c r="D194" s="2">
        <f t="shared" si="20"/>
        <v>-12.296146891759292</v>
      </c>
      <c r="G194" t="str">
        <f t="shared" si="15"/>
        <v>20062</v>
      </c>
      <c r="H194" s="2">
        <f t="shared" si="21"/>
        <v>-0.6226733682844876</v>
      </c>
      <c r="I194" s="2">
        <f t="shared" si="16"/>
        <v>-41.41868822025171</v>
      </c>
      <c r="J194" s="2">
        <f t="shared" si="19"/>
        <v>-7.8732353714965679</v>
      </c>
      <c r="O194" t="s">
        <v>274</v>
      </c>
      <c r="P194" s="11">
        <v>103.802222</v>
      </c>
      <c r="Q194" s="12">
        <v>1855</v>
      </c>
      <c r="R194" s="12">
        <v>1094.3333333333333</v>
      </c>
    </row>
    <row r="195" spans="1:18" x14ac:dyDescent="0.25">
      <c r="A195" s="1">
        <v>38961</v>
      </c>
      <c r="B195" s="2">
        <f t="shared" si="22"/>
        <v>2.8364605580858706</v>
      </c>
      <c r="C195" s="2">
        <f t="shared" si="18"/>
        <v>-16.489563865439106</v>
      </c>
      <c r="D195" s="2">
        <f t="shared" si="20"/>
        <v>-21.3177160142269</v>
      </c>
      <c r="G195" t="str">
        <f t="shared" si="15"/>
        <v>20063</v>
      </c>
      <c r="H195" s="2">
        <f t="shared" si="21"/>
        <v>0.27080442713414143</v>
      </c>
      <c r="I195" s="2">
        <f t="shared" si="16"/>
        <v>-29.074442736882013</v>
      </c>
      <c r="J195" s="2">
        <f t="shared" si="19"/>
        <v>-28.773464934484927</v>
      </c>
      <c r="O195" t="s">
        <v>275</v>
      </c>
      <c r="P195" s="11">
        <v>103.872426</v>
      </c>
      <c r="Q195" s="12">
        <v>1702.3333333333333</v>
      </c>
      <c r="R195" s="12">
        <v>1005.3333333333334</v>
      </c>
    </row>
    <row r="196" spans="1:18" x14ac:dyDescent="0.25">
      <c r="A196" s="1">
        <v>39052</v>
      </c>
      <c r="B196" s="2">
        <f t="shared" si="22"/>
        <v>2.5612166582701685</v>
      </c>
      <c r="C196" s="2">
        <f t="shared" si="18"/>
        <v>-21.943826983344863</v>
      </c>
      <c r="D196" s="2">
        <f t="shared" si="20"/>
        <v>-21.231781699905088</v>
      </c>
      <c r="G196" t="str">
        <f t="shared" si="15"/>
        <v>20064</v>
      </c>
      <c r="H196" s="2">
        <f t="shared" si="21"/>
        <v>5.8804618693550914</v>
      </c>
      <c r="I196" s="2">
        <f t="shared" si="16"/>
        <v>-27.65305496041891</v>
      </c>
      <c r="J196" s="2">
        <f t="shared" si="19"/>
        <v>-9.4589920927500515</v>
      </c>
      <c r="O196" t="s">
        <v>276</v>
      </c>
      <c r="P196" s="11">
        <v>105.366907</v>
      </c>
      <c r="Q196" s="12">
        <v>1570</v>
      </c>
      <c r="R196" s="12">
        <v>980.66666666666663</v>
      </c>
    </row>
    <row r="197" spans="1:18" x14ac:dyDescent="0.25">
      <c r="A197" s="1">
        <v>39142</v>
      </c>
      <c r="B197" s="2">
        <f t="shared" si="22"/>
        <v>0.94676465371158747</v>
      </c>
      <c r="C197" s="2">
        <f t="shared" si="18"/>
        <v>-30.771978843448871</v>
      </c>
      <c r="D197" s="2">
        <f t="shared" si="20"/>
        <v>-22.372005148145135</v>
      </c>
      <c r="G197" t="str">
        <f t="shared" si="15"/>
        <v>20071</v>
      </c>
      <c r="H197" s="2">
        <f t="shared" si="21"/>
        <v>-1.7415343133583949</v>
      </c>
      <c r="I197" s="2">
        <f t="shared" si="16"/>
        <v>-24.941729456242832</v>
      </c>
      <c r="J197" s="2">
        <f t="shared" si="19"/>
        <v>-43.382328193848984</v>
      </c>
      <c r="O197" t="s">
        <v>277</v>
      </c>
      <c r="P197" s="11">
        <v>104.90513</v>
      </c>
      <c r="Q197" s="12">
        <v>1461.3333333333333</v>
      </c>
      <c r="R197" s="12">
        <v>850.66666666666663</v>
      </c>
    </row>
    <row r="198" spans="1:18" x14ac:dyDescent="0.25">
      <c r="A198" s="1">
        <v>39234</v>
      </c>
      <c r="B198" s="2">
        <f t="shared" si="22"/>
        <v>-8.881296112302195E-2</v>
      </c>
      <c r="C198" s="2">
        <f t="shared" si="18"/>
        <v>-21.116958658758822</v>
      </c>
      <c r="D198" s="2">
        <f t="shared" si="20"/>
        <v>-21.558678150664672</v>
      </c>
      <c r="G198" t="str">
        <f t="shared" si="15"/>
        <v>20072</v>
      </c>
      <c r="H198" s="2">
        <f t="shared" ref="H198:H229" si="23">((P198/P197)^4-1)*100</f>
        <v>-4.7649838276229257</v>
      </c>
      <c r="I198" s="2">
        <f t="shared" si="16"/>
        <v>-2.798607481491544</v>
      </c>
      <c r="J198" s="2">
        <f t="shared" si="19"/>
        <v>-4.6199273815747288</v>
      </c>
      <c r="O198" t="s">
        <v>278</v>
      </c>
      <c r="P198" s="11">
        <v>103.63248</v>
      </c>
      <c r="Q198" s="12">
        <v>1451</v>
      </c>
      <c r="R198" s="12">
        <v>840.66666666666663</v>
      </c>
    </row>
    <row r="199" spans="1:18" x14ac:dyDescent="0.25">
      <c r="A199" s="1">
        <v>39326</v>
      </c>
      <c r="B199" s="2">
        <f t="shared" si="22"/>
        <v>-1.8190145938536237</v>
      </c>
      <c r="C199" s="2">
        <f t="shared" si="18"/>
        <v>-23.278584025746476</v>
      </c>
      <c r="D199" s="2">
        <f t="shared" si="20"/>
        <v>-25.838801930859169</v>
      </c>
      <c r="G199" t="str">
        <f t="shared" si="15"/>
        <v>20073</v>
      </c>
      <c r="H199" s="2">
        <f t="shared" si="23"/>
        <v>-6.6500021037882657</v>
      </c>
      <c r="I199" s="2">
        <f t="shared" si="16"/>
        <v>-37.72094420483262</v>
      </c>
      <c r="J199" s="2">
        <f t="shared" si="19"/>
        <v>-45.893960055262916</v>
      </c>
      <c r="O199" t="s">
        <v>279</v>
      </c>
      <c r="P199" s="11">
        <v>101.864878</v>
      </c>
      <c r="Q199" s="12">
        <v>1289</v>
      </c>
      <c r="R199" s="12">
        <v>721</v>
      </c>
    </row>
    <row r="200" spans="1:18" x14ac:dyDescent="0.25">
      <c r="A200" s="1">
        <v>39417</v>
      </c>
      <c r="B200" s="2">
        <f t="shared" si="22"/>
        <v>-4.3618992169776458</v>
      </c>
      <c r="C200" s="2">
        <f t="shared" si="18"/>
        <v>-24.626588866889922</v>
      </c>
      <c r="D200" s="2">
        <f t="shared" si="20"/>
        <v>-30.670553478950897</v>
      </c>
      <c r="G200" t="str">
        <f t="shared" si="15"/>
        <v>20074</v>
      </c>
      <c r="H200" s="2">
        <f t="shared" si="23"/>
        <v>-4.2910766231409987</v>
      </c>
      <c r="I200" s="2">
        <f t="shared" si="16"/>
        <v>-33.045074324992683</v>
      </c>
      <c r="J200" s="2">
        <f t="shared" si="19"/>
        <v>-28.785998285116964</v>
      </c>
      <c r="O200" t="s">
        <v>280</v>
      </c>
      <c r="P200" s="11">
        <v>100.754065</v>
      </c>
      <c r="Q200" s="12">
        <v>1166</v>
      </c>
      <c r="R200" s="12">
        <v>662.33333333333337</v>
      </c>
    </row>
    <row r="201" spans="1:18" x14ac:dyDescent="0.25">
      <c r="A201" s="1">
        <v>39508</v>
      </c>
      <c r="B201" s="2">
        <f t="shared" si="22"/>
        <v>-5.3343326554682484</v>
      </c>
      <c r="C201" s="2">
        <f t="shared" si="18"/>
        <v>-26.056616607565989</v>
      </c>
      <c r="D201" s="2">
        <f t="shared" si="20"/>
        <v>-29.610494590610141</v>
      </c>
      <c r="G201" t="str">
        <f t="shared" ref="G201:G264" si="24">O201</f>
        <v>20081</v>
      </c>
      <c r="H201" s="2">
        <f t="shared" si="23"/>
        <v>-5.6312680673208053</v>
      </c>
      <c r="I201" s="2">
        <f t="shared" si="16"/>
        <v>-30.661840418947108</v>
      </c>
      <c r="J201" s="2">
        <f t="shared" si="19"/>
        <v>-39.142092640485956</v>
      </c>
      <c r="O201" t="s">
        <v>281</v>
      </c>
      <c r="P201" s="11">
        <v>99.304654999999997</v>
      </c>
      <c r="Q201" s="12">
        <v>1064</v>
      </c>
      <c r="R201" s="12">
        <v>585</v>
      </c>
    </row>
    <row r="202" spans="1:18" x14ac:dyDescent="0.25">
      <c r="A202" s="1">
        <v>39600</v>
      </c>
      <c r="B202" s="2">
        <f t="shared" si="22"/>
        <v>-7.6994793388001304</v>
      </c>
      <c r="C202" s="2">
        <f t="shared" si="18"/>
        <v>-30.005050409148748</v>
      </c>
      <c r="D202" s="2">
        <f t="shared" si="20"/>
        <v>-39.127443435004345</v>
      </c>
      <c r="G202" t="str">
        <f t="shared" si="24"/>
        <v>20082</v>
      </c>
      <c r="H202" s="2">
        <f t="shared" si="23"/>
        <v>-14.225570560950452</v>
      </c>
      <c r="I202" s="2">
        <f t="shared" ref="I202:I270" si="25">((Q202/Q201)^4-1)*100</f>
        <v>-18.592342687822583</v>
      </c>
      <c r="J202" s="2">
        <f t="shared" si="19"/>
        <v>-42.687722759151548</v>
      </c>
      <c r="O202" t="s">
        <v>282</v>
      </c>
      <c r="P202" s="11">
        <v>95.567245</v>
      </c>
      <c r="Q202" s="12">
        <v>1010.6666666666666</v>
      </c>
      <c r="R202" s="12">
        <v>509</v>
      </c>
    </row>
    <row r="203" spans="1:18" x14ac:dyDescent="0.25">
      <c r="A203" s="1">
        <v>39692</v>
      </c>
      <c r="B203" s="2">
        <f t="shared" si="22"/>
        <v>-9.9829882394616085</v>
      </c>
      <c r="C203" s="2">
        <f t="shared" si="18"/>
        <v>-32.325026169011352</v>
      </c>
      <c r="D203" s="2">
        <f t="shared" si="20"/>
        <v>-37.606153857126571</v>
      </c>
      <c r="G203" t="str">
        <f t="shared" si="24"/>
        <v>20083</v>
      </c>
      <c r="H203" s="2">
        <f t="shared" si="23"/>
        <v>-15.784037706434173</v>
      </c>
      <c r="I203" s="2">
        <f t="shared" si="25"/>
        <v>-47.000847244283037</v>
      </c>
      <c r="J203" s="2">
        <f t="shared" si="19"/>
        <v>-39.808801743751822</v>
      </c>
      <c r="O203" t="s">
        <v>283</v>
      </c>
      <c r="P203" s="11">
        <v>91.549857000000003</v>
      </c>
      <c r="Q203" s="12">
        <v>862.33333333333337</v>
      </c>
      <c r="R203" s="12">
        <v>448.33333333333331</v>
      </c>
    </row>
    <row r="204" spans="1:18" x14ac:dyDescent="0.25">
      <c r="A204" s="1">
        <v>39783</v>
      </c>
      <c r="B204" s="2">
        <f t="shared" ref="B204:B235" si="26">AVERAGE(H201:H204)</f>
        <v>-7.9718901062504663</v>
      </c>
      <c r="C204" s="2">
        <f t="shared" si="18"/>
        <v>-40.328143775619992</v>
      </c>
      <c r="D204" s="2">
        <f t="shared" si="20"/>
        <v>-41.625357501308123</v>
      </c>
      <c r="G204" t="str">
        <f t="shared" si="24"/>
        <v>20084</v>
      </c>
      <c r="H204" s="2">
        <f t="shared" si="23"/>
        <v>3.7533159097035584</v>
      </c>
      <c r="I204" s="2">
        <f t="shared" si="25"/>
        <v>-65.057544751427244</v>
      </c>
      <c r="J204" s="2">
        <f t="shared" si="19"/>
        <v>-44.862812861843167</v>
      </c>
      <c r="O204" t="s">
        <v>284</v>
      </c>
      <c r="P204" s="11">
        <v>92.397063000000003</v>
      </c>
      <c r="Q204" s="12">
        <v>663</v>
      </c>
      <c r="R204" s="12">
        <v>386.33333333333331</v>
      </c>
    </row>
    <row r="205" spans="1:18" x14ac:dyDescent="0.25">
      <c r="A205" s="1">
        <v>39873</v>
      </c>
      <c r="B205" s="2">
        <f t="shared" si="26"/>
        <v>-5.0012540124845435</v>
      </c>
      <c r="C205" s="2">
        <f t="shared" si="18"/>
        <v>-47.783350098424677</v>
      </c>
      <c r="D205" s="2">
        <f t="shared" si="20"/>
        <v>-40.190648863157278</v>
      </c>
      <c r="G205" t="str">
        <f t="shared" si="24"/>
        <v>20091</v>
      </c>
      <c r="H205" s="2">
        <f t="shared" si="23"/>
        <v>6.2512763077428923</v>
      </c>
      <c r="I205" s="2">
        <f t="shared" si="25"/>
        <v>-60.482665710165875</v>
      </c>
      <c r="J205" s="2">
        <f t="shared" si="19"/>
        <v>-33.403258087882591</v>
      </c>
      <c r="O205" t="s">
        <v>285</v>
      </c>
      <c r="P205" s="11">
        <v>93.808395000000004</v>
      </c>
      <c r="Q205" s="12">
        <v>525.66666666666663</v>
      </c>
      <c r="R205" s="12">
        <v>349</v>
      </c>
    </row>
    <row r="206" spans="1:18" x14ac:dyDescent="0.25">
      <c r="A206" s="1">
        <v>39965</v>
      </c>
      <c r="B206" s="2">
        <f t="shared" si="26"/>
        <v>-4.5903581173650068</v>
      </c>
      <c r="C206" s="2">
        <f t="shared" si="18"/>
        <v>-41.445341185789061</v>
      </c>
      <c r="D206" s="2">
        <f t="shared" si="20"/>
        <v>-23.389100283628864</v>
      </c>
      <c r="G206" t="str">
        <f t="shared" si="24"/>
        <v>20092</v>
      </c>
      <c r="H206" s="2">
        <f t="shared" si="23"/>
        <v>-12.581986980472305</v>
      </c>
      <c r="I206" s="2">
        <f t="shared" si="25"/>
        <v>6.7596929627198987</v>
      </c>
      <c r="J206" s="2">
        <f t="shared" si="19"/>
        <v>24.518471558962119</v>
      </c>
      <c r="O206" t="s">
        <v>286</v>
      </c>
      <c r="P206" s="11">
        <v>90.707237000000006</v>
      </c>
      <c r="Q206" s="12">
        <v>534.33333333333337</v>
      </c>
      <c r="R206" s="12">
        <v>368.66666666666669</v>
      </c>
    </row>
    <row r="207" spans="1:18" x14ac:dyDescent="0.25">
      <c r="A207" s="1">
        <v>40057</v>
      </c>
      <c r="B207" s="2">
        <f t="shared" si="26"/>
        <v>-3.7876301213786103</v>
      </c>
      <c r="C207" s="2">
        <f t="shared" si="18"/>
        <v>-17.951271027118384</v>
      </c>
      <c r="D207" s="2">
        <f t="shared" si="20"/>
        <v>-2.0265700644307785</v>
      </c>
      <c r="G207" t="str">
        <f t="shared" si="24"/>
        <v>20093</v>
      </c>
      <c r="H207" s="2">
        <f t="shared" si="23"/>
        <v>-12.573125722488587</v>
      </c>
      <c r="I207" s="2">
        <f t="shared" si="25"/>
        <v>46.975433390399687</v>
      </c>
      <c r="J207" s="2">
        <f t="shared" si="19"/>
        <v>45.641319133040525</v>
      </c>
      <c r="O207" t="s">
        <v>287</v>
      </c>
      <c r="P207" s="11">
        <v>87.710820999999996</v>
      </c>
      <c r="Q207" s="12">
        <v>588.33333333333337</v>
      </c>
      <c r="R207" s="12">
        <v>405</v>
      </c>
    </row>
    <row r="208" spans="1:18" x14ac:dyDescent="0.25">
      <c r="A208" s="1">
        <v>40148</v>
      </c>
      <c r="B208" s="2">
        <f t="shared" si="26"/>
        <v>-5.9895835984752877</v>
      </c>
      <c r="C208" s="2">
        <f t="shared" ref="C208:C269" si="27">AVERAGE(I205:I208)</f>
        <v>-5.0188382041779462</v>
      </c>
      <c r="D208" s="2">
        <f t="shared" si="20"/>
        <v>2.4345555429033308</v>
      </c>
      <c r="G208" t="str">
        <f t="shared" si="24"/>
        <v>20094</v>
      </c>
      <c r="H208" s="2">
        <f t="shared" si="23"/>
        <v>-5.05449799868315</v>
      </c>
      <c r="I208" s="2">
        <f t="shared" si="25"/>
        <v>-13.327813459665494</v>
      </c>
      <c r="J208" s="2">
        <f t="shared" si="19"/>
        <v>-27.01831043250673</v>
      </c>
      <c r="O208" t="s">
        <v>288</v>
      </c>
      <c r="P208" s="11">
        <v>86.580836000000005</v>
      </c>
      <c r="Q208" s="12">
        <v>567.66666666666663</v>
      </c>
      <c r="R208" s="12">
        <v>374.33333333333331</v>
      </c>
    </row>
    <row r="209" spans="1:18" x14ac:dyDescent="0.25">
      <c r="A209" s="1">
        <v>40238</v>
      </c>
      <c r="B209" s="2">
        <f t="shared" si="26"/>
        <v>-8.9953306741959924</v>
      </c>
      <c r="C209" s="2">
        <f t="shared" si="27"/>
        <v>20.219065018607388</v>
      </c>
      <c r="D209" s="2">
        <f t="shared" si="20"/>
        <v>5.7802615087782065</v>
      </c>
      <c r="G209" t="str">
        <f t="shared" si="24"/>
        <v>20101</v>
      </c>
      <c r="H209" s="2">
        <f t="shared" si="23"/>
        <v>-5.7717119951399276</v>
      </c>
      <c r="I209" s="2">
        <f t="shared" si="25"/>
        <v>40.468947180975469</v>
      </c>
      <c r="J209" s="2">
        <f t="shared" si="19"/>
        <v>-20.020434224383088</v>
      </c>
      <c r="O209" t="s">
        <v>289</v>
      </c>
      <c r="P209" s="11">
        <v>85.303549000000004</v>
      </c>
      <c r="Q209" s="12">
        <v>618</v>
      </c>
      <c r="R209" s="12">
        <v>354</v>
      </c>
    </row>
    <row r="210" spans="1:18" x14ac:dyDescent="0.25">
      <c r="A210" s="1">
        <v>40330</v>
      </c>
      <c r="B210" s="2">
        <f t="shared" si="26"/>
        <v>-7.1866277940818186</v>
      </c>
      <c r="C210" s="2">
        <f t="shared" si="27"/>
        <v>16.038964430306407</v>
      </c>
      <c r="D210" s="2">
        <f t="shared" si="20"/>
        <v>-5.1396583743232469</v>
      </c>
      <c r="G210" t="str">
        <f t="shared" si="24"/>
        <v>20102</v>
      </c>
      <c r="H210" s="2">
        <f t="shared" si="23"/>
        <v>-5.3471754600156078</v>
      </c>
      <c r="I210" s="2">
        <f t="shared" si="25"/>
        <v>-9.960709390484034</v>
      </c>
      <c r="J210" s="2">
        <f t="shared" si="19"/>
        <v>-19.161207973443695</v>
      </c>
      <c r="O210" t="s">
        <v>290</v>
      </c>
      <c r="P210" s="11">
        <v>84.139610000000005</v>
      </c>
      <c r="Q210" s="12">
        <v>602</v>
      </c>
      <c r="R210" s="12">
        <v>335.66666666666669</v>
      </c>
    </row>
    <row r="211" spans="1:18" x14ac:dyDescent="0.25">
      <c r="A211" s="1">
        <v>40422</v>
      </c>
      <c r="B211" s="2">
        <f t="shared" si="26"/>
        <v>-3.2907015351150815</v>
      </c>
      <c r="C211" s="2">
        <f t="shared" si="27"/>
        <v>0.78663699292495082</v>
      </c>
      <c r="D211" s="2">
        <f t="shared" si="20"/>
        <v>-26.837149686231719</v>
      </c>
      <c r="G211" t="str">
        <f t="shared" si="24"/>
        <v>20103</v>
      </c>
      <c r="H211" s="2">
        <f t="shared" si="23"/>
        <v>3.0105793133783587</v>
      </c>
      <c r="I211" s="2">
        <f t="shared" si="25"/>
        <v>-14.03387635912614</v>
      </c>
      <c r="J211" s="2">
        <f t="shared" si="19"/>
        <v>-41.148646114593355</v>
      </c>
      <c r="O211" t="s">
        <v>291</v>
      </c>
      <c r="P211" s="11">
        <v>84.765855999999999</v>
      </c>
      <c r="Q211" s="12">
        <v>579.66666666666663</v>
      </c>
      <c r="R211" s="12">
        <v>294</v>
      </c>
    </row>
    <row r="212" spans="1:18" x14ac:dyDescent="0.25">
      <c r="A212" s="1">
        <v>40513</v>
      </c>
      <c r="B212" s="2">
        <f t="shared" si="26"/>
        <v>-3.119228191809309</v>
      </c>
      <c r="C212" s="2">
        <f t="shared" si="27"/>
        <v>-1.7259802172106173</v>
      </c>
      <c r="D212" s="2">
        <f t="shared" si="20"/>
        <v>-17.493354128179785</v>
      </c>
      <c r="G212" t="str">
        <f t="shared" si="24"/>
        <v>20104</v>
      </c>
      <c r="H212" s="2">
        <f t="shared" si="23"/>
        <v>-4.3686046254600601</v>
      </c>
      <c r="I212" s="2">
        <f t="shared" si="25"/>
        <v>-23.378282300207765</v>
      </c>
      <c r="J212" s="2">
        <f t="shared" si="19"/>
        <v>10.356871799700995</v>
      </c>
      <c r="O212" t="s">
        <v>292</v>
      </c>
      <c r="P212" s="11">
        <v>83.824520000000007</v>
      </c>
      <c r="Q212" s="12">
        <v>542.33333333333337</v>
      </c>
      <c r="R212" s="12">
        <v>301.33333333333331</v>
      </c>
    </row>
    <row r="213" spans="1:18" x14ac:dyDescent="0.25">
      <c r="A213" s="1">
        <v>40603</v>
      </c>
      <c r="B213" s="2">
        <f t="shared" si="26"/>
        <v>-4.9849922509492472</v>
      </c>
      <c r="C213" s="2">
        <f t="shared" si="27"/>
        <v>-3.6108391825879735</v>
      </c>
      <c r="D213" s="2">
        <f t="shared" si="20"/>
        <v>-15.343807706626873</v>
      </c>
      <c r="G213" t="str">
        <f t="shared" si="24"/>
        <v>20111</v>
      </c>
      <c r="H213" s="2">
        <f t="shared" si="23"/>
        <v>-13.234768231699679</v>
      </c>
      <c r="I213" s="2">
        <f t="shared" si="25"/>
        <v>32.929511319466044</v>
      </c>
      <c r="J213" s="2">
        <f t="shared" si="19"/>
        <v>-11.422248538171441</v>
      </c>
      <c r="O213" t="s">
        <v>293</v>
      </c>
      <c r="P213" s="11">
        <v>80.901674</v>
      </c>
      <c r="Q213" s="12">
        <v>582.33333333333337</v>
      </c>
      <c r="R213" s="12">
        <v>292.33333333333331</v>
      </c>
    </row>
    <row r="214" spans="1:18" x14ac:dyDescent="0.25">
      <c r="A214" s="1">
        <v>40695</v>
      </c>
      <c r="B214" s="2">
        <f t="shared" si="26"/>
        <v>-6.5347149650763656</v>
      </c>
      <c r="C214" s="2">
        <f t="shared" si="27"/>
        <v>-2.4663946233319543</v>
      </c>
      <c r="D214" s="2">
        <f t="shared" si="20"/>
        <v>-5.8010011908400223</v>
      </c>
      <c r="G214" t="str">
        <f t="shared" si="24"/>
        <v>20112</v>
      </c>
      <c r="H214" s="2">
        <f t="shared" si="23"/>
        <v>-11.546066316524083</v>
      </c>
      <c r="I214" s="2">
        <f t="shared" si="25"/>
        <v>-5.3829311534599578</v>
      </c>
      <c r="J214" s="2">
        <f t="shared" ref="J214:J270" si="28">((R214/R213)^4-1)*100</f>
        <v>19.010018089703706</v>
      </c>
      <c r="O214" t="s">
        <v>294</v>
      </c>
      <c r="P214" s="11">
        <v>78.457920999999999</v>
      </c>
      <c r="Q214" s="12">
        <v>574.33333333333337</v>
      </c>
      <c r="R214" s="12">
        <v>305.33333333333331</v>
      </c>
    </row>
    <row r="215" spans="1:18" x14ac:dyDescent="0.25">
      <c r="A215" s="1">
        <v>40787</v>
      </c>
      <c r="B215" s="2">
        <f t="shared" si="26"/>
        <v>-7.0382991379322863</v>
      </c>
      <c r="C215" s="2">
        <f t="shared" si="27"/>
        <v>9.8471365226484728</v>
      </c>
      <c r="D215" s="2">
        <f t="shared" si="20"/>
        <v>2.6812940771879372</v>
      </c>
      <c r="G215" t="str">
        <f t="shared" si="24"/>
        <v>20113</v>
      </c>
      <c r="H215" s="2">
        <f t="shared" si="23"/>
        <v>0.99624262195467939</v>
      </c>
      <c r="I215" s="2">
        <f t="shared" si="25"/>
        <v>35.220248224795569</v>
      </c>
      <c r="J215" s="2">
        <f t="shared" si="28"/>
        <v>-7.2194650424815094</v>
      </c>
      <c r="O215" t="s">
        <v>295</v>
      </c>
      <c r="P215" s="11">
        <v>78.652602999999999</v>
      </c>
      <c r="Q215" s="12">
        <v>619.33333333333337</v>
      </c>
      <c r="R215" s="12">
        <v>299.66666666666669</v>
      </c>
    </row>
    <row r="216" spans="1:18" x14ac:dyDescent="0.25">
      <c r="A216" s="1">
        <v>40878</v>
      </c>
      <c r="B216" s="2">
        <f t="shared" si="26"/>
        <v>-5.5724639267894478</v>
      </c>
      <c r="C216" s="2">
        <f t="shared" si="27"/>
        <v>25.274285639120887</v>
      </c>
      <c r="D216" s="2">
        <f t="shared" si="20"/>
        <v>11.120574677117876</v>
      </c>
      <c r="G216" t="str">
        <f t="shared" si="24"/>
        <v>20114</v>
      </c>
      <c r="H216" s="2">
        <f t="shared" si="23"/>
        <v>1.4947362191112923</v>
      </c>
      <c r="I216" s="2">
        <f t="shared" si="25"/>
        <v>38.330314165681891</v>
      </c>
      <c r="J216" s="2">
        <f t="shared" si="28"/>
        <v>44.113994199420745</v>
      </c>
      <c r="O216" t="s">
        <v>296</v>
      </c>
      <c r="P216" s="11">
        <v>78.944882000000007</v>
      </c>
      <c r="Q216" s="12">
        <v>671.66666666666663</v>
      </c>
      <c r="R216" s="12">
        <v>328.33333333333331</v>
      </c>
    </row>
    <row r="217" spans="1:18" x14ac:dyDescent="0.25">
      <c r="A217" s="1">
        <v>40969</v>
      </c>
      <c r="B217" s="2">
        <f t="shared" si="26"/>
        <v>-3.8254321141413223</v>
      </c>
      <c r="C217" s="2">
        <f t="shared" si="27"/>
        <v>22.790223056397618</v>
      </c>
      <c r="D217" s="2">
        <f t="shared" si="20"/>
        <v>21.876820679786434</v>
      </c>
      <c r="G217" t="str">
        <f t="shared" si="24"/>
        <v>20121</v>
      </c>
      <c r="H217" s="2">
        <f t="shared" si="23"/>
        <v>-6.246640981107177</v>
      </c>
      <c r="I217" s="2">
        <f t="shared" si="25"/>
        <v>22.99326098857297</v>
      </c>
      <c r="J217" s="2">
        <f t="shared" si="28"/>
        <v>31.602735472502786</v>
      </c>
      <c r="O217" t="s">
        <v>297</v>
      </c>
      <c r="P217" s="11">
        <v>77.682051999999999</v>
      </c>
      <c r="Q217" s="12">
        <v>707.33333333333337</v>
      </c>
      <c r="R217" s="12">
        <v>351.66666666666669</v>
      </c>
    </row>
    <row r="218" spans="1:18" x14ac:dyDescent="0.25">
      <c r="A218" s="1">
        <v>41061</v>
      </c>
      <c r="B218" s="2">
        <f t="shared" si="26"/>
        <v>-1.9286008722616461</v>
      </c>
      <c r="C218" s="2">
        <f t="shared" si="27"/>
        <v>28.976357030688234</v>
      </c>
      <c r="D218" s="2">
        <f t="shared" si="20"/>
        <v>19.988562369271801</v>
      </c>
      <c r="G218" t="str">
        <f t="shared" si="24"/>
        <v>20122</v>
      </c>
      <c r="H218" s="2">
        <f t="shared" si="23"/>
        <v>-3.9587413490053791</v>
      </c>
      <c r="I218" s="2">
        <f t="shared" si="25"/>
        <v>19.3616047437025</v>
      </c>
      <c r="J218" s="2">
        <f t="shared" si="28"/>
        <v>11.456984847645192</v>
      </c>
      <c r="O218" t="s">
        <v>298</v>
      </c>
      <c r="P218" s="11">
        <v>76.901560000000003</v>
      </c>
      <c r="Q218" s="12">
        <v>739.33333333333337</v>
      </c>
      <c r="R218" s="12">
        <v>361.33333333333331</v>
      </c>
    </row>
    <row r="219" spans="1:18" x14ac:dyDescent="0.25">
      <c r="A219" s="1">
        <v>41153</v>
      </c>
      <c r="B219" s="2">
        <f t="shared" si="26"/>
        <v>-1.1576555114265947</v>
      </c>
      <c r="C219" s="2">
        <f t="shared" si="27"/>
        <v>26.195416734320091</v>
      </c>
      <c r="D219" s="2">
        <f t="shared" si="20"/>
        <v>26.210446719665018</v>
      </c>
      <c r="G219" t="str">
        <f t="shared" si="24"/>
        <v>20123</v>
      </c>
      <c r="H219" s="2">
        <f t="shared" si="23"/>
        <v>4.0800240652948849</v>
      </c>
      <c r="I219" s="2">
        <f t="shared" si="25"/>
        <v>24.096487039322987</v>
      </c>
      <c r="J219" s="2">
        <f t="shared" si="28"/>
        <v>17.668072359091358</v>
      </c>
      <c r="O219" t="s">
        <v>299</v>
      </c>
      <c r="P219" s="11">
        <v>77.674237000000005</v>
      </c>
      <c r="Q219" s="12">
        <v>780.33333333333337</v>
      </c>
      <c r="R219" s="12">
        <v>376.33333333333331</v>
      </c>
    </row>
    <row r="220" spans="1:18" x14ac:dyDescent="0.25">
      <c r="A220" s="1">
        <v>41244</v>
      </c>
      <c r="B220" s="2">
        <f t="shared" si="26"/>
        <v>-1.0623866489367724</v>
      </c>
      <c r="C220" s="2">
        <f t="shared" si="27"/>
        <v>37.444200531031463</v>
      </c>
      <c r="D220" s="2">
        <f t="shared" ref="D220:D269" si="29">AVERAGE(J217:J220)</f>
        <v>17.00105780916126</v>
      </c>
      <c r="G220" t="str">
        <f t="shared" si="24"/>
        <v>20124</v>
      </c>
      <c r="H220" s="2">
        <f t="shared" si="23"/>
        <v>1.8758116690705817</v>
      </c>
      <c r="I220" s="2">
        <f t="shared" si="25"/>
        <v>83.325449352527386</v>
      </c>
      <c r="J220" s="2">
        <f t="shared" si="28"/>
        <v>7.2764385574057178</v>
      </c>
      <c r="O220" t="s">
        <v>300</v>
      </c>
      <c r="P220" s="11">
        <v>78.035957999999994</v>
      </c>
      <c r="Q220" s="12">
        <v>908</v>
      </c>
      <c r="R220" s="12">
        <v>383</v>
      </c>
    </row>
    <row r="221" spans="1:18" x14ac:dyDescent="0.25">
      <c r="A221" s="1">
        <v>41334</v>
      </c>
      <c r="B221" s="2">
        <f t="shared" si="26"/>
        <v>0.74064584592407612</v>
      </c>
      <c r="C221" s="2">
        <f t="shared" si="27"/>
        <v>37.075042975995736</v>
      </c>
      <c r="D221" s="2">
        <f t="shared" si="29"/>
        <v>29.934137809169247</v>
      </c>
      <c r="G221" t="str">
        <f t="shared" si="24"/>
        <v>20131</v>
      </c>
      <c r="H221" s="2">
        <f t="shared" si="23"/>
        <v>0.96548899833621693</v>
      </c>
      <c r="I221" s="2">
        <f t="shared" si="25"/>
        <v>21.516630768430069</v>
      </c>
      <c r="J221" s="2">
        <f t="shared" si="28"/>
        <v>83.335055472534719</v>
      </c>
      <c r="O221" t="s">
        <v>301</v>
      </c>
      <c r="P221" s="11">
        <v>78.223636999999997</v>
      </c>
      <c r="Q221" s="12">
        <v>953.33333333333337</v>
      </c>
      <c r="R221" s="12">
        <v>445.66666666666669</v>
      </c>
    </row>
    <row r="222" spans="1:18" x14ac:dyDescent="0.25">
      <c r="A222" s="1">
        <v>41426</v>
      </c>
      <c r="B222" s="2">
        <f t="shared" si="26"/>
        <v>2.916148100072169</v>
      </c>
      <c r="C222" s="2">
        <f t="shared" si="27"/>
        <v>24.41529990611745</v>
      </c>
      <c r="D222" s="2">
        <f t="shared" si="29"/>
        <v>27.219816214757071</v>
      </c>
      <c r="G222" t="str">
        <f t="shared" si="24"/>
        <v>20132</v>
      </c>
      <c r="H222" s="2">
        <f t="shared" si="23"/>
        <v>4.7432676675869923</v>
      </c>
      <c r="I222" s="2">
        <f t="shared" si="25"/>
        <v>-31.277367535810651</v>
      </c>
      <c r="J222" s="2">
        <f t="shared" si="28"/>
        <v>0.59969846999647913</v>
      </c>
      <c r="O222" t="s">
        <v>302</v>
      </c>
      <c r="P222" s="11">
        <v>79.135169000000005</v>
      </c>
      <c r="Q222" s="12">
        <v>868</v>
      </c>
      <c r="R222" s="12">
        <v>446.33333333333331</v>
      </c>
    </row>
    <row r="223" spans="1:18" x14ac:dyDescent="0.25">
      <c r="A223" s="1">
        <v>41518</v>
      </c>
      <c r="B223" s="2">
        <f t="shared" si="26"/>
        <v>2.8827235178890023</v>
      </c>
      <c r="C223" s="2">
        <f t="shared" si="27"/>
        <v>20.083838125393978</v>
      </c>
      <c r="D223" s="2">
        <f t="shared" si="29"/>
        <v>11.835827828575816</v>
      </c>
      <c r="G223" t="str">
        <f t="shared" si="24"/>
        <v>20133</v>
      </c>
      <c r="H223" s="2">
        <f t="shared" si="23"/>
        <v>3.9463257365622173</v>
      </c>
      <c r="I223" s="2">
        <f t="shared" si="25"/>
        <v>6.7706399164290998</v>
      </c>
      <c r="J223" s="2">
        <f t="shared" si="28"/>
        <v>-43.867881185633649</v>
      </c>
      <c r="O223" t="s">
        <v>303</v>
      </c>
      <c r="P223" s="11">
        <v>79.904606999999999</v>
      </c>
      <c r="Q223" s="12">
        <v>882.33333333333337</v>
      </c>
      <c r="R223" s="12">
        <v>386.33333333333331</v>
      </c>
    </row>
    <row r="224" spans="1:18" x14ac:dyDescent="0.25">
      <c r="A224" s="1">
        <v>41609</v>
      </c>
      <c r="B224" s="2">
        <f t="shared" si="26"/>
        <v>3.0839594252115798</v>
      </c>
      <c r="C224" s="2">
        <f t="shared" si="27"/>
        <v>17.006197621646777</v>
      </c>
      <c r="D224" s="2">
        <f t="shared" si="29"/>
        <v>27.463585291572223</v>
      </c>
      <c r="G224" t="str">
        <f t="shared" si="24"/>
        <v>20134</v>
      </c>
      <c r="H224" s="2">
        <f t="shared" si="23"/>
        <v>2.6807552983608929</v>
      </c>
      <c r="I224" s="2">
        <f t="shared" si="25"/>
        <v>71.014887337538596</v>
      </c>
      <c r="J224" s="2">
        <f t="shared" si="28"/>
        <v>69.787468409391337</v>
      </c>
      <c r="O224" t="s">
        <v>304</v>
      </c>
      <c r="P224" s="11">
        <v>80.434818000000007</v>
      </c>
      <c r="Q224" s="12">
        <v>1009</v>
      </c>
      <c r="R224" s="12">
        <v>441</v>
      </c>
    </row>
    <row r="225" spans="1:18" x14ac:dyDescent="0.25">
      <c r="A225" s="1">
        <v>41699</v>
      </c>
      <c r="B225" s="2">
        <f t="shared" si="26"/>
        <v>3.3033544639551664</v>
      </c>
      <c r="C225" s="2">
        <f t="shared" si="27"/>
        <v>4.9823974777819684</v>
      </c>
      <c r="D225" s="2">
        <f t="shared" si="29"/>
        <v>2.7247299308409136</v>
      </c>
      <c r="G225" t="str">
        <f t="shared" si="24"/>
        <v>20141</v>
      </c>
      <c r="H225" s="2">
        <f t="shared" si="23"/>
        <v>1.8430691533105614</v>
      </c>
      <c r="I225" s="2">
        <f t="shared" si="25"/>
        <v>-26.578569807029172</v>
      </c>
      <c r="J225" s="2">
        <f t="shared" si="28"/>
        <v>-15.620365970390516</v>
      </c>
      <c r="O225" t="s">
        <v>305</v>
      </c>
      <c r="P225" s="11">
        <v>80.802901000000006</v>
      </c>
      <c r="Q225" s="12">
        <v>934</v>
      </c>
      <c r="R225" s="12">
        <v>422.66666666666669</v>
      </c>
    </row>
    <row r="226" spans="1:18" x14ac:dyDescent="0.25">
      <c r="A226" s="1">
        <v>41791</v>
      </c>
      <c r="B226" s="2">
        <f t="shared" si="26"/>
        <v>3.310921783646442</v>
      </c>
      <c r="C226" s="2">
        <f t="shared" si="27"/>
        <v>18.977791165388936</v>
      </c>
      <c r="D226" s="2">
        <f t="shared" si="29"/>
        <v>2.8917585689836702</v>
      </c>
      <c r="G226" t="str">
        <f t="shared" si="24"/>
        <v>20142</v>
      </c>
      <c r="H226" s="2">
        <f t="shared" si="23"/>
        <v>4.7735369463520971</v>
      </c>
      <c r="I226" s="2">
        <f t="shared" si="25"/>
        <v>24.704207214617213</v>
      </c>
      <c r="J226" s="2">
        <f t="shared" si="28"/>
        <v>1.2678130225675099</v>
      </c>
      <c r="O226" t="s">
        <v>306</v>
      </c>
      <c r="P226" s="11">
        <v>81.750394</v>
      </c>
      <c r="Q226" s="12">
        <v>987</v>
      </c>
      <c r="R226" s="12">
        <v>424</v>
      </c>
    </row>
    <row r="227" spans="1:18" x14ac:dyDescent="0.25">
      <c r="A227" s="1">
        <v>41883</v>
      </c>
      <c r="B227" s="2">
        <f t="shared" si="26"/>
        <v>3.4761443739239892</v>
      </c>
      <c r="C227" s="2">
        <f t="shared" si="27"/>
        <v>22.011668267552359</v>
      </c>
      <c r="D227" s="2">
        <f t="shared" si="29"/>
        <v>18.560603695626845</v>
      </c>
      <c r="G227" t="str">
        <f t="shared" si="24"/>
        <v>20143</v>
      </c>
      <c r="H227" s="2">
        <f t="shared" si="23"/>
        <v>4.6072160976724064</v>
      </c>
      <c r="I227" s="2">
        <f t="shared" si="25"/>
        <v>18.906148325082796</v>
      </c>
      <c r="J227" s="2">
        <f t="shared" si="28"/>
        <v>18.807499320939058</v>
      </c>
      <c r="O227" t="s">
        <v>307</v>
      </c>
      <c r="P227" s="11">
        <v>82.676153999999997</v>
      </c>
      <c r="Q227" s="12">
        <v>1030.6666666666667</v>
      </c>
      <c r="R227" s="12">
        <v>442.66666666666669</v>
      </c>
    </row>
    <row r="228" spans="1:18" x14ac:dyDescent="0.25">
      <c r="A228" s="1">
        <v>41974</v>
      </c>
      <c r="B228" s="2">
        <f t="shared" si="26"/>
        <v>4.0125787452128412</v>
      </c>
      <c r="C228" s="2">
        <f t="shared" si="27"/>
        <v>6.1188713219698885</v>
      </c>
      <c r="D228" s="2">
        <f t="shared" si="29"/>
        <v>8.3372928233860879</v>
      </c>
      <c r="G228" t="str">
        <f t="shared" si="24"/>
        <v>20144</v>
      </c>
      <c r="H228" s="2">
        <f t="shared" si="23"/>
        <v>4.8264927835163007</v>
      </c>
      <c r="I228" s="2">
        <f t="shared" si="25"/>
        <v>7.443699555208716</v>
      </c>
      <c r="J228" s="2">
        <f t="shared" si="28"/>
        <v>28.8942249204283</v>
      </c>
      <c r="O228" t="s">
        <v>308</v>
      </c>
      <c r="P228" s="11">
        <v>83.656180000000006</v>
      </c>
      <c r="Q228" s="12">
        <v>1049.3333333333333</v>
      </c>
      <c r="R228" s="12">
        <v>471.66666666666669</v>
      </c>
    </row>
    <row r="229" spans="1:18" x14ac:dyDescent="0.25">
      <c r="A229" s="1">
        <v>42064</v>
      </c>
      <c r="B229" s="2">
        <f t="shared" si="26"/>
        <v>5.2566698105994183</v>
      </c>
      <c r="C229" s="2">
        <f t="shared" si="27"/>
        <v>6.5508145236425595</v>
      </c>
      <c r="D229" s="2">
        <f t="shared" si="29"/>
        <v>21.86403486022683</v>
      </c>
      <c r="G229" t="str">
        <f t="shared" si="24"/>
        <v>20151</v>
      </c>
      <c r="H229" s="2">
        <f t="shared" si="23"/>
        <v>6.819433414856868</v>
      </c>
      <c r="I229" s="2">
        <f t="shared" si="25"/>
        <v>-24.850797000338488</v>
      </c>
      <c r="J229" s="2">
        <f t="shared" si="28"/>
        <v>38.486602176972461</v>
      </c>
      <c r="O229" t="s">
        <v>309</v>
      </c>
      <c r="P229" s="11">
        <v>85.047313000000003</v>
      </c>
      <c r="Q229" s="12">
        <v>977</v>
      </c>
      <c r="R229" s="12">
        <v>511.66666666666669</v>
      </c>
    </row>
    <row r="230" spans="1:18" x14ac:dyDescent="0.25">
      <c r="A230" s="1">
        <v>42156</v>
      </c>
      <c r="B230" s="2">
        <f t="shared" si="26"/>
        <v>4.8766781149912397</v>
      </c>
      <c r="C230" s="2">
        <f t="shared" si="27"/>
        <v>24.714404420506042</v>
      </c>
      <c r="D230" s="2">
        <f t="shared" si="29"/>
        <v>18.38655152835068</v>
      </c>
      <c r="G230" t="str">
        <f t="shared" si="24"/>
        <v>20152</v>
      </c>
      <c r="H230" s="2">
        <f t="shared" ref="H230:H261" si="30">((P230/P229)^4-1)*100</f>
        <v>3.2535701639193837</v>
      </c>
      <c r="I230" s="2">
        <f t="shared" si="25"/>
        <v>97.358566802071152</v>
      </c>
      <c r="J230" s="2">
        <f t="shared" si="28"/>
        <v>-12.642120304937087</v>
      </c>
      <c r="O230" t="s">
        <v>310</v>
      </c>
      <c r="P230" s="11">
        <v>85.730797999999993</v>
      </c>
      <c r="Q230" s="12">
        <v>1158</v>
      </c>
      <c r="R230" s="12">
        <v>494.66666666666669</v>
      </c>
    </row>
    <row r="231" spans="1:18" x14ac:dyDescent="0.25">
      <c r="A231" s="1">
        <v>42248</v>
      </c>
      <c r="B231" s="2">
        <f t="shared" si="26"/>
        <v>4.8649864910203791</v>
      </c>
      <c r="C231" s="2">
        <f t="shared" si="27"/>
        <v>20.744728065000118</v>
      </c>
      <c r="D231" s="2">
        <f t="shared" si="29"/>
        <v>13.416222753723273</v>
      </c>
      <c r="G231" t="str">
        <f t="shared" si="24"/>
        <v>20153</v>
      </c>
      <c r="H231" s="2">
        <f t="shared" si="30"/>
        <v>4.5604496017889629</v>
      </c>
      <c r="I231" s="2">
        <f t="shared" si="25"/>
        <v>3.0274429030590966</v>
      </c>
      <c r="J231" s="2">
        <f t="shared" si="28"/>
        <v>-1.0738157775705748</v>
      </c>
      <c r="O231" t="s">
        <v>311</v>
      </c>
      <c r="P231" s="11">
        <v>86.691941</v>
      </c>
      <c r="Q231" s="12">
        <v>1166.6666666666667</v>
      </c>
      <c r="R231" s="12">
        <v>493.33333333333331</v>
      </c>
    </row>
    <row r="232" spans="1:18" x14ac:dyDescent="0.25">
      <c r="A232" s="1">
        <v>42339</v>
      </c>
      <c r="B232" s="2">
        <f t="shared" si="26"/>
        <v>4.7981720930151575</v>
      </c>
      <c r="C232" s="2">
        <f t="shared" si="27"/>
        <v>15.524816035069399</v>
      </c>
      <c r="D232" s="2">
        <f t="shared" si="29"/>
        <v>9.895727147810188</v>
      </c>
      <c r="G232" t="str">
        <f t="shared" si="24"/>
        <v>20154</v>
      </c>
      <c r="H232" s="2">
        <f t="shared" si="30"/>
        <v>4.5592351914954143</v>
      </c>
      <c r="I232" s="2">
        <f t="shared" si="25"/>
        <v>-13.435948564514167</v>
      </c>
      <c r="J232" s="2">
        <f t="shared" si="28"/>
        <v>14.812242496775951</v>
      </c>
      <c r="O232" t="s">
        <v>312</v>
      </c>
      <c r="P232" s="11">
        <v>87.663605000000004</v>
      </c>
      <c r="Q232" s="12">
        <v>1125.3333333333333</v>
      </c>
      <c r="R232" s="12">
        <v>510.66666666666669</v>
      </c>
    </row>
    <row r="233" spans="1:18" x14ac:dyDescent="0.25">
      <c r="A233" s="1">
        <v>42430</v>
      </c>
      <c r="B233" s="2">
        <f t="shared" si="26"/>
        <v>4.0823064817869792</v>
      </c>
      <c r="C233" s="2">
        <f t="shared" si="27"/>
        <v>23.313753619911701</v>
      </c>
      <c r="D233" s="2">
        <f t="shared" si="29"/>
        <v>1.7413379244609146</v>
      </c>
      <c r="G233" t="str">
        <f t="shared" si="24"/>
        <v>20161</v>
      </c>
      <c r="H233" s="2">
        <f t="shared" si="30"/>
        <v>3.9559709699441559</v>
      </c>
      <c r="I233" s="2">
        <f t="shared" si="25"/>
        <v>6.3049533390307166</v>
      </c>
      <c r="J233" s="2">
        <f t="shared" si="28"/>
        <v>5.8690452835753693</v>
      </c>
      <c r="O233" t="s">
        <v>313</v>
      </c>
      <c r="P233" s="11">
        <v>88.518018999999995</v>
      </c>
      <c r="Q233" s="12">
        <v>1142.6666666666667</v>
      </c>
      <c r="R233" s="12">
        <v>518</v>
      </c>
    </row>
    <row r="234" spans="1:18" x14ac:dyDescent="0.25">
      <c r="A234" s="1">
        <v>42522</v>
      </c>
      <c r="B234" s="2">
        <f t="shared" si="26"/>
        <v>4.1891091393254865</v>
      </c>
      <c r="C234" s="2">
        <f t="shared" si="27"/>
        <v>1.5788597557630595</v>
      </c>
      <c r="D234" s="2">
        <f t="shared" si="29"/>
        <v>16.044045340487649</v>
      </c>
      <c r="G234" t="str">
        <f t="shared" si="24"/>
        <v>20162</v>
      </c>
      <c r="H234" s="2">
        <f t="shared" si="30"/>
        <v>3.6807807940734127</v>
      </c>
      <c r="I234" s="2">
        <f t="shared" si="25"/>
        <v>10.418991345476591</v>
      </c>
      <c r="J234" s="2">
        <f t="shared" si="28"/>
        <v>44.568709359169858</v>
      </c>
      <c r="O234" t="s">
        <v>314</v>
      </c>
      <c r="P234" s="11">
        <v>89.321550000000002</v>
      </c>
      <c r="Q234" s="12">
        <v>1171.3333333333333</v>
      </c>
      <c r="R234" s="12">
        <v>568</v>
      </c>
    </row>
    <row r="235" spans="1:18" x14ac:dyDescent="0.25">
      <c r="A235" s="1">
        <v>42614</v>
      </c>
      <c r="B235" s="2">
        <f t="shared" si="26"/>
        <v>4.4842651072713728</v>
      </c>
      <c r="C235" s="2">
        <f t="shared" si="27"/>
        <v>-0.18683856191971127</v>
      </c>
      <c r="D235" s="2">
        <f t="shared" si="29"/>
        <v>19.829186415852547</v>
      </c>
      <c r="G235" t="str">
        <f t="shared" si="24"/>
        <v>20163</v>
      </c>
      <c r="H235" s="2">
        <f t="shared" si="30"/>
        <v>5.7410734735725111</v>
      </c>
      <c r="I235" s="2">
        <f t="shared" si="25"/>
        <v>-4.0353503676719864</v>
      </c>
      <c r="J235" s="2">
        <f t="shared" si="28"/>
        <v>14.066748523889006</v>
      </c>
      <c r="O235" t="s">
        <v>315</v>
      </c>
      <c r="P235" s="11">
        <v>90.576842999999997</v>
      </c>
      <c r="Q235" s="12">
        <v>1159.3333333333333</v>
      </c>
      <c r="R235" s="12">
        <v>587</v>
      </c>
    </row>
    <row r="236" spans="1:18" x14ac:dyDescent="0.25">
      <c r="A236" s="1">
        <v>42705</v>
      </c>
      <c r="B236" s="2">
        <f t="shared" ref="B236:B267" si="31">AVERAGE(H233:H236)</f>
        <v>3.9032502646279887</v>
      </c>
      <c r="C236" s="2">
        <f t="shared" si="27"/>
        <v>10.366119487049454</v>
      </c>
      <c r="D236" s="2">
        <f t="shared" si="29"/>
        <v>13.197870754397922</v>
      </c>
      <c r="G236" t="str">
        <f t="shared" si="24"/>
        <v>20164</v>
      </c>
      <c r="H236" s="2">
        <f t="shared" si="30"/>
        <v>2.2351758209218753</v>
      </c>
      <c r="I236" s="2">
        <f t="shared" si="25"/>
        <v>28.775883631362497</v>
      </c>
      <c r="J236" s="2">
        <f t="shared" si="28"/>
        <v>-11.713020149042553</v>
      </c>
      <c r="O236" t="s">
        <v>316</v>
      </c>
      <c r="P236" s="11">
        <v>91.078793000000005</v>
      </c>
      <c r="Q236" s="12">
        <v>1235</v>
      </c>
      <c r="R236" s="12">
        <v>569</v>
      </c>
    </row>
    <row r="237" spans="1:18" x14ac:dyDescent="0.25">
      <c r="A237" s="1">
        <v>42795</v>
      </c>
      <c r="B237" s="2">
        <f t="shared" si="31"/>
        <v>3.1369360691992139</v>
      </c>
      <c r="C237" s="2">
        <f t="shared" si="27"/>
        <v>7.3639469418923404</v>
      </c>
      <c r="D237" s="2">
        <f t="shared" si="29"/>
        <v>17.094536914503117</v>
      </c>
      <c r="G237" t="str">
        <f t="shared" si="24"/>
        <v>20171</v>
      </c>
      <c r="H237" s="2">
        <f t="shared" si="30"/>
        <v>0.89071418822905812</v>
      </c>
      <c r="I237" s="2">
        <f t="shared" si="25"/>
        <v>-5.7037368415977401</v>
      </c>
      <c r="J237" s="2">
        <f t="shared" si="28"/>
        <v>21.455709923996146</v>
      </c>
      <c r="O237" t="s">
        <v>317</v>
      </c>
      <c r="P237" s="11">
        <v>91.280932000000007</v>
      </c>
      <c r="Q237" s="12">
        <v>1217</v>
      </c>
      <c r="R237" s="12">
        <v>597.33333333333337</v>
      </c>
    </row>
    <row r="238" spans="1:18" x14ac:dyDescent="0.25">
      <c r="A238" s="1">
        <v>42887</v>
      </c>
      <c r="B238" s="2">
        <f t="shared" si="31"/>
        <v>3.9768235337874938</v>
      </c>
      <c r="C238" s="2">
        <f t="shared" si="27"/>
        <v>2.1559234757069161</v>
      </c>
      <c r="D238" s="2">
        <f t="shared" si="29"/>
        <v>9.4725168916670519</v>
      </c>
      <c r="G238" t="str">
        <f t="shared" si="24"/>
        <v>20172</v>
      </c>
      <c r="H238" s="2">
        <f t="shared" si="30"/>
        <v>7.0403306524265297</v>
      </c>
      <c r="I238" s="2">
        <f t="shared" si="25"/>
        <v>-10.413102519265106</v>
      </c>
      <c r="J238" s="2">
        <f t="shared" si="28"/>
        <v>14.080629267825607</v>
      </c>
      <c r="O238" t="s">
        <v>318</v>
      </c>
      <c r="P238" s="11">
        <v>92.846796999999995</v>
      </c>
      <c r="Q238" s="12">
        <v>1184</v>
      </c>
      <c r="R238" s="12">
        <v>617.33333333333337</v>
      </c>
    </row>
    <row r="239" spans="1:18" x14ac:dyDescent="0.25">
      <c r="A239" s="1">
        <v>42979</v>
      </c>
      <c r="B239" s="2">
        <f t="shared" si="31"/>
        <v>3.7153639370643918</v>
      </c>
      <c r="C239" s="2">
        <f t="shared" si="27"/>
        <v>2.9962696709405625</v>
      </c>
      <c r="D239" s="2">
        <f t="shared" si="29"/>
        <v>1.5789758481795593</v>
      </c>
      <c r="G239" t="str">
        <f t="shared" si="24"/>
        <v>20173</v>
      </c>
      <c r="H239" s="2">
        <f t="shared" si="30"/>
        <v>4.6952350866801051</v>
      </c>
      <c r="I239" s="2">
        <f t="shared" si="25"/>
        <v>-0.6739655867374017</v>
      </c>
      <c r="J239" s="2">
        <f t="shared" si="28"/>
        <v>-17.507415650060963</v>
      </c>
      <c r="O239" t="s">
        <v>319</v>
      </c>
      <c r="P239" s="11">
        <v>93.917961000000005</v>
      </c>
      <c r="Q239" s="12">
        <v>1182</v>
      </c>
      <c r="R239" s="12">
        <v>588.33333333333337</v>
      </c>
    </row>
    <row r="240" spans="1:18" x14ac:dyDescent="0.25">
      <c r="A240" s="1">
        <v>43070</v>
      </c>
      <c r="B240" s="2">
        <f t="shared" si="31"/>
        <v>3.628126849449842</v>
      </c>
      <c r="C240" s="2">
        <f t="shared" si="27"/>
        <v>0.66131037832727557</v>
      </c>
      <c r="D240" s="2">
        <f t="shared" si="29"/>
        <v>18.070923228964688</v>
      </c>
      <c r="G240" t="str">
        <f t="shared" si="24"/>
        <v>20174</v>
      </c>
      <c r="H240" s="2">
        <f t="shared" si="30"/>
        <v>1.886227470463675</v>
      </c>
      <c r="I240" s="2">
        <f t="shared" si="25"/>
        <v>19.436046460909353</v>
      </c>
      <c r="J240" s="2">
        <f t="shared" si="28"/>
        <v>54.254769374097968</v>
      </c>
      <c r="O240" t="s">
        <v>320</v>
      </c>
      <c r="P240" s="11">
        <v>94.357738999999995</v>
      </c>
      <c r="Q240" s="12">
        <v>1235.6666666666667</v>
      </c>
      <c r="R240" s="12">
        <v>655.66666666666663</v>
      </c>
    </row>
    <row r="241" spans="1:18" x14ac:dyDescent="0.25">
      <c r="A241" s="1">
        <v>43160</v>
      </c>
      <c r="B241" s="2">
        <f t="shared" si="31"/>
        <v>4.213687577535663</v>
      </c>
      <c r="C241" s="2">
        <f t="shared" si="27"/>
        <v>7.526459946970748</v>
      </c>
      <c r="D241" s="2">
        <f t="shared" si="29"/>
        <v>8.8813497561719856</v>
      </c>
      <c r="G241" t="str">
        <f t="shared" si="24"/>
        <v>20181</v>
      </c>
      <c r="H241" s="2">
        <f t="shared" si="30"/>
        <v>3.2329571005723423</v>
      </c>
      <c r="I241" s="2">
        <f t="shared" si="25"/>
        <v>21.756861432976148</v>
      </c>
      <c r="J241" s="2">
        <f t="shared" si="28"/>
        <v>-15.302583967174666</v>
      </c>
      <c r="O241" t="s">
        <v>321</v>
      </c>
      <c r="P241" s="11">
        <v>95.1113</v>
      </c>
      <c r="Q241" s="12">
        <v>1298</v>
      </c>
      <c r="R241" s="12">
        <v>629</v>
      </c>
    </row>
    <row r="242" spans="1:18" x14ac:dyDescent="0.25">
      <c r="A242" s="1">
        <v>43252</v>
      </c>
      <c r="B242" s="2">
        <f t="shared" si="31"/>
        <v>3.4609022498256037</v>
      </c>
      <c r="C242" s="2">
        <f t="shared" si="27"/>
        <v>8.4043222867244687</v>
      </c>
      <c r="D242" s="2">
        <f t="shared" si="29"/>
        <v>8.2904459268349608</v>
      </c>
      <c r="G242" t="str">
        <f t="shared" si="24"/>
        <v>20182</v>
      </c>
      <c r="H242" s="2">
        <f t="shared" si="30"/>
        <v>4.0291893415862923</v>
      </c>
      <c r="I242" s="2">
        <f t="shared" si="25"/>
        <v>-6.9016531602502207</v>
      </c>
      <c r="J242" s="2">
        <f t="shared" si="28"/>
        <v>11.717013950477506</v>
      </c>
      <c r="O242" t="s">
        <v>322</v>
      </c>
      <c r="P242" s="11">
        <v>96.055209000000005</v>
      </c>
      <c r="Q242" s="12">
        <v>1275</v>
      </c>
      <c r="R242" s="12">
        <v>646.66666666666663</v>
      </c>
    </row>
    <row r="243" spans="1:18" x14ac:dyDescent="0.25">
      <c r="A243" s="1">
        <v>43344</v>
      </c>
      <c r="B243" s="2">
        <f t="shared" si="31"/>
        <v>3.1512311411850957</v>
      </c>
      <c r="C243" s="2">
        <f t="shared" si="27"/>
        <v>6.570563379490844</v>
      </c>
      <c r="D243" s="2">
        <f t="shared" si="29"/>
        <v>6.8626688635265207</v>
      </c>
      <c r="G243" t="str">
        <f t="shared" si="24"/>
        <v>20183</v>
      </c>
      <c r="H243" s="2">
        <f t="shared" si="30"/>
        <v>3.4565506521180733</v>
      </c>
      <c r="I243" s="2">
        <f t="shared" si="25"/>
        <v>-8.0090012156719066</v>
      </c>
      <c r="J243" s="2">
        <f t="shared" si="28"/>
        <v>-23.218523903294731</v>
      </c>
      <c r="O243" t="s">
        <v>323</v>
      </c>
      <c r="P243" s="11">
        <v>96.874711000000005</v>
      </c>
      <c r="Q243" s="12">
        <v>1248.6666666666667</v>
      </c>
      <c r="R243" s="12">
        <v>605.33333333333337</v>
      </c>
    </row>
    <row r="244" spans="1:18" x14ac:dyDescent="0.25">
      <c r="A244" s="1">
        <v>43435</v>
      </c>
      <c r="B244" s="2">
        <f t="shared" si="31"/>
        <v>2.8780939256095985</v>
      </c>
      <c r="C244" s="2">
        <f t="shared" si="27"/>
        <v>-4.3016626614705462</v>
      </c>
      <c r="D244" s="2">
        <f t="shared" si="29"/>
        <v>-11.347808044096137</v>
      </c>
      <c r="G244" t="str">
        <f t="shared" si="24"/>
        <v>20184</v>
      </c>
      <c r="H244" s="2">
        <f t="shared" si="30"/>
        <v>0.79367860816168534</v>
      </c>
      <c r="I244" s="2">
        <f t="shared" si="25"/>
        <v>-24.052857702936205</v>
      </c>
      <c r="J244" s="2">
        <f t="shared" si="28"/>
        <v>-18.587138256392656</v>
      </c>
      <c r="O244" t="s">
        <v>324</v>
      </c>
      <c r="P244" s="11">
        <v>97.066360000000003</v>
      </c>
      <c r="Q244" s="12">
        <v>1165.6666666666667</v>
      </c>
      <c r="R244" s="12">
        <v>575</v>
      </c>
    </row>
    <row r="245" spans="1:18" x14ac:dyDescent="0.25">
      <c r="A245" s="1">
        <v>43525</v>
      </c>
      <c r="B245" s="2">
        <f t="shared" si="31"/>
        <v>3.1072357306899447</v>
      </c>
      <c r="C245" s="2">
        <f t="shared" si="27"/>
        <v>-8.5476638649539129</v>
      </c>
      <c r="D245" s="2">
        <f t="shared" si="29"/>
        <v>9.2314436540518372</v>
      </c>
      <c r="G245" t="str">
        <f t="shared" si="24"/>
        <v>20191</v>
      </c>
      <c r="H245" s="2">
        <f t="shared" si="30"/>
        <v>4.1495243208937271</v>
      </c>
      <c r="I245" s="2">
        <f t="shared" si="25"/>
        <v>4.7728566190426758</v>
      </c>
      <c r="J245" s="2">
        <f t="shared" si="28"/>
        <v>67.014422825417228</v>
      </c>
      <c r="O245" t="s">
        <v>325</v>
      </c>
      <c r="P245" s="11">
        <v>98.058008000000001</v>
      </c>
      <c r="Q245" s="12">
        <v>1179.3333333333333</v>
      </c>
      <c r="R245" s="12">
        <v>653.66666666666663</v>
      </c>
    </row>
    <row r="246" spans="1:18" x14ac:dyDescent="0.25">
      <c r="A246" s="1">
        <v>43617</v>
      </c>
      <c r="B246" s="2">
        <f t="shared" si="31"/>
        <v>2.9038935293834829</v>
      </c>
      <c r="C246" s="2">
        <f t="shared" si="27"/>
        <v>1.7280529270487079</v>
      </c>
      <c r="D246" s="2">
        <f t="shared" si="29"/>
        <v>11.100900436249008</v>
      </c>
      <c r="G246" t="str">
        <f t="shared" si="24"/>
        <v>20192</v>
      </c>
      <c r="H246" s="2">
        <f t="shared" si="30"/>
        <v>3.2158205363604475</v>
      </c>
      <c r="I246" s="2">
        <f t="shared" si="25"/>
        <v>34.201214007760264</v>
      </c>
      <c r="J246" s="2">
        <f t="shared" si="28"/>
        <v>19.19484107926619</v>
      </c>
      <c r="O246" t="s">
        <v>326</v>
      </c>
      <c r="P246" s="11">
        <v>98.837018</v>
      </c>
      <c r="Q246" s="12">
        <v>1269.3333333333333</v>
      </c>
      <c r="R246" s="12">
        <v>683</v>
      </c>
    </row>
    <row r="247" spans="1:18" x14ac:dyDescent="0.25">
      <c r="A247" s="1">
        <v>43709</v>
      </c>
      <c r="B247" s="2">
        <f t="shared" si="31"/>
        <v>3.052687754147648</v>
      </c>
      <c r="C247" s="2">
        <f t="shared" si="27"/>
        <v>6.9760740416473759</v>
      </c>
      <c r="D247" s="2">
        <f t="shared" si="29"/>
        <v>18.047072076770807</v>
      </c>
      <c r="G247" t="str">
        <f t="shared" si="24"/>
        <v>20193</v>
      </c>
      <c r="H247" s="2">
        <f t="shared" si="30"/>
        <v>4.051727551174733</v>
      </c>
      <c r="I247" s="2">
        <f t="shared" si="25"/>
        <v>12.98308324272277</v>
      </c>
      <c r="J247" s="2">
        <f t="shared" si="28"/>
        <v>4.5661626587924609</v>
      </c>
      <c r="O247" t="s">
        <v>327</v>
      </c>
      <c r="P247" s="11">
        <v>99.823307999999997</v>
      </c>
      <c r="Q247" s="12">
        <v>1308.6666666666667</v>
      </c>
      <c r="R247" s="12">
        <v>690.66666666666663</v>
      </c>
    </row>
    <row r="248" spans="1:18" x14ac:dyDescent="0.25">
      <c r="A248" s="1">
        <v>43800</v>
      </c>
      <c r="B248" s="2">
        <f t="shared" si="31"/>
        <v>3.5970689136837262</v>
      </c>
      <c r="C248" s="2">
        <f t="shared" si="27"/>
        <v>21.551981316634055</v>
      </c>
      <c r="D248" s="2">
        <f t="shared" si="29"/>
        <v>25.875902795376785</v>
      </c>
      <c r="G248" t="str">
        <f t="shared" si="24"/>
        <v>20194</v>
      </c>
      <c r="H248" s="2">
        <f t="shared" si="30"/>
        <v>2.9712032463059979</v>
      </c>
      <c r="I248" s="2">
        <f t="shared" si="25"/>
        <v>34.250771397010517</v>
      </c>
      <c r="J248" s="2">
        <f t="shared" si="28"/>
        <v>12.728184618031268</v>
      </c>
      <c r="O248" t="s">
        <v>328</v>
      </c>
      <c r="P248" s="11">
        <v>100.556675</v>
      </c>
      <c r="Q248" s="12">
        <v>1408.6666666666667</v>
      </c>
      <c r="R248" s="12">
        <v>711.66666666666663</v>
      </c>
    </row>
    <row r="249" spans="1:18" x14ac:dyDescent="0.25">
      <c r="A249" s="1">
        <v>43891</v>
      </c>
      <c r="B249" s="2">
        <f t="shared" si="31"/>
        <v>3.4847255643036146</v>
      </c>
      <c r="C249" s="2">
        <f t="shared" si="27"/>
        <v>24.630792527282324</v>
      </c>
      <c r="D249" s="2">
        <f t="shared" si="29"/>
        <v>4.2351230794984627</v>
      </c>
      <c r="G249" t="str">
        <f t="shared" si="24"/>
        <v>20201</v>
      </c>
      <c r="H249" s="2">
        <f t="shared" si="30"/>
        <v>3.7001509233732799</v>
      </c>
      <c r="I249" s="2">
        <f t="shared" si="25"/>
        <v>17.088101461635752</v>
      </c>
      <c r="J249" s="2">
        <f t="shared" si="28"/>
        <v>-19.548696038096068</v>
      </c>
      <c r="O249" t="s">
        <v>329</v>
      </c>
      <c r="P249" s="11">
        <v>101.474227</v>
      </c>
      <c r="Q249" s="12">
        <v>1465.3333333333333</v>
      </c>
      <c r="R249" s="12">
        <v>674</v>
      </c>
    </row>
    <row r="250" spans="1:18" x14ac:dyDescent="0.25">
      <c r="A250" s="1">
        <v>43983</v>
      </c>
      <c r="B250" s="2">
        <f t="shared" si="31"/>
        <v>3.8090397581510897</v>
      </c>
      <c r="C250" s="2">
        <f t="shared" si="27"/>
        <v>-1.5332372524768054</v>
      </c>
      <c r="D250" s="2">
        <f t="shared" si="29"/>
        <v>8.4635913459771306</v>
      </c>
      <c r="G250" t="str">
        <f t="shared" si="24"/>
        <v>20202</v>
      </c>
      <c r="H250" s="2">
        <f t="shared" si="30"/>
        <v>4.5130773117503464</v>
      </c>
      <c r="I250" s="2">
        <f t="shared" si="25"/>
        <v>-70.454905111276261</v>
      </c>
      <c r="J250" s="2">
        <f t="shared" si="28"/>
        <v>36.108714145180862</v>
      </c>
      <c r="O250" t="s">
        <v>330</v>
      </c>
      <c r="P250" s="11">
        <v>102.60024799999999</v>
      </c>
      <c r="Q250" s="12">
        <v>1080.3333333333333</v>
      </c>
      <c r="R250" s="12">
        <v>728</v>
      </c>
    </row>
    <row r="251" spans="1:18" x14ac:dyDescent="0.25">
      <c r="A251" s="1">
        <v>44075</v>
      </c>
      <c r="B251" s="2">
        <f t="shared" si="31"/>
        <v>3.7453913197777906</v>
      </c>
      <c r="C251" s="2">
        <f t="shared" si="27"/>
        <v>54.76043884757766</v>
      </c>
      <c r="D251" s="2">
        <f t="shared" si="29"/>
        <v>68.512903928720164</v>
      </c>
      <c r="G251" t="str">
        <f t="shared" si="24"/>
        <v>20203</v>
      </c>
      <c r="H251" s="2">
        <f t="shared" si="30"/>
        <v>3.79713379768154</v>
      </c>
      <c r="I251" s="2">
        <f t="shared" si="25"/>
        <v>238.15778764294063</v>
      </c>
      <c r="J251" s="2">
        <f t="shared" si="28"/>
        <v>244.76341298976462</v>
      </c>
      <c r="O251" t="s">
        <v>331</v>
      </c>
      <c r="P251" s="11">
        <v>103.56064600000001</v>
      </c>
      <c r="Q251" s="12">
        <v>1465</v>
      </c>
      <c r="R251" s="12">
        <v>992</v>
      </c>
    </row>
    <row r="252" spans="1:18" x14ac:dyDescent="0.25">
      <c r="A252" s="1">
        <v>44166</v>
      </c>
      <c r="B252" s="2">
        <f t="shared" si="31"/>
        <v>4.9781270217124689</v>
      </c>
      <c r="C252" s="2">
        <f t="shared" si="27"/>
        <v>53.893843724255476</v>
      </c>
      <c r="D252" s="2">
        <f t="shared" si="29"/>
        <v>59.422214992640185</v>
      </c>
      <c r="G252" t="str">
        <f t="shared" si="24"/>
        <v>20204</v>
      </c>
      <c r="H252" s="2">
        <f t="shared" si="30"/>
        <v>7.9021460540447119</v>
      </c>
      <c r="I252" s="2">
        <f t="shared" si="25"/>
        <v>30.784390903721782</v>
      </c>
      <c r="J252" s="2">
        <f t="shared" si="28"/>
        <v>-23.634571126288641</v>
      </c>
      <c r="O252" t="s">
        <v>332</v>
      </c>
      <c r="P252" s="11">
        <v>105.54855000000001</v>
      </c>
      <c r="Q252" s="12">
        <v>1566.6666666666667</v>
      </c>
      <c r="R252" s="12">
        <v>927.33333333333337</v>
      </c>
    </row>
    <row r="253" spans="1:18" x14ac:dyDescent="0.25">
      <c r="A253" s="1">
        <v>44256</v>
      </c>
      <c r="B253" s="2">
        <f t="shared" si="31"/>
        <v>5.4531093681922265</v>
      </c>
      <c r="C253" s="2">
        <f t="shared" si="27"/>
        <v>50.266253641091417</v>
      </c>
      <c r="D253" s="2">
        <f t="shared" si="29"/>
        <v>56.873545008992416</v>
      </c>
      <c r="G253" t="str">
        <f t="shared" si="24"/>
        <v>20211</v>
      </c>
      <c r="H253" s="2">
        <f t="shared" si="30"/>
        <v>5.6000803092923102</v>
      </c>
      <c r="I253" s="2">
        <f t="shared" si="25"/>
        <v>2.5777411289795049</v>
      </c>
      <c r="J253" s="2">
        <f t="shared" si="28"/>
        <v>-29.743375972687168</v>
      </c>
      <c r="O253" t="s">
        <v>333</v>
      </c>
      <c r="P253" s="11">
        <v>106.996195</v>
      </c>
      <c r="Q253" s="12">
        <v>1576.6666666666667</v>
      </c>
      <c r="R253" s="12">
        <v>849</v>
      </c>
    </row>
    <row r="254" spans="1:18" x14ac:dyDescent="0.25">
      <c r="A254" s="1">
        <v>44348</v>
      </c>
      <c r="B254" s="2">
        <f t="shared" si="31"/>
        <v>8.1858273294060879</v>
      </c>
      <c r="C254" s="2">
        <f t="shared" si="27"/>
        <v>67.96465384823351</v>
      </c>
      <c r="D254" s="2">
        <f t="shared" si="29"/>
        <v>38.017200476145334</v>
      </c>
      <c r="G254" t="str">
        <f t="shared" si="24"/>
        <v>20212</v>
      </c>
      <c r="H254" s="2">
        <f t="shared" si="30"/>
        <v>15.443949156605786</v>
      </c>
      <c r="I254" s="2">
        <f t="shared" si="25"/>
        <v>0.33869571729212566</v>
      </c>
      <c r="J254" s="2">
        <f t="shared" si="28"/>
        <v>-39.316663986207445</v>
      </c>
      <c r="O254" t="s">
        <v>334</v>
      </c>
      <c r="P254" s="11">
        <v>110.907554</v>
      </c>
      <c r="Q254" s="12">
        <v>1578</v>
      </c>
      <c r="R254" s="12">
        <v>749.33333333333337</v>
      </c>
    </row>
    <row r="255" spans="1:18" x14ac:dyDescent="0.25">
      <c r="A255" s="1">
        <v>44440</v>
      </c>
      <c r="B255" s="2">
        <f t="shared" si="31"/>
        <v>11.614322257603227</v>
      </c>
      <c r="C255" s="2">
        <f t="shared" si="27"/>
        <v>9.15119011004243</v>
      </c>
      <c r="D255" s="2">
        <f t="shared" si="29"/>
        <v>-27.642663574154216</v>
      </c>
      <c r="G255" t="str">
        <f t="shared" si="24"/>
        <v>20213</v>
      </c>
      <c r="H255" s="2">
        <f t="shared" si="30"/>
        <v>17.5111135104701</v>
      </c>
      <c r="I255" s="2">
        <f t="shared" si="25"/>
        <v>2.903932690176303</v>
      </c>
      <c r="J255" s="2">
        <f t="shared" si="28"/>
        <v>-17.876043211433611</v>
      </c>
      <c r="O255" t="s">
        <v>335</v>
      </c>
      <c r="P255" s="11">
        <v>115.47311000000001</v>
      </c>
      <c r="Q255" s="12">
        <v>1589.3333333333333</v>
      </c>
      <c r="R255" s="12">
        <v>713.33333333333337</v>
      </c>
    </row>
    <row r="256" spans="1:18" x14ac:dyDescent="0.25">
      <c r="A256" s="1">
        <v>44531</v>
      </c>
      <c r="B256" s="2">
        <f t="shared" si="31"/>
        <v>11.668417391701214</v>
      </c>
      <c r="C256" s="2">
        <f t="shared" si="27"/>
        <v>6.8330381788269943</v>
      </c>
      <c r="D256" s="2">
        <f t="shared" si="29"/>
        <v>-13.4921840173656</v>
      </c>
      <c r="G256" t="str">
        <f t="shared" si="24"/>
        <v>20214</v>
      </c>
      <c r="H256" s="2">
        <f t="shared" si="30"/>
        <v>8.1185265904366588</v>
      </c>
      <c r="I256" s="2">
        <f t="shared" si="25"/>
        <v>21.511783178860043</v>
      </c>
      <c r="J256" s="2">
        <f t="shared" si="28"/>
        <v>32.967347100865815</v>
      </c>
      <c r="O256" t="s">
        <v>336</v>
      </c>
      <c r="P256" s="11">
        <v>117.748638</v>
      </c>
      <c r="Q256" s="12">
        <v>1668.6666666666667</v>
      </c>
      <c r="R256" s="12">
        <v>766</v>
      </c>
    </row>
    <row r="257" spans="1:18" x14ac:dyDescent="0.25">
      <c r="A257" s="1">
        <v>44621</v>
      </c>
      <c r="B257" s="2">
        <f t="shared" si="31"/>
        <v>12.163747087358452</v>
      </c>
      <c r="C257" s="2">
        <f t="shared" si="27"/>
        <v>9.1699226841101478</v>
      </c>
      <c r="D257" s="2">
        <f t="shared" si="29"/>
        <v>-5.3083167705371501</v>
      </c>
      <c r="G257" t="str">
        <f t="shared" si="24"/>
        <v>20221</v>
      </c>
      <c r="H257" s="2">
        <f t="shared" si="30"/>
        <v>7.5813990919212593</v>
      </c>
      <c r="I257" s="2">
        <f t="shared" si="25"/>
        <v>11.925279150112122</v>
      </c>
      <c r="J257" s="2">
        <f t="shared" si="28"/>
        <v>2.99209301462664</v>
      </c>
      <c r="O257" t="s">
        <v>337</v>
      </c>
      <c r="P257" s="11">
        <v>119.919605</v>
      </c>
      <c r="Q257" s="12">
        <v>1716.3333333333333</v>
      </c>
      <c r="R257" s="12">
        <v>771.66666666666663</v>
      </c>
    </row>
    <row r="258" spans="1:18" x14ac:dyDescent="0.25">
      <c r="A258" s="1">
        <v>44713</v>
      </c>
      <c r="B258" s="2">
        <f t="shared" si="31"/>
        <v>12.846466166978832</v>
      </c>
      <c r="C258" s="2">
        <f t="shared" si="27"/>
        <v>4.6224693988856389</v>
      </c>
      <c r="D258" s="2">
        <f t="shared" si="29"/>
        <v>-10.991564535540883</v>
      </c>
      <c r="G258" t="str">
        <f t="shared" si="24"/>
        <v>20222</v>
      </c>
      <c r="H258" s="2">
        <f t="shared" si="30"/>
        <v>18.17482547508731</v>
      </c>
      <c r="I258" s="2">
        <f t="shared" si="25"/>
        <v>-17.85111742360591</v>
      </c>
      <c r="J258" s="2">
        <f t="shared" si="28"/>
        <v>-62.049655046222377</v>
      </c>
      <c r="O258" t="s">
        <v>338</v>
      </c>
      <c r="P258" s="11">
        <v>125.032073</v>
      </c>
      <c r="Q258" s="12">
        <v>1634</v>
      </c>
      <c r="R258" s="12">
        <v>605.66666666666663</v>
      </c>
    </row>
    <row r="259" spans="1:18" x14ac:dyDescent="0.25">
      <c r="A259" s="1">
        <v>44805</v>
      </c>
      <c r="B259" s="2">
        <f t="shared" si="31"/>
        <v>8.8680425429119989</v>
      </c>
      <c r="C259" s="2">
        <f t="shared" si="27"/>
        <v>-4.8757944702381861</v>
      </c>
      <c r="D259" s="2">
        <f t="shared" si="29"/>
        <v>-11.957161879304703</v>
      </c>
      <c r="G259" t="str">
        <f t="shared" si="24"/>
        <v>20223</v>
      </c>
      <c r="H259" s="2">
        <f t="shared" si="30"/>
        <v>1.5974190142027611</v>
      </c>
      <c r="I259" s="2">
        <f t="shared" si="25"/>
        <v>-35.089122786318995</v>
      </c>
      <c r="J259" s="2">
        <f t="shared" si="28"/>
        <v>-21.738432586488887</v>
      </c>
      <c r="O259" t="s">
        <v>339</v>
      </c>
      <c r="P259" s="11">
        <v>125.528431</v>
      </c>
      <c r="Q259" s="12">
        <v>1466.6666666666667</v>
      </c>
      <c r="R259" s="12">
        <v>569.66666666666663</v>
      </c>
    </row>
    <row r="260" spans="1:18" x14ac:dyDescent="0.25">
      <c r="A260" s="1">
        <v>44896</v>
      </c>
      <c r="B260" s="2">
        <f t="shared" si="31"/>
        <v>5.1528265542618721</v>
      </c>
      <c r="C260" s="2">
        <f t="shared" si="27"/>
        <v>-15.143220069878087</v>
      </c>
      <c r="D260" s="2">
        <f t="shared" si="29"/>
        <v>-14.638244569829595</v>
      </c>
      <c r="G260" t="str">
        <f t="shared" si="24"/>
        <v>20224</v>
      </c>
      <c r="H260" s="2">
        <f t="shared" si="30"/>
        <v>-6.7423373641638413</v>
      </c>
      <c r="I260" s="2">
        <f t="shared" si="25"/>
        <v>-19.55791921969956</v>
      </c>
      <c r="J260" s="2">
        <f t="shared" si="28"/>
        <v>22.243016338766243</v>
      </c>
      <c r="O260" t="s">
        <v>340</v>
      </c>
      <c r="P260" s="11">
        <v>123.35683899999999</v>
      </c>
      <c r="Q260" s="12">
        <v>1389</v>
      </c>
      <c r="R260" s="12">
        <v>599</v>
      </c>
    </row>
    <row r="261" spans="1:18" x14ac:dyDescent="0.25">
      <c r="A261" s="1">
        <v>44986</v>
      </c>
      <c r="B261" s="2">
        <f t="shared" si="31"/>
        <v>2.9959029663452741</v>
      </c>
      <c r="C261" s="2">
        <f t="shared" si="27"/>
        <v>-18.836744754704803</v>
      </c>
      <c r="D261" s="2">
        <f t="shared" si="29"/>
        <v>-6.6368579693615679</v>
      </c>
      <c r="G261" t="str">
        <f t="shared" si="24"/>
        <v>20231</v>
      </c>
      <c r="H261" s="2">
        <f t="shared" si="30"/>
        <v>-1.0462952597451336</v>
      </c>
      <c r="I261" s="2">
        <f t="shared" si="25"/>
        <v>-2.848819589194751</v>
      </c>
      <c r="J261" s="2">
        <f t="shared" si="28"/>
        <v>34.997639416498757</v>
      </c>
      <c r="O261" t="s">
        <v>341</v>
      </c>
      <c r="P261" s="11">
        <v>123.03289599999999</v>
      </c>
      <c r="Q261" s="12">
        <v>1379</v>
      </c>
      <c r="R261" s="12">
        <v>645.66666666666663</v>
      </c>
    </row>
    <row r="262" spans="1:18" x14ac:dyDescent="0.25">
      <c r="A262" s="1">
        <v>45078</v>
      </c>
      <c r="B262" s="2">
        <f t="shared" si="31"/>
        <v>0.40881255055365839</v>
      </c>
      <c r="C262" s="2">
        <f t="shared" si="27"/>
        <v>-8.5601553413669897</v>
      </c>
      <c r="D262" s="2">
        <f t="shared" si="29"/>
        <v>16.988949950333193</v>
      </c>
      <c r="G262" t="str">
        <f t="shared" si="24"/>
        <v>20232</v>
      </c>
      <c r="H262" s="2">
        <f t="shared" ref="H262:H269" si="32">((P262/P261)^4-1)*100</f>
        <v>7.8264638119208474</v>
      </c>
      <c r="I262" s="2">
        <f t="shared" si="25"/>
        <v>23.255240229745343</v>
      </c>
      <c r="J262" s="2">
        <f t="shared" si="28"/>
        <v>32.453576632556661</v>
      </c>
      <c r="O262" t="s">
        <v>342</v>
      </c>
      <c r="P262" s="11">
        <v>125.372587</v>
      </c>
      <c r="Q262" s="12">
        <v>1453</v>
      </c>
      <c r="R262" s="12">
        <v>692.66666666666663</v>
      </c>
    </row>
    <row r="263" spans="1:18" x14ac:dyDescent="0.25">
      <c r="A263" s="1">
        <v>45170</v>
      </c>
      <c r="B263" s="2">
        <f t="shared" si="31"/>
        <v>1.059529840316384</v>
      </c>
      <c r="C263" s="2">
        <f t="shared" si="27"/>
        <v>-4.2881737956617432</v>
      </c>
      <c r="D263" s="2">
        <f t="shared" si="29"/>
        <v>20.102857708914726</v>
      </c>
      <c r="G263" t="str">
        <f t="shared" si="24"/>
        <v>20233</v>
      </c>
      <c r="H263" s="2">
        <f t="shared" si="32"/>
        <v>4.2002881732536634</v>
      </c>
      <c r="I263" s="2">
        <f t="shared" si="25"/>
        <v>-18.001196603498006</v>
      </c>
      <c r="J263" s="2">
        <f t="shared" si="28"/>
        <v>-9.2828015521627449</v>
      </c>
      <c r="O263" t="s">
        <v>343</v>
      </c>
      <c r="P263" s="11">
        <v>126.668847</v>
      </c>
      <c r="Q263" s="12">
        <v>1382.6666666666667</v>
      </c>
      <c r="R263" s="12">
        <v>676</v>
      </c>
    </row>
    <row r="264" spans="1:18" x14ac:dyDescent="0.25">
      <c r="A264" s="1">
        <v>45261</v>
      </c>
      <c r="B264" s="2">
        <f t="shared" si="31"/>
        <v>2.7667761067958874</v>
      </c>
      <c r="C264" s="2">
        <f t="shared" si="27"/>
        <v>7.3393209055887692</v>
      </c>
      <c r="D264" s="2">
        <f t="shared" si="29"/>
        <v>10.219415821536288</v>
      </c>
      <c r="G264" t="str">
        <f t="shared" si="24"/>
        <v>20234</v>
      </c>
      <c r="H264" s="2">
        <f t="shared" si="32"/>
        <v>8.6647701754172246E-2</v>
      </c>
      <c r="I264" s="2">
        <f t="shared" si="25"/>
        <v>26.952059585302489</v>
      </c>
      <c r="J264" s="2">
        <f t="shared" si="28"/>
        <v>-17.290751210747523</v>
      </c>
      <c r="O264" t="s">
        <v>344</v>
      </c>
      <c r="P264" s="11">
        <v>126.69627699999999</v>
      </c>
      <c r="Q264" s="12">
        <v>1467.6666666666667</v>
      </c>
      <c r="R264" s="12">
        <v>644.66666666666663</v>
      </c>
    </row>
    <row r="265" spans="1:18" x14ac:dyDescent="0.25">
      <c r="A265" s="1">
        <v>45352</v>
      </c>
      <c r="B265" s="2">
        <f t="shared" si="31"/>
        <v>3.6015007793301352</v>
      </c>
      <c r="C265" s="2">
        <f t="shared" si="27"/>
        <v>4.6516398973448894</v>
      </c>
      <c r="D265" s="2">
        <f t="shared" si="29"/>
        <v>6.8756231515355051</v>
      </c>
      <c r="G265" t="str">
        <f t="shared" ref="G265:G270" si="33">O265</f>
        <v>20241</v>
      </c>
      <c r="H265" s="2">
        <f t="shared" si="32"/>
        <v>2.2926034303918597</v>
      </c>
      <c r="I265" s="2">
        <f t="shared" si="25"/>
        <v>-13.599543622170273</v>
      </c>
      <c r="J265" s="2">
        <f t="shared" si="28"/>
        <v>21.622468736495627</v>
      </c>
      <c r="O265" t="s">
        <v>345</v>
      </c>
      <c r="P265" s="11">
        <v>127.41627699999999</v>
      </c>
      <c r="Q265" s="12">
        <v>1415</v>
      </c>
      <c r="R265" s="12">
        <v>677</v>
      </c>
    </row>
    <row r="266" spans="1:18" x14ac:dyDescent="0.25">
      <c r="A266" s="1">
        <v>45444</v>
      </c>
      <c r="B266" s="2">
        <f t="shared" si="31"/>
        <v>3.2153473984656289</v>
      </c>
      <c r="C266" s="2">
        <f t="shared" si="27"/>
        <v>-5.8952816748370278</v>
      </c>
      <c r="D266" s="2">
        <f t="shared" si="29"/>
        <v>-3.4975959399879519E-2</v>
      </c>
      <c r="G266" t="str">
        <f t="shared" si="33"/>
        <v>20242</v>
      </c>
      <c r="H266" s="2">
        <f t="shared" si="32"/>
        <v>6.2818502884628202</v>
      </c>
      <c r="I266" s="2">
        <f t="shared" si="25"/>
        <v>-18.932446058982322</v>
      </c>
      <c r="J266" s="2">
        <f t="shared" si="28"/>
        <v>4.8111801888151229</v>
      </c>
      <c r="O266" t="s">
        <v>346</v>
      </c>
      <c r="P266" s="11">
        <v>129.37182000000001</v>
      </c>
      <c r="Q266" s="12">
        <v>1342.6666666666667</v>
      </c>
      <c r="R266" s="12">
        <v>685</v>
      </c>
    </row>
    <row r="267" spans="1:18" x14ac:dyDescent="0.25">
      <c r="A267" s="1">
        <v>45536</v>
      </c>
      <c r="B267" s="2">
        <f t="shared" si="31"/>
        <v>2.8022113488383456</v>
      </c>
      <c r="C267" s="2">
        <f t="shared" si="27"/>
        <v>-1.7653007796924638</v>
      </c>
      <c r="D267" s="2">
        <f t="shared" si="29"/>
        <v>5.6020011310890965</v>
      </c>
      <c r="G267" t="str">
        <f t="shared" si="33"/>
        <v>20243</v>
      </c>
      <c r="H267" s="2">
        <f t="shared" si="32"/>
        <v>2.5477439747445318</v>
      </c>
      <c r="I267" s="2">
        <f t="shared" si="25"/>
        <v>-1.481273022919749</v>
      </c>
      <c r="J267" s="2">
        <f t="shared" si="28"/>
        <v>13.26510680979316</v>
      </c>
      <c r="O267" t="s">
        <v>347</v>
      </c>
      <c r="P267" s="11">
        <v>130.18807799999999</v>
      </c>
      <c r="Q267" s="12">
        <v>1337.6666666666667</v>
      </c>
      <c r="R267" s="12">
        <v>706.66666666666663</v>
      </c>
    </row>
    <row r="268" spans="1:18" x14ac:dyDescent="0.25">
      <c r="A268" s="1">
        <v>45627</v>
      </c>
      <c r="B268" s="2">
        <f t="shared" ref="B268:B269" si="34">AVERAGE(H265:H268)</f>
        <v>2.8655909659041692</v>
      </c>
      <c r="C268" s="2">
        <f t="shared" si="27"/>
        <v>-4.6062175349779304</v>
      </c>
      <c r="D268" s="2">
        <f t="shared" si="29"/>
        <v>5.2873451837759795</v>
      </c>
      <c r="G268" t="str">
        <f t="shared" si="33"/>
        <v>20244</v>
      </c>
      <c r="H268" s="2">
        <f t="shared" si="32"/>
        <v>0.34016617001746408</v>
      </c>
      <c r="I268" s="2">
        <f t="shared" si="25"/>
        <v>15.588392564160625</v>
      </c>
      <c r="J268" s="2">
        <f t="shared" si="28"/>
        <v>-18.549374999999991</v>
      </c>
      <c r="O268" t="s">
        <v>348</v>
      </c>
      <c r="P268" s="11">
        <v>130.29865100000001</v>
      </c>
      <c r="Q268" s="12">
        <v>1387</v>
      </c>
      <c r="R268" s="12">
        <v>671.33333333333337</v>
      </c>
    </row>
    <row r="269" spans="1:18" x14ac:dyDescent="0.25">
      <c r="A269" s="1">
        <v>45717</v>
      </c>
      <c r="B269" s="2">
        <f t="shared" si="34"/>
        <v>2.2566745976086571</v>
      </c>
      <c r="C269" s="2">
        <f t="shared" si="27"/>
        <v>-0.18157328459938693</v>
      </c>
      <c r="D269" s="2">
        <f t="shared" si="29"/>
        <v>-2.5099631397324935</v>
      </c>
      <c r="G269" t="str">
        <f t="shared" si="33"/>
        <v>20251</v>
      </c>
      <c r="H269" s="2">
        <f t="shared" si="32"/>
        <v>-0.14306204279018742</v>
      </c>
      <c r="I269" s="2">
        <f t="shared" si="25"/>
        <v>4.0990333793438971</v>
      </c>
      <c r="J269" s="2">
        <f t="shared" si="28"/>
        <v>-9.5667645575382654</v>
      </c>
      <c r="O269" t="s">
        <v>349</v>
      </c>
      <c r="P269" s="11">
        <v>130.25202400000001</v>
      </c>
      <c r="Q269" s="12">
        <v>1401</v>
      </c>
      <c r="R269" s="12">
        <v>654.66666666666663</v>
      </c>
    </row>
    <row r="270" spans="1:18" x14ac:dyDescent="0.25">
      <c r="A270" s="1"/>
      <c r="G270" t="str">
        <f t="shared" si="33"/>
        <v>20252</v>
      </c>
      <c r="H270" s="2"/>
      <c r="I270" s="2">
        <f t="shared" si="25"/>
        <v>-12.758702452773852</v>
      </c>
      <c r="J270" s="2">
        <f t="shared" si="28"/>
        <v>9.4847959221733049</v>
      </c>
      <c r="O270" t="s">
        <v>350</v>
      </c>
      <c r="P270" s="11">
        <v>131.068139</v>
      </c>
      <c r="Q270" s="12">
        <v>1354</v>
      </c>
      <c r="R270" s="12">
        <v>669.66666666666663</v>
      </c>
    </row>
  </sheetData>
  <mergeCells count="2">
    <mergeCell ref="H7:J7"/>
    <mergeCell ref="B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BE2B4-86E2-4009-BCA6-381440666905}">
  <sheetPr codeName="Sheet4">
    <tabColor rgb="FFC00000"/>
  </sheetPr>
  <dimension ref="A1:AB130"/>
  <sheetViews>
    <sheetView workbookViewId="0">
      <pane xSplit="1" ySplit="8" topLeftCell="B9" activePane="bottomRight" state="frozen"/>
      <selection pane="topRight" activeCell="B1" sqref="B1"/>
      <selection pane="bottomLeft" activeCell="A9" sqref="A9"/>
      <selection pane="bottomRight" activeCell="E9" sqref="E9"/>
    </sheetView>
  </sheetViews>
  <sheetFormatPr defaultRowHeight="15" x14ac:dyDescent="0.25"/>
  <cols>
    <col min="1" max="1" width="9.140625" bestFit="1" customWidth="1"/>
    <col min="2" max="2" width="12.42578125" bestFit="1" customWidth="1"/>
    <col min="12" max="12" width="9.5703125" bestFit="1" customWidth="1"/>
    <col min="14" max="15" width="9.5703125" bestFit="1" customWidth="1"/>
    <col min="17" max="17" width="10.5703125" bestFit="1" customWidth="1"/>
  </cols>
  <sheetData>
    <row r="1" spans="1:28" x14ac:dyDescent="0.25">
      <c r="K1" s="6" t="s">
        <v>364</v>
      </c>
      <c r="L1" t="s">
        <v>359</v>
      </c>
      <c r="M1" s="9" t="s">
        <v>360</v>
      </c>
      <c r="N1" t="s">
        <v>361</v>
      </c>
      <c r="O1" t="s">
        <v>362</v>
      </c>
      <c r="P1" t="s">
        <v>363</v>
      </c>
      <c r="Q1" t="s">
        <v>387</v>
      </c>
    </row>
    <row r="2" spans="1:28" x14ac:dyDescent="0.25">
      <c r="K2" t="s">
        <v>20</v>
      </c>
      <c r="L2" t="s">
        <v>369</v>
      </c>
      <c r="M2" t="s">
        <v>371</v>
      </c>
      <c r="N2" t="s">
        <v>372</v>
      </c>
      <c r="O2" t="s">
        <v>373</v>
      </c>
      <c r="P2" t="s">
        <v>375</v>
      </c>
      <c r="Q2" t="s">
        <v>390</v>
      </c>
    </row>
    <row r="3" spans="1:28" x14ac:dyDescent="0.25">
      <c r="K3" t="s">
        <v>23</v>
      </c>
      <c r="L3" t="s">
        <v>368</v>
      </c>
      <c r="M3" t="s">
        <v>370</v>
      </c>
      <c r="N3" t="s">
        <v>368</v>
      </c>
      <c r="O3" t="s">
        <v>368</v>
      </c>
      <c r="P3" t="s">
        <v>24</v>
      </c>
      <c r="Q3" t="s">
        <v>24</v>
      </c>
    </row>
    <row r="4" spans="1:28" x14ac:dyDescent="0.25">
      <c r="K4" t="s">
        <v>26</v>
      </c>
      <c r="L4" t="s">
        <v>27</v>
      </c>
      <c r="M4" t="s">
        <v>27</v>
      </c>
      <c r="N4" t="s">
        <v>27</v>
      </c>
      <c r="O4" t="s">
        <v>27</v>
      </c>
      <c r="P4" t="s">
        <v>27</v>
      </c>
      <c r="Q4" t="s">
        <v>27</v>
      </c>
    </row>
    <row r="5" spans="1:28" x14ac:dyDescent="0.25">
      <c r="K5" t="s">
        <v>28</v>
      </c>
      <c r="L5" t="s">
        <v>367</v>
      </c>
      <c r="M5" t="s">
        <v>30</v>
      </c>
      <c r="N5" t="s">
        <v>367</v>
      </c>
      <c r="O5" t="s">
        <v>367</v>
      </c>
      <c r="P5" t="s">
        <v>29</v>
      </c>
      <c r="Q5" t="s">
        <v>353</v>
      </c>
    </row>
    <row r="6" spans="1:28" x14ac:dyDescent="0.25">
      <c r="K6" t="s">
        <v>31</v>
      </c>
      <c r="L6" t="s">
        <v>366</v>
      </c>
      <c r="M6" t="s">
        <v>32</v>
      </c>
      <c r="N6" t="s">
        <v>366</v>
      </c>
      <c r="O6" t="s">
        <v>366</v>
      </c>
      <c r="P6" t="s">
        <v>32</v>
      </c>
      <c r="Q6" t="s">
        <v>32</v>
      </c>
    </row>
    <row r="7" spans="1:28" x14ac:dyDescent="0.25">
      <c r="K7" t="s">
        <v>33</v>
      </c>
      <c r="L7" t="s">
        <v>365</v>
      </c>
      <c r="M7" t="s">
        <v>388</v>
      </c>
      <c r="N7" t="s">
        <v>365</v>
      </c>
      <c r="O7" t="s">
        <v>365</v>
      </c>
      <c r="P7" t="s">
        <v>374</v>
      </c>
      <c r="Q7" t="s">
        <v>389</v>
      </c>
    </row>
    <row r="8" spans="1:28" x14ac:dyDescent="0.25">
      <c r="B8" t="s">
        <v>396</v>
      </c>
      <c r="C8" t="s">
        <v>397</v>
      </c>
      <c r="D8" t="s">
        <v>392</v>
      </c>
      <c r="E8" t="s">
        <v>398</v>
      </c>
      <c r="K8" t="s">
        <v>49</v>
      </c>
      <c r="L8" t="s">
        <v>50</v>
      </c>
      <c r="M8" t="s">
        <v>50</v>
      </c>
      <c r="N8" t="s">
        <v>50</v>
      </c>
      <c r="O8" t="s">
        <v>50</v>
      </c>
      <c r="P8" t="s">
        <v>50</v>
      </c>
      <c r="Q8" t="s">
        <v>50</v>
      </c>
      <c r="S8" t="s">
        <v>376</v>
      </c>
      <c r="U8" t="s">
        <v>377</v>
      </c>
      <c r="V8" t="s">
        <v>378</v>
      </c>
      <c r="W8" t="s">
        <v>376</v>
      </c>
      <c r="Y8" t="s">
        <v>379</v>
      </c>
      <c r="Z8" t="s">
        <v>380</v>
      </c>
      <c r="AA8" t="s">
        <v>391</v>
      </c>
      <c r="AB8" t="s">
        <v>380</v>
      </c>
    </row>
    <row r="9" spans="1:28" x14ac:dyDescent="0.25">
      <c r="A9" s="1">
        <v>36586</v>
      </c>
      <c r="B9" s="2">
        <f>U29</f>
        <v>0.98677495971998441</v>
      </c>
      <c r="C9" s="2">
        <f>S29</f>
        <v>1.6098947163731319</v>
      </c>
      <c r="D9" s="2">
        <f>AB29</f>
        <v>99.044657192339457</v>
      </c>
      <c r="E9" s="2">
        <f>V29</f>
        <v>0.62311975665314734</v>
      </c>
      <c r="K9" t="s">
        <v>229</v>
      </c>
      <c r="L9" s="2">
        <v>5222.7669999999998</v>
      </c>
      <c r="M9" s="2">
        <v>5449.5</v>
      </c>
      <c r="N9" s="2">
        <v>8415.2029999999995</v>
      </c>
      <c r="O9" s="2">
        <v>3192.4360000000001</v>
      </c>
      <c r="P9" s="2">
        <v>183.81</v>
      </c>
      <c r="Q9" s="2">
        <v>66.709429</v>
      </c>
      <c r="R9" s="2"/>
      <c r="S9" s="2">
        <f t="shared" ref="S9:S40" si="0">N9/M9</f>
        <v>1.5442156161115699</v>
      </c>
      <c r="T9" s="2"/>
      <c r="U9" s="2">
        <f>L9/M9</f>
        <v>0.95839379759610965</v>
      </c>
      <c r="V9" s="2">
        <f t="shared" ref="V9:V40" si="1">O9/M9</f>
        <v>0.58582181851546011</v>
      </c>
      <c r="W9" s="2">
        <f>U9+V9</f>
        <v>1.5442156161115697</v>
      </c>
      <c r="X9" s="2"/>
      <c r="Y9" s="2">
        <f t="shared" ref="Y9:Y40" si="2">P9/M9</f>
        <v>3.372969997247454E-2</v>
      </c>
      <c r="Z9" s="2">
        <f>Y9/(AVERAGE($Y$89:$Y$92))*100</f>
        <v>128.14716030742545</v>
      </c>
      <c r="AA9">
        <f t="shared" ref="AA9:AA40" si="3">P9/Q9</f>
        <v>2.7553826011612244</v>
      </c>
      <c r="AB9" s="2">
        <f t="shared" ref="AB9:AB40" si="4">100*AA9/AVERAGE(AA$69:AA$72)</f>
        <v>97.86485433346229</v>
      </c>
    </row>
    <row r="10" spans="1:28" x14ac:dyDescent="0.25">
      <c r="A10" s="1">
        <v>36678</v>
      </c>
      <c r="B10" s="2">
        <f t="shared" ref="B10:B73" si="5">U30</f>
        <v>1.0166515929832232</v>
      </c>
      <c r="C10" s="2">
        <f t="shared" ref="C10:C73" si="6">S30</f>
        <v>1.6448411115361494</v>
      </c>
      <c r="D10" s="2">
        <f t="shared" ref="D10:D73" si="7">AB30</f>
        <v>99.321529022662531</v>
      </c>
      <c r="E10" s="2">
        <f t="shared" ref="E10:E73" si="8">V30</f>
        <v>0.62818951855292626</v>
      </c>
      <c r="K10" t="s">
        <v>230</v>
      </c>
      <c r="L10" s="2">
        <v>5269.4719999999998</v>
      </c>
      <c r="M10" s="2">
        <v>5496.4</v>
      </c>
      <c r="N10" s="2">
        <v>8508.3080000000009</v>
      </c>
      <c r="O10" s="2">
        <v>3238.8359999999998</v>
      </c>
      <c r="P10" s="2">
        <v>186.84</v>
      </c>
      <c r="Q10" s="2">
        <v>67.143189000000007</v>
      </c>
      <c r="R10" s="2"/>
      <c r="S10" s="2">
        <f t="shared" si="0"/>
        <v>1.547978313077651</v>
      </c>
      <c r="T10" s="2"/>
      <c r="U10" s="2">
        <f t="shared" ref="U10:U73" si="9">L10/M10</f>
        <v>0.95871333964049199</v>
      </c>
      <c r="V10" s="2">
        <f t="shared" si="1"/>
        <v>0.58926497343715889</v>
      </c>
      <c r="W10" s="2">
        <f t="shared" ref="W10:W73" si="10">U10+V10</f>
        <v>1.547978313077651</v>
      </c>
      <c r="X10" s="2"/>
      <c r="Y10" s="2">
        <f t="shared" si="2"/>
        <v>3.3993159158722072E-2</v>
      </c>
      <c r="Z10" s="2">
        <f t="shared" ref="Z10:Z73" si="11">Y10/(AVERAGE($Y$89:$Y$92))*100</f>
        <v>129.14810447835129</v>
      </c>
      <c r="AA10">
        <f t="shared" si="3"/>
        <v>2.7827096505648545</v>
      </c>
      <c r="AB10" s="2">
        <f t="shared" si="4"/>
        <v>98.835448293126007</v>
      </c>
    </row>
    <row r="11" spans="1:28" x14ac:dyDescent="0.25">
      <c r="A11" s="1">
        <v>36770</v>
      </c>
      <c r="B11" s="2">
        <f t="shared" si="5"/>
        <v>1.035758038585209</v>
      </c>
      <c r="C11" s="2">
        <f t="shared" si="6"/>
        <v>1.6668467309753483</v>
      </c>
      <c r="D11" s="2">
        <f t="shared" si="7"/>
        <v>99.488184712663326</v>
      </c>
      <c r="E11" s="2">
        <f t="shared" si="8"/>
        <v>0.63108869239013932</v>
      </c>
      <c r="K11" t="s">
        <v>231</v>
      </c>
      <c r="L11" s="2">
        <v>5122.799</v>
      </c>
      <c r="M11" s="2">
        <v>5568.8</v>
      </c>
      <c r="N11" s="2">
        <v>8413.1370000000006</v>
      </c>
      <c r="O11" s="2">
        <v>3290.3380000000002</v>
      </c>
      <c r="P11" s="2">
        <v>189.71</v>
      </c>
      <c r="Q11" s="2">
        <v>67.852649</v>
      </c>
      <c r="R11" s="2"/>
      <c r="S11" s="2">
        <f t="shared" si="0"/>
        <v>1.5107630010056028</v>
      </c>
      <c r="T11" s="2"/>
      <c r="U11" s="2">
        <f t="shared" si="9"/>
        <v>0.91991075276540724</v>
      </c>
      <c r="V11" s="2">
        <f t="shared" si="1"/>
        <v>0.59085224824019544</v>
      </c>
      <c r="W11" s="2">
        <f t="shared" si="10"/>
        <v>1.5107630010056026</v>
      </c>
      <c r="X11" s="2"/>
      <c r="Y11" s="2">
        <f t="shared" si="2"/>
        <v>3.40665852607384E-2</v>
      </c>
      <c r="Z11" s="2">
        <f t="shared" si="11"/>
        <v>129.42706772064264</v>
      </c>
      <c r="AA11">
        <f t="shared" si="3"/>
        <v>2.7959114757627224</v>
      </c>
      <c r="AB11" s="2">
        <f t="shared" si="4"/>
        <v>99.304346768198286</v>
      </c>
    </row>
    <row r="12" spans="1:28" x14ac:dyDescent="0.25">
      <c r="A12" s="1">
        <v>36861</v>
      </c>
      <c r="B12" s="2">
        <f t="shared" si="5"/>
        <v>1.0624834914711447</v>
      </c>
      <c r="C12" s="2">
        <f t="shared" si="6"/>
        <v>1.698373099368772</v>
      </c>
      <c r="D12" s="2">
        <f t="shared" si="7"/>
        <v>100.07221863406873</v>
      </c>
      <c r="E12" s="2">
        <f t="shared" si="8"/>
        <v>0.63588960789762727</v>
      </c>
      <c r="K12" t="s">
        <v>232</v>
      </c>
      <c r="L12" s="2">
        <v>5168.74</v>
      </c>
      <c r="M12" s="2">
        <v>5625.1</v>
      </c>
      <c r="N12" s="2">
        <v>8489.2479999999996</v>
      </c>
      <c r="O12" s="2">
        <v>3320.5079999999998</v>
      </c>
      <c r="P12" s="2">
        <v>191.19</v>
      </c>
      <c r="Q12" s="2">
        <v>68.351371999999998</v>
      </c>
      <c r="R12" s="2"/>
      <c r="S12" s="2">
        <f t="shared" si="0"/>
        <v>1.5091728147055161</v>
      </c>
      <c r="T12" s="2"/>
      <c r="U12" s="2">
        <f t="shared" si="9"/>
        <v>0.91887077563065533</v>
      </c>
      <c r="V12" s="2">
        <f t="shared" si="1"/>
        <v>0.59030203907486078</v>
      </c>
      <c r="W12" s="2">
        <f t="shared" si="10"/>
        <v>1.5091728147055161</v>
      </c>
      <c r="X12" s="2"/>
      <c r="Y12" s="2">
        <f t="shared" si="2"/>
        <v>3.3988729089260636E-2</v>
      </c>
      <c r="Z12" s="2">
        <f t="shared" si="11"/>
        <v>129.13127358978986</v>
      </c>
      <c r="AA12">
        <f t="shared" si="3"/>
        <v>2.7971640422960347</v>
      </c>
      <c r="AB12" s="2">
        <f t="shared" si="4"/>
        <v>99.348835051340487</v>
      </c>
    </row>
    <row r="13" spans="1:28" x14ac:dyDescent="0.25">
      <c r="A13" s="1">
        <v>36951</v>
      </c>
      <c r="B13" s="2">
        <f t="shared" si="5"/>
        <v>1.1270098390564931</v>
      </c>
      <c r="C13" s="2">
        <f t="shared" si="6"/>
        <v>1.7642190656154297</v>
      </c>
      <c r="D13" s="2">
        <f t="shared" si="7"/>
        <v>101.24902275883582</v>
      </c>
      <c r="E13" s="2">
        <f t="shared" si="8"/>
        <v>0.63720922655893664</v>
      </c>
      <c r="K13" t="s">
        <v>233</v>
      </c>
      <c r="L13" s="2">
        <v>5211.8029999999999</v>
      </c>
      <c r="M13" s="2">
        <v>5709</v>
      </c>
      <c r="N13" s="2">
        <v>8590.6620000000003</v>
      </c>
      <c r="O13" s="2">
        <v>3378.8589999999999</v>
      </c>
      <c r="P13" s="2">
        <v>193.32</v>
      </c>
      <c r="Q13" s="2">
        <v>69.223505000000003</v>
      </c>
      <c r="R13" s="2"/>
      <c r="S13" s="2">
        <f t="shared" si="0"/>
        <v>1.5047577509196006</v>
      </c>
      <c r="T13" s="2"/>
      <c r="U13" s="2">
        <f t="shared" si="9"/>
        <v>0.9129099667192152</v>
      </c>
      <c r="V13" s="2">
        <f t="shared" si="1"/>
        <v>0.59184778420038531</v>
      </c>
      <c r="W13" s="2">
        <f t="shared" si="10"/>
        <v>1.5047577509196004</v>
      </c>
      <c r="X13" s="2"/>
      <c r="Y13" s="2">
        <f t="shared" si="2"/>
        <v>3.3862322648449815E-2</v>
      </c>
      <c r="Z13" s="2">
        <f t="shared" si="11"/>
        <v>128.65102542725967</v>
      </c>
      <c r="AA13">
        <f t="shared" si="3"/>
        <v>2.7926930310737657</v>
      </c>
      <c r="AB13" s="2">
        <f t="shared" si="4"/>
        <v>99.190035013260029</v>
      </c>
    </row>
    <row r="14" spans="1:28" x14ac:dyDescent="0.25">
      <c r="A14" s="1">
        <v>37043</v>
      </c>
      <c r="B14" s="2">
        <f t="shared" si="5"/>
        <v>1.1521186473680793</v>
      </c>
      <c r="C14" s="2">
        <f t="shared" si="6"/>
        <v>1.8076671642759783</v>
      </c>
      <c r="D14" s="2">
        <f t="shared" si="7"/>
        <v>102.84578535643351</v>
      </c>
      <c r="E14" s="2">
        <f t="shared" si="8"/>
        <v>0.65554851690789906</v>
      </c>
      <c r="K14" t="s">
        <v>234</v>
      </c>
      <c r="L14" s="2">
        <v>5268.6</v>
      </c>
      <c r="M14" s="2">
        <v>5799.1</v>
      </c>
      <c r="N14" s="2">
        <v>8700.8080000000009</v>
      </c>
      <c r="O14" s="2">
        <v>3432.2080000000001</v>
      </c>
      <c r="P14" s="2">
        <v>193.63</v>
      </c>
      <c r="Q14" s="2">
        <v>70.139281999999994</v>
      </c>
      <c r="R14" s="2"/>
      <c r="S14" s="2">
        <f t="shared" si="0"/>
        <v>1.5003721267093171</v>
      </c>
      <c r="T14" s="2"/>
      <c r="U14" s="2">
        <f t="shared" si="9"/>
        <v>0.90852028763083925</v>
      </c>
      <c r="V14" s="2">
        <f t="shared" si="1"/>
        <v>0.59185183907847772</v>
      </c>
      <c r="W14" s="2">
        <f t="shared" si="10"/>
        <v>1.5003721267093169</v>
      </c>
      <c r="X14" s="2"/>
      <c r="Y14" s="2">
        <f t="shared" si="2"/>
        <v>3.3389663913365862E-2</v>
      </c>
      <c r="Z14" s="2">
        <f t="shared" si="11"/>
        <v>126.85528236565709</v>
      </c>
      <c r="AA14">
        <f t="shared" si="3"/>
        <v>2.7606498737754404</v>
      </c>
      <c r="AB14" s="2">
        <f t="shared" si="4"/>
        <v>98.051935745280602</v>
      </c>
    </row>
    <row r="15" spans="1:28" x14ac:dyDescent="0.25">
      <c r="A15" s="1">
        <v>37135</v>
      </c>
      <c r="B15" s="2">
        <f t="shared" si="5"/>
        <v>1.1550384981290036</v>
      </c>
      <c r="C15" s="2">
        <f t="shared" si="6"/>
        <v>1.814333481321748</v>
      </c>
      <c r="D15" s="2">
        <f t="shared" si="7"/>
        <v>102.38119421681874</v>
      </c>
      <c r="E15" s="2">
        <f t="shared" si="8"/>
        <v>0.65929498319274427</v>
      </c>
      <c r="K15" t="s">
        <v>235</v>
      </c>
      <c r="L15" s="2">
        <v>5318.7309999999998</v>
      </c>
      <c r="M15" s="2">
        <v>5869.3</v>
      </c>
      <c r="N15" s="2">
        <v>8808.0930000000008</v>
      </c>
      <c r="O15" s="2">
        <v>3489.3620000000001</v>
      </c>
      <c r="P15" s="2">
        <v>194.49</v>
      </c>
      <c r="Q15" s="2">
        <v>70.786761999999996</v>
      </c>
      <c r="R15" s="2"/>
      <c r="S15" s="2">
        <f t="shared" si="0"/>
        <v>1.5007058763395977</v>
      </c>
      <c r="T15" s="2"/>
      <c r="U15" s="2">
        <f t="shared" si="9"/>
        <v>0.90619511696454424</v>
      </c>
      <c r="V15" s="2">
        <f t="shared" si="1"/>
        <v>0.59451075937505327</v>
      </c>
      <c r="W15" s="2">
        <f t="shared" si="10"/>
        <v>1.5007058763395975</v>
      </c>
      <c r="X15" s="2"/>
      <c r="Y15" s="2">
        <f t="shared" si="2"/>
        <v>3.3136830627161669E-2</v>
      </c>
      <c r="Z15" s="2">
        <f t="shared" si="11"/>
        <v>125.89470851872984</v>
      </c>
      <c r="AA15">
        <f t="shared" si="3"/>
        <v>2.7475476276199782</v>
      </c>
      <c r="AB15" s="2">
        <f t="shared" si="4"/>
        <v>97.58657408882496</v>
      </c>
    </row>
    <row r="16" spans="1:28" x14ac:dyDescent="0.25">
      <c r="A16" s="1">
        <v>37226</v>
      </c>
      <c r="B16" s="2">
        <f t="shared" si="5"/>
        <v>1.2040725125388414</v>
      </c>
      <c r="C16" s="2">
        <f t="shared" si="6"/>
        <v>1.8889427403653991</v>
      </c>
      <c r="D16" s="2">
        <f t="shared" si="7"/>
        <v>105.69402192495946</v>
      </c>
      <c r="E16" s="2">
        <f t="shared" si="8"/>
        <v>0.68487022782655782</v>
      </c>
      <c r="K16" t="s">
        <v>236</v>
      </c>
      <c r="L16" s="2">
        <v>5350.4740000000002</v>
      </c>
      <c r="M16" s="2">
        <v>5939.1</v>
      </c>
      <c r="N16" s="2">
        <v>8889.1049999999996</v>
      </c>
      <c r="O16" s="2">
        <v>3538.6309999999999</v>
      </c>
      <c r="P16" s="2">
        <v>196.01</v>
      </c>
      <c r="Q16" s="2">
        <v>71.412529000000006</v>
      </c>
      <c r="R16" s="2"/>
      <c r="S16" s="2">
        <f t="shared" si="0"/>
        <v>1.4967090973379804</v>
      </c>
      <c r="T16" s="2"/>
      <c r="U16" s="2">
        <f t="shared" si="9"/>
        <v>0.90088969709215194</v>
      </c>
      <c r="V16" s="2">
        <f t="shared" si="1"/>
        <v>0.59581940024582847</v>
      </c>
      <c r="W16" s="2">
        <f t="shared" si="10"/>
        <v>1.4967090973379804</v>
      </c>
      <c r="X16" s="2"/>
      <c r="Y16" s="2">
        <f t="shared" si="2"/>
        <v>3.3003317000892388E-2</v>
      </c>
      <c r="Z16" s="2">
        <f t="shared" si="11"/>
        <v>125.38745846661796</v>
      </c>
      <c r="AA16">
        <f t="shared" si="3"/>
        <v>2.7447564558314408</v>
      </c>
      <c r="AB16" s="2">
        <f t="shared" si="4"/>
        <v>97.487438084848662</v>
      </c>
    </row>
    <row r="17" spans="1:28" x14ac:dyDescent="0.25">
      <c r="A17" s="1">
        <v>37316</v>
      </c>
      <c r="B17" s="2">
        <f t="shared" si="5"/>
        <v>1.2037562833014979</v>
      </c>
      <c r="C17" s="2">
        <f t="shared" si="6"/>
        <v>1.8884866040012063</v>
      </c>
      <c r="D17" s="2">
        <f t="shared" si="7"/>
        <v>104.75541118845048</v>
      </c>
      <c r="E17" s="2">
        <f t="shared" si="8"/>
        <v>0.68473032069970852</v>
      </c>
      <c r="K17" t="s">
        <v>237</v>
      </c>
      <c r="L17" s="2">
        <v>5390.1390000000001</v>
      </c>
      <c r="M17" s="2">
        <v>6020.1</v>
      </c>
      <c r="N17" s="2">
        <v>8963.5879999999997</v>
      </c>
      <c r="O17" s="2">
        <v>3573.4490000000001</v>
      </c>
      <c r="P17" s="2">
        <v>197.63</v>
      </c>
      <c r="Q17" s="2">
        <v>72.050889999999995</v>
      </c>
      <c r="R17" s="2"/>
      <c r="S17" s="2">
        <f t="shared" si="0"/>
        <v>1.4889433730336703</v>
      </c>
      <c r="T17" s="2"/>
      <c r="U17" s="2">
        <f t="shared" si="9"/>
        <v>0.89535705386953701</v>
      </c>
      <c r="V17" s="2">
        <f t="shared" si="1"/>
        <v>0.59358631916413351</v>
      </c>
      <c r="W17" s="2">
        <f t="shared" si="10"/>
        <v>1.4889433730336705</v>
      </c>
      <c r="X17" s="2"/>
      <c r="Y17" s="2">
        <f t="shared" si="2"/>
        <v>3.2828358332918056E-2</v>
      </c>
      <c r="Z17" s="2">
        <f t="shared" si="11"/>
        <v>124.72274883414639</v>
      </c>
      <c r="AA17">
        <f t="shared" si="3"/>
        <v>2.7429223983215199</v>
      </c>
      <c r="AB17" s="2">
        <f t="shared" si="4"/>
        <v>97.422296579283554</v>
      </c>
    </row>
    <row r="18" spans="1:28" x14ac:dyDescent="0.25">
      <c r="A18" s="1">
        <v>37408</v>
      </c>
      <c r="B18" s="2">
        <f t="shared" si="5"/>
        <v>1.2074880273236892</v>
      </c>
      <c r="C18" s="2">
        <f t="shared" si="6"/>
        <v>1.9035788092910444</v>
      </c>
      <c r="D18" s="2">
        <f t="shared" si="7"/>
        <v>105.17958022629277</v>
      </c>
      <c r="E18" s="2">
        <f t="shared" si="8"/>
        <v>0.69609078196735519</v>
      </c>
      <c r="K18" t="s">
        <v>238</v>
      </c>
      <c r="L18" s="2">
        <v>5470.5820000000003</v>
      </c>
      <c r="M18" s="2">
        <v>6087.1</v>
      </c>
      <c r="N18" s="2">
        <v>9095.1689999999999</v>
      </c>
      <c r="O18" s="2">
        <v>3624.587</v>
      </c>
      <c r="P18" s="2">
        <v>199.28</v>
      </c>
      <c r="Q18" s="2">
        <v>72.694856000000001</v>
      </c>
      <c r="R18" s="2"/>
      <c r="S18" s="2">
        <f t="shared" si="0"/>
        <v>1.4941711159665521</v>
      </c>
      <c r="T18" s="2"/>
      <c r="U18" s="2">
        <f t="shared" si="9"/>
        <v>0.89871728737822609</v>
      </c>
      <c r="V18" s="2">
        <f t="shared" si="1"/>
        <v>0.59545382858832607</v>
      </c>
      <c r="W18" s="2">
        <f t="shared" si="10"/>
        <v>1.4941711159665521</v>
      </c>
      <c r="X18" s="2"/>
      <c r="Y18" s="2">
        <f t="shared" si="2"/>
        <v>3.2738085459414167E-2</v>
      </c>
      <c r="Z18" s="2">
        <f t="shared" si="11"/>
        <v>124.3797806962218</v>
      </c>
      <c r="AA18">
        <f t="shared" si="3"/>
        <v>2.7413218894057647</v>
      </c>
      <c r="AB18" s="2">
        <f t="shared" si="4"/>
        <v>97.365450182767233</v>
      </c>
    </row>
    <row r="19" spans="1:28" x14ac:dyDescent="0.25">
      <c r="A19" s="1">
        <v>37500</v>
      </c>
      <c r="B19" s="2">
        <f t="shared" si="5"/>
        <v>1.2210081770673225</v>
      </c>
      <c r="C19" s="2">
        <f t="shared" si="6"/>
        <v>1.9365519827851214</v>
      </c>
      <c r="D19" s="2">
        <f t="shared" si="7"/>
        <v>106.9096597487863</v>
      </c>
      <c r="E19" s="2">
        <f t="shared" si="8"/>
        <v>0.71554380571779896</v>
      </c>
      <c r="K19" t="s">
        <v>239</v>
      </c>
      <c r="L19" s="2">
        <v>5504.0389999999998</v>
      </c>
      <c r="M19" s="2">
        <v>6175.3</v>
      </c>
      <c r="N19" s="2">
        <v>9213.3189999999995</v>
      </c>
      <c r="O19" s="2">
        <v>3709.28</v>
      </c>
      <c r="P19" s="2">
        <v>201.99</v>
      </c>
      <c r="Q19" s="2">
        <v>73.555498999999998</v>
      </c>
      <c r="R19" s="2"/>
      <c r="S19" s="2">
        <f t="shared" si="0"/>
        <v>1.4919629815555517</v>
      </c>
      <c r="T19" s="2"/>
      <c r="U19" s="2">
        <f t="shared" si="9"/>
        <v>0.89129904620018452</v>
      </c>
      <c r="V19" s="2">
        <f t="shared" si="1"/>
        <v>0.60066393535536733</v>
      </c>
      <c r="W19" s="2">
        <f t="shared" si="10"/>
        <v>1.491962981555552</v>
      </c>
      <c r="X19" s="2"/>
      <c r="Y19" s="2">
        <f t="shared" si="2"/>
        <v>3.2709342056256377E-2</v>
      </c>
      <c r="Z19" s="2">
        <f t="shared" si="11"/>
        <v>124.2705776646132</v>
      </c>
      <c r="AA19">
        <f t="shared" si="3"/>
        <v>2.7460897247124927</v>
      </c>
      <c r="AB19" s="2">
        <f t="shared" si="4"/>
        <v>97.534792729817582</v>
      </c>
    </row>
    <row r="20" spans="1:28" x14ac:dyDescent="0.25">
      <c r="A20" s="1">
        <v>37591</v>
      </c>
      <c r="B20" s="2">
        <f t="shared" si="5"/>
        <v>1.2285732011434829</v>
      </c>
      <c r="C20" s="2">
        <f t="shared" si="6"/>
        <v>1.9604402408612616</v>
      </c>
      <c r="D20" s="2">
        <f t="shared" si="7"/>
        <v>107.60158506468433</v>
      </c>
      <c r="E20" s="2">
        <f t="shared" si="8"/>
        <v>0.73186703971777878</v>
      </c>
      <c r="K20" t="s">
        <v>240</v>
      </c>
      <c r="L20" s="2">
        <v>5583.93</v>
      </c>
      <c r="M20" s="2">
        <v>6286.2</v>
      </c>
      <c r="N20" s="2">
        <v>9330.2890000000007</v>
      </c>
      <c r="O20" s="2">
        <v>3746.3589999999999</v>
      </c>
      <c r="P20" s="2">
        <v>204.61</v>
      </c>
      <c r="Q20" s="2">
        <v>74.667665999999997</v>
      </c>
      <c r="R20" s="2"/>
      <c r="S20" s="2">
        <f t="shared" si="0"/>
        <v>1.4842494670866344</v>
      </c>
      <c r="T20" s="2"/>
      <c r="U20" s="2">
        <f t="shared" si="9"/>
        <v>0.88828385988355452</v>
      </c>
      <c r="V20" s="2">
        <f t="shared" si="1"/>
        <v>0.59596560720307978</v>
      </c>
      <c r="W20" s="2">
        <f t="shared" si="10"/>
        <v>1.4842494670866344</v>
      </c>
      <c r="X20" s="2"/>
      <c r="Y20" s="2">
        <f t="shared" si="2"/>
        <v>3.2549075753237254E-2</v>
      </c>
      <c r="Z20" s="2">
        <f t="shared" si="11"/>
        <v>123.66168782445364</v>
      </c>
      <c r="AA20">
        <f t="shared" si="3"/>
        <v>2.7402758243441014</v>
      </c>
      <c r="AB20" s="2">
        <f t="shared" si="4"/>
        <v>97.328296357073526</v>
      </c>
    </row>
    <row r="21" spans="1:28" x14ac:dyDescent="0.25">
      <c r="A21" s="1">
        <v>37681</v>
      </c>
      <c r="B21" s="2">
        <f t="shared" si="5"/>
        <v>1.2436371207183723</v>
      </c>
      <c r="C21" s="2">
        <f t="shared" si="6"/>
        <v>1.9904014290197216</v>
      </c>
      <c r="D21" s="2">
        <f t="shared" si="7"/>
        <v>108.82879577902362</v>
      </c>
      <c r="E21" s="2">
        <f t="shared" si="8"/>
        <v>0.74676430830134943</v>
      </c>
      <c r="K21" t="s">
        <v>241</v>
      </c>
      <c r="L21" s="2">
        <v>5698.2259999999997</v>
      </c>
      <c r="M21" s="2">
        <v>6420.3</v>
      </c>
      <c r="N21" s="2">
        <v>9499.67</v>
      </c>
      <c r="O21" s="2">
        <v>3801.444</v>
      </c>
      <c r="P21" s="2">
        <v>207.69</v>
      </c>
      <c r="Q21" s="2">
        <v>76.089005999999998</v>
      </c>
      <c r="R21" s="2"/>
      <c r="S21" s="2">
        <f t="shared" si="0"/>
        <v>1.4796302353472579</v>
      </c>
      <c r="T21" s="2"/>
      <c r="U21" s="2">
        <f t="shared" si="9"/>
        <v>0.88753266981293699</v>
      </c>
      <c r="V21" s="2">
        <f t="shared" si="1"/>
        <v>0.5920975655343208</v>
      </c>
      <c r="W21" s="2">
        <f t="shared" si="10"/>
        <v>1.4796302353472579</v>
      </c>
      <c r="X21" s="2"/>
      <c r="Y21" s="2">
        <f t="shared" si="2"/>
        <v>3.2348955656277746E-2</v>
      </c>
      <c r="Z21" s="2">
        <f t="shared" si="11"/>
        <v>122.90138393302456</v>
      </c>
      <c r="AA21">
        <f t="shared" si="3"/>
        <v>2.7295664763973919</v>
      </c>
      <c r="AB21" s="2">
        <f t="shared" si="4"/>
        <v>96.947924942820777</v>
      </c>
    </row>
    <row r="22" spans="1:28" x14ac:dyDescent="0.25">
      <c r="A22" s="1">
        <v>37773</v>
      </c>
      <c r="B22" s="2">
        <f t="shared" si="5"/>
        <v>1.2455513298918681</v>
      </c>
      <c r="C22" s="2">
        <f t="shared" si="6"/>
        <v>2.0143230129114555</v>
      </c>
      <c r="D22" s="2">
        <f t="shared" si="7"/>
        <v>109.1433881139294</v>
      </c>
      <c r="E22" s="2">
        <f t="shared" si="8"/>
        <v>0.76877168301958776</v>
      </c>
      <c r="K22" t="s">
        <v>242</v>
      </c>
      <c r="L22" s="2">
        <v>5858.3429999999998</v>
      </c>
      <c r="M22" s="2">
        <v>6522.1</v>
      </c>
      <c r="N22" s="2">
        <v>9738.0450000000001</v>
      </c>
      <c r="O22" s="2">
        <v>3879.7020000000002</v>
      </c>
      <c r="P22" s="2">
        <v>209.52</v>
      </c>
      <c r="Q22" s="2">
        <v>77.103084999999993</v>
      </c>
      <c r="R22" s="2"/>
      <c r="S22" s="2">
        <f t="shared" si="0"/>
        <v>1.4930842826696922</v>
      </c>
      <c r="T22" s="2"/>
      <c r="U22" s="2">
        <f t="shared" si="9"/>
        <v>0.89822955796445925</v>
      </c>
      <c r="V22" s="2">
        <f t="shared" si="1"/>
        <v>0.59485472470523293</v>
      </c>
      <c r="W22" s="2">
        <f t="shared" si="10"/>
        <v>1.4930842826696922</v>
      </c>
      <c r="X22" s="2"/>
      <c r="Y22" s="2">
        <f t="shared" si="2"/>
        <v>3.2124622437558453E-2</v>
      </c>
      <c r="Z22" s="2">
        <f t="shared" si="11"/>
        <v>122.04908862755308</v>
      </c>
      <c r="AA22">
        <f t="shared" si="3"/>
        <v>2.7174009963414569</v>
      </c>
      <c r="AB22" s="2">
        <f t="shared" si="4"/>
        <v>96.515835064243134</v>
      </c>
    </row>
    <row r="23" spans="1:28" x14ac:dyDescent="0.25">
      <c r="A23" s="1">
        <v>37865</v>
      </c>
      <c r="B23" s="2">
        <f t="shared" si="5"/>
        <v>1.2368633981600092</v>
      </c>
      <c r="C23" s="2">
        <f t="shared" si="6"/>
        <v>2.016056713636893</v>
      </c>
      <c r="D23" s="2">
        <f t="shared" si="7"/>
        <v>108.61858890481736</v>
      </c>
      <c r="E23" s="2">
        <f t="shared" si="8"/>
        <v>0.77919331547688364</v>
      </c>
      <c r="K23" t="s">
        <v>243</v>
      </c>
      <c r="L23" s="2">
        <v>6013.1009999999997</v>
      </c>
      <c r="M23" s="2">
        <v>6607.2</v>
      </c>
      <c r="N23" s="2">
        <v>9969.2569999999996</v>
      </c>
      <c r="O23" s="2">
        <v>3956.1559999999999</v>
      </c>
      <c r="P23" s="2">
        <v>212.46</v>
      </c>
      <c r="Q23" s="2">
        <v>77.889536000000007</v>
      </c>
      <c r="R23" s="2"/>
      <c r="S23" s="2">
        <f t="shared" si="0"/>
        <v>1.5088474694272915</v>
      </c>
      <c r="T23" s="2"/>
      <c r="U23" s="2">
        <f t="shared" si="9"/>
        <v>0.91008309117326547</v>
      </c>
      <c r="V23" s="2">
        <f t="shared" si="1"/>
        <v>0.59876437825402595</v>
      </c>
      <c r="W23" s="2">
        <f t="shared" si="10"/>
        <v>1.5088474694272915</v>
      </c>
      <c r="X23" s="2"/>
      <c r="Y23" s="2">
        <f t="shared" si="2"/>
        <v>3.2155830003632403E-2</v>
      </c>
      <c r="Z23" s="2">
        <f t="shared" si="11"/>
        <v>122.16765360072944</v>
      </c>
      <c r="AA23">
        <f t="shared" si="3"/>
        <v>2.727709149531973</v>
      </c>
      <c r="AB23" s="2">
        <f t="shared" si="4"/>
        <v>96.881956963253359</v>
      </c>
    </row>
    <row r="24" spans="1:28" x14ac:dyDescent="0.25">
      <c r="A24" s="1">
        <v>37956</v>
      </c>
      <c r="B24" s="2">
        <f t="shared" si="5"/>
        <v>1.2536222638282135</v>
      </c>
      <c r="C24" s="2">
        <f t="shared" si="6"/>
        <v>2.0505634144650164</v>
      </c>
      <c r="D24" s="2">
        <f t="shared" si="7"/>
        <v>111.22113242751354</v>
      </c>
      <c r="E24" s="2">
        <f t="shared" si="8"/>
        <v>0.79694115063680282</v>
      </c>
      <c r="K24" t="s">
        <v>244</v>
      </c>
      <c r="L24" s="2">
        <v>6144.2190000000001</v>
      </c>
      <c r="M24" s="2">
        <v>6674.2</v>
      </c>
      <c r="N24" s="2">
        <v>10192.808999999999</v>
      </c>
      <c r="O24" s="2">
        <v>4048.59</v>
      </c>
      <c r="P24" s="2">
        <v>214.98</v>
      </c>
      <c r="Q24" s="2">
        <v>78.444590000000005</v>
      </c>
      <c r="R24" s="2"/>
      <c r="S24" s="2">
        <f t="shared" si="0"/>
        <v>1.5271956189505858</v>
      </c>
      <c r="T24" s="2"/>
      <c r="U24" s="2">
        <f t="shared" si="9"/>
        <v>0.92059258038416591</v>
      </c>
      <c r="V24" s="2">
        <f t="shared" si="1"/>
        <v>0.60660303856641995</v>
      </c>
      <c r="W24" s="2">
        <f t="shared" si="10"/>
        <v>1.5271956189505858</v>
      </c>
      <c r="X24" s="2"/>
      <c r="Y24" s="2">
        <f t="shared" si="2"/>
        <v>3.2210602019717718E-2</v>
      </c>
      <c r="Z24" s="2">
        <f t="shared" si="11"/>
        <v>122.37574552954509</v>
      </c>
      <c r="AA24">
        <f t="shared" si="3"/>
        <v>2.7405331585007962</v>
      </c>
      <c r="AB24" s="2">
        <f t="shared" si="4"/>
        <v>97.33743627461142</v>
      </c>
    </row>
    <row r="25" spans="1:28" x14ac:dyDescent="0.25">
      <c r="A25" s="1">
        <v>38047</v>
      </c>
      <c r="B25" s="2">
        <f t="shared" si="5"/>
        <v>1.2975868840480431</v>
      </c>
      <c r="C25" s="2">
        <f t="shared" si="6"/>
        <v>2.1046252911357719</v>
      </c>
      <c r="D25" s="2">
        <f t="shared" si="7"/>
        <v>111.64688666634487</v>
      </c>
      <c r="E25" s="2">
        <f t="shared" si="8"/>
        <v>0.807038407087729</v>
      </c>
      <c r="K25" t="s">
        <v>245</v>
      </c>
      <c r="L25" s="2">
        <v>6261.7</v>
      </c>
      <c r="M25" s="2">
        <v>6758.7</v>
      </c>
      <c r="N25" s="2">
        <v>10389.337</v>
      </c>
      <c r="O25" s="2">
        <v>4127.6369999999997</v>
      </c>
      <c r="P25" s="2">
        <v>217.23</v>
      </c>
      <c r="Q25" s="2">
        <v>79.138883000000007</v>
      </c>
      <c r="R25" s="2"/>
      <c r="S25" s="2">
        <f t="shared" si="0"/>
        <v>1.5371797830943821</v>
      </c>
      <c r="T25" s="2"/>
      <c r="U25" s="2">
        <f t="shared" si="9"/>
        <v>0.92646514862325591</v>
      </c>
      <c r="V25" s="2">
        <f t="shared" si="1"/>
        <v>0.61071463447112606</v>
      </c>
      <c r="W25" s="2">
        <f t="shared" si="10"/>
        <v>1.5371797830943819</v>
      </c>
      <c r="X25" s="2"/>
      <c r="Y25" s="2">
        <f t="shared" si="2"/>
        <v>3.2140796306982113E-2</v>
      </c>
      <c r="Z25" s="2">
        <f t="shared" si="11"/>
        <v>122.11053700804612</v>
      </c>
      <c r="AA25">
        <f t="shared" si="3"/>
        <v>2.7449212291763074</v>
      </c>
      <c r="AB25" s="2">
        <f t="shared" si="4"/>
        <v>97.493290455182517</v>
      </c>
    </row>
    <row r="26" spans="1:28" x14ac:dyDescent="0.25">
      <c r="A26" s="1">
        <v>38139</v>
      </c>
      <c r="B26" s="2">
        <f t="shared" si="5"/>
        <v>1.3139116524472385</v>
      </c>
      <c r="C26" s="2">
        <f t="shared" si="6"/>
        <v>2.1380330040413114</v>
      </c>
      <c r="D26" s="2">
        <f t="shared" si="7"/>
        <v>112.76822073288163</v>
      </c>
      <c r="E26" s="2">
        <f t="shared" si="8"/>
        <v>0.82412135159407274</v>
      </c>
      <c r="K26" t="s">
        <v>246</v>
      </c>
      <c r="L26" s="2">
        <v>6439.7929999999997</v>
      </c>
      <c r="M26" s="2">
        <v>6801.6</v>
      </c>
      <c r="N26" s="2">
        <v>10663.484</v>
      </c>
      <c r="O26" s="2">
        <v>4223.6909999999998</v>
      </c>
      <c r="P26" s="2">
        <v>220.12</v>
      </c>
      <c r="Q26" s="2">
        <v>79.427864999999997</v>
      </c>
      <c r="R26" s="2"/>
      <c r="S26" s="2">
        <f t="shared" si="0"/>
        <v>1.5677905198776758</v>
      </c>
      <c r="T26" s="2"/>
      <c r="U26" s="2">
        <f t="shared" si="9"/>
        <v>0.94680560456363194</v>
      </c>
      <c r="V26" s="2">
        <f t="shared" si="1"/>
        <v>0.62098491531404365</v>
      </c>
      <c r="W26" s="2">
        <f t="shared" si="10"/>
        <v>1.5677905198776756</v>
      </c>
      <c r="X26" s="2"/>
      <c r="Y26" s="2">
        <f t="shared" si="2"/>
        <v>3.2362973418019289E-2</v>
      </c>
      <c r="Z26" s="2">
        <f t="shared" si="11"/>
        <v>122.95464074712343</v>
      </c>
      <c r="AA26">
        <f t="shared" si="3"/>
        <v>2.7713196118264039</v>
      </c>
      <c r="AB26" s="2">
        <f t="shared" si="4"/>
        <v>98.430900307114484</v>
      </c>
    </row>
    <row r="27" spans="1:28" x14ac:dyDescent="0.25">
      <c r="A27" s="1">
        <v>38231</v>
      </c>
      <c r="B27" s="2">
        <f t="shared" si="5"/>
        <v>1.3534140629335702</v>
      </c>
      <c r="C27" s="2">
        <f t="shared" si="6"/>
        <v>2.1946918252955214</v>
      </c>
      <c r="D27" s="2">
        <f t="shared" si="7"/>
        <v>116.11391992846293</v>
      </c>
      <c r="E27" s="2">
        <f t="shared" si="8"/>
        <v>0.84127776236195129</v>
      </c>
      <c r="K27" t="s">
        <v>247</v>
      </c>
      <c r="L27" s="2">
        <v>6611.9110000000001</v>
      </c>
      <c r="M27" s="2">
        <v>6887.4</v>
      </c>
      <c r="N27" s="2">
        <v>10953.17</v>
      </c>
      <c r="O27" s="2">
        <v>4341.259</v>
      </c>
      <c r="P27" s="2">
        <v>223.25</v>
      </c>
      <c r="Q27" s="2">
        <v>80.193222000000006</v>
      </c>
      <c r="R27" s="2"/>
      <c r="S27" s="2">
        <f t="shared" si="0"/>
        <v>1.5903200046461656</v>
      </c>
      <c r="T27" s="2"/>
      <c r="U27" s="2">
        <f t="shared" si="9"/>
        <v>0.96000101634869472</v>
      </c>
      <c r="V27" s="2">
        <f t="shared" si="1"/>
        <v>0.63031898829747079</v>
      </c>
      <c r="W27" s="2">
        <f t="shared" si="10"/>
        <v>1.5903200046461654</v>
      </c>
      <c r="X27" s="2"/>
      <c r="Y27" s="2">
        <f t="shared" si="2"/>
        <v>3.2414263727967012E-2</v>
      </c>
      <c r="Z27" s="2">
        <f t="shared" si="11"/>
        <v>123.1495048454241</v>
      </c>
      <c r="AA27">
        <f t="shared" si="3"/>
        <v>2.7839011132387221</v>
      </c>
      <c r="AB27" s="2">
        <f t="shared" si="4"/>
        <v>98.877766307681455</v>
      </c>
    </row>
    <row r="28" spans="1:28" x14ac:dyDescent="0.25">
      <c r="A28" s="1">
        <v>38322</v>
      </c>
      <c r="B28" s="2">
        <f t="shared" si="5"/>
        <v>1.3736445720875081</v>
      </c>
      <c r="C28" s="2">
        <f t="shared" si="6"/>
        <v>2.2265951938035093</v>
      </c>
      <c r="D28" s="2">
        <f t="shared" si="7"/>
        <v>116.63240273926992</v>
      </c>
      <c r="E28" s="2">
        <f t="shared" si="8"/>
        <v>0.85295062171600156</v>
      </c>
      <c r="K28" t="s">
        <v>248</v>
      </c>
      <c r="L28" s="2">
        <v>6771.7420000000002</v>
      </c>
      <c r="M28" s="2">
        <v>7019</v>
      </c>
      <c r="N28" s="2">
        <v>11196.004999999999</v>
      </c>
      <c r="O28" s="2">
        <v>4424.2629999999999</v>
      </c>
      <c r="P28" s="2">
        <v>225.54</v>
      </c>
      <c r="Q28" s="2">
        <v>81.483974000000003</v>
      </c>
      <c r="R28" s="2"/>
      <c r="S28" s="2">
        <f t="shared" si="0"/>
        <v>1.5950997293061688</v>
      </c>
      <c r="T28" s="2"/>
      <c r="U28" s="2">
        <f t="shared" si="9"/>
        <v>0.96477304459324698</v>
      </c>
      <c r="V28" s="2">
        <f t="shared" si="1"/>
        <v>0.63032668471292208</v>
      </c>
      <c r="W28" s="2">
        <f t="shared" si="10"/>
        <v>1.5950997293061691</v>
      </c>
      <c r="X28" s="2"/>
      <c r="Y28" s="2">
        <f t="shared" si="2"/>
        <v>3.2132782447642116E-2</v>
      </c>
      <c r="Z28" s="2">
        <f t="shared" si="11"/>
        <v>122.08009044853443</v>
      </c>
      <c r="AA28">
        <f t="shared" si="3"/>
        <v>2.7679062388390627</v>
      </c>
      <c r="AB28" s="2">
        <f t="shared" si="4"/>
        <v>98.309665147231016</v>
      </c>
    </row>
    <row r="29" spans="1:28" x14ac:dyDescent="0.25">
      <c r="A29" s="1">
        <v>38412</v>
      </c>
      <c r="B29" s="2">
        <f t="shared" si="5"/>
        <v>1.4325709680602614</v>
      </c>
      <c r="C29" s="2">
        <f t="shared" si="6"/>
        <v>2.3172523930133879</v>
      </c>
      <c r="D29" s="2">
        <f t="shared" si="7"/>
        <v>120.58409699713093</v>
      </c>
      <c r="E29" s="2">
        <f t="shared" si="8"/>
        <v>0.88468142495312663</v>
      </c>
      <c r="K29" t="s">
        <v>249</v>
      </c>
      <c r="L29" s="2">
        <v>7104.3850000000002</v>
      </c>
      <c r="M29" s="2">
        <v>7199.6</v>
      </c>
      <c r="N29" s="2">
        <v>11590.598</v>
      </c>
      <c r="O29" s="2">
        <v>4486.2129999999997</v>
      </c>
      <c r="P29" s="2">
        <v>229.85</v>
      </c>
      <c r="Q29" s="2">
        <v>82.424875</v>
      </c>
      <c r="R29" s="2"/>
      <c r="S29" s="2">
        <f t="shared" si="0"/>
        <v>1.6098947163731319</v>
      </c>
      <c r="T29" s="2"/>
      <c r="U29" s="2">
        <f t="shared" si="9"/>
        <v>0.98677495971998441</v>
      </c>
      <c r="V29" s="2">
        <f t="shared" si="1"/>
        <v>0.62311975665314734</v>
      </c>
      <c r="W29" s="2">
        <f t="shared" si="10"/>
        <v>1.6098947163731316</v>
      </c>
      <c r="X29" s="2"/>
      <c r="Y29" s="2">
        <f t="shared" si="2"/>
        <v>3.1925384743596866E-2</v>
      </c>
      <c r="Z29" s="2">
        <f t="shared" si="11"/>
        <v>121.29213719518894</v>
      </c>
      <c r="AA29">
        <f t="shared" si="3"/>
        <v>2.7885999220502304</v>
      </c>
      <c r="AB29" s="2">
        <f t="shared" si="4"/>
        <v>99.044657192339457</v>
      </c>
    </row>
    <row r="30" spans="1:28" x14ac:dyDescent="0.25">
      <c r="A30" s="1">
        <v>38504</v>
      </c>
      <c r="B30" s="2">
        <f t="shared" si="5"/>
        <v>1.455606577555119</v>
      </c>
      <c r="C30" s="2">
        <f t="shared" si="6"/>
        <v>2.3574570817767606</v>
      </c>
      <c r="D30" s="2">
        <f t="shared" si="7"/>
        <v>122.89661787089101</v>
      </c>
      <c r="E30" s="2">
        <f t="shared" si="8"/>
        <v>0.9018505042216417</v>
      </c>
      <c r="K30" t="s">
        <v>250</v>
      </c>
      <c r="L30" s="2">
        <v>7441.4830000000002</v>
      </c>
      <c r="M30" s="2">
        <v>7319.6</v>
      </c>
      <c r="N30" s="2">
        <v>12039.579</v>
      </c>
      <c r="O30" s="2">
        <v>4598.0959999999995</v>
      </c>
      <c r="P30" s="2">
        <v>233.61</v>
      </c>
      <c r="Q30" s="2">
        <v>83.539693</v>
      </c>
      <c r="R30" s="2"/>
      <c r="S30" s="2">
        <f t="shared" si="0"/>
        <v>1.6448411115361494</v>
      </c>
      <c r="T30" s="2"/>
      <c r="U30" s="2">
        <f t="shared" si="9"/>
        <v>1.0166515929832232</v>
      </c>
      <c r="V30" s="2">
        <f t="shared" si="1"/>
        <v>0.62818951855292626</v>
      </c>
      <c r="W30" s="2">
        <f t="shared" si="10"/>
        <v>1.6448411115361494</v>
      </c>
      <c r="X30" s="2"/>
      <c r="Y30" s="2">
        <f t="shared" si="2"/>
        <v>3.1915678452374446E-2</v>
      </c>
      <c r="Z30" s="2">
        <f t="shared" si="11"/>
        <v>121.25526068403451</v>
      </c>
      <c r="AA30">
        <f t="shared" si="3"/>
        <v>2.7963952417206035</v>
      </c>
      <c r="AB30" s="2">
        <f t="shared" si="4"/>
        <v>99.321529022662531</v>
      </c>
    </row>
    <row r="31" spans="1:28" x14ac:dyDescent="0.25">
      <c r="A31" s="1">
        <v>38596</v>
      </c>
      <c r="B31" s="2">
        <f t="shared" si="5"/>
        <v>1.4867558852326423</v>
      </c>
      <c r="C31" s="2">
        <f t="shared" si="6"/>
        <v>2.4064571538035846</v>
      </c>
      <c r="D31" s="2">
        <f t="shared" si="7"/>
        <v>125.21942823897604</v>
      </c>
      <c r="E31" s="2">
        <f t="shared" si="8"/>
        <v>0.91970126857094203</v>
      </c>
      <c r="K31" t="s">
        <v>251</v>
      </c>
      <c r="L31" s="2">
        <v>7730.8980000000001</v>
      </c>
      <c r="M31" s="2">
        <v>7464</v>
      </c>
      <c r="N31" s="2">
        <v>12441.343999999999</v>
      </c>
      <c r="O31" s="2">
        <v>4710.4459999999999</v>
      </c>
      <c r="P31" s="2">
        <v>237.86</v>
      </c>
      <c r="Q31" s="2">
        <v>84.917021000000005</v>
      </c>
      <c r="R31" s="2"/>
      <c r="S31" s="2">
        <f t="shared" si="0"/>
        <v>1.6668467309753483</v>
      </c>
      <c r="T31" s="2"/>
      <c r="U31" s="2">
        <f t="shared" si="9"/>
        <v>1.035758038585209</v>
      </c>
      <c r="V31" s="2">
        <f t="shared" si="1"/>
        <v>0.63108869239013932</v>
      </c>
      <c r="W31" s="2">
        <f t="shared" si="10"/>
        <v>1.6668467309753483</v>
      </c>
      <c r="X31" s="2"/>
      <c r="Y31" s="2">
        <f t="shared" si="2"/>
        <v>3.1867631296891748E-2</v>
      </c>
      <c r="Z31" s="2">
        <f t="shared" si="11"/>
        <v>121.07271810165219</v>
      </c>
      <c r="AA31">
        <f t="shared" si="3"/>
        <v>2.8010874286322407</v>
      </c>
      <c r="AB31" s="2">
        <f t="shared" si="4"/>
        <v>99.488184712663326</v>
      </c>
    </row>
    <row r="32" spans="1:28" x14ac:dyDescent="0.25">
      <c r="A32" s="1">
        <v>38687</v>
      </c>
      <c r="B32" s="2">
        <f t="shared" si="5"/>
        <v>1.5057185462688754</v>
      </c>
      <c r="C32" s="2">
        <f t="shared" si="6"/>
        <v>2.4373608480447042</v>
      </c>
      <c r="D32" s="2">
        <f t="shared" si="7"/>
        <v>126.3467581140615</v>
      </c>
      <c r="E32" s="2">
        <f t="shared" si="8"/>
        <v>0.93164230177582907</v>
      </c>
      <c r="K32" t="s">
        <v>252</v>
      </c>
      <c r="L32" s="2">
        <v>8028.8689999999997</v>
      </c>
      <c r="M32" s="2">
        <v>7556.7</v>
      </c>
      <c r="N32" s="2">
        <v>12834.096</v>
      </c>
      <c r="O32" s="2">
        <v>4805.2269999999999</v>
      </c>
      <c r="P32" s="2">
        <v>241.5</v>
      </c>
      <c r="Q32" s="2">
        <v>85.713346000000001</v>
      </c>
      <c r="R32" s="2"/>
      <c r="S32" s="2">
        <f t="shared" si="0"/>
        <v>1.698373099368772</v>
      </c>
      <c r="T32" s="2"/>
      <c r="U32" s="2">
        <f t="shared" si="9"/>
        <v>1.0624834914711447</v>
      </c>
      <c r="V32" s="2">
        <f t="shared" si="1"/>
        <v>0.63588960789762727</v>
      </c>
      <c r="W32" s="2">
        <f t="shared" si="10"/>
        <v>1.698373099368772</v>
      </c>
      <c r="X32" s="2"/>
      <c r="Y32" s="2">
        <f t="shared" si="2"/>
        <v>3.1958394537298027E-2</v>
      </c>
      <c r="Z32" s="2">
        <f t="shared" si="11"/>
        <v>121.4175492601818</v>
      </c>
      <c r="AA32">
        <f t="shared" si="3"/>
        <v>2.8175308895303188</v>
      </c>
      <c r="AB32" s="2">
        <f t="shared" si="4"/>
        <v>100.07221863406873</v>
      </c>
    </row>
    <row r="33" spans="1:28" x14ac:dyDescent="0.25">
      <c r="A33" s="1">
        <v>38777</v>
      </c>
      <c r="B33" s="2">
        <f t="shared" si="5"/>
        <v>1.4480622246752317</v>
      </c>
      <c r="C33" s="2">
        <f t="shared" si="6"/>
        <v>2.3890916710105374</v>
      </c>
      <c r="D33" s="2">
        <f t="shared" si="7"/>
        <v>125.66919277913395</v>
      </c>
      <c r="E33" s="2">
        <f t="shared" si="8"/>
        <v>0.94102944633530605</v>
      </c>
      <c r="K33" t="s">
        <v>253</v>
      </c>
      <c r="L33" s="2">
        <v>8648.11</v>
      </c>
      <c r="M33" s="2">
        <v>7673.5</v>
      </c>
      <c r="N33" s="2">
        <v>13537.735000000001</v>
      </c>
      <c r="O33" s="2">
        <v>4889.625</v>
      </c>
      <c r="P33" s="2">
        <v>247.49</v>
      </c>
      <c r="Q33" s="2">
        <v>86.818376000000001</v>
      </c>
      <c r="R33" s="2"/>
      <c r="S33" s="2">
        <f t="shared" si="0"/>
        <v>1.7642190656154297</v>
      </c>
      <c r="T33" s="2"/>
      <c r="U33" s="2">
        <f t="shared" si="9"/>
        <v>1.1270098390564931</v>
      </c>
      <c r="V33" s="2">
        <f t="shared" si="1"/>
        <v>0.63720922655893664</v>
      </c>
      <c r="W33" s="2">
        <f t="shared" si="10"/>
        <v>1.7642190656154297</v>
      </c>
      <c r="X33" s="2"/>
      <c r="Y33" s="2">
        <f t="shared" si="2"/>
        <v>3.2252557503095067E-2</v>
      </c>
      <c r="Z33" s="2">
        <f t="shared" si="11"/>
        <v>122.53514439933997</v>
      </c>
      <c r="AA33">
        <f t="shared" si="3"/>
        <v>2.8506637811331554</v>
      </c>
      <c r="AB33" s="2">
        <f t="shared" si="4"/>
        <v>101.24902275883582</v>
      </c>
    </row>
    <row r="34" spans="1:28" x14ac:dyDescent="0.25">
      <c r="A34" s="1">
        <v>38869</v>
      </c>
      <c r="B34" s="2">
        <f t="shared" si="5"/>
        <v>1.4376828345025994</v>
      </c>
      <c r="C34" s="2">
        <f t="shared" si="6"/>
        <v>2.397869580578408</v>
      </c>
      <c r="D34" s="2">
        <f t="shared" si="7"/>
        <v>125.76328250938423</v>
      </c>
      <c r="E34" s="2">
        <f t="shared" si="8"/>
        <v>0.96018674607580878</v>
      </c>
      <c r="K34" t="s">
        <v>254</v>
      </c>
      <c r="L34" s="2">
        <v>8875.3459999999995</v>
      </c>
      <c r="M34" s="2">
        <v>7703.5</v>
      </c>
      <c r="N34" s="2">
        <v>13925.364</v>
      </c>
      <c r="O34" s="2">
        <v>5050.018</v>
      </c>
      <c r="P34" s="2">
        <v>251.63</v>
      </c>
      <c r="Q34" s="2">
        <v>86.900197000000006</v>
      </c>
      <c r="R34" s="2"/>
      <c r="S34" s="2">
        <f t="shared" si="0"/>
        <v>1.8076671642759783</v>
      </c>
      <c r="T34" s="2"/>
      <c r="U34" s="2">
        <f t="shared" si="9"/>
        <v>1.1521186473680793</v>
      </c>
      <c r="V34" s="2">
        <f t="shared" si="1"/>
        <v>0.65554851690789906</v>
      </c>
      <c r="W34" s="2">
        <f t="shared" si="10"/>
        <v>1.8076671642759785</v>
      </c>
      <c r="X34" s="2"/>
      <c r="Y34" s="2">
        <f t="shared" si="2"/>
        <v>3.2664373336794963E-2</v>
      </c>
      <c r="Z34" s="2">
        <f t="shared" si="11"/>
        <v>124.09973079356651</v>
      </c>
      <c r="AA34">
        <f t="shared" si="3"/>
        <v>2.8956205933572279</v>
      </c>
      <c r="AB34" s="2">
        <f t="shared" si="4"/>
        <v>102.84578535643351</v>
      </c>
    </row>
    <row r="35" spans="1:28" x14ac:dyDescent="0.25">
      <c r="A35" s="1">
        <v>38961</v>
      </c>
      <c r="B35" s="2">
        <f t="shared" si="5"/>
        <v>1.4292304074137088</v>
      </c>
      <c r="C35" s="2">
        <f t="shared" si="6"/>
        <v>2.4048240144911586</v>
      </c>
      <c r="D35" s="2">
        <f t="shared" si="7"/>
        <v>126.10948941393671</v>
      </c>
      <c r="E35" s="2">
        <f t="shared" si="8"/>
        <v>0.9755936070774498</v>
      </c>
      <c r="K35" t="s">
        <v>255</v>
      </c>
      <c r="L35" s="2">
        <v>9105.7459999999992</v>
      </c>
      <c r="M35" s="2">
        <v>7883.5</v>
      </c>
      <c r="N35" s="2">
        <v>14303.298000000001</v>
      </c>
      <c r="O35" s="2">
        <v>5197.5519999999997</v>
      </c>
      <c r="P35" s="2">
        <v>255.53</v>
      </c>
      <c r="Q35" s="2">
        <v>88.647510999999994</v>
      </c>
      <c r="R35" s="2"/>
      <c r="S35" s="2">
        <f t="shared" si="0"/>
        <v>1.814333481321748</v>
      </c>
      <c r="T35" s="2"/>
      <c r="U35" s="2">
        <f t="shared" si="9"/>
        <v>1.1550384981290036</v>
      </c>
      <c r="V35" s="2">
        <f t="shared" si="1"/>
        <v>0.65929498319274427</v>
      </c>
      <c r="W35" s="2">
        <f t="shared" si="10"/>
        <v>1.8143334813217478</v>
      </c>
      <c r="X35" s="2"/>
      <c r="Y35" s="2">
        <f t="shared" si="2"/>
        <v>3.24132682184309E-2</v>
      </c>
      <c r="Z35" s="2">
        <f t="shared" si="11"/>
        <v>123.14572266769304</v>
      </c>
      <c r="AA35">
        <f t="shared" si="3"/>
        <v>2.882540041084741</v>
      </c>
      <c r="AB35" s="2">
        <f t="shared" si="4"/>
        <v>102.38119421681874</v>
      </c>
    </row>
    <row r="36" spans="1:28" x14ac:dyDescent="0.25">
      <c r="A36" s="1">
        <v>39052</v>
      </c>
      <c r="B36" s="2">
        <f t="shared" si="5"/>
        <v>1.4074735080317706</v>
      </c>
      <c r="C36" s="2">
        <f t="shared" si="6"/>
        <v>2.3878589537900847</v>
      </c>
      <c r="D36" s="2">
        <f t="shared" si="7"/>
        <v>126.48281447307674</v>
      </c>
      <c r="E36" s="2">
        <f t="shared" si="8"/>
        <v>0.98038544575831399</v>
      </c>
      <c r="K36" t="s">
        <v>256</v>
      </c>
      <c r="L36" s="2">
        <v>9338.6659999999993</v>
      </c>
      <c r="M36" s="2">
        <v>7755.9</v>
      </c>
      <c r="N36" s="2">
        <v>14650.450999999999</v>
      </c>
      <c r="O36" s="2">
        <v>5311.7849999999999</v>
      </c>
      <c r="P36" s="2">
        <v>258.7</v>
      </c>
      <c r="Q36" s="2">
        <v>86.934236999999996</v>
      </c>
      <c r="R36" s="2"/>
      <c r="S36" s="2">
        <f t="shared" si="0"/>
        <v>1.8889427403653991</v>
      </c>
      <c r="T36" s="2"/>
      <c r="U36" s="2">
        <f t="shared" si="9"/>
        <v>1.2040725125388414</v>
      </c>
      <c r="V36" s="2">
        <f t="shared" si="1"/>
        <v>0.68487022782655782</v>
      </c>
      <c r="W36" s="2">
        <f t="shared" si="10"/>
        <v>1.8889427403653993</v>
      </c>
      <c r="X36" s="2"/>
      <c r="Y36" s="2">
        <f t="shared" si="2"/>
        <v>3.3355252130636032E-2</v>
      </c>
      <c r="Z36" s="2">
        <f t="shared" si="11"/>
        <v>126.72454381056937</v>
      </c>
      <c r="AA36">
        <f t="shared" si="3"/>
        <v>2.9758126248925381</v>
      </c>
      <c r="AB36" s="2">
        <f t="shared" si="4"/>
        <v>105.69402192495946</v>
      </c>
    </row>
    <row r="37" spans="1:28" x14ac:dyDescent="0.25">
      <c r="A37" s="1">
        <v>39142</v>
      </c>
      <c r="B37" s="2">
        <f t="shared" si="5"/>
        <v>1.3409084799906503</v>
      </c>
      <c r="C37" s="2">
        <f t="shared" si="6"/>
        <v>2.3243082676743572</v>
      </c>
      <c r="D37" s="2">
        <f t="shared" si="7"/>
        <v>125.35686152209195</v>
      </c>
      <c r="E37" s="2">
        <f t="shared" si="8"/>
        <v>0.98339978768370717</v>
      </c>
      <c r="K37" t="s">
        <v>257</v>
      </c>
      <c r="L37" s="2">
        <v>9579.0110000000004</v>
      </c>
      <c r="M37" s="2">
        <v>7957.6</v>
      </c>
      <c r="N37" s="2">
        <v>15027.821</v>
      </c>
      <c r="O37" s="2">
        <v>5448.81</v>
      </c>
      <c r="P37" s="2">
        <v>262.39999999999998</v>
      </c>
      <c r="Q37" s="2">
        <v>88.967668000000003</v>
      </c>
      <c r="R37" s="2"/>
      <c r="S37" s="2">
        <f t="shared" si="0"/>
        <v>1.8884866040012063</v>
      </c>
      <c r="T37" s="2"/>
      <c r="U37" s="2">
        <f t="shared" si="9"/>
        <v>1.2037562833014979</v>
      </c>
      <c r="V37" s="2">
        <f t="shared" si="1"/>
        <v>0.68473032069970852</v>
      </c>
      <c r="W37" s="2">
        <f t="shared" si="10"/>
        <v>1.8884866040012063</v>
      </c>
      <c r="X37" s="2"/>
      <c r="Y37" s="2">
        <f t="shared" si="2"/>
        <v>3.2974766261184271E-2</v>
      </c>
      <c r="Z37" s="2">
        <f t="shared" si="11"/>
        <v>125.27898740932255</v>
      </c>
      <c r="AA37">
        <f t="shared" si="3"/>
        <v>2.949386062361441</v>
      </c>
      <c r="AB37" s="2">
        <f t="shared" si="4"/>
        <v>104.75541118845048</v>
      </c>
    </row>
    <row r="38" spans="1:28" x14ac:dyDescent="0.25">
      <c r="A38" s="1">
        <v>39234</v>
      </c>
      <c r="B38" s="2">
        <f t="shared" si="5"/>
        <v>1.2935271619530853</v>
      </c>
      <c r="C38" s="2">
        <f t="shared" si="6"/>
        <v>2.2828693746936892</v>
      </c>
      <c r="D38" s="2">
        <f t="shared" si="7"/>
        <v>123.95244557140096</v>
      </c>
      <c r="E38" s="2">
        <f t="shared" si="8"/>
        <v>0.98934221274060397</v>
      </c>
      <c r="K38" t="s">
        <v>258</v>
      </c>
      <c r="L38" s="2">
        <v>9757.59</v>
      </c>
      <c r="M38" s="2">
        <v>8080.9</v>
      </c>
      <c r="N38" s="2">
        <v>15382.63</v>
      </c>
      <c r="O38" s="2">
        <v>5625.04</v>
      </c>
      <c r="P38" s="2">
        <v>266.88</v>
      </c>
      <c r="Q38" s="2">
        <v>90.121713</v>
      </c>
      <c r="R38" s="2"/>
      <c r="S38" s="2">
        <f t="shared" si="0"/>
        <v>1.9035788092910444</v>
      </c>
      <c r="T38" s="2"/>
      <c r="U38" s="2">
        <f t="shared" si="9"/>
        <v>1.2074880273236892</v>
      </c>
      <c r="V38" s="2">
        <f t="shared" si="1"/>
        <v>0.69609078196735519</v>
      </c>
      <c r="W38" s="2">
        <f t="shared" si="10"/>
        <v>1.9035788092910444</v>
      </c>
      <c r="X38" s="2"/>
      <c r="Y38" s="2">
        <f t="shared" si="2"/>
        <v>3.3026024328973259E-2</v>
      </c>
      <c r="Z38" s="2">
        <f t="shared" si="11"/>
        <v>125.47372901198621</v>
      </c>
      <c r="AA38">
        <f t="shared" si="3"/>
        <v>2.961328531338502</v>
      </c>
      <c r="AB38" s="2">
        <f t="shared" si="4"/>
        <v>105.17958022629277</v>
      </c>
    </row>
    <row r="39" spans="1:28" x14ac:dyDescent="0.25">
      <c r="A39" s="1">
        <v>39326</v>
      </c>
      <c r="B39" s="2">
        <f t="shared" si="5"/>
        <v>1.249895541182531</v>
      </c>
      <c r="C39" s="2">
        <f t="shared" si="6"/>
        <v>2.2489484479041462</v>
      </c>
      <c r="D39" s="2">
        <f t="shared" si="7"/>
        <v>122.05443175238349</v>
      </c>
      <c r="E39" s="2">
        <f t="shared" si="8"/>
        <v>0.99905290672161484</v>
      </c>
      <c r="K39" t="s">
        <v>259</v>
      </c>
      <c r="L39" s="2">
        <v>9929.8490000000002</v>
      </c>
      <c r="M39" s="2">
        <v>8132.5</v>
      </c>
      <c r="N39" s="2">
        <v>15749.009</v>
      </c>
      <c r="O39" s="2">
        <v>5819.16</v>
      </c>
      <c r="P39" s="2">
        <v>272.17</v>
      </c>
      <c r="Q39" s="2">
        <v>90.420759000000004</v>
      </c>
      <c r="R39" s="2"/>
      <c r="S39" s="2">
        <f t="shared" si="0"/>
        <v>1.9365519827851214</v>
      </c>
      <c r="T39" s="2"/>
      <c r="U39" s="2">
        <f t="shared" si="9"/>
        <v>1.2210081770673225</v>
      </c>
      <c r="V39" s="2">
        <f t="shared" si="1"/>
        <v>0.71554380571779896</v>
      </c>
      <c r="W39" s="2">
        <f t="shared" si="10"/>
        <v>1.9365519827851214</v>
      </c>
      <c r="X39" s="2"/>
      <c r="Y39" s="2">
        <f t="shared" si="2"/>
        <v>3.3466953581309564E-2</v>
      </c>
      <c r="Z39" s="2">
        <f t="shared" si="11"/>
        <v>127.14892421471508</v>
      </c>
      <c r="AA39">
        <f t="shared" si="3"/>
        <v>3.0100388783509326</v>
      </c>
      <c r="AB39" s="2">
        <f t="shared" si="4"/>
        <v>106.9096597487863</v>
      </c>
    </row>
    <row r="40" spans="1:28" x14ac:dyDescent="0.25">
      <c r="A40" s="1">
        <v>39417</v>
      </c>
      <c r="B40" s="2">
        <f t="shared" si="5"/>
        <v>1.194740431231254</v>
      </c>
      <c r="C40" s="2">
        <f t="shared" si="6"/>
        <v>2.1923762049385975</v>
      </c>
      <c r="D40" s="2">
        <f t="shared" si="7"/>
        <v>120.66220181184238</v>
      </c>
      <c r="E40" s="2">
        <f t="shared" si="8"/>
        <v>0.99763577370734369</v>
      </c>
      <c r="K40" t="s">
        <v>260</v>
      </c>
      <c r="L40" s="2">
        <v>10099.486000000001</v>
      </c>
      <c r="M40" s="2">
        <v>8220.5</v>
      </c>
      <c r="N40" s="2">
        <v>16115.799000000001</v>
      </c>
      <c r="O40" s="2">
        <v>6016.3130000000001</v>
      </c>
      <c r="P40" s="2">
        <v>276.04000000000002</v>
      </c>
      <c r="Q40" s="2">
        <v>91.116743999999997</v>
      </c>
      <c r="R40" s="2"/>
      <c r="S40" s="2">
        <f t="shared" si="0"/>
        <v>1.9604402408612616</v>
      </c>
      <c r="T40" s="2"/>
      <c r="U40" s="2">
        <f t="shared" si="9"/>
        <v>1.2285732011434829</v>
      </c>
      <c r="V40" s="2">
        <f t="shared" si="1"/>
        <v>0.73186703971777878</v>
      </c>
      <c r="W40" s="2">
        <f t="shared" si="10"/>
        <v>1.9604402408612618</v>
      </c>
      <c r="X40" s="2"/>
      <c r="Y40" s="2">
        <f t="shared" si="2"/>
        <v>3.3579465969223288E-2</v>
      </c>
      <c r="Z40" s="2">
        <f t="shared" si="11"/>
        <v>127.57638556249813</v>
      </c>
      <c r="AA40">
        <f t="shared" si="3"/>
        <v>3.0295200188452744</v>
      </c>
      <c r="AB40" s="2">
        <f t="shared" si="4"/>
        <v>107.60158506468433</v>
      </c>
    </row>
    <row r="41" spans="1:28" x14ac:dyDescent="0.25">
      <c r="A41" s="1">
        <v>39508</v>
      </c>
      <c r="B41" s="2">
        <f t="shared" si="5"/>
        <v>1.1093770262716602</v>
      </c>
      <c r="C41" s="2">
        <f t="shared" si="6"/>
        <v>2.1015628842929011</v>
      </c>
      <c r="D41" s="2">
        <f t="shared" si="7"/>
        <v>118.23639884046132</v>
      </c>
      <c r="E41" s="2">
        <f t="shared" si="8"/>
        <v>0.99218585802124093</v>
      </c>
      <c r="K41" t="s">
        <v>261</v>
      </c>
      <c r="L41" s="2">
        <v>10304.031000000001</v>
      </c>
      <c r="M41" s="2">
        <v>8285.4</v>
      </c>
      <c r="N41" s="2">
        <v>16491.272000000001</v>
      </c>
      <c r="O41" s="2">
        <v>6187.241</v>
      </c>
      <c r="P41" s="2">
        <v>279.39</v>
      </c>
      <c r="Q41" s="2">
        <v>91.182580000000002</v>
      </c>
      <c r="R41" s="2"/>
      <c r="S41" s="2">
        <f t="shared" ref="S41:S72" si="12">N41/M41</f>
        <v>1.9904014290197216</v>
      </c>
      <c r="T41" s="2"/>
      <c r="U41" s="2">
        <f t="shared" si="9"/>
        <v>1.2436371207183723</v>
      </c>
      <c r="V41" s="2">
        <f t="shared" ref="V41:V72" si="13">O41/M41</f>
        <v>0.74676430830134943</v>
      </c>
      <c r="W41" s="2">
        <f t="shared" si="10"/>
        <v>1.9904014290197218</v>
      </c>
      <c r="X41" s="2"/>
      <c r="Y41" s="2">
        <f t="shared" ref="Y41:Y72" si="14">P41/M41</f>
        <v>3.3720761822000143E-2</v>
      </c>
      <c r="Z41" s="2">
        <f t="shared" si="11"/>
        <v>128.11320214584592</v>
      </c>
      <c r="AA41">
        <f t="shared" ref="AA41:AA72" si="15">P41/Q41</f>
        <v>3.0640721067554786</v>
      </c>
      <c r="AB41" s="2">
        <f t="shared" ref="AB41:AB72" si="16">100*AA41/AVERAGE(AA$69:AA$72)</f>
        <v>108.82879577902362</v>
      </c>
    </row>
    <row r="42" spans="1:28" x14ac:dyDescent="0.25">
      <c r="A42" s="1">
        <v>39600</v>
      </c>
      <c r="B42" s="2">
        <f t="shared" si="5"/>
        <v>1.02698114230957</v>
      </c>
      <c r="C42" s="2">
        <f t="shared" si="6"/>
        <v>1.9887850982661053</v>
      </c>
      <c r="D42" s="2">
        <f t="shared" si="7"/>
        <v>112.12483428516343</v>
      </c>
      <c r="E42" s="2">
        <f t="shared" si="8"/>
        <v>0.96180395595653512</v>
      </c>
      <c r="K42" t="s">
        <v>262</v>
      </c>
      <c r="L42" s="2">
        <v>10447.56</v>
      </c>
      <c r="M42" s="2">
        <v>8387.9</v>
      </c>
      <c r="N42" s="2">
        <v>16895.939999999999</v>
      </c>
      <c r="O42" s="2">
        <v>6448.38</v>
      </c>
      <c r="P42" s="2">
        <v>282.81</v>
      </c>
      <c r="Q42" s="2">
        <v>92.032702</v>
      </c>
      <c r="R42" s="2"/>
      <c r="S42" s="2">
        <f t="shared" si="12"/>
        <v>2.0143230129114555</v>
      </c>
      <c r="T42" s="2"/>
      <c r="U42" s="2">
        <f t="shared" si="9"/>
        <v>1.2455513298918681</v>
      </c>
      <c r="V42" s="2">
        <f t="shared" si="13"/>
        <v>0.76877168301958776</v>
      </c>
      <c r="W42" s="2">
        <f t="shared" si="10"/>
        <v>2.014323012911456</v>
      </c>
      <c r="X42" s="2"/>
      <c r="Y42" s="2">
        <f t="shared" si="14"/>
        <v>3.3716424850081667E-2</v>
      </c>
      <c r="Z42" s="2">
        <f t="shared" si="11"/>
        <v>128.09672495701415</v>
      </c>
      <c r="AA42">
        <f t="shared" si="15"/>
        <v>3.0729294463178967</v>
      </c>
      <c r="AB42" s="2">
        <f t="shared" si="16"/>
        <v>109.1433881139294</v>
      </c>
    </row>
    <row r="43" spans="1:28" x14ac:dyDescent="0.25">
      <c r="A43" s="1">
        <v>39692</v>
      </c>
      <c r="B43" s="2">
        <f t="shared" si="5"/>
        <v>0.98770283827660432</v>
      </c>
      <c r="C43" s="2">
        <f t="shared" si="6"/>
        <v>1.9555480464047281</v>
      </c>
      <c r="D43" s="2">
        <f t="shared" si="7"/>
        <v>109.88500759168232</v>
      </c>
      <c r="E43" s="2">
        <f t="shared" si="8"/>
        <v>0.9678452081281238</v>
      </c>
      <c r="K43" t="s">
        <v>263</v>
      </c>
      <c r="L43" s="2">
        <v>10620.946</v>
      </c>
      <c r="M43" s="2">
        <v>8587</v>
      </c>
      <c r="N43" s="2">
        <v>17311.879000000001</v>
      </c>
      <c r="O43" s="2">
        <v>6690.933</v>
      </c>
      <c r="P43" s="2">
        <v>287.17</v>
      </c>
      <c r="Q43" s="2">
        <v>93.903062000000006</v>
      </c>
      <c r="R43" s="2"/>
      <c r="S43" s="2">
        <f t="shared" si="12"/>
        <v>2.016056713636893</v>
      </c>
      <c r="T43" s="2"/>
      <c r="U43" s="2">
        <f t="shared" si="9"/>
        <v>1.2368633981600092</v>
      </c>
      <c r="V43" s="2">
        <f t="shared" si="13"/>
        <v>0.77919331547688364</v>
      </c>
      <c r="W43" s="2">
        <f t="shared" si="10"/>
        <v>2.016056713636893</v>
      </c>
      <c r="X43" s="2"/>
      <c r="Y43" s="2">
        <f t="shared" si="14"/>
        <v>3.3442412949807848E-2</v>
      </c>
      <c r="Z43" s="2">
        <f t="shared" si="11"/>
        <v>127.05568851319204</v>
      </c>
      <c r="AA43">
        <f t="shared" si="15"/>
        <v>3.0581537373083743</v>
      </c>
      <c r="AB43" s="2">
        <f t="shared" si="16"/>
        <v>108.61858890481736</v>
      </c>
    </row>
    <row r="44" spans="1:28" x14ac:dyDescent="0.25">
      <c r="A44" s="1">
        <v>39783</v>
      </c>
      <c r="B44" s="2">
        <f t="shared" si="5"/>
        <v>0.9489716286059896</v>
      </c>
      <c r="C44" s="2">
        <f t="shared" si="6"/>
        <v>1.9148513617536014</v>
      </c>
      <c r="D44" s="2">
        <f t="shared" si="7"/>
        <v>109.72338060572233</v>
      </c>
      <c r="E44" s="2">
        <f t="shared" si="8"/>
        <v>0.965879733147612</v>
      </c>
      <c r="K44" t="s">
        <v>264</v>
      </c>
      <c r="L44" s="2">
        <v>10847.092000000001</v>
      </c>
      <c r="M44" s="2">
        <v>8652.6</v>
      </c>
      <c r="N44" s="2">
        <v>17742.705000000002</v>
      </c>
      <c r="O44" s="2">
        <v>6895.6130000000003</v>
      </c>
      <c r="P44" s="2">
        <v>295.27999999999997</v>
      </c>
      <c r="Q44" s="2">
        <v>94.295629000000005</v>
      </c>
      <c r="R44" s="2"/>
      <c r="S44" s="2">
        <f t="shared" si="12"/>
        <v>2.0505634144650164</v>
      </c>
      <c r="T44" s="2"/>
      <c r="U44" s="2">
        <f t="shared" si="9"/>
        <v>1.2536222638282135</v>
      </c>
      <c r="V44" s="2">
        <f t="shared" si="13"/>
        <v>0.79694115063680282</v>
      </c>
      <c r="W44" s="2">
        <f t="shared" si="10"/>
        <v>2.0505634144650164</v>
      </c>
      <c r="X44" s="2"/>
      <c r="Y44" s="2">
        <f t="shared" si="14"/>
        <v>3.4126158611284464E-2</v>
      </c>
      <c r="Z44" s="2">
        <f t="shared" si="11"/>
        <v>129.65340106214012</v>
      </c>
      <c r="AA44">
        <f t="shared" si="15"/>
        <v>3.1314282870948342</v>
      </c>
      <c r="AB44" s="2">
        <f t="shared" si="16"/>
        <v>111.22113242751354</v>
      </c>
    </row>
    <row r="45" spans="1:28" x14ac:dyDescent="0.25">
      <c r="A45" s="1">
        <v>39873</v>
      </c>
      <c r="B45" s="2">
        <f t="shared" si="5"/>
        <v>0.90677398803368303</v>
      </c>
      <c r="C45" s="2">
        <f t="shared" si="6"/>
        <v>1.8805687693898658</v>
      </c>
      <c r="D45" s="2">
        <f t="shared" si="7"/>
        <v>111.41274005461071</v>
      </c>
      <c r="E45" s="2">
        <f t="shared" si="8"/>
        <v>0.97379478135618258</v>
      </c>
      <c r="K45" t="s">
        <v>265</v>
      </c>
      <c r="L45" s="2">
        <v>11365.304</v>
      </c>
      <c r="M45" s="2">
        <v>8758.7999999999993</v>
      </c>
      <c r="N45" s="2">
        <v>18433.991999999998</v>
      </c>
      <c r="O45" s="2">
        <v>7068.6880000000001</v>
      </c>
      <c r="P45" s="2">
        <v>299.94</v>
      </c>
      <c r="Q45" s="2">
        <v>95.418505999999994</v>
      </c>
      <c r="R45" s="2"/>
      <c r="S45" s="2">
        <f t="shared" si="12"/>
        <v>2.1046252911357719</v>
      </c>
      <c r="T45" s="2"/>
      <c r="U45" s="2">
        <f t="shared" si="9"/>
        <v>1.2975868840480431</v>
      </c>
      <c r="V45" s="2">
        <f t="shared" si="13"/>
        <v>0.807038407087729</v>
      </c>
      <c r="W45" s="2">
        <f t="shared" si="10"/>
        <v>2.1046252911357719</v>
      </c>
      <c r="X45" s="2"/>
      <c r="Y45" s="2">
        <f t="shared" si="14"/>
        <v>3.4244417043430612E-2</v>
      </c>
      <c r="Z45" s="2">
        <f t="shared" si="11"/>
        <v>130.10269299993689</v>
      </c>
      <c r="AA45">
        <f t="shared" si="15"/>
        <v>3.1434153873673103</v>
      </c>
      <c r="AB45" s="2">
        <f t="shared" si="16"/>
        <v>111.64688666634487</v>
      </c>
    </row>
    <row r="46" spans="1:28" x14ac:dyDescent="0.25">
      <c r="A46" s="1">
        <v>39965</v>
      </c>
      <c r="B46" s="2">
        <f t="shared" si="5"/>
        <v>0.86177952166048477</v>
      </c>
      <c r="C46" s="2">
        <f t="shared" si="6"/>
        <v>1.8220738703842427</v>
      </c>
      <c r="D46" s="2">
        <f t="shared" si="7"/>
        <v>107.59526582024317</v>
      </c>
      <c r="E46" s="2">
        <f t="shared" si="8"/>
        <v>0.96029434872375796</v>
      </c>
      <c r="K46" t="s">
        <v>266</v>
      </c>
      <c r="L46" s="2">
        <v>11704.325000000001</v>
      </c>
      <c r="M46" s="2">
        <v>8908</v>
      </c>
      <c r="N46" s="2">
        <v>19045.598000000002</v>
      </c>
      <c r="O46" s="2">
        <v>7341.2730000000001</v>
      </c>
      <c r="P46" s="2">
        <v>307.26</v>
      </c>
      <c r="Q46" s="2">
        <v>96.775214000000005</v>
      </c>
      <c r="R46" s="2"/>
      <c r="S46" s="2">
        <f t="shared" si="12"/>
        <v>2.1380330040413114</v>
      </c>
      <c r="T46" s="2"/>
      <c r="U46" s="2">
        <f t="shared" si="9"/>
        <v>1.3139116524472385</v>
      </c>
      <c r="V46" s="2">
        <f t="shared" si="13"/>
        <v>0.82412135159407274</v>
      </c>
      <c r="W46" s="2">
        <f t="shared" si="10"/>
        <v>2.1380330040413114</v>
      </c>
      <c r="X46" s="2"/>
      <c r="Y46" s="2">
        <f t="shared" si="14"/>
        <v>3.449259092950157E-2</v>
      </c>
      <c r="Z46" s="2">
        <f t="shared" si="11"/>
        <v>131.04556467648322</v>
      </c>
      <c r="AA46">
        <f t="shared" si="15"/>
        <v>3.1749865208254664</v>
      </c>
      <c r="AB46" s="2">
        <f t="shared" si="16"/>
        <v>112.76822073288163</v>
      </c>
    </row>
    <row r="47" spans="1:28" x14ac:dyDescent="0.25">
      <c r="A47" s="1">
        <v>40057</v>
      </c>
      <c r="B47" s="2">
        <f t="shared" si="5"/>
        <v>0.84347207553061554</v>
      </c>
      <c r="C47" s="2">
        <f t="shared" si="6"/>
        <v>1.8035326910537</v>
      </c>
      <c r="D47" s="2">
        <f t="shared" si="7"/>
        <v>105.63212234274451</v>
      </c>
      <c r="E47" s="2">
        <f t="shared" si="8"/>
        <v>0.96006061552308442</v>
      </c>
      <c r="K47" t="s">
        <v>267</v>
      </c>
      <c r="L47" s="2">
        <v>12193.584000000001</v>
      </c>
      <c r="M47" s="2">
        <v>9009.5</v>
      </c>
      <c r="N47" s="2">
        <v>19773.076000000001</v>
      </c>
      <c r="O47" s="2">
        <v>7579.4920000000002</v>
      </c>
      <c r="P47" s="2">
        <v>318.97000000000003</v>
      </c>
      <c r="Q47" s="2">
        <v>97.568672000000007</v>
      </c>
      <c r="R47" s="2"/>
      <c r="S47" s="2">
        <f t="shared" si="12"/>
        <v>2.1946918252955214</v>
      </c>
      <c r="T47" s="2"/>
      <c r="U47" s="2">
        <f t="shared" si="9"/>
        <v>1.3534140629335702</v>
      </c>
      <c r="V47" s="2">
        <f t="shared" si="13"/>
        <v>0.84127776236195129</v>
      </c>
      <c r="W47" s="2">
        <f t="shared" si="10"/>
        <v>2.1946918252955214</v>
      </c>
      <c r="X47" s="2"/>
      <c r="Y47" s="2">
        <f t="shared" si="14"/>
        <v>3.5403740496142963E-2</v>
      </c>
      <c r="Z47" s="2">
        <f t="shared" si="11"/>
        <v>134.50723879975499</v>
      </c>
      <c r="AA47">
        <f t="shared" si="15"/>
        <v>3.2691846005652305</v>
      </c>
      <c r="AB47" s="2">
        <f t="shared" si="16"/>
        <v>116.11391992846293</v>
      </c>
    </row>
    <row r="48" spans="1:28" x14ac:dyDescent="0.25">
      <c r="A48" s="1">
        <v>40148</v>
      </c>
      <c r="B48" s="2">
        <f t="shared" si="5"/>
        <v>0.82000973763002483</v>
      </c>
      <c r="C48" s="2">
        <f t="shared" si="6"/>
        <v>1.7670855364342073</v>
      </c>
      <c r="D48" s="2">
        <f t="shared" si="7"/>
        <v>104.15482758791684</v>
      </c>
      <c r="E48" s="2">
        <f t="shared" si="8"/>
        <v>0.9470757988041828</v>
      </c>
      <c r="K48" t="s">
        <v>268</v>
      </c>
      <c r="L48" s="2">
        <v>12626.953</v>
      </c>
      <c r="M48" s="2">
        <v>9192.2999999999993</v>
      </c>
      <c r="N48" s="2">
        <v>20467.530999999999</v>
      </c>
      <c r="O48" s="2">
        <v>7840.5780000000004</v>
      </c>
      <c r="P48" s="2">
        <v>325.82</v>
      </c>
      <c r="Q48" s="2">
        <v>99.220945</v>
      </c>
      <c r="R48" s="2"/>
      <c r="S48" s="2">
        <f t="shared" si="12"/>
        <v>2.2265951938035093</v>
      </c>
      <c r="T48" s="2"/>
      <c r="U48" s="2">
        <f t="shared" si="9"/>
        <v>1.3736445720875081</v>
      </c>
      <c r="V48" s="2">
        <f t="shared" si="13"/>
        <v>0.85295062171600156</v>
      </c>
      <c r="W48" s="2">
        <f t="shared" si="10"/>
        <v>2.2265951938035098</v>
      </c>
      <c r="X48" s="2"/>
      <c r="Y48" s="2">
        <f t="shared" si="14"/>
        <v>3.5444883217475499E-2</v>
      </c>
      <c r="Z48" s="2">
        <f t="shared" si="11"/>
        <v>134.66354979304538</v>
      </c>
      <c r="AA48">
        <f t="shared" si="15"/>
        <v>3.2837824715336059</v>
      </c>
      <c r="AB48" s="2">
        <f t="shared" si="16"/>
        <v>116.63240273926992</v>
      </c>
    </row>
    <row r="49" spans="1:28" x14ac:dyDescent="0.25">
      <c r="A49" s="1">
        <v>40238</v>
      </c>
      <c r="B49" s="2">
        <f t="shared" si="5"/>
        <v>0.81455748902846747</v>
      </c>
      <c r="C49" s="2">
        <f t="shared" si="6"/>
        <v>1.7405333020933775</v>
      </c>
      <c r="D49" s="2">
        <f t="shared" si="7"/>
        <v>102.01382396552191</v>
      </c>
      <c r="E49" s="2">
        <f t="shared" si="8"/>
        <v>0.92597581306490995</v>
      </c>
      <c r="K49" t="s">
        <v>269</v>
      </c>
      <c r="L49" s="2">
        <v>13065.477000000001</v>
      </c>
      <c r="M49" s="2">
        <v>9120.2999999999993</v>
      </c>
      <c r="N49" s="2">
        <v>21134.037</v>
      </c>
      <c r="O49" s="2">
        <v>8068.56</v>
      </c>
      <c r="P49" s="2">
        <v>333.3</v>
      </c>
      <c r="Q49" s="2">
        <v>98.172561000000002</v>
      </c>
      <c r="R49" s="2"/>
      <c r="S49" s="2">
        <f t="shared" si="12"/>
        <v>2.3172523930133879</v>
      </c>
      <c r="T49" s="2"/>
      <c r="U49" s="2">
        <f t="shared" si="9"/>
        <v>1.4325709680602614</v>
      </c>
      <c r="V49" s="2">
        <f t="shared" si="13"/>
        <v>0.88468142495312663</v>
      </c>
      <c r="W49" s="2">
        <f t="shared" si="10"/>
        <v>2.3172523930133879</v>
      </c>
      <c r="X49" s="2"/>
      <c r="Y49" s="2">
        <f t="shared" si="14"/>
        <v>3.6544850498338874E-2</v>
      </c>
      <c r="Z49" s="2">
        <f t="shared" si="11"/>
        <v>138.84258736494053</v>
      </c>
      <c r="AA49">
        <f t="shared" si="15"/>
        <v>3.3950423275603456</v>
      </c>
      <c r="AB49" s="2">
        <f t="shared" si="16"/>
        <v>120.58409699713093</v>
      </c>
    </row>
    <row r="50" spans="1:28" x14ac:dyDescent="0.25">
      <c r="A50" s="1">
        <v>40330</v>
      </c>
      <c r="B50" s="2">
        <f t="shared" si="5"/>
        <v>0.79847311218890515</v>
      </c>
      <c r="C50" s="2">
        <f t="shared" si="6"/>
        <v>1.70236166672567</v>
      </c>
      <c r="D50" s="2">
        <f t="shared" si="7"/>
        <v>99.497159497686596</v>
      </c>
      <c r="E50" s="2">
        <f t="shared" si="8"/>
        <v>0.90388855453676498</v>
      </c>
      <c r="K50" t="s">
        <v>270</v>
      </c>
      <c r="L50" s="2">
        <v>13481.537</v>
      </c>
      <c r="M50" s="2">
        <v>9261.7999999999993</v>
      </c>
      <c r="N50" s="2">
        <v>21834.295999999998</v>
      </c>
      <c r="O50" s="2">
        <v>8352.759</v>
      </c>
      <c r="P50" s="2">
        <v>343.99</v>
      </c>
      <c r="Q50" s="2">
        <v>99.414727999999997</v>
      </c>
      <c r="R50" s="2"/>
      <c r="S50" s="2">
        <f t="shared" si="12"/>
        <v>2.3574570817767606</v>
      </c>
      <c r="T50" s="2"/>
      <c r="U50" s="2">
        <f t="shared" si="9"/>
        <v>1.455606577555119</v>
      </c>
      <c r="V50" s="2">
        <f t="shared" si="13"/>
        <v>0.9018505042216417</v>
      </c>
      <c r="W50" s="2">
        <f t="shared" si="10"/>
        <v>2.3574570817767606</v>
      </c>
      <c r="X50" s="2"/>
      <c r="Y50" s="2">
        <f t="shared" si="14"/>
        <v>3.7140728584076535E-2</v>
      </c>
      <c r="Z50" s="2">
        <f t="shared" si="11"/>
        <v>141.1064700748081</v>
      </c>
      <c r="AA50">
        <f t="shared" si="15"/>
        <v>3.4601512966972057</v>
      </c>
      <c r="AB50" s="2">
        <f t="shared" si="16"/>
        <v>122.89661787089101</v>
      </c>
    </row>
    <row r="51" spans="1:28" x14ac:dyDescent="0.25">
      <c r="A51" s="1">
        <v>40422</v>
      </c>
      <c r="B51" s="2">
        <f t="shared" si="5"/>
        <v>0.78710542962572494</v>
      </c>
      <c r="C51" s="2">
        <f t="shared" si="6"/>
        <v>1.6772613776137761</v>
      </c>
      <c r="D51" s="2">
        <f t="shared" si="7"/>
        <v>99.978467255811125</v>
      </c>
      <c r="E51" s="2">
        <f t="shared" si="8"/>
        <v>0.8901559479880512</v>
      </c>
      <c r="K51" t="s">
        <v>271</v>
      </c>
      <c r="L51" s="2">
        <v>13970.153</v>
      </c>
      <c r="M51" s="2">
        <v>9396.4</v>
      </c>
      <c r="N51" s="2">
        <v>22612.034</v>
      </c>
      <c r="O51" s="2">
        <v>8641.8809999999994</v>
      </c>
      <c r="P51" s="2">
        <v>354.41</v>
      </c>
      <c r="Q51" s="2">
        <v>100.52616</v>
      </c>
      <c r="R51" s="2"/>
      <c r="S51" s="2">
        <f t="shared" si="12"/>
        <v>2.4064571538035846</v>
      </c>
      <c r="T51" s="2"/>
      <c r="U51" s="2">
        <f t="shared" si="9"/>
        <v>1.4867558852326423</v>
      </c>
      <c r="V51" s="2">
        <f t="shared" si="13"/>
        <v>0.91970126857094203</v>
      </c>
      <c r="W51" s="2">
        <f t="shared" si="10"/>
        <v>2.4064571538035846</v>
      </c>
      <c r="X51" s="2"/>
      <c r="Y51" s="2">
        <f t="shared" si="14"/>
        <v>3.7717636541654255E-2</v>
      </c>
      <c r="Z51" s="2">
        <f t="shared" si="11"/>
        <v>143.29828075153134</v>
      </c>
      <c r="AA51">
        <f t="shared" si="15"/>
        <v>3.52554996629733</v>
      </c>
      <c r="AB51" s="2">
        <f t="shared" si="16"/>
        <v>125.21942823897604</v>
      </c>
    </row>
    <row r="52" spans="1:28" x14ac:dyDescent="0.25">
      <c r="A52" s="1">
        <v>40513</v>
      </c>
      <c r="B52" s="2">
        <f t="shared" si="5"/>
        <v>0.77083073149943915</v>
      </c>
      <c r="C52" s="2">
        <f t="shared" si="6"/>
        <v>1.6368629275632052</v>
      </c>
      <c r="D52" s="2">
        <f t="shared" si="7"/>
        <v>98.5105492809803</v>
      </c>
      <c r="E52" s="2">
        <f t="shared" si="8"/>
        <v>0.86603219606376591</v>
      </c>
      <c r="K52" t="s">
        <v>272</v>
      </c>
      <c r="L52" s="2">
        <v>14388.797</v>
      </c>
      <c r="M52" s="2">
        <v>9556.1</v>
      </c>
      <c r="N52" s="2">
        <v>23291.664000000001</v>
      </c>
      <c r="O52" s="2">
        <v>8902.8670000000002</v>
      </c>
      <c r="P52" s="2">
        <v>362.44</v>
      </c>
      <c r="Q52" s="2">
        <v>101.886551</v>
      </c>
      <c r="R52" s="2"/>
      <c r="S52" s="2">
        <f t="shared" si="12"/>
        <v>2.4373608480447042</v>
      </c>
      <c r="T52" s="2"/>
      <c r="U52" s="2">
        <f t="shared" si="9"/>
        <v>1.5057185462688754</v>
      </c>
      <c r="V52" s="2">
        <f t="shared" si="13"/>
        <v>0.93164230177582907</v>
      </c>
      <c r="W52" s="2">
        <f t="shared" si="10"/>
        <v>2.4373608480447047</v>
      </c>
      <c r="X52" s="2"/>
      <c r="Y52" s="2">
        <f t="shared" si="14"/>
        <v>3.7927606450330151E-2</v>
      </c>
      <c r="Z52" s="2">
        <f t="shared" si="11"/>
        <v>144.0960064226397</v>
      </c>
      <c r="AA52">
        <f t="shared" si="15"/>
        <v>3.5572899115998147</v>
      </c>
      <c r="AB52" s="2">
        <f t="shared" si="16"/>
        <v>126.3467581140615</v>
      </c>
    </row>
    <row r="53" spans="1:28" x14ac:dyDescent="0.25">
      <c r="A53" s="1">
        <v>40603</v>
      </c>
      <c r="B53" s="2">
        <f t="shared" si="5"/>
        <v>0.73173904504935272</v>
      </c>
      <c r="C53" s="2">
        <f t="shared" si="6"/>
        <v>1.5787732675296287</v>
      </c>
      <c r="D53" s="2">
        <f t="shared" si="7"/>
        <v>94.087940710448748</v>
      </c>
      <c r="E53" s="2">
        <f t="shared" si="8"/>
        <v>0.84703422248027593</v>
      </c>
      <c r="K53" t="s">
        <v>273</v>
      </c>
      <c r="L53" s="2">
        <v>14167.696</v>
      </c>
      <c r="M53" s="2">
        <v>9783.9</v>
      </c>
      <c r="N53" s="2">
        <v>23374.633999999998</v>
      </c>
      <c r="O53" s="2">
        <v>9206.9380000000001</v>
      </c>
      <c r="P53" s="2">
        <v>368.17</v>
      </c>
      <c r="Q53" s="2">
        <v>104.05535</v>
      </c>
      <c r="R53" s="2"/>
      <c r="S53" s="2">
        <f t="shared" si="12"/>
        <v>2.3890916710105374</v>
      </c>
      <c r="T53" s="2"/>
      <c r="U53" s="2">
        <f t="shared" si="9"/>
        <v>1.4480622246752317</v>
      </c>
      <c r="V53" s="2">
        <f t="shared" si="13"/>
        <v>0.94102944633530605</v>
      </c>
      <c r="W53" s="2">
        <f t="shared" si="10"/>
        <v>2.3890916710105379</v>
      </c>
      <c r="X53" s="2"/>
      <c r="Y53" s="2">
        <f t="shared" si="14"/>
        <v>3.7630188370690626E-2</v>
      </c>
      <c r="Z53" s="2">
        <f t="shared" si="11"/>
        <v>142.96604433104102</v>
      </c>
      <c r="AA53">
        <f t="shared" si="15"/>
        <v>3.5382130760215595</v>
      </c>
      <c r="AB53" s="2">
        <f t="shared" si="16"/>
        <v>125.66919277913395</v>
      </c>
    </row>
    <row r="54" spans="1:28" x14ac:dyDescent="0.25">
      <c r="A54" s="1">
        <v>40695</v>
      </c>
      <c r="B54" s="2">
        <f t="shared" si="5"/>
        <v>0.72168993679787186</v>
      </c>
      <c r="C54" s="2">
        <f t="shared" si="6"/>
        <v>1.5570990562041445</v>
      </c>
      <c r="D54" s="2">
        <f t="shared" si="7"/>
        <v>91.887735459315081</v>
      </c>
      <c r="E54" s="2">
        <f t="shared" si="8"/>
        <v>0.83540911940627272</v>
      </c>
      <c r="K54" t="s">
        <v>274</v>
      </c>
      <c r="L54" s="2">
        <v>14242.405000000001</v>
      </c>
      <c r="M54" s="2">
        <v>9906.5</v>
      </c>
      <c r="N54" s="2">
        <v>23754.494999999999</v>
      </c>
      <c r="O54" s="2">
        <v>9512.09</v>
      </c>
      <c r="P54" s="2">
        <v>371.97</v>
      </c>
      <c r="Q54" s="2">
        <v>105.050686</v>
      </c>
      <c r="R54" s="2"/>
      <c r="S54" s="2">
        <f t="shared" si="12"/>
        <v>2.397869580578408</v>
      </c>
      <c r="T54" s="2"/>
      <c r="U54" s="2">
        <f t="shared" si="9"/>
        <v>1.4376828345025994</v>
      </c>
      <c r="V54" s="2">
        <f t="shared" si="13"/>
        <v>0.96018674607580878</v>
      </c>
      <c r="W54" s="2">
        <f t="shared" si="10"/>
        <v>2.397869580578408</v>
      </c>
      <c r="X54" s="2"/>
      <c r="Y54" s="2">
        <f t="shared" si="14"/>
        <v>3.7548074496542676E-2</v>
      </c>
      <c r="Z54" s="2">
        <f t="shared" si="11"/>
        <v>142.65407417410253</v>
      </c>
      <c r="AA54">
        <f t="shared" si="15"/>
        <v>3.5408621700956817</v>
      </c>
      <c r="AB54" s="2">
        <f t="shared" si="16"/>
        <v>125.76328250938423</v>
      </c>
    </row>
    <row r="55" spans="1:28" x14ac:dyDescent="0.25">
      <c r="A55" s="1">
        <v>40787</v>
      </c>
      <c r="B55" s="2">
        <f t="shared" si="5"/>
        <v>0.71159892962897708</v>
      </c>
      <c r="C55" s="2">
        <f t="shared" si="6"/>
        <v>1.5343747640737853</v>
      </c>
      <c r="D55" s="2">
        <f t="shared" si="7"/>
        <v>91.870072748601558</v>
      </c>
      <c r="E55" s="2">
        <f t="shared" si="8"/>
        <v>0.82277583444480795</v>
      </c>
      <c r="K55" t="s">
        <v>275</v>
      </c>
      <c r="L55" s="2">
        <v>14281.299000000001</v>
      </c>
      <c r="M55" s="2">
        <v>9992.2999999999993</v>
      </c>
      <c r="N55" s="2">
        <v>24029.723000000002</v>
      </c>
      <c r="O55" s="2">
        <v>9748.4240000000009</v>
      </c>
      <c r="P55" s="2">
        <v>375.02</v>
      </c>
      <c r="Q55" s="2">
        <v>105.62129899999999</v>
      </c>
      <c r="R55" s="2"/>
      <c r="S55" s="2">
        <f t="shared" si="12"/>
        <v>2.4048240144911586</v>
      </c>
      <c r="T55" s="2"/>
      <c r="U55" s="2">
        <f t="shared" si="9"/>
        <v>1.4292304074137088</v>
      </c>
      <c r="V55" s="2">
        <f t="shared" si="13"/>
        <v>0.9755936070774498</v>
      </c>
      <c r="W55" s="2">
        <f t="shared" si="10"/>
        <v>2.4048240144911586</v>
      </c>
      <c r="X55" s="2"/>
      <c r="Y55" s="2">
        <f t="shared" si="14"/>
        <v>3.7530898792069896E-2</v>
      </c>
      <c r="Z55" s="2">
        <f t="shared" si="11"/>
        <v>142.58881958374857</v>
      </c>
      <c r="AA55">
        <f t="shared" si="15"/>
        <v>3.5506096171000512</v>
      </c>
      <c r="AB55" s="2">
        <f t="shared" si="16"/>
        <v>126.10948941393671</v>
      </c>
    </row>
    <row r="56" spans="1:28" x14ac:dyDescent="0.25">
      <c r="A56" s="1">
        <v>40878</v>
      </c>
      <c r="B56" s="2">
        <f t="shared" si="5"/>
        <v>0.69831881809233032</v>
      </c>
      <c r="C56" s="2">
        <f t="shared" si="6"/>
        <v>1.5120848557652202</v>
      </c>
      <c r="D56" s="2">
        <f t="shared" si="7"/>
        <v>91.998860395929</v>
      </c>
      <c r="E56" s="2">
        <f t="shared" si="8"/>
        <v>0.81376603767288991</v>
      </c>
      <c r="K56" t="s">
        <v>276</v>
      </c>
      <c r="L56" s="2">
        <v>14211.823</v>
      </c>
      <c r="M56" s="2">
        <v>10097.4</v>
      </c>
      <c r="N56" s="2">
        <v>24111.167000000001</v>
      </c>
      <c r="O56" s="2">
        <v>9899.3439999999991</v>
      </c>
      <c r="P56" s="2">
        <v>378.88</v>
      </c>
      <c r="Q56" s="2">
        <v>106.393477</v>
      </c>
      <c r="R56" s="2"/>
      <c r="S56" s="2">
        <f t="shared" si="12"/>
        <v>2.3878589537900847</v>
      </c>
      <c r="T56" s="2"/>
      <c r="U56" s="2">
        <f t="shared" si="9"/>
        <v>1.4074735080317706</v>
      </c>
      <c r="V56" s="2">
        <f t="shared" si="13"/>
        <v>0.98038544575831399</v>
      </c>
      <c r="W56" s="2">
        <f t="shared" si="10"/>
        <v>2.3878589537900847</v>
      </c>
      <c r="X56" s="2"/>
      <c r="Y56" s="2">
        <f t="shared" si="14"/>
        <v>3.7522530552419435E-2</v>
      </c>
      <c r="Z56" s="2">
        <f t="shared" si="11"/>
        <v>142.55702664906923</v>
      </c>
      <c r="AA56">
        <f t="shared" si="15"/>
        <v>3.5611205750893919</v>
      </c>
      <c r="AB56" s="2">
        <f t="shared" si="16"/>
        <v>126.48281447307674</v>
      </c>
    </row>
    <row r="57" spans="1:28" x14ac:dyDescent="0.25">
      <c r="A57" s="1">
        <v>40969</v>
      </c>
      <c r="B57" s="2">
        <f t="shared" si="5"/>
        <v>0.6732677663420964</v>
      </c>
      <c r="C57" s="2">
        <f t="shared" si="6"/>
        <v>1.4639861737987772</v>
      </c>
      <c r="D57" s="2">
        <f t="shared" si="7"/>
        <v>89.810139732446473</v>
      </c>
      <c r="E57" s="2">
        <f t="shared" si="8"/>
        <v>0.79071840745668087</v>
      </c>
      <c r="K57" t="s">
        <v>277</v>
      </c>
      <c r="L57" s="2">
        <v>13768.046</v>
      </c>
      <c r="M57" s="2">
        <v>10267.700000000001</v>
      </c>
      <c r="N57" s="2">
        <v>23865.3</v>
      </c>
      <c r="O57" s="2">
        <v>10097.254000000001</v>
      </c>
      <c r="P57" s="2">
        <v>380.28</v>
      </c>
      <c r="Q57" s="2">
        <v>107.745767</v>
      </c>
      <c r="R57" s="2"/>
      <c r="S57" s="2">
        <f t="shared" si="12"/>
        <v>2.3243082676743572</v>
      </c>
      <c r="T57" s="2"/>
      <c r="U57" s="2">
        <f t="shared" si="9"/>
        <v>1.3409084799906503</v>
      </c>
      <c r="V57" s="2">
        <f t="shared" si="13"/>
        <v>0.98339978768370717</v>
      </c>
      <c r="W57" s="2">
        <f t="shared" si="10"/>
        <v>2.3243082676743576</v>
      </c>
      <c r="X57" s="2"/>
      <c r="Y57" s="2">
        <f t="shared" si="14"/>
        <v>3.7036532037359869E-2</v>
      </c>
      <c r="Z57" s="2">
        <f t="shared" si="11"/>
        <v>140.71060258750532</v>
      </c>
      <c r="AA57">
        <f t="shared" si="15"/>
        <v>3.5294193970515795</v>
      </c>
      <c r="AB57" s="2">
        <f t="shared" si="16"/>
        <v>125.35686152209195</v>
      </c>
    </row>
    <row r="58" spans="1:28" x14ac:dyDescent="0.25">
      <c r="A58" s="1">
        <v>41061</v>
      </c>
      <c r="B58" s="2">
        <f t="shared" si="5"/>
        <v>0.6874823280115171</v>
      </c>
      <c r="C58" s="2">
        <f t="shared" si="6"/>
        <v>1.4656831012115623</v>
      </c>
      <c r="D58" s="2">
        <f t="shared" si="7"/>
        <v>88.78214280941792</v>
      </c>
      <c r="E58" s="2">
        <f t="shared" si="8"/>
        <v>0.77820077320004521</v>
      </c>
      <c r="K58" t="s">
        <v>278</v>
      </c>
      <c r="L58" s="2">
        <v>13460.573</v>
      </c>
      <c r="M58" s="2">
        <v>10406.1</v>
      </c>
      <c r="N58" s="2">
        <v>23755.767</v>
      </c>
      <c r="O58" s="2">
        <v>10295.194</v>
      </c>
      <c r="P58" s="2">
        <v>380.03</v>
      </c>
      <c r="Q58" s="2">
        <v>108.894921</v>
      </c>
      <c r="R58" s="2"/>
      <c r="S58" s="2">
        <f t="shared" si="12"/>
        <v>2.2828693746936892</v>
      </c>
      <c r="T58" s="2"/>
      <c r="U58" s="2">
        <f t="shared" si="9"/>
        <v>1.2935271619530853</v>
      </c>
      <c r="V58" s="2">
        <f t="shared" si="13"/>
        <v>0.98934221274060397</v>
      </c>
      <c r="W58" s="2">
        <f t="shared" si="10"/>
        <v>2.2828693746936892</v>
      </c>
      <c r="X58" s="2"/>
      <c r="Y58" s="2">
        <f t="shared" si="14"/>
        <v>3.6519925812744443E-2</v>
      </c>
      <c r="Z58" s="2">
        <f t="shared" si="11"/>
        <v>138.74789255048657</v>
      </c>
      <c r="AA58">
        <f t="shared" si="15"/>
        <v>3.4898781000079881</v>
      </c>
      <c r="AB58" s="2">
        <f t="shared" si="16"/>
        <v>123.95244557140096</v>
      </c>
    </row>
    <row r="59" spans="1:28" x14ac:dyDescent="0.25">
      <c r="A59" s="1">
        <v>41153</v>
      </c>
      <c r="B59" s="2">
        <f t="shared" si="5"/>
        <v>0.71486693004275803</v>
      </c>
      <c r="C59" s="2">
        <f t="shared" si="6"/>
        <v>1.4924467151148613</v>
      </c>
      <c r="D59" s="2">
        <f t="shared" si="7"/>
        <v>90.641493289638817</v>
      </c>
      <c r="E59" s="2">
        <f t="shared" si="8"/>
        <v>0.77757978507210324</v>
      </c>
      <c r="K59" t="s">
        <v>279</v>
      </c>
      <c r="L59" s="2">
        <v>13102.155000000001</v>
      </c>
      <c r="M59" s="2">
        <v>10482.6</v>
      </c>
      <c r="N59" s="2">
        <v>23574.827000000001</v>
      </c>
      <c r="O59" s="2">
        <v>10472.672</v>
      </c>
      <c r="P59" s="2">
        <v>375.78</v>
      </c>
      <c r="Q59" s="2">
        <v>109.351552</v>
      </c>
      <c r="R59" s="2"/>
      <c r="S59" s="2">
        <f t="shared" si="12"/>
        <v>2.2489484479041462</v>
      </c>
      <c r="T59" s="2"/>
      <c r="U59" s="2">
        <f t="shared" si="9"/>
        <v>1.249895541182531</v>
      </c>
      <c r="V59" s="2">
        <f t="shared" si="13"/>
        <v>0.99905290672161484</v>
      </c>
      <c r="W59" s="2">
        <f t="shared" si="10"/>
        <v>2.2489484479041457</v>
      </c>
      <c r="X59" s="2"/>
      <c r="Y59" s="2">
        <f t="shared" si="14"/>
        <v>3.5847976647015049E-2</v>
      </c>
      <c r="Z59" s="2">
        <f t="shared" si="11"/>
        <v>136.19499769730271</v>
      </c>
      <c r="AA59">
        <f t="shared" si="15"/>
        <v>3.4364395669482586</v>
      </c>
      <c r="AB59" s="2">
        <f t="shared" si="16"/>
        <v>122.05443175238349</v>
      </c>
    </row>
    <row r="60" spans="1:28" x14ac:dyDescent="0.25">
      <c r="A60" s="1">
        <v>41244</v>
      </c>
      <c r="B60" s="2">
        <f t="shared" si="5"/>
        <v>0.70993952025167117</v>
      </c>
      <c r="C60" s="2">
        <f t="shared" si="6"/>
        <v>1.4576386158081007</v>
      </c>
      <c r="D60" s="2">
        <f t="shared" si="7"/>
        <v>88.606399040085577</v>
      </c>
      <c r="E60" s="2">
        <f t="shared" si="8"/>
        <v>0.74769909555642944</v>
      </c>
      <c r="K60" t="s">
        <v>280</v>
      </c>
      <c r="L60" s="2">
        <v>12666.877</v>
      </c>
      <c r="M60" s="2">
        <v>10602.2</v>
      </c>
      <c r="N60" s="2">
        <v>23244.010999999999</v>
      </c>
      <c r="O60" s="2">
        <v>10577.134</v>
      </c>
      <c r="P60" s="2">
        <v>374.56</v>
      </c>
      <c r="Q60" s="2">
        <v>110.25416199999999</v>
      </c>
      <c r="R60" s="2"/>
      <c r="S60" s="2">
        <f t="shared" si="12"/>
        <v>2.1923762049385975</v>
      </c>
      <c r="T60" s="2"/>
      <c r="U60" s="2">
        <f t="shared" si="9"/>
        <v>1.194740431231254</v>
      </c>
      <c r="V60" s="2">
        <f t="shared" si="13"/>
        <v>0.99763577370734369</v>
      </c>
      <c r="W60" s="2">
        <f t="shared" si="10"/>
        <v>2.1923762049385975</v>
      </c>
      <c r="X60" s="2"/>
      <c r="Y60" s="2">
        <f t="shared" si="14"/>
        <v>3.5328516722944292E-2</v>
      </c>
      <c r="Z60" s="2">
        <f t="shared" si="11"/>
        <v>134.22144577666597</v>
      </c>
      <c r="AA60">
        <f t="shared" si="15"/>
        <v>3.3972413667250043</v>
      </c>
      <c r="AB60" s="2">
        <f t="shared" si="16"/>
        <v>120.66220181184238</v>
      </c>
    </row>
    <row r="61" spans="1:28" x14ac:dyDescent="0.25">
      <c r="A61" s="1">
        <v>41334</v>
      </c>
      <c r="B61" s="2">
        <f t="shared" si="5"/>
        <v>0.7744143136934879</v>
      </c>
      <c r="C61" s="2">
        <f t="shared" si="6"/>
        <v>1.545827566508895</v>
      </c>
      <c r="D61" s="2">
        <f t="shared" si="7"/>
        <v>92.639338515597814</v>
      </c>
      <c r="E61" s="2">
        <f t="shared" si="8"/>
        <v>0.77141325281540718</v>
      </c>
      <c r="K61" t="s">
        <v>281</v>
      </c>
      <c r="L61" s="2">
        <v>11908.053</v>
      </c>
      <c r="M61" s="2">
        <v>10734</v>
      </c>
      <c r="N61" s="2">
        <v>22558.175999999999</v>
      </c>
      <c r="O61" s="2">
        <v>10650.123</v>
      </c>
      <c r="P61" s="2">
        <v>371.8</v>
      </c>
      <c r="Q61" s="2">
        <v>111.687105</v>
      </c>
      <c r="R61" s="2"/>
      <c r="S61" s="2">
        <f t="shared" si="12"/>
        <v>2.1015628842929011</v>
      </c>
      <c r="T61" s="2"/>
      <c r="U61" s="2">
        <f t="shared" si="9"/>
        <v>1.1093770262716602</v>
      </c>
      <c r="V61" s="2">
        <f t="shared" si="13"/>
        <v>0.99218585802124093</v>
      </c>
      <c r="W61" s="2">
        <f t="shared" si="10"/>
        <v>2.1015628842929011</v>
      </c>
      <c r="X61" s="2"/>
      <c r="Y61" s="2">
        <f t="shared" si="14"/>
        <v>3.4637600149059068E-2</v>
      </c>
      <c r="Z61" s="2">
        <f t="shared" si="11"/>
        <v>131.59648922428099</v>
      </c>
      <c r="AA61">
        <f t="shared" si="15"/>
        <v>3.3289429428759929</v>
      </c>
      <c r="AB61" s="2">
        <f t="shared" si="16"/>
        <v>118.23639884046132</v>
      </c>
    </row>
    <row r="62" spans="1:28" x14ac:dyDescent="0.25">
      <c r="A62" s="1">
        <v>41426</v>
      </c>
      <c r="B62" s="2">
        <f t="shared" si="5"/>
        <v>0.81153676780105544</v>
      </c>
      <c r="C62" s="2">
        <f t="shared" si="6"/>
        <v>1.5736549234206521</v>
      </c>
      <c r="D62" s="2">
        <f t="shared" si="7"/>
        <v>93.505661143296933</v>
      </c>
      <c r="E62" s="2">
        <f t="shared" si="8"/>
        <v>0.7621181556195965</v>
      </c>
      <c r="K62" t="s">
        <v>282</v>
      </c>
      <c r="L62" s="2">
        <v>11360.26</v>
      </c>
      <c r="M62" s="2">
        <v>11061.8</v>
      </c>
      <c r="N62" s="2">
        <v>21999.543000000001</v>
      </c>
      <c r="O62" s="2">
        <v>10639.282999999999</v>
      </c>
      <c r="P62" s="2">
        <v>362.41</v>
      </c>
      <c r="Q62" s="2">
        <v>114.800347</v>
      </c>
      <c r="R62" s="2"/>
      <c r="S62" s="2">
        <f t="shared" si="12"/>
        <v>1.9887850982661053</v>
      </c>
      <c r="T62" s="2"/>
      <c r="U62" s="2">
        <f t="shared" si="9"/>
        <v>1.02698114230957</v>
      </c>
      <c r="V62" s="2">
        <f t="shared" si="13"/>
        <v>0.96180395595653512</v>
      </c>
      <c r="W62" s="2">
        <f t="shared" si="10"/>
        <v>1.9887850982661051</v>
      </c>
      <c r="X62" s="2"/>
      <c r="Y62" s="2">
        <f t="shared" si="14"/>
        <v>3.2762299083331829E-2</v>
      </c>
      <c r="Z62" s="2">
        <f t="shared" si="11"/>
        <v>124.47177401808153</v>
      </c>
      <c r="AA62">
        <f t="shared" si="15"/>
        <v>3.1568719909879714</v>
      </c>
      <c r="AB62" s="2">
        <f t="shared" si="16"/>
        <v>112.12483428516343</v>
      </c>
    </row>
    <row r="63" spans="1:28" x14ac:dyDescent="0.25">
      <c r="A63" s="1">
        <v>41518</v>
      </c>
      <c r="B63" s="2">
        <f t="shared" si="5"/>
        <v>0.84627646156194525</v>
      </c>
      <c r="C63" s="2">
        <f t="shared" si="6"/>
        <v>1.6030033019208985</v>
      </c>
      <c r="D63" s="2">
        <f t="shared" si="7"/>
        <v>94.345999190881926</v>
      </c>
      <c r="E63" s="2">
        <f t="shared" si="8"/>
        <v>0.75672684035895343</v>
      </c>
      <c r="K63" t="s">
        <v>283</v>
      </c>
      <c r="L63" s="2">
        <v>10829.569</v>
      </c>
      <c r="M63" s="2">
        <v>10964.4</v>
      </c>
      <c r="N63" s="2">
        <v>21441.411</v>
      </c>
      <c r="O63" s="2">
        <v>10611.842000000001</v>
      </c>
      <c r="P63" s="2">
        <v>350.99</v>
      </c>
      <c r="Q63" s="2">
        <v>113.449123</v>
      </c>
      <c r="R63" s="2"/>
      <c r="S63" s="2">
        <f t="shared" si="12"/>
        <v>1.9555480464047281</v>
      </c>
      <c r="T63" s="2"/>
      <c r="U63" s="2">
        <f t="shared" si="9"/>
        <v>0.98770283827660432</v>
      </c>
      <c r="V63" s="2">
        <f t="shared" si="13"/>
        <v>0.9678452081281238</v>
      </c>
      <c r="W63" s="2">
        <f t="shared" si="10"/>
        <v>1.9555480464047281</v>
      </c>
      <c r="X63" s="2"/>
      <c r="Y63" s="2">
        <f t="shared" si="14"/>
        <v>3.201178359052935E-2</v>
      </c>
      <c r="Z63" s="2">
        <f t="shared" si="11"/>
        <v>121.62038698386981</v>
      </c>
      <c r="AA63">
        <f t="shared" si="15"/>
        <v>3.0938097247344962</v>
      </c>
      <c r="AB63" s="2">
        <f t="shared" si="16"/>
        <v>109.88500759168232</v>
      </c>
    </row>
    <row r="64" spans="1:28" x14ac:dyDescent="0.25">
      <c r="A64" s="1">
        <v>41609</v>
      </c>
      <c r="B64" s="2">
        <f t="shared" si="5"/>
        <v>0.87069462207443404</v>
      </c>
      <c r="C64" s="2">
        <f t="shared" si="6"/>
        <v>1.6216733277912776</v>
      </c>
      <c r="D64" s="2">
        <f t="shared" si="7"/>
        <v>94.845963560669517</v>
      </c>
      <c r="E64" s="2">
        <f t="shared" si="8"/>
        <v>0.75097870571684355</v>
      </c>
      <c r="K64" t="s">
        <v>284</v>
      </c>
      <c r="L64" s="2">
        <v>10355.558000000001</v>
      </c>
      <c r="M64" s="2">
        <v>10912.4</v>
      </c>
      <c r="N64" s="2">
        <v>20895.624</v>
      </c>
      <c r="O64" s="2">
        <v>10540.066000000001</v>
      </c>
      <c r="P64" s="2">
        <v>347.75</v>
      </c>
      <c r="Q64" s="2">
        <v>112.567443</v>
      </c>
      <c r="R64" s="2"/>
      <c r="S64" s="2">
        <f t="shared" si="12"/>
        <v>1.9148513617536014</v>
      </c>
      <c r="T64" s="2"/>
      <c r="U64" s="2">
        <f t="shared" si="9"/>
        <v>0.9489716286059896</v>
      </c>
      <c r="V64" s="2">
        <f t="shared" si="13"/>
        <v>0.965879733147612</v>
      </c>
      <c r="W64" s="2">
        <f t="shared" si="10"/>
        <v>1.9148513617536016</v>
      </c>
      <c r="X64" s="2"/>
      <c r="Y64" s="2">
        <f t="shared" si="14"/>
        <v>3.1867416883545323E-2</v>
      </c>
      <c r="Z64" s="2">
        <f t="shared" si="11"/>
        <v>121.07190349430321</v>
      </c>
      <c r="AA64">
        <f t="shared" si="15"/>
        <v>3.0892591208632143</v>
      </c>
      <c r="AB64" s="2">
        <f t="shared" si="16"/>
        <v>109.72338060572233</v>
      </c>
    </row>
    <row r="65" spans="1:28" x14ac:dyDescent="0.25">
      <c r="A65" s="1">
        <v>41699</v>
      </c>
      <c r="B65" s="2">
        <f t="shared" si="5"/>
        <v>0.88337522808783742</v>
      </c>
      <c r="C65" s="2">
        <f t="shared" si="6"/>
        <v>1.618719876675266</v>
      </c>
      <c r="D65" s="2">
        <f t="shared" si="7"/>
        <v>94.285279915557396</v>
      </c>
      <c r="E65" s="2">
        <f t="shared" si="8"/>
        <v>0.73534464858742843</v>
      </c>
      <c r="K65" t="s">
        <v>285</v>
      </c>
      <c r="L65" s="2">
        <v>9820.7250000000004</v>
      </c>
      <c r="M65" s="2">
        <v>10830.4</v>
      </c>
      <c r="N65" s="2">
        <v>20367.312000000002</v>
      </c>
      <c r="O65" s="2">
        <v>10546.587</v>
      </c>
      <c r="P65" s="2">
        <v>350.32</v>
      </c>
      <c r="Q65" s="2">
        <v>111.679875</v>
      </c>
      <c r="R65" s="2"/>
      <c r="S65" s="2">
        <f t="shared" si="12"/>
        <v>1.8805687693898658</v>
      </c>
      <c r="T65" s="2"/>
      <c r="U65" s="2">
        <f t="shared" si="9"/>
        <v>0.90677398803368303</v>
      </c>
      <c r="V65" s="2">
        <f t="shared" si="13"/>
        <v>0.97379478135618258</v>
      </c>
      <c r="W65" s="2">
        <f t="shared" si="10"/>
        <v>1.8805687693898656</v>
      </c>
      <c r="X65" s="2"/>
      <c r="Y65" s="2">
        <f t="shared" si="14"/>
        <v>3.2345989067809132E-2</v>
      </c>
      <c r="Z65" s="2">
        <f t="shared" si="11"/>
        <v>122.89011315716935</v>
      </c>
      <c r="AA65">
        <f t="shared" si="15"/>
        <v>3.1368229951904945</v>
      </c>
      <c r="AB65" s="2">
        <f t="shared" si="16"/>
        <v>111.41274005461071</v>
      </c>
    </row>
    <row r="66" spans="1:28" x14ac:dyDescent="0.25">
      <c r="A66" s="1">
        <v>41791</v>
      </c>
      <c r="B66" s="2">
        <f t="shared" si="5"/>
        <v>0.90260758279912467</v>
      </c>
      <c r="C66" s="2">
        <f t="shared" si="6"/>
        <v>1.6243797121845978</v>
      </c>
      <c r="D66" s="2">
        <f t="shared" si="7"/>
        <v>94.704225052448606</v>
      </c>
      <c r="E66" s="2">
        <f t="shared" si="8"/>
        <v>0.72177212938547319</v>
      </c>
      <c r="K66" t="s">
        <v>286</v>
      </c>
      <c r="L66" s="2">
        <v>9433.2109999999993</v>
      </c>
      <c r="M66" s="2">
        <v>10946.2</v>
      </c>
      <c r="N66" s="2">
        <v>19944.785</v>
      </c>
      <c r="O66" s="2">
        <v>10511.574000000001</v>
      </c>
      <c r="P66" s="2">
        <v>341.14</v>
      </c>
      <c r="Q66" s="2">
        <v>112.61190999999999</v>
      </c>
      <c r="R66" s="2"/>
      <c r="S66" s="2">
        <f t="shared" si="12"/>
        <v>1.8220738703842427</v>
      </c>
      <c r="T66" s="2"/>
      <c r="U66" s="2">
        <f t="shared" si="9"/>
        <v>0.86177952166048477</v>
      </c>
      <c r="V66" s="2">
        <f t="shared" si="13"/>
        <v>0.96029434872375796</v>
      </c>
      <c r="W66" s="2">
        <f t="shared" si="10"/>
        <v>1.8220738703842427</v>
      </c>
      <c r="X66" s="2"/>
      <c r="Y66" s="2">
        <f t="shared" si="14"/>
        <v>3.1165153203851562E-2</v>
      </c>
      <c r="Z66" s="2">
        <f t="shared" si="11"/>
        <v>118.40383658551841</v>
      </c>
      <c r="AA66">
        <f t="shared" si="15"/>
        <v>3.0293421006712347</v>
      </c>
      <c r="AB66" s="2">
        <f t="shared" si="16"/>
        <v>107.59526582024317</v>
      </c>
    </row>
    <row r="67" spans="1:28" x14ac:dyDescent="0.25">
      <c r="A67" s="1">
        <v>41883</v>
      </c>
      <c r="B67" s="2">
        <f t="shared" si="5"/>
        <v>0.92109801285038684</v>
      </c>
      <c r="C67" s="2">
        <f t="shared" si="6"/>
        <v>1.6346194925548738</v>
      </c>
      <c r="D67" s="2">
        <f t="shared" si="7"/>
        <v>95.147868150447081</v>
      </c>
      <c r="E67" s="2">
        <f t="shared" si="8"/>
        <v>0.71352147970448687</v>
      </c>
      <c r="K67" t="s">
        <v>287</v>
      </c>
      <c r="L67" s="2">
        <v>9183.9770000000008</v>
      </c>
      <c r="M67" s="2">
        <v>10888.3</v>
      </c>
      <c r="N67" s="2">
        <v>19637.404999999999</v>
      </c>
      <c r="O67" s="2">
        <v>10453.428</v>
      </c>
      <c r="P67" s="2">
        <v>332.25</v>
      </c>
      <c r="Q67" s="2">
        <v>111.71560100000001</v>
      </c>
      <c r="R67" s="2"/>
      <c r="S67" s="2">
        <f t="shared" si="12"/>
        <v>1.8035326910537</v>
      </c>
      <c r="T67" s="2"/>
      <c r="U67" s="2">
        <f t="shared" si="9"/>
        <v>0.84347207553061554</v>
      </c>
      <c r="V67" s="2">
        <f t="shared" si="13"/>
        <v>0.96006061552308442</v>
      </c>
      <c r="W67" s="2">
        <f t="shared" si="10"/>
        <v>1.8035326910537</v>
      </c>
      <c r="X67" s="2"/>
      <c r="Y67" s="2">
        <f t="shared" si="14"/>
        <v>3.0514405370902713E-2</v>
      </c>
      <c r="Z67" s="2">
        <f t="shared" si="11"/>
        <v>115.93149064302088</v>
      </c>
      <c r="AA67">
        <f t="shared" si="15"/>
        <v>2.9740698436559456</v>
      </c>
      <c r="AB67" s="2">
        <f t="shared" si="16"/>
        <v>105.63212234274451</v>
      </c>
    </row>
    <row r="68" spans="1:28" x14ac:dyDescent="0.25">
      <c r="A68" s="1">
        <v>41974</v>
      </c>
      <c r="B68" s="2">
        <f t="shared" si="5"/>
        <v>0.92804490805690054</v>
      </c>
      <c r="C68" s="2">
        <f t="shared" si="6"/>
        <v>1.6326283356715088</v>
      </c>
      <c r="D68" s="2">
        <f t="shared" si="7"/>
        <v>94.927452071441039</v>
      </c>
      <c r="E68" s="2">
        <f t="shared" si="8"/>
        <v>0.70458342761460824</v>
      </c>
      <c r="K68" t="s">
        <v>288</v>
      </c>
      <c r="L68" s="2">
        <v>9010.5130000000008</v>
      </c>
      <c r="M68" s="2">
        <v>10988.3</v>
      </c>
      <c r="N68" s="2">
        <v>19417.266</v>
      </c>
      <c r="O68" s="2">
        <v>10406.753000000001</v>
      </c>
      <c r="P68" s="2">
        <v>329.71</v>
      </c>
      <c r="Q68" s="2">
        <v>112.43397299999999</v>
      </c>
      <c r="R68" s="2"/>
      <c r="S68" s="2">
        <f t="shared" si="12"/>
        <v>1.7670855364342073</v>
      </c>
      <c r="T68" s="2"/>
      <c r="U68" s="2">
        <f t="shared" si="9"/>
        <v>0.82000973763002483</v>
      </c>
      <c r="V68" s="2">
        <f t="shared" si="13"/>
        <v>0.9470757988041828</v>
      </c>
      <c r="W68" s="2">
        <f t="shared" si="10"/>
        <v>1.7670855364342075</v>
      </c>
      <c r="X68" s="2"/>
      <c r="Y68" s="2">
        <f t="shared" si="14"/>
        <v>3.000555135917294E-2</v>
      </c>
      <c r="Z68" s="2">
        <f t="shared" si="11"/>
        <v>113.99823310834299</v>
      </c>
      <c r="AA68">
        <f t="shared" si="15"/>
        <v>2.9324766456487312</v>
      </c>
      <c r="AB68" s="2">
        <f t="shared" si="16"/>
        <v>104.15482758791684</v>
      </c>
    </row>
    <row r="69" spans="1:28" x14ac:dyDescent="0.25">
      <c r="A69" s="1">
        <v>42064</v>
      </c>
      <c r="B69" s="2">
        <f t="shared" si="5"/>
        <v>0.94702888531818685</v>
      </c>
      <c r="C69" s="2">
        <f t="shared" si="6"/>
        <v>1.64214020402825</v>
      </c>
      <c r="D69" s="2">
        <f t="shared" si="7"/>
        <v>95.503057217234868</v>
      </c>
      <c r="E69" s="2">
        <f t="shared" si="8"/>
        <v>0.69511131871006315</v>
      </c>
      <c r="K69" t="s">
        <v>289</v>
      </c>
      <c r="L69" s="2">
        <v>9039.0630000000001</v>
      </c>
      <c r="M69" s="2">
        <v>11096.9</v>
      </c>
      <c r="N69" s="2">
        <v>19314.524000000001</v>
      </c>
      <c r="O69" s="2">
        <v>10275.460999999999</v>
      </c>
      <c r="P69" s="2">
        <v>325.77</v>
      </c>
      <c r="Q69" s="2">
        <v>113.421896</v>
      </c>
      <c r="R69" s="2"/>
      <c r="S69" s="2">
        <f t="shared" si="12"/>
        <v>1.7405333020933775</v>
      </c>
      <c r="T69" s="2"/>
      <c r="U69" s="2">
        <f t="shared" si="9"/>
        <v>0.81455748902846747</v>
      </c>
      <c r="V69" s="2">
        <f t="shared" si="13"/>
        <v>0.92597581306490995</v>
      </c>
      <c r="W69" s="2">
        <f t="shared" si="10"/>
        <v>1.7405333020933775</v>
      </c>
      <c r="X69" s="2"/>
      <c r="Y69" s="2">
        <f t="shared" si="14"/>
        <v>2.9356847407834619E-2</v>
      </c>
      <c r="Z69" s="2">
        <f t="shared" si="11"/>
        <v>111.53365235867574</v>
      </c>
      <c r="AA69">
        <f t="shared" si="15"/>
        <v>2.8721967405658599</v>
      </c>
      <c r="AB69" s="2">
        <f t="shared" si="16"/>
        <v>102.01382396552191</v>
      </c>
    </row>
    <row r="70" spans="1:28" x14ac:dyDescent="0.25">
      <c r="A70" s="1">
        <v>42156</v>
      </c>
      <c r="B70" s="2">
        <f t="shared" si="5"/>
        <v>0.96976059846676255</v>
      </c>
      <c r="C70" s="2">
        <f t="shared" si="6"/>
        <v>1.6619869808271179</v>
      </c>
      <c r="D70" s="2">
        <f t="shared" si="7"/>
        <v>96.494213433786214</v>
      </c>
      <c r="E70" s="2">
        <f t="shared" si="8"/>
        <v>0.69222638236035539</v>
      </c>
      <c r="K70" t="s">
        <v>290</v>
      </c>
      <c r="L70" s="2">
        <v>9021.7880000000005</v>
      </c>
      <c r="M70" s="2">
        <v>11298.8</v>
      </c>
      <c r="N70" s="2">
        <v>19234.644</v>
      </c>
      <c r="O70" s="2">
        <v>10212.856</v>
      </c>
      <c r="P70" s="2">
        <v>322.82</v>
      </c>
      <c r="Q70" s="2">
        <v>115.237703</v>
      </c>
      <c r="R70" s="2"/>
      <c r="S70" s="2">
        <f t="shared" si="12"/>
        <v>1.70236166672567</v>
      </c>
      <c r="T70" s="2"/>
      <c r="U70" s="2">
        <f t="shared" si="9"/>
        <v>0.79847311218890515</v>
      </c>
      <c r="V70" s="2">
        <f t="shared" si="13"/>
        <v>0.90388855453676498</v>
      </c>
      <c r="W70" s="2">
        <f t="shared" si="10"/>
        <v>1.70236166672567</v>
      </c>
      <c r="X70" s="2"/>
      <c r="Y70" s="2">
        <f t="shared" si="14"/>
        <v>2.8571175700074346E-2</v>
      </c>
      <c r="Z70" s="2">
        <f t="shared" si="11"/>
        <v>108.54869849411347</v>
      </c>
      <c r="AA70">
        <f t="shared" si="15"/>
        <v>2.8013401134869897</v>
      </c>
      <c r="AB70" s="2">
        <f t="shared" si="16"/>
        <v>99.497159497686596</v>
      </c>
    </row>
    <row r="71" spans="1:28" x14ac:dyDescent="0.25">
      <c r="A71" s="1">
        <v>42248</v>
      </c>
      <c r="B71" s="2">
        <f t="shared" si="5"/>
        <v>0.9910171859717759</v>
      </c>
      <c r="C71" s="2">
        <f t="shared" si="6"/>
        <v>1.680686997639411</v>
      </c>
      <c r="D71" s="2">
        <f t="shared" si="7"/>
        <v>97.312939124383405</v>
      </c>
      <c r="E71" s="2">
        <f t="shared" si="8"/>
        <v>0.68966981166763497</v>
      </c>
      <c r="K71" t="s">
        <v>291</v>
      </c>
      <c r="L71" s="2">
        <v>8958.8340000000007</v>
      </c>
      <c r="M71" s="2">
        <v>11382</v>
      </c>
      <c r="N71" s="2">
        <v>19090.589</v>
      </c>
      <c r="O71" s="2">
        <v>10131.754999999999</v>
      </c>
      <c r="P71" s="2">
        <v>325.95</v>
      </c>
      <c r="Q71" s="2">
        <v>115.79487899999999</v>
      </c>
      <c r="R71" s="2"/>
      <c r="S71" s="2">
        <f t="shared" si="12"/>
        <v>1.6772613776137761</v>
      </c>
      <c r="T71" s="2"/>
      <c r="U71" s="2">
        <f t="shared" si="9"/>
        <v>0.78710542962572494</v>
      </c>
      <c r="V71" s="2">
        <f t="shared" si="13"/>
        <v>0.8901559479880512</v>
      </c>
      <c r="W71" s="2">
        <f t="shared" si="10"/>
        <v>1.6772613776137761</v>
      </c>
      <c r="X71" s="2"/>
      <c r="Y71" s="2">
        <f t="shared" si="14"/>
        <v>2.8637322087506589E-2</v>
      </c>
      <c r="Z71" s="2">
        <f t="shared" si="11"/>
        <v>108.80000436760045</v>
      </c>
      <c r="AA71">
        <f t="shared" si="15"/>
        <v>2.8148913217483478</v>
      </c>
      <c r="AB71" s="2">
        <f t="shared" si="16"/>
        <v>99.978467255811125</v>
      </c>
    </row>
    <row r="72" spans="1:28" x14ac:dyDescent="0.25">
      <c r="A72" s="1">
        <v>42339</v>
      </c>
      <c r="B72" s="2">
        <f t="shared" si="5"/>
        <v>1.0058324307710322</v>
      </c>
      <c r="C72" s="2">
        <f t="shared" si="6"/>
        <v>1.6963515748492479</v>
      </c>
      <c r="D72" s="2">
        <f t="shared" si="7"/>
        <v>97.865037914231465</v>
      </c>
      <c r="E72" s="2">
        <f t="shared" si="8"/>
        <v>0.69051914407821569</v>
      </c>
      <c r="K72" t="s">
        <v>292</v>
      </c>
      <c r="L72" s="2">
        <v>8863.2430000000004</v>
      </c>
      <c r="M72" s="2">
        <v>11498.3</v>
      </c>
      <c r="N72" s="2">
        <v>18821.141</v>
      </c>
      <c r="O72" s="2">
        <v>9957.8979999999992</v>
      </c>
      <c r="P72" s="2">
        <v>323.62</v>
      </c>
      <c r="Q72" s="2">
        <v>116.680278</v>
      </c>
      <c r="R72" s="2"/>
      <c r="S72" s="2">
        <f t="shared" si="12"/>
        <v>1.6368629275632052</v>
      </c>
      <c r="T72" s="2"/>
      <c r="U72" s="2">
        <f t="shared" si="9"/>
        <v>0.77083073149943915</v>
      </c>
      <c r="V72" s="2">
        <f t="shared" si="13"/>
        <v>0.86603219606376591</v>
      </c>
      <c r="W72" s="2">
        <f t="shared" si="10"/>
        <v>1.6368629275632052</v>
      </c>
      <c r="X72" s="2"/>
      <c r="Y72" s="2">
        <f t="shared" si="14"/>
        <v>2.8145030134889507E-2</v>
      </c>
      <c r="Z72" s="2">
        <f t="shared" si="11"/>
        <v>106.92967003846148</v>
      </c>
      <c r="AA72">
        <f t="shared" si="15"/>
        <v>2.7735621267546176</v>
      </c>
      <c r="AB72" s="2">
        <f t="shared" si="16"/>
        <v>98.5105492809803</v>
      </c>
    </row>
    <row r="73" spans="1:28" x14ac:dyDescent="0.25">
      <c r="A73" s="1">
        <v>42430</v>
      </c>
      <c r="B73" s="2">
        <f t="shared" si="5"/>
        <v>1.0179148043882051</v>
      </c>
      <c r="C73" s="2">
        <f t="shared" si="6"/>
        <v>1.7022718104248897</v>
      </c>
      <c r="D73" s="2">
        <f t="shared" si="7"/>
        <v>98.25099144365231</v>
      </c>
      <c r="E73" s="2">
        <f t="shared" si="8"/>
        <v>0.68435700603668448</v>
      </c>
      <c r="K73" t="s">
        <v>293</v>
      </c>
      <c r="L73" s="2">
        <v>8569.8349999999991</v>
      </c>
      <c r="M73" s="2">
        <v>11711.6</v>
      </c>
      <c r="N73" s="2">
        <v>18489.960999999999</v>
      </c>
      <c r="O73" s="2">
        <v>9920.1260000000002</v>
      </c>
      <c r="P73" s="2">
        <v>314.64</v>
      </c>
      <c r="Q73" s="2">
        <v>118.77493800000001</v>
      </c>
      <c r="R73" s="2"/>
      <c r="S73" s="2">
        <f t="shared" ref="S73:S104" si="17">N73/M73</f>
        <v>1.5787732675296287</v>
      </c>
      <c r="T73" s="2"/>
      <c r="U73" s="2">
        <f t="shared" si="9"/>
        <v>0.73173904504935272</v>
      </c>
      <c r="V73" s="2">
        <f t="shared" ref="V73:V104" si="18">O73/M73</f>
        <v>0.84703422248027593</v>
      </c>
      <c r="W73" s="2">
        <f t="shared" si="10"/>
        <v>1.5787732675296287</v>
      </c>
      <c r="X73" s="2"/>
      <c r="Y73" s="2">
        <f t="shared" ref="Y73:Y104" si="19">P73/M73</f>
        <v>2.6865671641791041E-2</v>
      </c>
      <c r="Z73" s="2">
        <f t="shared" si="11"/>
        <v>102.06908254318149</v>
      </c>
      <c r="AA73">
        <f t="shared" ref="AA73:AA104" si="20">P73/Q73</f>
        <v>2.6490436896713008</v>
      </c>
      <c r="AB73" s="2">
        <f t="shared" ref="AB73:AB104" si="21">100*AA73/AVERAGE(AA$69:AA$72)</f>
        <v>94.087940710448748</v>
      </c>
    </row>
    <row r="74" spans="1:28" x14ac:dyDescent="0.25">
      <c r="A74" s="1">
        <v>42522</v>
      </c>
      <c r="B74" s="2">
        <f t="shared" ref="B74:B110" si="22">U94</f>
        <v>1.0488633703709056</v>
      </c>
      <c r="C74" s="2">
        <f t="shared" ref="C74:C110" si="23">S94</f>
        <v>1.733590645725267</v>
      </c>
      <c r="D74" s="2">
        <f t="shared" ref="D74:D110" si="24">AB94</f>
        <v>99.887878609707982</v>
      </c>
      <c r="E74" s="2">
        <f t="shared" ref="E74:E110" si="25">V94</f>
        <v>0.68472727535436151</v>
      </c>
      <c r="K74" t="s">
        <v>294</v>
      </c>
      <c r="L74" s="2">
        <v>8518.3950000000004</v>
      </c>
      <c r="M74" s="2">
        <v>11803.4</v>
      </c>
      <c r="N74" s="2">
        <v>18379.062999999998</v>
      </c>
      <c r="O74" s="2">
        <v>9860.6679999999997</v>
      </c>
      <c r="P74" s="2">
        <v>309.08999999999997</v>
      </c>
      <c r="Q74" s="2">
        <v>119.473682</v>
      </c>
      <c r="R74" s="2"/>
      <c r="S74" s="2">
        <f t="shared" si="17"/>
        <v>1.5570990562041445</v>
      </c>
      <c r="T74" s="2"/>
      <c r="U74" s="2">
        <f t="shared" ref="U74:U130" si="26">L74/M74</f>
        <v>0.72168993679787186</v>
      </c>
      <c r="V74" s="2">
        <f t="shared" si="18"/>
        <v>0.83540911940627272</v>
      </c>
      <c r="W74" s="2">
        <f t="shared" ref="W74:W130" si="27">U74+V74</f>
        <v>1.5570990562041445</v>
      </c>
      <c r="X74" s="2"/>
      <c r="Y74" s="2">
        <f t="shared" si="19"/>
        <v>2.6186522527407354E-2</v>
      </c>
      <c r="Z74" s="2">
        <f t="shared" ref="Z74:Z130" si="28">Y74/(AVERAGE($Y$89:$Y$92))*100</f>
        <v>99.488833370950644</v>
      </c>
      <c r="AA74">
        <f t="shared" si="20"/>
        <v>2.5870969641665518</v>
      </c>
      <c r="AB74" s="2">
        <f t="shared" si="21"/>
        <v>91.887735459315081</v>
      </c>
    </row>
    <row r="75" spans="1:28" x14ac:dyDescent="0.25">
      <c r="A75" s="1">
        <v>42614</v>
      </c>
      <c r="B75" s="2">
        <f t="shared" si="22"/>
        <v>1.0709607605902018</v>
      </c>
      <c r="C75" s="2">
        <f t="shared" si="23"/>
        <v>1.7541852506783311</v>
      </c>
      <c r="D75" s="2">
        <f t="shared" si="24"/>
        <v>101.02331413289227</v>
      </c>
      <c r="E75" s="2">
        <f t="shared" si="25"/>
        <v>0.68322449008812935</v>
      </c>
      <c r="K75" t="s">
        <v>295</v>
      </c>
      <c r="L75" s="2">
        <v>8483.0419999999995</v>
      </c>
      <c r="M75" s="2">
        <v>11921.1</v>
      </c>
      <c r="N75" s="2">
        <v>18291.435000000001</v>
      </c>
      <c r="O75" s="2">
        <v>9808.393</v>
      </c>
      <c r="P75" s="2">
        <v>311.39</v>
      </c>
      <c r="Q75" s="2">
        <v>120.38585</v>
      </c>
      <c r="R75" s="2"/>
      <c r="S75" s="2">
        <f t="shared" si="17"/>
        <v>1.5343747640737853</v>
      </c>
      <c r="T75" s="2"/>
      <c r="U75" s="2">
        <f t="shared" si="26"/>
        <v>0.71159892962897708</v>
      </c>
      <c r="V75" s="2">
        <f t="shared" si="18"/>
        <v>0.82277583444480795</v>
      </c>
      <c r="W75" s="2">
        <f t="shared" si="27"/>
        <v>1.534374764073785</v>
      </c>
      <c r="X75" s="2"/>
      <c r="Y75" s="2">
        <f t="shared" si="19"/>
        <v>2.6120911660836667E-2</v>
      </c>
      <c r="Z75" s="2">
        <f t="shared" si="28"/>
        <v>99.239562068709461</v>
      </c>
      <c r="AA75">
        <f t="shared" si="20"/>
        <v>2.58659967097462</v>
      </c>
      <c r="AB75" s="2">
        <f t="shared" si="21"/>
        <v>91.870072748601558</v>
      </c>
    </row>
    <row r="76" spans="1:28" x14ac:dyDescent="0.25">
      <c r="A76" s="1">
        <v>42705</v>
      </c>
      <c r="B76" s="2">
        <f t="shared" si="22"/>
        <v>1.0840912534605935</v>
      </c>
      <c r="C76" s="2">
        <f t="shared" si="23"/>
        <v>1.7632476829069694</v>
      </c>
      <c r="D76" s="2">
        <f t="shared" si="24"/>
        <v>100.95480840575954</v>
      </c>
      <c r="E76" s="2">
        <f t="shared" si="25"/>
        <v>0.67915642944637589</v>
      </c>
      <c r="K76" t="s">
        <v>296</v>
      </c>
      <c r="L76" s="2">
        <v>8371.027</v>
      </c>
      <c r="M76" s="2">
        <v>11987.4</v>
      </c>
      <c r="N76" s="2">
        <v>18125.966</v>
      </c>
      <c r="O76" s="2">
        <v>9754.9390000000003</v>
      </c>
      <c r="P76" s="2">
        <v>312.83</v>
      </c>
      <c r="Q76" s="2">
        <v>120.77325999999999</v>
      </c>
      <c r="R76" s="2"/>
      <c r="S76" s="2">
        <f t="shared" si="17"/>
        <v>1.5120848557652202</v>
      </c>
      <c r="T76" s="2"/>
      <c r="U76" s="2">
        <f t="shared" si="26"/>
        <v>0.69831881809233032</v>
      </c>
      <c r="V76" s="2">
        <f t="shared" si="18"/>
        <v>0.81376603767288991</v>
      </c>
      <c r="W76" s="2">
        <f t="shared" si="27"/>
        <v>1.5120848557652202</v>
      </c>
      <c r="X76" s="2"/>
      <c r="Y76" s="2">
        <f t="shared" si="19"/>
        <v>2.6096568063132954E-2</v>
      </c>
      <c r="Z76" s="2">
        <f t="shared" si="28"/>
        <v>99.147074945493344</v>
      </c>
      <c r="AA76">
        <f t="shared" si="20"/>
        <v>2.5902256840628466</v>
      </c>
      <c r="AB76" s="2">
        <f t="shared" si="21"/>
        <v>91.998860395929</v>
      </c>
    </row>
    <row r="77" spans="1:28" x14ac:dyDescent="0.25">
      <c r="A77" s="1">
        <v>42795</v>
      </c>
      <c r="B77" s="2">
        <f t="shared" si="22"/>
        <v>1.0926064752562166</v>
      </c>
      <c r="C77" s="2">
        <f t="shared" si="23"/>
        <v>1.7639965582348063</v>
      </c>
      <c r="D77" s="2">
        <f t="shared" si="24"/>
        <v>99.925132968833211</v>
      </c>
      <c r="E77" s="2">
        <f t="shared" si="25"/>
        <v>0.67139008297859004</v>
      </c>
      <c r="K77" t="s">
        <v>297</v>
      </c>
      <c r="L77" s="2">
        <v>8248.9439999999995</v>
      </c>
      <c r="M77" s="2">
        <v>12252.1</v>
      </c>
      <c r="N77" s="2">
        <v>17936.904999999999</v>
      </c>
      <c r="O77" s="2">
        <v>9687.9609999999993</v>
      </c>
      <c r="P77" s="2">
        <v>309.55</v>
      </c>
      <c r="Q77" s="2">
        <v>122.419409</v>
      </c>
      <c r="R77" s="2"/>
      <c r="S77" s="2">
        <f t="shared" si="17"/>
        <v>1.4639861737987772</v>
      </c>
      <c r="T77" s="2"/>
      <c r="U77" s="2">
        <f t="shared" si="26"/>
        <v>0.6732677663420964</v>
      </c>
      <c r="V77" s="2">
        <f t="shared" si="18"/>
        <v>0.79071840745668087</v>
      </c>
      <c r="W77" s="2">
        <f t="shared" si="27"/>
        <v>1.4639861737987774</v>
      </c>
      <c r="X77" s="2"/>
      <c r="Y77" s="2">
        <f t="shared" si="19"/>
        <v>2.5265056602541604E-2</v>
      </c>
      <c r="Z77" s="2">
        <f t="shared" si="28"/>
        <v>95.987964946743958</v>
      </c>
      <c r="AA77">
        <f t="shared" si="20"/>
        <v>2.5286023068449874</v>
      </c>
      <c r="AB77" s="2">
        <f t="shared" si="21"/>
        <v>89.810139732446473</v>
      </c>
    </row>
    <row r="78" spans="1:28" x14ac:dyDescent="0.25">
      <c r="A78" s="1">
        <v>42887</v>
      </c>
      <c r="B78" s="2">
        <f t="shared" si="22"/>
        <v>1.1098972404875231</v>
      </c>
      <c r="C78" s="2">
        <f t="shared" si="23"/>
        <v>1.7772535560018707</v>
      </c>
      <c r="D78" s="2">
        <f t="shared" si="24"/>
        <v>101.06154135442439</v>
      </c>
      <c r="E78" s="2">
        <f t="shared" si="25"/>
        <v>0.66735631551434782</v>
      </c>
      <c r="K78" t="s">
        <v>298</v>
      </c>
      <c r="L78" s="2">
        <v>8500.1689999999999</v>
      </c>
      <c r="M78" s="2">
        <v>12364.2</v>
      </c>
      <c r="N78" s="2">
        <v>18121.999</v>
      </c>
      <c r="O78" s="2">
        <v>9621.83</v>
      </c>
      <c r="P78" s="2">
        <v>308.13</v>
      </c>
      <c r="Q78" s="2">
        <v>123.26881</v>
      </c>
      <c r="R78" s="2"/>
      <c r="S78" s="2">
        <f t="shared" si="17"/>
        <v>1.4656831012115623</v>
      </c>
      <c r="T78" s="2"/>
      <c r="U78" s="2">
        <f t="shared" si="26"/>
        <v>0.6874823280115171</v>
      </c>
      <c r="V78" s="2">
        <f t="shared" si="18"/>
        <v>0.77820077320004521</v>
      </c>
      <c r="W78" s="2">
        <f t="shared" si="27"/>
        <v>1.4656831012115623</v>
      </c>
      <c r="X78" s="2"/>
      <c r="Y78" s="2">
        <f t="shared" si="19"/>
        <v>2.4921143300820108E-2</v>
      </c>
      <c r="Z78" s="2">
        <f t="shared" si="28"/>
        <v>94.681356437224878</v>
      </c>
      <c r="AA78">
        <f t="shared" si="20"/>
        <v>2.4996590783994752</v>
      </c>
      <c r="AB78" s="2">
        <f t="shared" si="21"/>
        <v>88.78214280941792</v>
      </c>
    </row>
    <row r="79" spans="1:28" x14ac:dyDescent="0.25">
      <c r="A79" s="1">
        <v>42979</v>
      </c>
      <c r="B79" s="2">
        <f t="shared" si="22"/>
        <v>1.1273456483416258</v>
      </c>
      <c r="C79" s="2">
        <f t="shared" si="23"/>
        <v>1.7932001551854397</v>
      </c>
      <c r="D79" s="2">
        <f t="shared" si="24"/>
        <v>101.78396646854293</v>
      </c>
      <c r="E79" s="2">
        <f t="shared" si="25"/>
        <v>0.66585450684381398</v>
      </c>
      <c r="K79" t="s">
        <v>299</v>
      </c>
      <c r="L79" s="2">
        <v>8794.15</v>
      </c>
      <c r="M79" s="2">
        <v>12301.8</v>
      </c>
      <c r="N79" s="2">
        <v>18359.780999999999</v>
      </c>
      <c r="O79" s="2">
        <v>9565.6309999999994</v>
      </c>
      <c r="P79" s="2">
        <v>312.23</v>
      </c>
      <c r="Q79" s="2">
        <v>122.346745</v>
      </c>
      <c r="R79" s="2"/>
      <c r="S79" s="2">
        <f t="shared" si="17"/>
        <v>1.4924467151148613</v>
      </c>
      <c r="T79" s="2"/>
      <c r="U79" s="2">
        <f t="shared" si="26"/>
        <v>0.71486693004275803</v>
      </c>
      <c r="V79" s="2">
        <f t="shared" si="18"/>
        <v>0.77757978507210324</v>
      </c>
      <c r="W79" s="2">
        <f t="shared" si="27"/>
        <v>1.4924467151148613</v>
      </c>
      <c r="X79" s="2"/>
      <c r="Y79" s="2">
        <f t="shared" si="19"/>
        <v>2.5380838576468487E-2</v>
      </c>
      <c r="Z79" s="2">
        <f t="shared" si="28"/>
        <v>96.427848230189312</v>
      </c>
      <c r="AA79">
        <f t="shared" si="20"/>
        <v>2.5520090460927261</v>
      </c>
      <c r="AB79" s="2">
        <f t="shared" si="21"/>
        <v>90.641493289638817</v>
      </c>
    </row>
    <row r="80" spans="1:28" x14ac:dyDescent="0.25">
      <c r="A80" s="1">
        <v>43070</v>
      </c>
      <c r="B80" s="2">
        <f t="shared" si="22"/>
        <v>1.1359881789695934</v>
      </c>
      <c r="C80" s="2">
        <f t="shared" si="23"/>
        <v>1.798473217767856</v>
      </c>
      <c r="D80" s="2">
        <f t="shared" si="24"/>
        <v>101.61955559459271</v>
      </c>
      <c r="E80" s="2">
        <f t="shared" si="25"/>
        <v>0.66248503879826248</v>
      </c>
      <c r="K80" t="s">
        <v>300</v>
      </c>
      <c r="L80" s="2">
        <v>9026.8809999999994</v>
      </c>
      <c r="M80" s="2">
        <v>12715</v>
      </c>
      <c r="N80" s="2">
        <v>18533.875</v>
      </c>
      <c r="O80" s="2">
        <v>9506.9940000000006</v>
      </c>
      <c r="P80" s="2">
        <v>314.69</v>
      </c>
      <c r="Q80" s="2">
        <v>126.142867</v>
      </c>
      <c r="R80" s="2"/>
      <c r="S80" s="2">
        <f t="shared" si="17"/>
        <v>1.4576386158081007</v>
      </c>
      <c r="T80" s="2"/>
      <c r="U80" s="2">
        <f t="shared" si="26"/>
        <v>0.70993952025167117</v>
      </c>
      <c r="V80" s="2">
        <f t="shared" si="18"/>
        <v>0.74769909555642944</v>
      </c>
      <c r="W80" s="2">
        <f t="shared" si="27"/>
        <v>1.4576386158081007</v>
      </c>
      <c r="X80" s="2"/>
      <c r="Y80" s="2">
        <f t="shared" si="19"/>
        <v>2.4749508454581202E-2</v>
      </c>
      <c r="Z80" s="2">
        <f t="shared" si="28"/>
        <v>94.029274794836539</v>
      </c>
      <c r="AA80">
        <f t="shared" si="20"/>
        <v>2.4947110168345867</v>
      </c>
      <c r="AB80" s="2">
        <f t="shared" si="21"/>
        <v>88.606399040085577</v>
      </c>
    </row>
    <row r="81" spans="1:28" x14ac:dyDescent="0.25">
      <c r="A81" s="1">
        <v>43160</v>
      </c>
      <c r="B81" s="2">
        <f t="shared" si="22"/>
        <v>1.15513113638316</v>
      </c>
      <c r="C81" s="2">
        <f t="shared" si="23"/>
        <v>1.8085788106865082</v>
      </c>
      <c r="D81" s="2">
        <f t="shared" si="24"/>
        <v>101.65746886567288</v>
      </c>
      <c r="E81" s="2">
        <f t="shared" si="25"/>
        <v>0.65344767430334827</v>
      </c>
      <c r="K81" t="s">
        <v>301</v>
      </c>
      <c r="L81" s="2">
        <v>9489.6730000000007</v>
      </c>
      <c r="M81" s="2">
        <v>12254</v>
      </c>
      <c r="N81" s="2">
        <v>18942.571</v>
      </c>
      <c r="O81" s="2">
        <v>9452.8979999999992</v>
      </c>
      <c r="P81" s="2">
        <v>316.23</v>
      </c>
      <c r="Q81" s="2">
        <v>121.24182500000001</v>
      </c>
      <c r="R81" s="2"/>
      <c r="S81" s="2">
        <f t="shared" si="17"/>
        <v>1.545827566508895</v>
      </c>
      <c r="T81" s="2"/>
      <c r="U81" s="2">
        <f t="shared" si="26"/>
        <v>0.7744143136934879</v>
      </c>
      <c r="V81" s="2">
        <f t="shared" si="18"/>
        <v>0.77141325281540718</v>
      </c>
      <c r="W81" s="2">
        <f t="shared" si="27"/>
        <v>1.545827566508895</v>
      </c>
      <c r="X81" s="2"/>
      <c r="Y81" s="2">
        <f t="shared" si="19"/>
        <v>2.580626734127632E-2</v>
      </c>
      <c r="Z81" s="2">
        <f t="shared" si="28"/>
        <v>98.04415339055862</v>
      </c>
      <c r="AA81">
        <f t="shared" si="20"/>
        <v>2.6082583299946203</v>
      </c>
      <c r="AB81" s="2">
        <f t="shared" si="21"/>
        <v>92.639338515597814</v>
      </c>
    </row>
    <row r="82" spans="1:28" x14ac:dyDescent="0.25">
      <c r="A82" s="1">
        <v>43252</v>
      </c>
      <c r="B82" s="2">
        <f t="shared" si="22"/>
        <v>1.1593737092077061</v>
      </c>
      <c r="C82" s="2">
        <f t="shared" si="23"/>
        <v>1.8087180355851482</v>
      </c>
      <c r="D82" s="2">
        <f t="shared" si="24"/>
        <v>102.27389425789289</v>
      </c>
      <c r="E82" s="2">
        <f t="shared" si="25"/>
        <v>0.64934432637744233</v>
      </c>
      <c r="K82" t="s">
        <v>302</v>
      </c>
      <c r="L82" s="2">
        <v>10025.075999999999</v>
      </c>
      <c r="M82" s="2">
        <v>12353.2</v>
      </c>
      <c r="N82" s="2">
        <v>19439.673999999999</v>
      </c>
      <c r="O82" s="2">
        <v>9414.598</v>
      </c>
      <c r="P82" s="2">
        <v>321.07</v>
      </c>
      <c r="Q82" s="2">
        <v>121.956981</v>
      </c>
      <c r="R82" s="2"/>
      <c r="S82" s="2">
        <f t="shared" si="17"/>
        <v>1.5736549234206521</v>
      </c>
      <c r="T82" s="2"/>
      <c r="U82" s="2">
        <f t="shared" si="26"/>
        <v>0.81153676780105544</v>
      </c>
      <c r="V82" s="2">
        <f t="shared" si="18"/>
        <v>0.7621181556195965</v>
      </c>
      <c r="W82" s="2">
        <f t="shared" si="27"/>
        <v>1.5736549234206518</v>
      </c>
      <c r="X82" s="2"/>
      <c r="Y82" s="2">
        <f t="shared" si="19"/>
        <v>2.5990836382475794E-2</v>
      </c>
      <c r="Z82" s="2">
        <f t="shared" si="28"/>
        <v>98.745375118877519</v>
      </c>
      <c r="AA82">
        <f t="shared" si="20"/>
        <v>2.6326496225747009</v>
      </c>
      <c r="AB82" s="2">
        <f t="shared" si="21"/>
        <v>93.505661143296933</v>
      </c>
    </row>
    <row r="83" spans="1:28" x14ac:dyDescent="0.25">
      <c r="A83" s="1">
        <v>43344</v>
      </c>
      <c r="B83" s="2">
        <f t="shared" si="22"/>
        <v>1.1604298629450429</v>
      </c>
      <c r="C83" s="2">
        <f t="shared" si="23"/>
        <v>1.806767674820569</v>
      </c>
      <c r="D83" s="2">
        <f t="shared" si="24"/>
        <v>102.34424453695242</v>
      </c>
      <c r="E83" s="2">
        <f t="shared" si="25"/>
        <v>0.64633781187552608</v>
      </c>
      <c r="K83" t="s">
        <v>303</v>
      </c>
      <c r="L83" s="2">
        <v>10533.857</v>
      </c>
      <c r="M83" s="2">
        <v>12447.3</v>
      </c>
      <c r="N83" s="2">
        <v>19953.062999999998</v>
      </c>
      <c r="O83" s="2">
        <v>9419.2060000000001</v>
      </c>
      <c r="P83" s="2">
        <v>325.63</v>
      </c>
      <c r="Q83" s="2">
        <v>122.58738</v>
      </c>
      <c r="R83" s="2"/>
      <c r="S83" s="2">
        <f t="shared" si="17"/>
        <v>1.6030033019208985</v>
      </c>
      <c r="T83" s="2"/>
      <c r="U83" s="2">
        <f t="shared" si="26"/>
        <v>0.84627646156194525</v>
      </c>
      <c r="V83" s="2">
        <f t="shared" si="18"/>
        <v>0.75672684035895343</v>
      </c>
      <c r="W83" s="2">
        <f t="shared" si="27"/>
        <v>1.6030033019208987</v>
      </c>
      <c r="X83" s="2"/>
      <c r="Y83" s="2">
        <f t="shared" si="19"/>
        <v>2.6160693483727397E-2</v>
      </c>
      <c r="Z83" s="2">
        <f t="shared" si="28"/>
        <v>99.390702684827019</v>
      </c>
      <c r="AA83">
        <f t="shared" si="20"/>
        <v>2.6563093199316277</v>
      </c>
      <c r="AB83" s="2">
        <f t="shared" si="21"/>
        <v>94.345999190881926</v>
      </c>
    </row>
    <row r="84" spans="1:28" x14ac:dyDescent="0.25">
      <c r="A84" s="1">
        <v>43435</v>
      </c>
      <c r="B84" s="2">
        <f t="shared" si="22"/>
        <v>1.1581321412719547</v>
      </c>
      <c r="C84" s="2">
        <f t="shared" si="23"/>
        <v>1.7999188383742313</v>
      </c>
      <c r="D84" s="2">
        <f t="shared" si="24"/>
        <v>101.58592992101265</v>
      </c>
      <c r="E84" s="2">
        <f t="shared" si="25"/>
        <v>0.64178669710227632</v>
      </c>
      <c r="K84" t="s">
        <v>304</v>
      </c>
      <c r="L84" s="2">
        <v>10892.737999999999</v>
      </c>
      <c r="M84" s="2">
        <v>12510.4</v>
      </c>
      <c r="N84" s="2">
        <v>20287.781999999999</v>
      </c>
      <c r="O84" s="2">
        <v>9395.0439999999999</v>
      </c>
      <c r="P84" s="2">
        <v>328.21</v>
      </c>
      <c r="Q84" s="2">
        <v>122.90733400000001</v>
      </c>
      <c r="R84" s="2"/>
      <c r="S84" s="2">
        <f t="shared" si="17"/>
        <v>1.6216733277912776</v>
      </c>
      <c r="T84" s="2"/>
      <c r="U84" s="2">
        <f t="shared" si="26"/>
        <v>0.87069462207443404</v>
      </c>
      <c r="V84" s="2">
        <f t="shared" si="18"/>
        <v>0.75097870571684355</v>
      </c>
      <c r="W84" s="2">
        <f t="shared" si="27"/>
        <v>1.6216733277912776</v>
      </c>
      <c r="X84" s="2"/>
      <c r="Y84" s="2">
        <f t="shared" si="19"/>
        <v>2.6234972502877606E-2</v>
      </c>
      <c r="Z84" s="2">
        <f t="shared" si="28"/>
        <v>99.672906362366049</v>
      </c>
      <c r="AA84">
        <f t="shared" si="20"/>
        <v>2.6703858046420561</v>
      </c>
      <c r="AB84" s="2">
        <f t="shared" si="21"/>
        <v>94.845963560669517</v>
      </c>
    </row>
    <row r="85" spans="1:28" x14ac:dyDescent="0.25">
      <c r="A85" s="1">
        <v>43525</v>
      </c>
      <c r="B85" s="2">
        <f t="shared" si="22"/>
        <v>1.1709762897488951</v>
      </c>
      <c r="C85" s="2">
        <f t="shared" si="23"/>
        <v>1.805266888787483</v>
      </c>
      <c r="D85" s="2">
        <f t="shared" si="24"/>
        <v>101.15226641473699</v>
      </c>
      <c r="E85" s="2">
        <f t="shared" si="25"/>
        <v>0.63429059903858775</v>
      </c>
      <c r="K85" t="s">
        <v>305</v>
      </c>
      <c r="L85" s="2">
        <v>11231.585999999999</v>
      </c>
      <c r="M85" s="2">
        <v>12714.4</v>
      </c>
      <c r="N85" s="2">
        <v>20581.052</v>
      </c>
      <c r="O85" s="2">
        <v>9349.4660000000003</v>
      </c>
      <c r="P85" s="2">
        <v>330.89</v>
      </c>
      <c r="Q85" s="2">
        <v>124.647792</v>
      </c>
      <c r="R85" s="2"/>
      <c r="S85" s="2">
        <f t="shared" si="17"/>
        <v>1.618719876675266</v>
      </c>
      <c r="T85" s="2"/>
      <c r="U85" s="2">
        <f t="shared" si="26"/>
        <v>0.88337522808783742</v>
      </c>
      <c r="V85" s="2">
        <f t="shared" si="18"/>
        <v>0.73534464858742843</v>
      </c>
      <c r="W85" s="2">
        <f t="shared" si="27"/>
        <v>1.6187198766752657</v>
      </c>
      <c r="X85" s="2"/>
      <c r="Y85" s="2">
        <f t="shared" si="19"/>
        <v>2.6024822248788774E-2</v>
      </c>
      <c r="Z85" s="2">
        <f t="shared" si="28"/>
        <v>98.874495516098676</v>
      </c>
      <c r="AA85">
        <f t="shared" si="20"/>
        <v>2.6545997702069202</v>
      </c>
      <c r="AB85" s="2">
        <f t="shared" si="21"/>
        <v>94.285279915557396</v>
      </c>
    </row>
    <row r="86" spans="1:28" x14ac:dyDescent="0.25">
      <c r="A86" s="1">
        <v>43617</v>
      </c>
      <c r="B86" s="2">
        <f t="shared" si="22"/>
        <v>1.183750381028809</v>
      </c>
      <c r="C86" s="2">
        <f t="shared" si="23"/>
        <v>1.8202062221226882</v>
      </c>
      <c r="D86" s="2">
        <f t="shared" si="24"/>
        <v>102.53464482558343</v>
      </c>
      <c r="E86" s="2">
        <f t="shared" si="25"/>
        <v>0.63645584109387932</v>
      </c>
      <c r="K86" t="s">
        <v>306</v>
      </c>
      <c r="L86" s="2">
        <v>11672.431</v>
      </c>
      <c r="M86" s="2">
        <v>12931.9</v>
      </c>
      <c r="N86" s="2">
        <v>21006.315999999999</v>
      </c>
      <c r="O86" s="2">
        <v>9333.8850000000002</v>
      </c>
      <c r="P86" s="2">
        <v>337.31</v>
      </c>
      <c r="Q86" s="2">
        <v>126.50413</v>
      </c>
      <c r="R86" s="2"/>
      <c r="S86" s="2">
        <f t="shared" si="17"/>
        <v>1.6243797121845978</v>
      </c>
      <c r="T86" s="2"/>
      <c r="U86" s="2">
        <f t="shared" si="26"/>
        <v>0.90260758279912467</v>
      </c>
      <c r="V86" s="2">
        <f t="shared" si="18"/>
        <v>0.72177212938547319</v>
      </c>
      <c r="W86" s="2">
        <f t="shared" si="27"/>
        <v>1.6243797121845978</v>
      </c>
      <c r="X86" s="2"/>
      <c r="Y86" s="2">
        <f t="shared" si="19"/>
        <v>2.6083560806996652E-2</v>
      </c>
      <c r="Z86" s="2">
        <f t="shared" si="28"/>
        <v>99.097657282762313</v>
      </c>
      <c r="AA86">
        <f t="shared" si="20"/>
        <v>2.666395160379349</v>
      </c>
      <c r="AB86" s="2">
        <f t="shared" si="21"/>
        <v>94.704225052448606</v>
      </c>
    </row>
    <row r="87" spans="1:28" x14ac:dyDescent="0.25">
      <c r="A87" s="1">
        <v>43709</v>
      </c>
      <c r="B87" s="2">
        <f t="shared" si="22"/>
        <v>1.1849160096411686</v>
      </c>
      <c r="C87" s="2">
        <f t="shared" si="23"/>
        <v>1.8212070570394707</v>
      </c>
      <c r="D87" s="2">
        <f t="shared" si="24"/>
        <v>103.12391014077178</v>
      </c>
      <c r="E87" s="2">
        <f t="shared" si="25"/>
        <v>0.63629104739830233</v>
      </c>
      <c r="K87" t="s">
        <v>307</v>
      </c>
      <c r="L87" s="2">
        <v>12056.343999999999</v>
      </c>
      <c r="M87" s="2">
        <v>13089.1</v>
      </c>
      <c r="N87" s="2">
        <v>21395.698</v>
      </c>
      <c r="O87" s="2">
        <v>9339.3539999999994</v>
      </c>
      <c r="P87" s="2">
        <v>342.17</v>
      </c>
      <c r="Q87" s="2">
        <v>127.72847</v>
      </c>
      <c r="R87" s="2"/>
      <c r="S87" s="2">
        <f t="shared" si="17"/>
        <v>1.6346194925548738</v>
      </c>
      <c r="T87" s="2"/>
      <c r="U87" s="2">
        <f t="shared" si="26"/>
        <v>0.92109801285038684</v>
      </c>
      <c r="V87" s="2">
        <f t="shared" si="18"/>
        <v>0.71352147970448687</v>
      </c>
      <c r="W87" s="2">
        <f t="shared" si="27"/>
        <v>1.6346194925548736</v>
      </c>
      <c r="X87" s="2"/>
      <c r="Y87" s="2">
        <f t="shared" si="19"/>
        <v>2.6141598734825161E-2</v>
      </c>
      <c r="Z87" s="2">
        <f t="shared" si="28"/>
        <v>99.318157187813952</v>
      </c>
      <c r="AA87">
        <f t="shared" si="20"/>
        <v>2.6788859210479856</v>
      </c>
      <c r="AB87" s="2">
        <f t="shared" si="21"/>
        <v>95.147868150447081</v>
      </c>
    </row>
    <row r="88" spans="1:28" x14ac:dyDescent="0.25">
      <c r="A88" s="1">
        <v>43800</v>
      </c>
      <c r="B88" s="2">
        <f t="shared" si="22"/>
        <v>1.1914292611084289</v>
      </c>
      <c r="C88" s="2">
        <f t="shared" si="23"/>
        <v>1.8264519026870449</v>
      </c>
      <c r="D88" s="2">
        <f t="shared" si="24"/>
        <v>103.37251352571883</v>
      </c>
      <c r="E88" s="2">
        <f t="shared" si="25"/>
        <v>0.63502264157861599</v>
      </c>
      <c r="K88" t="s">
        <v>308</v>
      </c>
      <c r="L88" s="2">
        <v>12304.205</v>
      </c>
      <c r="M88" s="2">
        <v>13258.2</v>
      </c>
      <c r="N88" s="2">
        <v>21645.713</v>
      </c>
      <c r="O88" s="2">
        <v>9341.5079999999998</v>
      </c>
      <c r="P88" s="2">
        <v>344.94</v>
      </c>
      <c r="Q88" s="2">
        <v>129.06146100000001</v>
      </c>
      <c r="R88" s="2"/>
      <c r="S88" s="2">
        <f t="shared" si="17"/>
        <v>1.6326283356715088</v>
      </c>
      <c r="T88" s="2"/>
      <c r="U88" s="2">
        <f t="shared" si="26"/>
        <v>0.92804490805690054</v>
      </c>
      <c r="V88" s="2">
        <f t="shared" si="18"/>
        <v>0.70458342761460824</v>
      </c>
      <c r="W88" s="2">
        <f t="shared" si="27"/>
        <v>1.6326283356715088</v>
      </c>
      <c r="X88" s="2"/>
      <c r="Y88" s="2">
        <f t="shared" si="19"/>
        <v>2.6017106394533192E-2</v>
      </c>
      <c r="Z88" s="2">
        <f t="shared" si="28"/>
        <v>98.845181148849477</v>
      </c>
      <c r="AA88">
        <f t="shared" si="20"/>
        <v>2.6726801116872525</v>
      </c>
      <c r="AB88" s="2">
        <f t="shared" si="21"/>
        <v>94.927452071441039</v>
      </c>
    </row>
    <row r="89" spans="1:28" x14ac:dyDescent="0.25">
      <c r="A89" s="1">
        <v>43891</v>
      </c>
      <c r="B89" s="2">
        <f t="shared" si="22"/>
        <v>1.2170287959700172</v>
      </c>
      <c r="C89" s="2">
        <f t="shared" si="23"/>
        <v>1.8487175016044852</v>
      </c>
      <c r="D89" s="2">
        <f t="shared" si="24"/>
        <v>103.45301800380928</v>
      </c>
      <c r="E89" s="2">
        <f t="shared" si="25"/>
        <v>0.63168870563446788</v>
      </c>
      <c r="K89" t="s">
        <v>309</v>
      </c>
      <c r="L89" s="2">
        <v>12671.72</v>
      </c>
      <c r="M89" s="2">
        <v>13380.5</v>
      </c>
      <c r="N89" s="2">
        <v>21972.656999999999</v>
      </c>
      <c r="O89" s="2">
        <v>9300.9369999999999</v>
      </c>
      <c r="P89" s="2">
        <v>348.75</v>
      </c>
      <c r="Q89" s="2">
        <v>129.70053999999999</v>
      </c>
      <c r="R89" s="2"/>
      <c r="S89" s="2">
        <f t="shared" si="17"/>
        <v>1.64214020402825</v>
      </c>
      <c r="T89" s="2"/>
      <c r="U89" s="2">
        <f t="shared" si="26"/>
        <v>0.94702888531818685</v>
      </c>
      <c r="V89" s="2">
        <f t="shared" si="18"/>
        <v>0.69511131871006315</v>
      </c>
      <c r="W89" s="2">
        <f t="shared" si="27"/>
        <v>1.64214020402825</v>
      </c>
      <c r="X89" s="2"/>
      <c r="Y89" s="2">
        <f t="shared" si="19"/>
        <v>2.6064048428683532E-2</v>
      </c>
      <c r="Z89" s="2">
        <f t="shared" si="28"/>
        <v>99.023525112191251</v>
      </c>
      <c r="AA89">
        <f t="shared" si="20"/>
        <v>2.6888862606123309</v>
      </c>
      <c r="AB89" s="2">
        <f t="shared" si="21"/>
        <v>95.503057217234868</v>
      </c>
    </row>
    <row r="90" spans="1:28" x14ac:dyDescent="0.25">
      <c r="A90" s="1">
        <v>43983</v>
      </c>
      <c r="B90" s="2">
        <f t="shared" si="22"/>
        <v>1.1479139228468271</v>
      </c>
      <c r="C90" s="2">
        <f t="shared" si="23"/>
        <v>1.7285019434814584</v>
      </c>
      <c r="D90" s="2">
        <f t="shared" si="24"/>
        <v>95.578771604149509</v>
      </c>
      <c r="E90" s="2">
        <f t="shared" si="25"/>
        <v>0.58058802063463111</v>
      </c>
      <c r="K90" t="s">
        <v>310</v>
      </c>
      <c r="L90" s="2">
        <v>13079.937</v>
      </c>
      <c r="M90" s="2">
        <v>13487.8</v>
      </c>
      <c r="N90" s="2">
        <v>22416.547999999999</v>
      </c>
      <c r="O90" s="2">
        <v>9336.6110000000008</v>
      </c>
      <c r="P90" s="2">
        <v>354.4</v>
      </c>
      <c r="Q90" s="2">
        <v>130.447958</v>
      </c>
      <c r="R90" s="2"/>
      <c r="S90" s="2">
        <f t="shared" si="17"/>
        <v>1.6619869808271179</v>
      </c>
      <c r="T90" s="2"/>
      <c r="U90" s="2">
        <f t="shared" si="26"/>
        <v>0.96976059846676255</v>
      </c>
      <c r="V90" s="2">
        <f t="shared" si="18"/>
        <v>0.69222638236035539</v>
      </c>
      <c r="W90" s="2">
        <f t="shared" si="27"/>
        <v>1.6619869808271179</v>
      </c>
      <c r="X90" s="2"/>
      <c r="Y90" s="2">
        <f t="shared" si="19"/>
        <v>2.6275597206364271E-2</v>
      </c>
      <c r="Z90" s="2">
        <f t="shared" si="28"/>
        <v>99.827249282534197</v>
      </c>
      <c r="AA90">
        <f t="shared" si="20"/>
        <v>2.7167922398601285</v>
      </c>
      <c r="AB90" s="2">
        <f t="shared" si="21"/>
        <v>96.494213433786214</v>
      </c>
    </row>
    <row r="91" spans="1:28" x14ac:dyDescent="0.25">
      <c r="A91" s="1">
        <v>44075</v>
      </c>
      <c r="B91" s="2">
        <f t="shared" si="22"/>
        <v>1.2145023322405988</v>
      </c>
      <c r="C91" s="2">
        <f t="shared" si="23"/>
        <v>1.8196701342529731</v>
      </c>
      <c r="D91" s="2">
        <f t="shared" si="24"/>
        <v>100.13883985896332</v>
      </c>
      <c r="E91" s="2">
        <f t="shared" si="25"/>
        <v>0.6051678020123743</v>
      </c>
      <c r="K91" t="s">
        <v>311</v>
      </c>
      <c r="L91" s="2">
        <v>13476.148999999999</v>
      </c>
      <c r="M91" s="2">
        <v>13598.3</v>
      </c>
      <c r="N91" s="2">
        <v>22854.486000000001</v>
      </c>
      <c r="O91" s="2">
        <v>9378.3369999999995</v>
      </c>
      <c r="P91" s="2">
        <v>359.42</v>
      </c>
      <c r="Q91" s="2">
        <v>131.18267800000001</v>
      </c>
      <c r="R91" s="2"/>
      <c r="S91" s="2">
        <f t="shared" si="17"/>
        <v>1.680686997639411</v>
      </c>
      <c r="T91" s="2"/>
      <c r="U91" s="2">
        <f t="shared" si="26"/>
        <v>0.9910171859717759</v>
      </c>
      <c r="V91" s="2">
        <f t="shared" si="18"/>
        <v>0.68966981166763497</v>
      </c>
      <c r="W91" s="2">
        <f t="shared" si="27"/>
        <v>1.6806869976394108</v>
      </c>
      <c r="X91" s="2"/>
      <c r="Y91" s="2">
        <f t="shared" si="19"/>
        <v>2.6431245082105852E-2</v>
      </c>
      <c r="Z91" s="2">
        <f t="shared" si="28"/>
        <v>100.41859261794612</v>
      </c>
      <c r="AA91">
        <f t="shared" si="20"/>
        <v>2.7398434418300255</v>
      </c>
      <c r="AB91" s="2">
        <f t="shared" si="21"/>
        <v>97.312939124383405</v>
      </c>
    </row>
    <row r="92" spans="1:28" x14ac:dyDescent="0.25">
      <c r="A92" s="1">
        <v>44166</v>
      </c>
      <c r="B92" s="2">
        <f t="shared" si="22"/>
        <v>1.2810527226880088</v>
      </c>
      <c r="C92" s="2">
        <f t="shared" si="23"/>
        <v>1.9032690143852098</v>
      </c>
      <c r="D92" s="2">
        <f t="shared" si="24"/>
        <v>104.14287714752389</v>
      </c>
      <c r="E92" s="2">
        <f t="shared" si="25"/>
        <v>0.62221629169720083</v>
      </c>
      <c r="K92" t="s">
        <v>312</v>
      </c>
      <c r="L92" s="2">
        <v>13744.499</v>
      </c>
      <c r="M92" s="2">
        <v>13664.8</v>
      </c>
      <c r="N92" s="2">
        <v>23180.305</v>
      </c>
      <c r="O92" s="2">
        <v>9435.8060000000005</v>
      </c>
      <c r="P92" s="2">
        <v>362.3</v>
      </c>
      <c r="Q92" s="2">
        <v>131.48784499999999</v>
      </c>
      <c r="R92" s="2"/>
      <c r="S92" s="2">
        <f t="shared" si="17"/>
        <v>1.6963515748492479</v>
      </c>
      <c r="T92" s="2"/>
      <c r="U92" s="2">
        <f t="shared" si="26"/>
        <v>1.0058324307710322</v>
      </c>
      <c r="V92" s="2">
        <f t="shared" si="18"/>
        <v>0.69051914407821569</v>
      </c>
      <c r="W92" s="2">
        <f t="shared" si="27"/>
        <v>1.6963515748492479</v>
      </c>
      <c r="X92" s="2"/>
      <c r="Y92" s="2">
        <f t="shared" si="19"/>
        <v>2.6513377436918215E-2</v>
      </c>
      <c r="Z92" s="2">
        <f t="shared" si="28"/>
        <v>100.73063298732845</v>
      </c>
      <c r="AA92">
        <f t="shared" si="20"/>
        <v>2.7553877698733298</v>
      </c>
      <c r="AB92" s="2">
        <f t="shared" si="21"/>
        <v>97.865037914231465</v>
      </c>
    </row>
    <row r="93" spans="1:28" x14ac:dyDescent="0.25">
      <c r="A93" s="1">
        <v>44256</v>
      </c>
      <c r="B93" s="2">
        <f t="shared" si="22"/>
        <v>1.1879222580727116</v>
      </c>
      <c r="C93" s="2">
        <f t="shared" si="23"/>
        <v>1.7413840095526028</v>
      </c>
      <c r="D93" s="2">
        <f t="shared" si="24"/>
        <v>93.869629517379366</v>
      </c>
      <c r="E93" s="2">
        <f t="shared" si="25"/>
        <v>0.5534617514798913</v>
      </c>
      <c r="K93" t="s">
        <v>313</v>
      </c>
      <c r="L93" s="2">
        <v>14029.308999999999</v>
      </c>
      <c r="M93" s="2">
        <v>13782.4</v>
      </c>
      <c r="N93" s="2">
        <v>23461.391</v>
      </c>
      <c r="O93" s="2">
        <v>9432.0820000000003</v>
      </c>
      <c r="P93" s="2">
        <v>365.64</v>
      </c>
      <c r="Q93" s="2">
        <v>132.17873800000001</v>
      </c>
      <c r="R93" s="2"/>
      <c r="S93" s="2">
        <f t="shared" si="17"/>
        <v>1.7022718104248897</v>
      </c>
      <c r="T93" s="2"/>
      <c r="U93" s="2">
        <f t="shared" si="26"/>
        <v>1.0179148043882051</v>
      </c>
      <c r="V93" s="2">
        <f t="shared" si="18"/>
        <v>0.68435700603668448</v>
      </c>
      <c r="W93" s="2">
        <f t="shared" si="27"/>
        <v>1.7022718104248895</v>
      </c>
      <c r="X93" s="2"/>
      <c r="Y93" s="2">
        <f t="shared" si="19"/>
        <v>2.6529486881820292E-2</v>
      </c>
      <c r="Z93" s="2">
        <f t="shared" si="28"/>
        <v>100.79183660372631</v>
      </c>
      <c r="AA93">
        <f t="shared" si="20"/>
        <v>2.7662542821372673</v>
      </c>
      <c r="AB93" s="2">
        <f t="shared" si="21"/>
        <v>98.25099144365231</v>
      </c>
    </row>
    <row r="94" spans="1:28" x14ac:dyDescent="0.25">
      <c r="A94" s="1">
        <v>44348</v>
      </c>
      <c r="B94" s="2">
        <f t="shared" si="22"/>
        <v>1.3614211998352233</v>
      </c>
      <c r="C94" s="2">
        <f t="shared" si="23"/>
        <v>1.9767699412440647</v>
      </c>
      <c r="D94" s="2">
        <f t="shared" si="24"/>
        <v>105.81482517364789</v>
      </c>
      <c r="E94" s="2">
        <f t="shared" si="25"/>
        <v>0.61534874140884155</v>
      </c>
      <c r="K94" t="s">
        <v>314</v>
      </c>
      <c r="L94" s="2">
        <v>14518.156999999999</v>
      </c>
      <c r="M94" s="2">
        <v>13841.8</v>
      </c>
      <c r="N94" s="2">
        <v>23996.014999999999</v>
      </c>
      <c r="O94" s="2">
        <v>9477.8580000000002</v>
      </c>
      <c r="P94" s="2">
        <v>372.45</v>
      </c>
      <c r="Q94" s="2">
        <v>132.43416300000001</v>
      </c>
      <c r="R94" s="2"/>
      <c r="S94" s="2">
        <f t="shared" si="17"/>
        <v>1.733590645725267</v>
      </c>
      <c r="T94" s="2"/>
      <c r="U94" s="2">
        <f t="shared" si="26"/>
        <v>1.0488633703709056</v>
      </c>
      <c r="V94" s="2">
        <f t="shared" si="18"/>
        <v>0.68472727535436151</v>
      </c>
      <c r="W94" s="2">
        <f t="shared" si="27"/>
        <v>1.733590645725267</v>
      </c>
      <c r="X94" s="2"/>
      <c r="Y94" s="2">
        <f t="shared" si="19"/>
        <v>2.6907627620685173E-2</v>
      </c>
      <c r="Z94" s="2">
        <f t="shared" si="28"/>
        <v>102.2284832955626</v>
      </c>
      <c r="AA94">
        <f t="shared" si="20"/>
        <v>2.8123408006135091</v>
      </c>
      <c r="AB94" s="2">
        <f t="shared" si="21"/>
        <v>99.887878609707982</v>
      </c>
    </row>
    <row r="95" spans="1:28" x14ac:dyDescent="0.25">
      <c r="A95" s="1">
        <v>44440</v>
      </c>
      <c r="B95" s="2">
        <f t="shared" si="22"/>
        <v>1.4391723328410928</v>
      </c>
      <c r="C95" s="2">
        <f t="shared" si="23"/>
        <v>2.0653310181804412</v>
      </c>
      <c r="D95" s="2">
        <f t="shared" si="24"/>
        <v>111.64669391706751</v>
      </c>
      <c r="E95" s="2">
        <f t="shared" si="25"/>
        <v>0.62615868533934838</v>
      </c>
      <c r="K95" t="s">
        <v>315</v>
      </c>
      <c r="L95" s="2">
        <v>14959.287</v>
      </c>
      <c r="M95" s="2">
        <v>13968.1</v>
      </c>
      <c r="N95" s="2">
        <v>24502.634999999998</v>
      </c>
      <c r="O95" s="2">
        <v>9543.348</v>
      </c>
      <c r="P95" s="2">
        <v>379.11</v>
      </c>
      <c r="Q95" s="2">
        <v>133.28720799999999</v>
      </c>
      <c r="R95" s="2"/>
      <c r="S95" s="2">
        <f t="shared" si="17"/>
        <v>1.7541852506783311</v>
      </c>
      <c r="T95" s="2"/>
      <c r="U95" s="2">
        <f t="shared" si="26"/>
        <v>1.0709607605902018</v>
      </c>
      <c r="V95" s="2">
        <f t="shared" si="18"/>
        <v>0.68322449008812935</v>
      </c>
      <c r="W95" s="2">
        <f t="shared" si="27"/>
        <v>1.7541852506783311</v>
      </c>
      <c r="X95" s="2"/>
      <c r="Y95" s="2">
        <f t="shared" si="19"/>
        <v>2.7141128714714243E-2</v>
      </c>
      <c r="Z95" s="2">
        <f t="shared" si="28"/>
        <v>103.11560954195438</v>
      </c>
      <c r="AA95">
        <f t="shared" si="20"/>
        <v>2.8443089602417064</v>
      </c>
      <c r="AB95" s="2">
        <f t="shared" si="21"/>
        <v>101.02331413289227</v>
      </c>
    </row>
    <row r="96" spans="1:28" x14ac:dyDescent="0.25">
      <c r="A96" s="1">
        <v>44531</v>
      </c>
      <c r="B96" s="2">
        <f t="shared" si="22"/>
        <v>1.457427287889385</v>
      </c>
      <c r="C96" s="2">
        <f t="shared" si="23"/>
        <v>2.0930591811481141</v>
      </c>
      <c r="D96" s="2">
        <f t="shared" si="24"/>
        <v>115.02643940210758</v>
      </c>
      <c r="E96" s="2">
        <f t="shared" si="25"/>
        <v>0.63563189325872915</v>
      </c>
      <c r="K96" t="s">
        <v>316</v>
      </c>
      <c r="L96" s="2">
        <v>15310.946</v>
      </c>
      <c r="M96" s="2">
        <v>14123.3</v>
      </c>
      <c r="N96" s="2">
        <v>24902.876</v>
      </c>
      <c r="O96" s="2">
        <v>9591.93</v>
      </c>
      <c r="P96" s="2">
        <v>382.04</v>
      </c>
      <c r="Q96" s="2">
        <v>134.40848</v>
      </c>
      <c r="R96" s="2"/>
      <c r="S96" s="2">
        <f t="shared" si="17"/>
        <v>1.7632476829069694</v>
      </c>
      <c r="T96" s="2"/>
      <c r="U96" s="2">
        <f t="shared" si="26"/>
        <v>1.0840912534605935</v>
      </c>
      <c r="V96" s="2">
        <f t="shared" si="18"/>
        <v>0.67915642944637589</v>
      </c>
      <c r="W96" s="2">
        <f t="shared" si="27"/>
        <v>1.7632476829069694</v>
      </c>
      <c r="X96" s="2"/>
      <c r="Y96" s="2">
        <f t="shared" si="19"/>
        <v>2.7050335261589009E-2</v>
      </c>
      <c r="Z96" s="2">
        <f t="shared" si="28"/>
        <v>102.77066359811265</v>
      </c>
      <c r="AA96">
        <f t="shared" si="20"/>
        <v>2.8423801831551105</v>
      </c>
      <c r="AB96" s="2">
        <f t="shared" si="21"/>
        <v>100.95480840575954</v>
      </c>
    </row>
    <row r="97" spans="1:28" x14ac:dyDescent="0.25">
      <c r="A97" s="1">
        <v>44621</v>
      </c>
      <c r="B97" s="2">
        <f t="shared" si="22"/>
        <v>1.6598281848659004</v>
      </c>
      <c r="C97" s="2">
        <f t="shared" si="23"/>
        <v>2.3153046630094045</v>
      </c>
      <c r="D97" s="2">
        <f t="shared" si="24"/>
        <v>121.20819993047263</v>
      </c>
      <c r="E97" s="2">
        <f t="shared" si="25"/>
        <v>0.65547647814350396</v>
      </c>
      <c r="K97" t="s">
        <v>317</v>
      </c>
      <c r="L97" s="2">
        <v>15682.29</v>
      </c>
      <c r="M97" s="2">
        <v>14353.1</v>
      </c>
      <c r="N97" s="2">
        <v>25318.819</v>
      </c>
      <c r="O97" s="2">
        <v>9636.5290000000005</v>
      </c>
      <c r="P97" s="2">
        <v>384.73</v>
      </c>
      <c r="Q97" s="2">
        <v>136.74963</v>
      </c>
      <c r="R97" s="2"/>
      <c r="S97" s="2">
        <f t="shared" si="17"/>
        <v>1.7639965582348063</v>
      </c>
      <c r="T97" s="2"/>
      <c r="U97" s="2">
        <f t="shared" si="26"/>
        <v>1.0926064752562166</v>
      </c>
      <c r="V97" s="2">
        <f t="shared" si="18"/>
        <v>0.67139008297859004</v>
      </c>
      <c r="W97" s="2">
        <f t="shared" si="27"/>
        <v>1.7639965582348065</v>
      </c>
      <c r="X97" s="2"/>
      <c r="Y97" s="2">
        <f t="shared" si="19"/>
        <v>2.6804662407424181E-2</v>
      </c>
      <c r="Z97" s="2">
        <f t="shared" si="28"/>
        <v>101.83729393720446</v>
      </c>
      <c r="AA97">
        <f t="shared" si="20"/>
        <v>2.8133896961914999</v>
      </c>
      <c r="AB97" s="2">
        <f t="shared" si="21"/>
        <v>99.925132968833211</v>
      </c>
    </row>
    <row r="98" spans="1:28" x14ac:dyDescent="0.25">
      <c r="A98" s="1">
        <v>44713</v>
      </c>
      <c r="B98" s="2">
        <f t="shared" si="22"/>
        <v>1.7468013730272134</v>
      </c>
      <c r="C98" s="2">
        <f t="shared" si="23"/>
        <v>2.4078374284210189</v>
      </c>
      <c r="D98" s="2">
        <f t="shared" si="24"/>
        <v>127.58780708792079</v>
      </c>
      <c r="E98" s="2">
        <f t="shared" si="25"/>
        <v>0.66103605539380528</v>
      </c>
      <c r="K98" t="s">
        <v>318</v>
      </c>
      <c r="L98" s="2">
        <v>16136.574000000001</v>
      </c>
      <c r="M98" s="2">
        <v>14538.8</v>
      </c>
      <c r="N98" s="2">
        <v>25839.133999999998</v>
      </c>
      <c r="O98" s="2">
        <v>9702.56</v>
      </c>
      <c r="P98" s="2">
        <v>393.33</v>
      </c>
      <c r="Q98" s="2">
        <v>138.23435699999999</v>
      </c>
      <c r="R98" s="2"/>
      <c r="S98" s="2">
        <f t="shared" si="17"/>
        <v>1.7772535560018707</v>
      </c>
      <c r="T98" s="2"/>
      <c r="U98" s="2">
        <f t="shared" si="26"/>
        <v>1.1098972404875231</v>
      </c>
      <c r="V98" s="2">
        <f t="shared" si="18"/>
        <v>0.66735631551434782</v>
      </c>
      <c r="W98" s="2">
        <f t="shared" si="27"/>
        <v>1.777253556001871</v>
      </c>
      <c r="X98" s="2"/>
      <c r="Y98" s="2">
        <f t="shared" si="19"/>
        <v>2.7053814620188736E-2</v>
      </c>
      <c r="Z98" s="2">
        <f t="shared" si="28"/>
        <v>102.7838825097724</v>
      </c>
      <c r="AA98">
        <f t="shared" si="20"/>
        <v>2.8453852467371772</v>
      </c>
      <c r="AB98" s="2">
        <f t="shared" si="21"/>
        <v>101.06154135442439</v>
      </c>
    </row>
    <row r="99" spans="1:28" x14ac:dyDescent="0.25">
      <c r="A99" s="1">
        <v>44805</v>
      </c>
      <c r="B99" s="2">
        <f t="shared" si="22"/>
        <v>1.6210114526760371</v>
      </c>
      <c r="C99" s="2">
        <f t="shared" si="23"/>
        <v>2.2749370913025522</v>
      </c>
      <c r="D99" s="2">
        <f t="shared" si="24"/>
        <v>126.35271075026827</v>
      </c>
      <c r="E99" s="2">
        <f t="shared" si="25"/>
        <v>0.6539256386265152</v>
      </c>
      <c r="K99" t="s">
        <v>319</v>
      </c>
      <c r="L99" s="2">
        <v>16563.075000000001</v>
      </c>
      <c r="M99" s="2">
        <v>14692.1</v>
      </c>
      <c r="N99" s="2">
        <v>26345.876</v>
      </c>
      <c r="O99" s="2">
        <v>9782.8009999999995</v>
      </c>
      <c r="P99" s="2">
        <v>399.4</v>
      </c>
      <c r="Q99" s="2">
        <v>139.37135799999999</v>
      </c>
      <c r="R99" s="2"/>
      <c r="S99" s="2">
        <f t="shared" si="17"/>
        <v>1.7932001551854397</v>
      </c>
      <c r="T99" s="2"/>
      <c r="U99" s="2">
        <f t="shared" si="26"/>
        <v>1.1273456483416258</v>
      </c>
      <c r="V99" s="2">
        <f t="shared" si="18"/>
        <v>0.66585450684381398</v>
      </c>
      <c r="W99" s="2">
        <f t="shared" si="27"/>
        <v>1.7932001551854397</v>
      </c>
      <c r="X99" s="2"/>
      <c r="Y99" s="2">
        <f t="shared" si="19"/>
        <v>2.7184677479734003E-2</v>
      </c>
      <c r="Z99" s="2">
        <f t="shared" si="28"/>
        <v>103.28106166802522</v>
      </c>
      <c r="AA99">
        <f t="shared" si="20"/>
        <v>2.865725108310992</v>
      </c>
      <c r="AB99" s="2">
        <f t="shared" si="21"/>
        <v>101.78396646854293</v>
      </c>
    </row>
    <row r="100" spans="1:28" x14ac:dyDescent="0.25">
      <c r="A100" s="1">
        <v>44896</v>
      </c>
      <c r="B100" s="2">
        <f t="shared" si="22"/>
        <v>1.5337633125182495</v>
      </c>
      <c r="C100" s="2">
        <f t="shared" si="23"/>
        <v>2.1819897444303855</v>
      </c>
      <c r="D100" s="2">
        <f t="shared" si="24"/>
        <v>122.86607285243218</v>
      </c>
      <c r="E100" s="2">
        <f t="shared" si="25"/>
        <v>0.64822643191213614</v>
      </c>
      <c r="K100" t="s">
        <v>320</v>
      </c>
      <c r="L100" s="2">
        <v>16894.188999999998</v>
      </c>
      <c r="M100" s="2">
        <v>14871.8</v>
      </c>
      <c r="N100" s="2">
        <v>26746.534</v>
      </c>
      <c r="O100" s="2">
        <v>9852.3449999999993</v>
      </c>
      <c r="P100" s="2">
        <v>402.71</v>
      </c>
      <c r="Q100" s="2">
        <v>140.753747</v>
      </c>
      <c r="R100" s="2"/>
      <c r="S100" s="2">
        <f t="shared" si="17"/>
        <v>1.798473217767856</v>
      </c>
      <c r="T100" s="2"/>
      <c r="U100" s="2">
        <f t="shared" si="26"/>
        <v>1.1359881789695934</v>
      </c>
      <c r="V100" s="2">
        <f t="shared" si="18"/>
        <v>0.66248503879826248</v>
      </c>
      <c r="W100" s="2">
        <f t="shared" si="27"/>
        <v>1.7984732177678557</v>
      </c>
      <c r="X100" s="2"/>
      <c r="Y100" s="2">
        <f t="shared" si="19"/>
        <v>2.7078766524563268E-2</v>
      </c>
      <c r="Z100" s="2">
        <f t="shared" si="28"/>
        <v>102.87868073485203</v>
      </c>
      <c r="AA100">
        <f t="shared" si="20"/>
        <v>2.861096124140837</v>
      </c>
      <c r="AB100" s="2">
        <f t="shared" si="21"/>
        <v>101.61955559459271</v>
      </c>
    </row>
    <row r="101" spans="1:28" x14ac:dyDescent="0.25">
      <c r="A101" s="1">
        <v>44986</v>
      </c>
      <c r="B101" s="2">
        <f t="shared" si="22"/>
        <v>1.470702446335427</v>
      </c>
      <c r="C101" s="2">
        <f t="shared" si="23"/>
        <v>2.097356015263713</v>
      </c>
      <c r="D101" s="2">
        <f t="shared" si="24"/>
        <v>119.58482747550227</v>
      </c>
      <c r="E101" s="2">
        <f t="shared" si="25"/>
        <v>0.62665356892828616</v>
      </c>
      <c r="K101" t="s">
        <v>321</v>
      </c>
      <c r="L101" s="2">
        <v>17480.715</v>
      </c>
      <c r="M101" s="2">
        <v>15133.1</v>
      </c>
      <c r="N101" s="2">
        <v>27369.403999999999</v>
      </c>
      <c r="O101" s="2">
        <v>9888.6890000000003</v>
      </c>
      <c r="P101" s="2">
        <v>408.35</v>
      </c>
      <c r="Q101" s="2">
        <v>142.67178999999999</v>
      </c>
      <c r="R101" s="2"/>
      <c r="S101" s="2">
        <f t="shared" si="17"/>
        <v>1.8085788106865082</v>
      </c>
      <c r="T101" s="2"/>
      <c r="U101" s="2">
        <f t="shared" si="26"/>
        <v>1.15513113638316</v>
      </c>
      <c r="V101" s="2">
        <f t="shared" si="18"/>
        <v>0.65344767430334827</v>
      </c>
      <c r="W101" s="2">
        <f t="shared" si="27"/>
        <v>1.8085788106865084</v>
      </c>
      <c r="X101" s="2"/>
      <c r="Y101" s="2">
        <f t="shared" si="19"/>
        <v>2.6983896227474873E-2</v>
      </c>
      <c r="Z101" s="2">
        <f t="shared" si="28"/>
        <v>102.51824589021004</v>
      </c>
      <c r="AA101">
        <f t="shared" si="20"/>
        <v>2.8621635713689444</v>
      </c>
      <c r="AB101" s="2">
        <f t="shared" si="21"/>
        <v>101.65746886567288</v>
      </c>
    </row>
    <row r="102" spans="1:28" x14ac:dyDescent="0.25">
      <c r="A102" s="1">
        <v>45078</v>
      </c>
      <c r="B102" s="2">
        <f t="shared" si="22"/>
        <v>1.5473596436007941</v>
      </c>
      <c r="C102" s="2">
        <f t="shared" si="23"/>
        <v>2.1674601714202701</v>
      </c>
      <c r="D102" s="2">
        <f t="shared" si="24"/>
        <v>121.17753256039893</v>
      </c>
      <c r="E102" s="2">
        <f t="shared" si="25"/>
        <v>0.620100527819476</v>
      </c>
      <c r="K102" t="s">
        <v>322</v>
      </c>
      <c r="L102" s="2">
        <v>17795.343000000001</v>
      </c>
      <c r="M102" s="2">
        <v>15349.1</v>
      </c>
      <c r="N102" s="2">
        <v>27762.194</v>
      </c>
      <c r="O102" s="2">
        <v>9966.8510000000006</v>
      </c>
      <c r="P102" s="2">
        <v>415.85</v>
      </c>
      <c r="Q102" s="2">
        <v>144.41648000000001</v>
      </c>
      <c r="R102" s="2"/>
      <c r="S102" s="2">
        <f t="shared" si="17"/>
        <v>1.8087180355851482</v>
      </c>
      <c r="T102" s="2"/>
      <c r="U102" s="2">
        <f t="shared" si="26"/>
        <v>1.1593737092077061</v>
      </c>
      <c r="V102" s="2">
        <f t="shared" si="18"/>
        <v>0.64934432637744233</v>
      </c>
      <c r="W102" s="2">
        <f t="shared" si="27"/>
        <v>1.8087180355851484</v>
      </c>
      <c r="X102" s="2"/>
      <c r="Y102" s="2">
        <f t="shared" si="19"/>
        <v>2.7092793714289437E-2</v>
      </c>
      <c r="Z102" s="2">
        <f t="shared" si="28"/>
        <v>102.93197336810903</v>
      </c>
      <c r="AA102">
        <f t="shared" si="20"/>
        <v>2.8795190133425215</v>
      </c>
      <c r="AB102" s="2">
        <f t="shared" si="21"/>
        <v>102.27389425789289</v>
      </c>
    </row>
    <row r="103" spans="1:28" x14ac:dyDescent="0.25">
      <c r="A103" s="1">
        <v>45170</v>
      </c>
      <c r="B103" s="2">
        <f t="shared" si="22"/>
        <v>1.5479634929599038</v>
      </c>
      <c r="C103" s="2">
        <f t="shared" si="23"/>
        <v>2.1665764838762169</v>
      </c>
      <c r="D103" s="2">
        <f t="shared" si="24"/>
        <v>122.1278616113003</v>
      </c>
      <c r="E103" s="2">
        <f t="shared" si="25"/>
        <v>0.61861299091631339</v>
      </c>
      <c r="K103" t="s">
        <v>323</v>
      </c>
      <c r="L103" s="2">
        <v>18059.885999999999</v>
      </c>
      <c r="M103" s="2">
        <v>15563.1</v>
      </c>
      <c r="N103" s="2">
        <v>28118.905999999999</v>
      </c>
      <c r="O103" s="2">
        <v>10059.02</v>
      </c>
      <c r="P103" s="2">
        <v>420.94</v>
      </c>
      <c r="Q103" s="2">
        <v>146.083651</v>
      </c>
      <c r="R103" s="2"/>
      <c r="S103" s="2">
        <f t="shared" si="17"/>
        <v>1.806767674820569</v>
      </c>
      <c r="T103" s="2"/>
      <c r="U103" s="2">
        <f t="shared" si="26"/>
        <v>1.1604298629450429</v>
      </c>
      <c r="V103" s="2">
        <f t="shared" si="18"/>
        <v>0.64633781187552608</v>
      </c>
      <c r="W103" s="2">
        <f t="shared" si="27"/>
        <v>1.806767674820569</v>
      </c>
      <c r="X103" s="2"/>
      <c r="Y103" s="2">
        <f t="shared" si="19"/>
        <v>2.7047310625775069E-2</v>
      </c>
      <c r="Z103" s="2">
        <f t="shared" si="28"/>
        <v>102.75917228657305</v>
      </c>
      <c r="AA103">
        <f t="shared" si="20"/>
        <v>2.881499723743898</v>
      </c>
      <c r="AB103" s="2">
        <f t="shared" si="21"/>
        <v>102.34424453695242</v>
      </c>
    </row>
    <row r="104" spans="1:28" x14ac:dyDescent="0.25">
      <c r="A104" s="1">
        <v>45261</v>
      </c>
      <c r="B104" s="2">
        <f t="shared" si="22"/>
        <v>1.5064201152683296</v>
      </c>
      <c r="C104" s="2">
        <f t="shared" si="23"/>
        <v>2.1213604024943313</v>
      </c>
      <c r="D104" s="2">
        <f t="shared" si="24"/>
        <v>121.10495506641297</v>
      </c>
      <c r="E104" s="2">
        <f t="shared" si="25"/>
        <v>0.61494028722600158</v>
      </c>
      <c r="K104" t="s">
        <v>324</v>
      </c>
      <c r="L104" s="2">
        <v>18264.901999999998</v>
      </c>
      <c r="M104" s="2">
        <v>15771</v>
      </c>
      <c r="N104" s="2">
        <v>28386.52</v>
      </c>
      <c r="O104" s="2">
        <v>10121.618</v>
      </c>
      <c r="P104" s="2">
        <v>422.36</v>
      </c>
      <c r="Q104" s="2">
        <v>147.67060799999999</v>
      </c>
      <c r="R104" s="2"/>
      <c r="S104" s="2">
        <f t="shared" si="17"/>
        <v>1.7999188383742313</v>
      </c>
      <c r="T104" s="2"/>
      <c r="U104" s="2">
        <f t="shared" si="26"/>
        <v>1.1581321412719547</v>
      </c>
      <c r="V104" s="2">
        <f t="shared" si="18"/>
        <v>0.64178669710227632</v>
      </c>
      <c r="W104" s="2">
        <f t="shared" si="27"/>
        <v>1.7999188383742311</v>
      </c>
      <c r="X104" s="2"/>
      <c r="Y104" s="2">
        <f t="shared" si="19"/>
        <v>2.6780800202904066E-2</v>
      </c>
      <c r="Z104" s="2">
        <f t="shared" si="28"/>
        <v>101.74663574129927</v>
      </c>
      <c r="AA104">
        <f t="shared" si="20"/>
        <v>2.8601493941163976</v>
      </c>
      <c r="AB104" s="2">
        <f t="shared" si="21"/>
        <v>101.58592992101265</v>
      </c>
    </row>
    <row r="105" spans="1:28" x14ac:dyDescent="0.25">
      <c r="A105" s="1">
        <v>45352</v>
      </c>
      <c r="B105" s="2">
        <f t="shared" si="22"/>
        <v>1.5719043911120998</v>
      </c>
      <c r="C105" s="2">
        <f t="shared" si="23"/>
        <v>2.1770199393753997</v>
      </c>
      <c r="D105" s="2">
        <f t="shared" si="24"/>
        <v>120.38097914555976</v>
      </c>
      <c r="E105" s="2">
        <f t="shared" si="25"/>
        <v>0.60511554826329983</v>
      </c>
      <c r="K105" t="s">
        <v>325</v>
      </c>
      <c r="L105" s="2">
        <v>18732.458999999999</v>
      </c>
      <c r="M105" s="2">
        <v>15997.3</v>
      </c>
      <c r="N105" s="2">
        <v>28879.396000000001</v>
      </c>
      <c r="O105" s="2">
        <v>10146.937</v>
      </c>
      <c r="P105" s="2">
        <v>427.11</v>
      </c>
      <c r="Q105" s="2">
        <v>149.97157899999999</v>
      </c>
      <c r="R105" s="2"/>
      <c r="S105" s="2">
        <f t="shared" ref="S105:S130" si="29">N105/M105</f>
        <v>1.805266888787483</v>
      </c>
      <c r="T105" s="2"/>
      <c r="U105" s="2">
        <f t="shared" si="26"/>
        <v>1.1709762897488951</v>
      </c>
      <c r="V105" s="2">
        <f t="shared" ref="V105:V130" si="30">O105/M105</f>
        <v>0.63429059903858775</v>
      </c>
      <c r="W105" s="2">
        <f t="shared" si="27"/>
        <v>1.8052668887874828</v>
      </c>
      <c r="X105" s="2"/>
      <c r="Y105" s="2">
        <f t="shared" ref="Y105:Y130" si="31">P105/M105</f>
        <v>2.6698880436073588E-2</v>
      </c>
      <c r="Z105" s="2">
        <f t="shared" si="28"/>
        <v>101.43540304427148</v>
      </c>
      <c r="AA105">
        <f t="shared" ref="AA105:AA130" si="32">P105/Q105</f>
        <v>2.8479396086107758</v>
      </c>
      <c r="AB105" s="2">
        <f t="shared" ref="AB105:AB130" si="33">100*AA105/AVERAGE(AA$69:AA$72)</f>
        <v>101.15226641473699</v>
      </c>
    </row>
    <row r="106" spans="1:28" x14ac:dyDescent="0.25">
      <c r="A106" s="1">
        <v>45444</v>
      </c>
      <c r="B106" s="2">
        <f t="shared" si="22"/>
        <v>1.6301395857749779</v>
      </c>
      <c r="C106" s="2">
        <f t="shared" si="23"/>
        <v>2.2326922337386459</v>
      </c>
      <c r="D106" s="2">
        <f t="shared" si="24"/>
        <v>122.12639268135327</v>
      </c>
      <c r="E106" s="2">
        <f t="shared" si="25"/>
        <v>0.60255264796366825</v>
      </c>
      <c r="K106" t="s">
        <v>326</v>
      </c>
      <c r="L106" s="2">
        <v>19028.669000000002</v>
      </c>
      <c r="M106" s="2">
        <v>16074.9</v>
      </c>
      <c r="N106" s="2">
        <v>29259.633000000002</v>
      </c>
      <c r="O106" s="2">
        <v>10230.964</v>
      </c>
      <c r="P106" s="2">
        <v>434.25</v>
      </c>
      <c r="Q106" s="2">
        <v>150.42292800000001</v>
      </c>
      <c r="R106" s="2"/>
      <c r="S106" s="2">
        <f t="shared" si="29"/>
        <v>1.8202062221226882</v>
      </c>
      <c r="T106" s="2"/>
      <c r="U106" s="2">
        <f t="shared" si="26"/>
        <v>1.183750381028809</v>
      </c>
      <c r="V106" s="2">
        <f t="shared" si="30"/>
        <v>0.63645584109387932</v>
      </c>
      <c r="W106" s="2">
        <f t="shared" si="27"/>
        <v>1.8202062221226885</v>
      </c>
      <c r="X106" s="2"/>
      <c r="Y106" s="2">
        <f t="shared" si="31"/>
        <v>2.701416494037288E-2</v>
      </c>
      <c r="Z106" s="2">
        <f t="shared" si="28"/>
        <v>102.63324393665592</v>
      </c>
      <c r="AA106">
        <f t="shared" si="32"/>
        <v>2.8868604392543133</v>
      </c>
      <c r="AB106" s="2">
        <f t="shared" si="33"/>
        <v>102.53464482558343</v>
      </c>
    </row>
    <row r="107" spans="1:28" x14ac:dyDescent="0.25">
      <c r="A107" s="1">
        <v>45536</v>
      </c>
      <c r="B107" s="2">
        <f t="shared" si="22"/>
        <v>1.6032857025987839</v>
      </c>
      <c r="C107" s="2">
        <f t="shared" si="23"/>
        <v>2.2064031523547221</v>
      </c>
      <c r="D107" s="2">
        <f t="shared" si="24"/>
        <v>122.83929614720432</v>
      </c>
      <c r="E107" s="2">
        <f t="shared" si="25"/>
        <v>0.60311744975593795</v>
      </c>
      <c r="K107" t="s">
        <v>327</v>
      </c>
      <c r="L107" s="2">
        <v>19221.826000000001</v>
      </c>
      <c r="M107" s="2">
        <v>16222.1</v>
      </c>
      <c r="N107" s="2">
        <v>29543.803</v>
      </c>
      <c r="O107" s="2">
        <v>10321.977000000001</v>
      </c>
      <c r="P107" s="2">
        <v>439.78</v>
      </c>
      <c r="Q107" s="2">
        <v>151.468019</v>
      </c>
      <c r="R107" s="2"/>
      <c r="S107" s="2">
        <f t="shared" si="29"/>
        <v>1.8212070570394707</v>
      </c>
      <c r="T107" s="2"/>
      <c r="U107" s="2">
        <f t="shared" si="26"/>
        <v>1.1849160096411686</v>
      </c>
      <c r="V107" s="2">
        <f t="shared" si="30"/>
        <v>0.63629104739830233</v>
      </c>
      <c r="W107" s="2">
        <f t="shared" si="27"/>
        <v>1.8212070570394709</v>
      </c>
      <c r="X107" s="2"/>
      <c r="Y107" s="2">
        <f t="shared" si="31"/>
        <v>2.710993028029663E-2</v>
      </c>
      <c r="Z107" s="2">
        <f t="shared" si="28"/>
        <v>102.99707926211445</v>
      </c>
      <c r="AA107">
        <f t="shared" si="32"/>
        <v>2.903451189917523</v>
      </c>
      <c r="AB107" s="2">
        <f t="shared" si="33"/>
        <v>103.12391014077178</v>
      </c>
    </row>
    <row r="108" spans="1:28" x14ac:dyDescent="0.25">
      <c r="A108" s="1">
        <v>45627</v>
      </c>
      <c r="B108" s="2">
        <f t="shared" si="22"/>
        <v>1.562116811613744</v>
      </c>
      <c r="C108" s="2">
        <f t="shared" si="23"/>
        <v>2.1635292927930965</v>
      </c>
      <c r="D108" s="2">
        <f t="shared" si="24"/>
        <v>122.31878400780022</v>
      </c>
      <c r="E108" s="2">
        <f t="shared" si="25"/>
        <v>0.60141248117935231</v>
      </c>
      <c r="K108" t="s">
        <v>328</v>
      </c>
      <c r="L108" s="2">
        <v>19496.190999999999</v>
      </c>
      <c r="M108" s="2">
        <v>16363.7</v>
      </c>
      <c r="N108" s="2">
        <v>29887.510999999999</v>
      </c>
      <c r="O108" s="2">
        <v>10391.32</v>
      </c>
      <c r="P108" s="2">
        <v>443.69</v>
      </c>
      <c r="Q108" s="2">
        <v>152.44718399999999</v>
      </c>
      <c r="R108" s="2"/>
      <c r="S108" s="2">
        <f t="shared" si="29"/>
        <v>1.8264519026870449</v>
      </c>
      <c r="T108" s="2"/>
      <c r="U108" s="2">
        <f t="shared" si="26"/>
        <v>1.1914292611084289</v>
      </c>
      <c r="V108" s="2">
        <f t="shared" si="30"/>
        <v>0.63502264157861599</v>
      </c>
      <c r="W108" s="2">
        <f t="shared" si="27"/>
        <v>1.8264519026870449</v>
      </c>
      <c r="X108" s="2"/>
      <c r="Y108" s="2">
        <f t="shared" si="31"/>
        <v>2.7114283444453269E-2</v>
      </c>
      <c r="Z108" s="2">
        <f t="shared" si="28"/>
        <v>103.01361796911392</v>
      </c>
      <c r="AA108">
        <f t="shared" si="32"/>
        <v>2.9104506121936633</v>
      </c>
      <c r="AB108" s="2">
        <f t="shared" si="33"/>
        <v>103.37251352571883</v>
      </c>
    </row>
    <row r="109" spans="1:28" x14ac:dyDescent="0.25">
      <c r="A109" s="1">
        <v>45717</v>
      </c>
      <c r="B109" s="2">
        <f t="shared" si="22"/>
        <v>1.5320672141537071</v>
      </c>
      <c r="C109" s="2">
        <f t="shared" si="23"/>
        <v>2.1270355039288766</v>
      </c>
      <c r="D109" s="2">
        <f t="shared" si="24"/>
        <v>122.99741206871819</v>
      </c>
      <c r="E109" s="2">
        <f t="shared" si="25"/>
        <v>0.5949682897751698</v>
      </c>
      <c r="K109" t="s">
        <v>329</v>
      </c>
      <c r="L109" s="2">
        <v>20100.690999999999</v>
      </c>
      <c r="M109" s="2">
        <v>16516.2</v>
      </c>
      <c r="N109" s="2">
        <v>30533.788</v>
      </c>
      <c r="O109" s="2">
        <v>10433.097</v>
      </c>
      <c r="P109" s="2">
        <v>448.84</v>
      </c>
      <c r="Q109" s="2">
        <v>154.09666200000001</v>
      </c>
      <c r="R109" s="2"/>
      <c r="S109" s="2">
        <f t="shared" si="29"/>
        <v>1.8487175016044852</v>
      </c>
      <c r="T109" s="2"/>
      <c r="U109" s="2">
        <f t="shared" si="26"/>
        <v>1.2170287959700172</v>
      </c>
      <c r="V109" s="2">
        <f t="shared" si="30"/>
        <v>0.63168870563446788</v>
      </c>
      <c r="W109" s="2">
        <f t="shared" si="27"/>
        <v>1.8487175016044852</v>
      </c>
      <c r="X109" s="2"/>
      <c r="Y109" s="2">
        <f t="shared" si="31"/>
        <v>2.7175742604230994E-2</v>
      </c>
      <c r="Z109" s="2">
        <f t="shared" si="28"/>
        <v>103.24711594884168</v>
      </c>
      <c r="AA109">
        <f t="shared" si="32"/>
        <v>2.9127172138225808</v>
      </c>
      <c r="AB109" s="2">
        <f t="shared" si="33"/>
        <v>103.45301800380928</v>
      </c>
    </row>
    <row r="110" spans="1:28" x14ac:dyDescent="0.25">
      <c r="A110" s="1">
        <v>45809</v>
      </c>
      <c r="B110" s="2">
        <f t="shared" si="22"/>
        <v>1.565403241682525</v>
      </c>
      <c r="C110" s="2">
        <f t="shared" si="23"/>
        <v>2.1574190782422296</v>
      </c>
      <c r="D110" s="2">
        <f t="shared" si="24"/>
        <v>123.44071477156658</v>
      </c>
      <c r="E110" s="2">
        <f t="shared" si="25"/>
        <v>0.59201583655970424</v>
      </c>
      <c r="K110" t="s">
        <v>330</v>
      </c>
      <c r="L110" s="2">
        <v>20761.286</v>
      </c>
      <c r="M110" s="2">
        <v>18086.099999999999</v>
      </c>
      <c r="N110" s="2">
        <v>31261.859</v>
      </c>
      <c r="O110" s="2">
        <v>10500.573</v>
      </c>
      <c r="P110" s="2">
        <v>453.36</v>
      </c>
      <c r="Q110" s="2">
        <v>168.47156000000001</v>
      </c>
      <c r="R110" s="2"/>
      <c r="S110" s="2">
        <f t="shared" si="29"/>
        <v>1.7285019434814584</v>
      </c>
      <c r="T110" s="2"/>
      <c r="U110" s="2">
        <f t="shared" si="26"/>
        <v>1.1479139228468271</v>
      </c>
      <c r="V110" s="2">
        <f t="shared" si="30"/>
        <v>0.58058802063463111</v>
      </c>
      <c r="W110" s="2">
        <f t="shared" si="27"/>
        <v>1.7285019434814584</v>
      </c>
      <c r="X110" s="2"/>
      <c r="Y110" s="2">
        <f t="shared" si="31"/>
        <v>2.5066763978967278E-2</v>
      </c>
      <c r="Z110" s="2">
        <f t="shared" si="28"/>
        <v>95.234604061776238</v>
      </c>
      <c r="AA110">
        <f t="shared" si="32"/>
        <v>2.6910179973403223</v>
      </c>
      <c r="AB110" s="2">
        <f t="shared" si="33"/>
        <v>95.578771604149509</v>
      </c>
    </row>
    <row r="111" spans="1:28" x14ac:dyDescent="0.25">
      <c r="K111" t="s">
        <v>331</v>
      </c>
      <c r="L111" s="2">
        <v>21376.577000000001</v>
      </c>
      <c r="M111" s="2">
        <v>17601.099999999999</v>
      </c>
      <c r="N111" s="2">
        <v>32028.196</v>
      </c>
      <c r="O111" s="2">
        <v>10651.619000000001</v>
      </c>
      <c r="P111" s="2">
        <v>461.35</v>
      </c>
      <c r="Q111" s="2">
        <v>163.633723</v>
      </c>
      <c r="R111" s="2"/>
      <c r="S111" s="2">
        <f t="shared" si="29"/>
        <v>1.8196701342529731</v>
      </c>
      <c r="T111" s="2"/>
      <c r="U111" s="2">
        <f t="shared" si="26"/>
        <v>1.2145023322405988</v>
      </c>
      <c r="V111" s="2">
        <f t="shared" si="30"/>
        <v>0.6051678020123743</v>
      </c>
      <c r="W111" s="2">
        <f t="shared" si="27"/>
        <v>1.8196701342529731</v>
      </c>
      <c r="X111" s="2"/>
      <c r="Y111" s="2">
        <f t="shared" si="31"/>
        <v>2.6211429967445219E-2</v>
      </c>
      <c r="Z111" s="2">
        <f t="shared" si="28"/>
        <v>99.583462665429536</v>
      </c>
      <c r="AA111">
        <f t="shared" si="32"/>
        <v>2.8194066085020872</v>
      </c>
      <c r="AB111" s="2">
        <f t="shared" si="33"/>
        <v>100.13883985896332</v>
      </c>
    </row>
    <row r="112" spans="1:28" x14ac:dyDescent="0.25">
      <c r="K112" t="s">
        <v>332</v>
      </c>
      <c r="L112" s="2">
        <v>22201.027999999998</v>
      </c>
      <c r="M112" s="2">
        <v>17330.3</v>
      </c>
      <c r="N112" s="2">
        <v>32984.222999999998</v>
      </c>
      <c r="O112" s="2">
        <v>10783.195</v>
      </c>
      <c r="P112" s="2">
        <v>471.47</v>
      </c>
      <c r="Q112" s="2">
        <v>160.793813</v>
      </c>
      <c r="R112" s="2"/>
      <c r="S112" s="2">
        <f t="shared" si="29"/>
        <v>1.9032690143852098</v>
      </c>
      <c r="T112" s="2"/>
      <c r="U112" s="2">
        <f t="shared" si="26"/>
        <v>1.2810527226880088</v>
      </c>
      <c r="V112" s="2">
        <f t="shared" si="30"/>
        <v>0.62221629169720083</v>
      </c>
      <c r="W112" s="2">
        <f t="shared" si="27"/>
        <v>1.9032690143852098</v>
      </c>
      <c r="X112" s="2"/>
      <c r="Y112" s="2">
        <f t="shared" si="31"/>
        <v>2.7204953174497847E-2</v>
      </c>
      <c r="Z112" s="2">
        <f t="shared" si="28"/>
        <v>103.35809385951723</v>
      </c>
      <c r="AA112">
        <f t="shared" si="32"/>
        <v>2.9321401812891894</v>
      </c>
      <c r="AB112" s="2">
        <f t="shared" si="33"/>
        <v>104.14287714752389</v>
      </c>
    </row>
    <row r="113" spans="11:28" x14ac:dyDescent="0.25">
      <c r="K113" t="s">
        <v>333</v>
      </c>
      <c r="L113" s="2">
        <v>23378.903999999999</v>
      </c>
      <c r="M113" s="2">
        <v>19680.5</v>
      </c>
      <c r="N113" s="2">
        <v>34271.307999999997</v>
      </c>
      <c r="O113" s="2">
        <v>10892.404</v>
      </c>
      <c r="P113" s="2">
        <v>482.88</v>
      </c>
      <c r="Q113" s="2">
        <v>182.708586</v>
      </c>
      <c r="R113" s="2"/>
      <c r="S113" s="2">
        <f t="shared" si="29"/>
        <v>1.7413840095526028</v>
      </c>
      <c r="T113" s="2"/>
      <c r="U113" s="2">
        <f t="shared" si="26"/>
        <v>1.1879222580727116</v>
      </c>
      <c r="V113" s="2">
        <f t="shared" si="30"/>
        <v>0.5534617514798913</v>
      </c>
      <c r="W113" s="2">
        <f t="shared" si="27"/>
        <v>1.7413840095526028</v>
      </c>
      <c r="X113" s="2"/>
      <c r="Y113" s="2">
        <f t="shared" si="31"/>
        <v>2.4535961992835548E-2</v>
      </c>
      <c r="Z113" s="2">
        <f t="shared" si="28"/>
        <v>93.217960947137456</v>
      </c>
      <c r="AA113">
        <f t="shared" si="32"/>
        <v>2.6428971433230841</v>
      </c>
      <c r="AB113" s="2">
        <f t="shared" si="33"/>
        <v>93.869629517379366</v>
      </c>
    </row>
    <row r="114" spans="11:28" x14ac:dyDescent="0.25">
      <c r="K114" t="s">
        <v>334</v>
      </c>
      <c r="L114" s="2">
        <v>25117.132000000001</v>
      </c>
      <c r="M114" s="2">
        <v>18449.2</v>
      </c>
      <c r="N114" s="2">
        <v>36469.824000000001</v>
      </c>
      <c r="O114" s="2">
        <v>11352.691999999999</v>
      </c>
      <c r="P114" s="2">
        <v>509.7</v>
      </c>
      <c r="Q114" s="2">
        <v>171.08540300000001</v>
      </c>
      <c r="R114" s="2"/>
      <c r="S114" s="2">
        <f t="shared" si="29"/>
        <v>1.9767699412440647</v>
      </c>
      <c r="T114" s="2"/>
      <c r="U114" s="2">
        <f t="shared" si="26"/>
        <v>1.3614211998352233</v>
      </c>
      <c r="V114" s="2">
        <f t="shared" si="30"/>
        <v>0.61534874140884155</v>
      </c>
      <c r="W114" s="2">
        <f t="shared" si="27"/>
        <v>1.9767699412440649</v>
      </c>
      <c r="X114" s="2"/>
      <c r="Y114" s="2">
        <f t="shared" si="31"/>
        <v>2.7627214188149077E-2</v>
      </c>
      <c r="Z114" s="2">
        <f t="shared" si="28"/>
        <v>104.96236397908834</v>
      </c>
      <c r="AA114">
        <f t="shared" si="32"/>
        <v>2.9792138374306543</v>
      </c>
      <c r="AB114" s="2">
        <f t="shared" si="33"/>
        <v>105.81482517364789</v>
      </c>
    </row>
    <row r="115" spans="11:28" x14ac:dyDescent="0.25">
      <c r="K115" t="s">
        <v>335</v>
      </c>
      <c r="L115" s="2">
        <v>26605.834999999999</v>
      </c>
      <c r="M115" s="2">
        <v>18486.900000000001</v>
      </c>
      <c r="N115" s="2">
        <v>38181.567999999999</v>
      </c>
      <c r="O115" s="2">
        <v>11575.733</v>
      </c>
      <c r="P115" s="2">
        <v>538.07000000000005</v>
      </c>
      <c r="Q115" s="2">
        <v>171.173982</v>
      </c>
      <c r="R115" s="2"/>
      <c r="S115" s="2">
        <f t="shared" si="29"/>
        <v>2.0653310181804412</v>
      </c>
      <c r="T115" s="2"/>
      <c r="U115" s="2">
        <f t="shared" si="26"/>
        <v>1.4391723328410928</v>
      </c>
      <c r="V115" s="2">
        <f t="shared" si="30"/>
        <v>0.62615868533934838</v>
      </c>
      <c r="W115" s="2">
        <f t="shared" si="27"/>
        <v>2.0653310181804412</v>
      </c>
      <c r="X115" s="2"/>
      <c r="Y115" s="2">
        <f t="shared" si="31"/>
        <v>2.9105474687481408E-2</v>
      </c>
      <c r="Z115" s="2">
        <f t="shared" si="28"/>
        <v>110.57862754913685</v>
      </c>
      <c r="AA115">
        <f t="shared" si="32"/>
        <v>3.1434099605160792</v>
      </c>
      <c r="AB115" s="2">
        <f t="shared" si="33"/>
        <v>111.64669391706751</v>
      </c>
    </row>
    <row r="116" spans="11:28" x14ac:dyDescent="0.25">
      <c r="K116" t="s">
        <v>336</v>
      </c>
      <c r="L116" s="2">
        <v>27089.201000000001</v>
      </c>
      <c r="M116" s="2">
        <v>18587</v>
      </c>
      <c r="N116" s="2">
        <v>38903.690999999999</v>
      </c>
      <c r="O116" s="2">
        <v>11814.49</v>
      </c>
      <c r="P116" s="2">
        <v>556.49</v>
      </c>
      <c r="Q116" s="2">
        <v>171.83219199999999</v>
      </c>
      <c r="R116" s="2"/>
      <c r="S116" s="2">
        <f t="shared" si="29"/>
        <v>2.0930591811481141</v>
      </c>
      <c r="T116" s="2"/>
      <c r="U116" s="2">
        <f t="shared" si="26"/>
        <v>1.457427287889385</v>
      </c>
      <c r="V116" s="2">
        <f t="shared" si="30"/>
        <v>0.63563189325872915</v>
      </c>
      <c r="W116" s="2">
        <f t="shared" si="27"/>
        <v>2.0930591811481141</v>
      </c>
      <c r="X116" s="2"/>
      <c r="Y116" s="2">
        <f t="shared" si="31"/>
        <v>2.9939742831010922E-2</v>
      </c>
      <c r="Z116" s="2">
        <f t="shared" si="28"/>
        <v>113.74821084265857</v>
      </c>
      <c r="AA116">
        <f t="shared" si="32"/>
        <v>3.2385666127101493</v>
      </c>
      <c r="AB116" s="2">
        <f t="shared" si="33"/>
        <v>115.02643940210758</v>
      </c>
    </row>
    <row r="117" spans="11:28" x14ac:dyDescent="0.25">
      <c r="K117" t="s">
        <v>337</v>
      </c>
      <c r="L117" s="2">
        <v>30498.347000000002</v>
      </c>
      <c r="M117" s="2">
        <v>18374.400000000001</v>
      </c>
      <c r="N117" s="2">
        <v>42542.334000000003</v>
      </c>
      <c r="O117" s="2">
        <v>12043.986999999999</v>
      </c>
      <c r="P117" s="2">
        <v>576.83000000000004</v>
      </c>
      <c r="Q117" s="2">
        <v>169.02878899999999</v>
      </c>
      <c r="R117" s="2"/>
      <c r="S117" s="2">
        <f t="shared" si="29"/>
        <v>2.3153046630094045</v>
      </c>
      <c r="T117" s="2"/>
      <c r="U117" s="2">
        <f t="shared" si="26"/>
        <v>1.6598281848659004</v>
      </c>
      <c r="V117" s="2">
        <f t="shared" si="30"/>
        <v>0.65547647814350396</v>
      </c>
      <c r="W117" s="2">
        <f t="shared" si="27"/>
        <v>2.3153046630094045</v>
      </c>
      <c r="X117" s="2"/>
      <c r="Y117" s="2">
        <f t="shared" si="31"/>
        <v>3.139313392546151E-2</v>
      </c>
      <c r="Z117" s="2">
        <f t="shared" si="28"/>
        <v>119.26998962284141</v>
      </c>
      <c r="AA117">
        <f t="shared" si="32"/>
        <v>3.4126139305180732</v>
      </c>
      <c r="AB117" s="2">
        <f t="shared" si="33"/>
        <v>121.20819993047263</v>
      </c>
    </row>
    <row r="118" spans="11:28" x14ac:dyDescent="0.25">
      <c r="K118" t="s">
        <v>338</v>
      </c>
      <c r="L118" s="2">
        <v>32518.105</v>
      </c>
      <c r="M118" s="2">
        <v>18615.8</v>
      </c>
      <c r="N118" s="2">
        <v>44823.82</v>
      </c>
      <c r="O118" s="2">
        <v>12305.715</v>
      </c>
      <c r="P118" s="2">
        <v>614.30999999999995</v>
      </c>
      <c r="Q118" s="2">
        <v>171.01068799999999</v>
      </c>
      <c r="R118" s="2"/>
      <c r="S118" s="2">
        <f t="shared" si="29"/>
        <v>2.4078374284210189</v>
      </c>
      <c r="T118" s="2"/>
      <c r="U118" s="2">
        <f t="shared" si="26"/>
        <v>1.7468013730272134</v>
      </c>
      <c r="V118" s="2">
        <f t="shared" si="30"/>
        <v>0.66103605539380528</v>
      </c>
      <c r="W118" s="2">
        <f t="shared" si="27"/>
        <v>2.4078374284210184</v>
      </c>
      <c r="X118" s="2"/>
      <c r="Y118" s="2">
        <f t="shared" si="31"/>
        <v>3.2999387616970528E-2</v>
      </c>
      <c r="Z118" s="2">
        <f t="shared" si="28"/>
        <v>125.37252980162081</v>
      </c>
      <c r="AA118">
        <f t="shared" si="32"/>
        <v>3.5922316153713152</v>
      </c>
      <c r="AB118" s="2">
        <f t="shared" si="33"/>
        <v>127.58780708792079</v>
      </c>
    </row>
    <row r="119" spans="11:28" x14ac:dyDescent="0.25">
      <c r="K119" t="s">
        <v>339</v>
      </c>
      <c r="L119" s="2">
        <v>31011.407999999999</v>
      </c>
      <c r="M119" s="2">
        <v>19130.900000000001</v>
      </c>
      <c r="N119" s="2">
        <v>43521.593999999997</v>
      </c>
      <c r="O119" s="2">
        <v>12510.186</v>
      </c>
      <c r="P119" s="2">
        <v>624.03</v>
      </c>
      <c r="Q119" s="2">
        <v>175.414604</v>
      </c>
      <c r="R119" s="2"/>
      <c r="S119" s="2">
        <f t="shared" si="29"/>
        <v>2.2749370913025522</v>
      </c>
      <c r="T119" s="2"/>
      <c r="U119" s="2">
        <f t="shared" si="26"/>
        <v>1.6210114526760371</v>
      </c>
      <c r="V119" s="2">
        <f t="shared" si="30"/>
        <v>0.6539256386265152</v>
      </c>
      <c r="W119" s="2">
        <f t="shared" si="27"/>
        <v>2.2749370913025522</v>
      </c>
      <c r="X119" s="2"/>
      <c r="Y119" s="2">
        <f t="shared" si="31"/>
        <v>3.2618956766278635E-2</v>
      </c>
      <c r="Z119" s="2">
        <f t="shared" si="28"/>
        <v>123.92718242974119</v>
      </c>
      <c r="AA119">
        <f t="shared" si="32"/>
        <v>3.5574575079279032</v>
      </c>
      <c r="AB119" s="2">
        <f t="shared" si="33"/>
        <v>126.35271075026827</v>
      </c>
    </row>
    <row r="120" spans="11:28" x14ac:dyDescent="0.25">
      <c r="K120" t="s">
        <v>340</v>
      </c>
      <c r="L120" s="2">
        <v>29940.746999999999</v>
      </c>
      <c r="M120" s="2">
        <v>19521.099999999999</v>
      </c>
      <c r="N120" s="2">
        <v>42594.84</v>
      </c>
      <c r="O120" s="2">
        <v>12654.093000000001</v>
      </c>
      <c r="P120" s="2">
        <v>617.99</v>
      </c>
      <c r="Q120" s="2">
        <v>178.64641800000001</v>
      </c>
      <c r="R120" s="2"/>
      <c r="S120" s="2">
        <f t="shared" si="29"/>
        <v>2.1819897444303855</v>
      </c>
      <c r="T120" s="2"/>
      <c r="U120" s="2">
        <f t="shared" si="26"/>
        <v>1.5337633125182495</v>
      </c>
      <c r="V120" s="2">
        <f t="shared" si="30"/>
        <v>0.64822643191213614</v>
      </c>
      <c r="W120" s="2">
        <f t="shared" si="27"/>
        <v>2.1819897444303855</v>
      </c>
      <c r="X120" s="2"/>
      <c r="Y120" s="2">
        <f t="shared" si="31"/>
        <v>3.1657539790278216E-2</v>
      </c>
      <c r="Z120" s="2">
        <f t="shared" si="28"/>
        <v>120.27453045102962</v>
      </c>
      <c r="AA120">
        <f t="shared" si="32"/>
        <v>3.459291302443019</v>
      </c>
      <c r="AB120" s="2">
        <f t="shared" si="33"/>
        <v>122.86607285243218</v>
      </c>
    </row>
    <row r="121" spans="11:28" x14ac:dyDescent="0.25">
      <c r="K121" t="s">
        <v>341</v>
      </c>
      <c r="L121" s="2">
        <v>29830.846000000001</v>
      </c>
      <c r="M121" s="2">
        <v>20283.400000000001</v>
      </c>
      <c r="N121" s="2">
        <v>42541.510999999999</v>
      </c>
      <c r="O121" s="2">
        <v>12710.665000000001</v>
      </c>
      <c r="P121" s="2">
        <v>621.64</v>
      </c>
      <c r="Q121" s="2">
        <v>184.63231400000001</v>
      </c>
      <c r="R121" s="2"/>
      <c r="S121" s="2">
        <f t="shared" si="29"/>
        <v>2.097356015263713</v>
      </c>
      <c r="T121" s="2"/>
      <c r="U121" s="2">
        <f t="shared" si="26"/>
        <v>1.470702446335427</v>
      </c>
      <c r="V121" s="2">
        <f t="shared" si="30"/>
        <v>0.62665356892828616</v>
      </c>
      <c r="W121" s="2">
        <f t="shared" si="27"/>
        <v>2.0973560152637134</v>
      </c>
      <c r="X121" s="2"/>
      <c r="Y121" s="2">
        <f t="shared" si="31"/>
        <v>3.0647721782344182E-2</v>
      </c>
      <c r="Z121" s="2">
        <f t="shared" si="28"/>
        <v>116.4379914290505</v>
      </c>
      <c r="AA121">
        <f t="shared" si="32"/>
        <v>3.3669079184047921</v>
      </c>
      <c r="AB121" s="2">
        <f t="shared" si="33"/>
        <v>119.58482747550227</v>
      </c>
    </row>
    <row r="122" spans="11:28" x14ac:dyDescent="0.25">
      <c r="K122" t="s">
        <v>342</v>
      </c>
      <c r="L122" s="2">
        <v>31954.524000000001</v>
      </c>
      <c r="M122" s="2">
        <v>20651</v>
      </c>
      <c r="N122" s="2">
        <v>44760.22</v>
      </c>
      <c r="O122" s="2">
        <v>12805.696</v>
      </c>
      <c r="P122" s="2">
        <v>640.12</v>
      </c>
      <c r="Q122" s="2">
        <v>187.62216100000001</v>
      </c>
      <c r="R122" s="2"/>
      <c r="S122" s="2">
        <f t="shared" si="29"/>
        <v>2.1674601714202701</v>
      </c>
      <c r="T122" s="2"/>
      <c r="U122" s="2">
        <f t="shared" si="26"/>
        <v>1.5473596436007941</v>
      </c>
      <c r="V122" s="2">
        <f t="shared" si="30"/>
        <v>0.620100527819476</v>
      </c>
      <c r="W122" s="2">
        <f t="shared" si="27"/>
        <v>2.1674601714202701</v>
      </c>
      <c r="X122" s="2"/>
      <c r="Y122" s="2">
        <f t="shared" si="31"/>
        <v>3.0997046147886301E-2</v>
      </c>
      <c r="Z122" s="2">
        <f t="shared" si="28"/>
        <v>117.76515785824928</v>
      </c>
      <c r="AA122">
        <f t="shared" si="32"/>
        <v>3.4117504914571364</v>
      </c>
      <c r="AB122" s="2">
        <f t="shared" si="33"/>
        <v>121.17753256039893</v>
      </c>
    </row>
    <row r="123" spans="11:28" x14ac:dyDescent="0.25">
      <c r="K123" t="s">
        <v>343</v>
      </c>
      <c r="L123" s="2">
        <v>32344.078000000001</v>
      </c>
      <c r="M123" s="2">
        <v>20894.599999999999</v>
      </c>
      <c r="N123" s="2">
        <v>45269.749000000003</v>
      </c>
      <c r="O123" s="2">
        <v>12925.671</v>
      </c>
      <c r="P123" s="2">
        <v>651.29999999999995</v>
      </c>
      <c r="Q123" s="2">
        <v>189.41360399999999</v>
      </c>
      <c r="R123" s="2"/>
      <c r="S123" s="2">
        <f t="shared" si="29"/>
        <v>2.1665764838762169</v>
      </c>
      <c r="T123" s="2"/>
      <c r="U123" s="2">
        <f t="shared" si="26"/>
        <v>1.5479634929599038</v>
      </c>
      <c r="V123" s="2">
        <f t="shared" si="30"/>
        <v>0.61861299091631339</v>
      </c>
      <c r="W123" s="2">
        <f t="shared" si="27"/>
        <v>2.1665764838762174</v>
      </c>
      <c r="X123" s="2"/>
      <c r="Y123" s="2">
        <f t="shared" si="31"/>
        <v>3.117073310807577E-2</v>
      </c>
      <c r="Z123" s="2">
        <f t="shared" si="28"/>
        <v>118.42503597008758</v>
      </c>
      <c r="AA123">
        <f t="shared" si="32"/>
        <v>3.438506982845857</v>
      </c>
      <c r="AB123" s="2">
        <f t="shared" si="33"/>
        <v>122.1278616113003</v>
      </c>
    </row>
    <row r="124" spans="11:28" x14ac:dyDescent="0.25">
      <c r="K124" t="s">
        <v>344</v>
      </c>
      <c r="L124" s="2">
        <v>31887.901000000002</v>
      </c>
      <c r="M124" s="2">
        <v>21168</v>
      </c>
      <c r="N124" s="2">
        <v>44904.957000000002</v>
      </c>
      <c r="O124" s="2">
        <v>13017.056</v>
      </c>
      <c r="P124" s="2">
        <v>652.82000000000005</v>
      </c>
      <c r="Q124" s="2">
        <v>191.459262</v>
      </c>
      <c r="R124" s="2"/>
      <c r="S124" s="2">
        <f t="shared" si="29"/>
        <v>2.1213604024943313</v>
      </c>
      <c r="T124" s="2"/>
      <c r="U124" s="2">
        <f t="shared" si="26"/>
        <v>1.5064201152683296</v>
      </c>
      <c r="V124" s="2">
        <f t="shared" si="30"/>
        <v>0.61494028722600158</v>
      </c>
      <c r="W124" s="2">
        <f t="shared" si="27"/>
        <v>2.1213604024943313</v>
      </c>
      <c r="X124" s="2"/>
      <c r="Y124" s="2">
        <f t="shared" si="31"/>
        <v>3.0839947089947091E-2</v>
      </c>
      <c r="Z124" s="2">
        <f t="shared" si="28"/>
        <v>117.16830113618207</v>
      </c>
      <c r="AA124">
        <f t="shared" si="32"/>
        <v>3.4097070738735016</v>
      </c>
      <c r="AB124" s="2">
        <f t="shared" si="33"/>
        <v>121.10495506641297</v>
      </c>
    </row>
    <row r="125" spans="11:28" x14ac:dyDescent="0.25">
      <c r="K125" t="s">
        <v>345</v>
      </c>
      <c r="L125" s="2">
        <v>33914.466</v>
      </c>
      <c r="M125" s="2">
        <v>21575.4</v>
      </c>
      <c r="N125" s="2">
        <v>46970.076000000001</v>
      </c>
      <c r="O125" s="2">
        <v>13055.61</v>
      </c>
      <c r="P125" s="2">
        <v>661.67</v>
      </c>
      <c r="Q125" s="2">
        <v>195.221846</v>
      </c>
      <c r="R125" s="2"/>
      <c r="S125" s="2">
        <f t="shared" si="29"/>
        <v>2.1770199393753997</v>
      </c>
      <c r="T125" s="2"/>
      <c r="U125" s="2">
        <f t="shared" si="26"/>
        <v>1.5719043911120998</v>
      </c>
      <c r="V125" s="2">
        <f t="shared" si="30"/>
        <v>0.60511554826329983</v>
      </c>
      <c r="W125" s="2">
        <f t="shared" si="27"/>
        <v>2.1770199393753997</v>
      </c>
      <c r="X125" s="2"/>
      <c r="Y125" s="2">
        <f t="shared" si="31"/>
        <v>3.0667797584285804E-2</v>
      </c>
      <c r="Z125" s="2">
        <f t="shared" si="28"/>
        <v>116.51426418012187</v>
      </c>
      <c r="AA125">
        <f t="shared" si="32"/>
        <v>3.3893235493736698</v>
      </c>
      <c r="AB125" s="2">
        <f t="shared" si="33"/>
        <v>120.38097914555976</v>
      </c>
    </row>
    <row r="126" spans="11:28" x14ac:dyDescent="0.25">
      <c r="K126" t="s">
        <v>346</v>
      </c>
      <c r="L126" s="2">
        <v>35607.464999999997</v>
      </c>
      <c r="M126" s="2">
        <v>21843.200000000001</v>
      </c>
      <c r="N126" s="2">
        <v>48769.142999999996</v>
      </c>
      <c r="O126" s="2">
        <v>13161.678</v>
      </c>
      <c r="P126" s="2">
        <v>678.23</v>
      </c>
      <c r="Q126" s="2">
        <v>197.24786399999999</v>
      </c>
      <c r="R126" s="2"/>
      <c r="S126" s="2">
        <f t="shared" si="29"/>
        <v>2.2326922337386459</v>
      </c>
      <c r="T126" s="2"/>
      <c r="U126" s="2">
        <f t="shared" si="26"/>
        <v>1.6301395857749779</v>
      </c>
      <c r="V126" s="2">
        <f t="shared" si="30"/>
        <v>0.60255264796366825</v>
      </c>
      <c r="W126" s="2">
        <f t="shared" si="27"/>
        <v>2.2326922337386463</v>
      </c>
      <c r="X126" s="2"/>
      <c r="Y126" s="2">
        <f t="shared" si="31"/>
        <v>3.1049937738060356E-2</v>
      </c>
      <c r="Z126" s="2">
        <f t="shared" si="28"/>
        <v>117.96610560135048</v>
      </c>
      <c r="AA126">
        <f t="shared" si="32"/>
        <v>3.4384656251588104</v>
      </c>
      <c r="AB126" s="2">
        <f t="shared" si="33"/>
        <v>122.12639268135327</v>
      </c>
    </row>
    <row r="127" spans="11:28" x14ac:dyDescent="0.25">
      <c r="K127" t="s">
        <v>347</v>
      </c>
      <c r="L127" s="2">
        <v>35276.453999999998</v>
      </c>
      <c r="M127" s="2">
        <v>22002.6</v>
      </c>
      <c r="N127" s="2">
        <v>48546.606</v>
      </c>
      <c r="O127" s="2">
        <v>13270.152</v>
      </c>
      <c r="P127" s="2">
        <v>685.61</v>
      </c>
      <c r="Q127" s="2">
        <v>198.236977</v>
      </c>
      <c r="R127" s="2"/>
      <c r="S127" s="2">
        <f t="shared" si="29"/>
        <v>2.2064031523547221</v>
      </c>
      <c r="T127" s="2"/>
      <c r="U127" s="2">
        <f t="shared" si="26"/>
        <v>1.6032857025987839</v>
      </c>
      <c r="V127" s="2">
        <f t="shared" si="30"/>
        <v>0.60311744975593795</v>
      </c>
      <c r="W127" s="2">
        <f t="shared" si="27"/>
        <v>2.2064031523547216</v>
      </c>
      <c r="X127" s="2"/>
      <c r="Y127" s="2">
        <f t="shared" si="31"/>
        <v>3.1160408315380913E-2</v>
      </c>
      <c r="Z127" s="2">
        <f t="shared" si="28"/>
        <v>118.38580962459122</v>
      </c>
      <c r="AA127">
        <f t="shared" si="32"/>
        <v>3.458537404956493</v>
      </c>
      <c r="AB127" s="2">
        <f t="shared" si="33"/>
        <v>122.83929614720432</v>
      </c>
    </row>
    <row r="128" spans="11:28" x14ac:dyDescent="0.25">
      <c r="K128" t="s">
        <v>348</v>
      </c>
      <c r="L128" s="2">
        <v>34756.317999999999</v>
      </c>
      <c r="M128" s="2">
        <v>22249.5</v>
      </c>
      <c r="N128" s="2">
        <v>48137.445</v>
      </c>
      <c r="O128" s="2">
        <v>13381.127</v>
      </c>
      <c r="P128" s="2">
        <v>688.82</v>
      </c>
      <c r="Q128" s="2">
        <v>200.01263700000001</v>
      </c>
      <c r="R128" s="2"/>
      <c r="S128" s="2">
        <f t="shared" si="29"/>
        <v>2.1635292927930965</v>
      </c>
      <c r="T128" s="2"/>
      <c r="U128" s="2">
        <f t="shared" si="26"/>
        <v>1.562116811613744</v>
      </c>
      <c r="V128" s="2">
        <f t="shared" si="30"/>
        <v>0.60141248117935231</v>
      </c>
      <c r="W128" s="2">
        <f t="shared" si="27"/>
        <v>2.1635292927930965</v>
      </c>
      <c r="X128" s="2"/>
      <c r="Y128" s="2">
        <f t="shared" si="31"/>
        <v>3.0958897952762986E-2</v>
      </c>
      <c r="Z128" s="2">
        <f t="shared" si="28"/>
        <v>117.62022378294188</v>
      </c>
      <c r="AA128">
        <f t="shared" si="32"/>
        <v>3.4438823982906639</v>
      </c>
      <c r="AB128" s="2">
        <f t="shared" si="33"/>
        <v>122.31878400780022</v>
      </c>
    </row>
    <row r="129" spans="11:28" x14ac:dyDescent="0.25">
      <c r="K129" t="s">
        <v>349</v>
      </c>
      <c r="L129" s="2">
        <v>34569.105000000003</v>
      </c>
      <c r="M129" s="2">
        <v>22563.7</v>
      </c>
      <c r="N129" s="2">
        <v>47993.790999999997</v>
      </c>
      <c r="O129" s="2">
        <v>13424.686</v>
      </c>
      <c r="P129" s="2">
        <v>693.7</v>
      </c>
      <c r="Q129" s="2">
        <v>200.31827100000001</v>
      </c>
      <c r="R129" s="2"/>
      <c r="S129" s="2">
        <f t="shared" si="29"/>
        <v>2.1270355039288766</v>
      </c>
      <c r="T129" s="2"/>
      <c r="U129" s="2">
        <f t="shared" si="26"/>
        <v>1.5320672141537071</v>
      </c>
      <c r="V129" s="2">
        <f t="shared" si="30"/>
        <v>0.5949682897751698</v>
      </c>
      <c r="W129" s="2">
        <f t="shared" si="27"/>
        <v>2.1270355039288766</v>
      </c>
      <c r="X129" s="2"/>
      <c r="Y129" s="2">
        <f t="shared" si="31"/>
        <v>3.0744071229452618E-2</v>
      </c>
      <c r="Z129" s="2">
        <f t="shared" si="28"/>
        <v>116.80404591676346</v>
      </c>
      <c r="AA129">
        <f t="shared" si="32"/>
        <v>3.4629891548934149</v>
      </c>
      <c r="AB129" s="2">
        <f t="shared" si="33"/>
        <v>122.99741206871819</v>
      </c>
    </row>
    <row r="130" spans="11:28" x14ac:dyDescent="0.25">
      <c r="K130" t="s">
        <v>350</v>
      </c>
      <c r="L130" s="2">
        <v>35782.769999999997</v>
      </c>
      <c r="M130" s="2">
        <v>22858.5</v>
      </c>
      <c r="N130" s="2">
        <v>49315.364000000001</v>
      </c>
      <c r="O130" s="2">
        <v>13532.593999999999</v>
      </c>
      <c r="P130" s="2">
        <v>703.91</v>
      </c>
      <c r="Q130" s="2">
        <v>202.53661600000001</v>
      </c>
      <c r="R130" s="2"/>
      <c r="S130" s="2">
        <f t="shared" si="29"/>
        <v>2.1574190782422296</v>
      </c>
      <c r="T130" s="2"/>
      <c r="U130" s="2">
        <f t="shared" si="26"/>
        <v>1.565403241682525</v>
      </c>
      <c r="V130" s="2">
        <f t="shared" si="30"/>
        <v>0.59201583655970424</v>
      </c>
      <c r="W130" s="2">
        <f t="shared" si="27"/>
        <v>2.1574190782422291</v>
      </c>
      <c r="X130" s="2"/>
      <c r="Y130" s="2">
        <f t="shared" si="31"/>
        <v>3.0794234092350766E-2</v>
      </c>
      <c r="Z130" s="2">
        <f t="shared" si="28"/>
        <v>116.99462657530873</v>
      </c>
      <c r="AA130">
        <f t="shared" si="32"/>
        <v>3.475470331744853</v>
      </c>
      <c r="AB130" s="2">
        <f t="shared" si="33"/>
        <v>123.44071477156658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A354-C4F2-447F-981E-4777382516D8}">
  <sheetPr codeName="Sheet6">
    <tabColor rgb="FFC00000"/>
  </sheetPr>
  <dimension ref="A1:D4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12.85546875" bestFit="1" customWidth="1"/>
    <col min="2" max="2" width="15" bestFit="1" customWidth="1"/>
    <col min="3" max="3" width="14.7109375" bestFit="1" customWidth="1"/>
  </cols>
  <sheetData>
    <row r="1" spans="1:4" x14ac:dyDescent="0.25">
      <c r="A1" t="s">
        <v>0</v>
      </c>
      <c r="B1" s="3" t="s">
        <v>401</v>
      </c>
      <c r="C1" s="3" t="s">
        <v>400</v>
      </c>
      <c r="D1" s="3" t="s">
        <v>399</v>
      </c>
    </row>
    <row r="2" spans="1:4" x14ac:dyDescent="0.25">
      <c r="A2" s="1">
        <v>42064</v>
      </c>
      <c r="B2" s="10">
        <v>4.2180552000000003E-2</v>
      </c>
      <c r="C2" s="10">
        <v>0.84982298899999997</v>
      </c>
      <c r="D2" s="10">
        <v>1.005176E-2</v>
      </c>
    </row>
    <row r="3" spans="1:4" x14ac:dyDescent="0.25">
      <c r="A3" s="1">
        <v>42156</v>
      </c>
      <c r="B3" s="10">
        <v>0.70588287800000005</v>
      </c>
      <c r="C3" s="10">
        <v>0.31388138399999999</v>
      </c>
      <c r="D3" s="10">
        <v>0.69782328000000005</v>
      </c>
    </row>
    <row r="4" spans="1:4" x14ac:dyDescent="0.25">
      <c r="A4" s="1">
        <v>42248</v>
      </c>
      <c r="B4" s="10">
        <v>0.54142978200000003</v>
      </c>
      <c r="C4" s="10">
        <v>2.0906259999999999E-3</v>
      </c>
      <c r="D4" s="10">
        <v>0.68384765999999997</v>
      </c>
    </row>
    <row r="5" spans="1:4" x14ac:dyDescent="0.25">
      <c r="A5" s="1">
        <v>42339</v>
      </c>
      <c r="B5" s="10">
        <v>0.398981325</v>
      </c>
      <c r="C5" s="10">
        <v>0.141259149</v>
      </c>
      <c r="D5" s="10">
        <v>0.44553860000000001</v>
      </c>
    </row>
    <row r="6" spans="1:4" x14ac:dyDescent="0.25">
      <c r="A6" s="1">
        <v>42430</v>
      </c>
      <c r="B6" s="10">
        <v>0.40287935200000002</v>
      </c>
      <c r="C6" s="10">
        <v>6.7319172999999996E-2</v>
      </c>
      <c r="D6" s="10">
        <v>0.47017113999999999</v>
      </c>
    </row>
    <row r="7" spans="1:4" x14ac:dyDescent="0.25">
      <c r="A7" s="1">
        <v>42522</v>
      </c>
      <c r="B7" s="10">
        <v>0.92776848300000003</v>
      </c>
      <c r="C7" s="10">
        <v>0.49134602900000002</v>
      </c>
      <c r="D7" s="10">
        <v>0.82295302000000004</v>
      </c>
    </row>
    <row r="8" spans="1:4" x14ac:dyDescent="0.25">
      <c r="A8" s="1">
        <v>42614</v>
      </c>
      <c r="B8" s="10">
        <v>0.17496848300000001</v>
      </c>
      <c r="C8" s="10">
        <v>0.84471097100000003</v>
      </c>
      <c r="D8" s="10">
        <v>0.24738061</v>
      </c>
    </row>
    <row r="9" spans="1:4" x14ac:dyDescent="0.25">
      <c r="A9" s="1">
        <v>42705</v>
      </c>
      <c r="B9" s="10">
        <v>6.0202224999999998E-2</v>
      </c>
      <c r="C9" s="10">
        <v>0.32493566000000002</v>
      </c>
      <c r="D9" s="10">
        <v>0.31533793999999998</v>
      </c>
    </row>
    <row r="10" spans="1:4" x14ac:dyDescent="0.25">
      <c r="A10" s="1">
        <v>42795</v>
      </c>
      <c r="B10" s="10">
        <v>1.5839852999999999</v>
      </c>
      <c r="C10" s="10">
        <v>1.475447282</v>
      </c>
      <c r="D10" s="10">
        <v>1.41389589</v>
      </c>
    </row>
    <row r="11" spans="1:4" x14ac:dyDescent="0.25">
      <c r="A11" s="1">
        <v>42887</v>
      </c>
      <c r="B11" s="10">
        <v>0.26172810899999999</v>
      </c>
      <c r="C11" s="10">
        <v>0.55430890200000005</v>
      </c>
      <c r="D11" s="10">
        <v>0.30801158000000001</v>
      </c>
    </row>
    <row r="12" spans="1:4" x14ac:dyDescent="0.25">
      <c r="A12" s="1">
        <v>42979</v>
      </c>
      <c r="B12" s="10">
        <v>0.13324139300000001</v>
      </c>
      <c r="C12" s="10">
        <v>0.68170036499999997</v>
      </c>
      <c r="D12" s="10">
        <v>0.10540275</v>
      </c>
    </row>
    <row r="13" spans="1:4" x14ac:dyDescent="0.25">
      <c r="A13" s="1">
        <v>43070</v>
      </c>
      <c r="B13" s="10">
        <v>0.55920489100000004</v>
      </c>
      <c r="C13" s="10">
        <v>0.33653144499999998</v>
      </c>
      <c r="D13" s="10">
        <v>0.45925043999999998</v>
      </c>
    </row>
    <row r="14" spans="1:4" x14ac:dyDescent="0.25">
      <c r="A14" s="1">
        <v>43160</v>
      </c>
      <c r="B14" s="10">
        <v>0.56677206700000005</v>
      </c>
      <c r="C14" s="10">
        <v>0.18368575100000001</v>
      </c>
      <c r="D14" s="10">
        <v>0.58845745999999999</v>
      </c>
    </row>
    <row r="15" spans="1:4" x14ac:dyDescent="0.25">
      <c r="A15" s="1">
        <v>43252</v>
      </c>
      <c r="B15" s="10">
        <v>0.333346174</v>
      </c>
      <c r="C15" s="10">
        <v>0.136054909</v>
      </c>
      <c r="D15" s="10">
        <v>0.28569930999999998</v>
      </c>
    </row>
    <row r="16" spans="1:4" x14ac:dyDescent="0.25">
      <c r="A16" s="1">
        <v>43344</v>
      </c>
      <c r="B16" s="10">
        <v>0.24760537599999999</v>
      </c>
      <c r="C16" s="10">
        <v>0.65128256699999998</v>
      </c>
      <c r="D16" s="10">
        <v>0.22922375</v>
      </c>
    </row>
    <row r="17" spans="1:4" x14ac:dyDescent="0.25">
      <c r="A17" s="1">
        <v>43435</v>
      </c>
      <c r="B17" s="10">
        <v>0.911637013</v>
      </c>
      <c r="C17" s="10">
        <v>0.81737974999999996</v>
      </c>
      <c r="D17" s="10">
        <v>0.73183387</v>
      </c>
    </row>
    <row r="18" spans="1:4" x14ac:dyDescent="0.25">
      <c r="A18" s="1">
        <v>43525</v>
      </c>
      <c r="B18" s="10">
        <v>0.258897135</v>
      </c>
      <c r="C18" s="10">
        <v>0.22379871900000001</v>
      </c>
      <c r="D18" s="10">
        <v>0.14424782</v>
      </c>
    </row>
    <row r="19" spans="1:4" x14ac:dyDescent="0.25">
      <c r="A19" s="1">
        <v>43617</v>
      </c>
      <c r="B19" s="10">
        <v>0.57674314800000004</v>
      </c>
      <c r="C19" s="10">
        <v>0.20111263500000001</v>
      </c>
      <c r="D19" s="10">
        <v>0.51677567000000002</v>
      </c>
    </row>
    <row r="20" spans="1:4" x14ac:dyDescent="0.25">
      <c r="A20" s="1">
        <v>43709</v>
      </c>
      <c r="B20" s="10">
        <v>0.20907458400000001</v>
      </c>
      <c r="C20" s="10">
        <v>0.260525214</v>
      </c>
      <c r="D20" s="10">
        <v>5.5388020000000003E-2</v>
      </c>
    </row>
    <row r="21" spans="1:4" x14ac:dyDescent="0.25">
      <c r="A21" s="1">
        <v>43800</v>
      </c>
      <c r="B21" s="10">
        <v>0.56035288299999997</v>
      </c>
      <c r="C21" s="10">
        <v>0.214487119</v>
      </c>
      <c r="D21" s="10">
        <v>0.42946057999999998</v>
      </c>
    </row>
    <row r="22" spans="1:4" x14ac:dyDescent="0.25">
      <c r="A22" s="1">
        <v>43891</v>
      </c>
      <c r="B22" s="10">
        <v>0.59181705399999995</v>
      </c>
      <c r="C22" s="10">
        <v>0.14588283099999999</v>
      </c>
      <c r="D22" s="10">
        <v>0.21227868999999999</v>
      </c>
    </row>
    <row r="23" spans="1:4" x14ac:dyDescent="0.25">
      <c r="A23" s="1">
        <v>43983</v>
      </c>
      <c r="B23" s="10">
        <v>0.32437221599999999</v>
      </c>
      <c r="C23" s="10">
        <v>0.18832562</v>
      </c>
      <c r="D23" s="10">
        <v>2.63451112</v>
      </c>
    </row>
    <row r="24" spans="1:4" x14ac:dyDescent="0.25">
      <c r="A24" s="1">
        <v>44075</v>
      </c>
      <c r="B24" s="10">
        <v>1.4429636450000001</v>
      </c>
      <c r="C24" s="10">
        <v>1.019664232</v>
      </c>
      <c r="D24" s="10">
        <v>0.19625972999999999</v>
      </c>
    </row>
    <row r="25" spans="1:4" x14ac:dyDescent="0.25">
      <c r="A25" s="1">
        <v>44166</v>
      </c>
      <c r="B25" s="10">
        <v>0.34253883499999999</v>
      </c>
      <c r="C25" s="10">
        <v>0.55020143700000002</v>
      </c>
      <c r="D25" s="10">
        <v>0.59636814000000005</v>
      </c>
    </row>
    <row r="26" spans="1:4" x14ac:dyDescent="0.25">
      <c r="A26" s="1">
        <v>44256</v>
      </c>
      <c r="B26" s="10">
        <v>2.8099021670000002</v>
      </c>
      <c r="C26" s="10">
        <v>2.1753060529999999</v>
      </c>
      <c r="D26" s="10">
        <v>2.6703333699999998</v>
      </c>
    </row>
    <row r="27" spans="1:4" x14ac:dyDescent="0.25">
      <c r="A27" s="1">
        <v>44348</v>
      </c>
      <c r="B27" s="10">
        <v>2.065688443</v>
      </c>
      <c r="C27" s="10">
        <v>0.46826557699999999</v>
      </c>
      <c r="D27" s="10">
        <v>2.0232430400000001</v>
      </c>
    </row>
    <row r="28" spans="1:4" x14ac:dyDescent="0.25">
      <c r="A28" s="1">
        <v>44440</v>
      </c>
      <c r="B28" s="10">
        <v>0.32458134900000002</v>
      </c>
      <c r="C28" s="10">
        <v>2.0453142710000001</v>
      </c>
      <c r="D28" s="10">
        <v>1.3916636</v>
      </c>
    </row>
    <row r="29" spans="1:4" x14ac:dyDescent="0.25">
      <c r="A29" s="1">
        <v>44531</v>
      </c>
      <c r="B29" s="10">
        <v>0.714906292</v>
      </c>
      <c r="C29" s="10">
        <v>0.13701724600000001</v>
      </c>
      <c r="D29" s="10">
        <v>0.83068056000000001</v>
      </c>
    </row>
    <row r="30" spans="1:4" x14ac:dyDescent="0.25">
      <c r="A30" s="1">
        <v>44621</v>
      </c>
      <c r="B30" s="10">
        <v>3.1380413370000002</v>
      </c>
      <c r="C30" s="10">
        <v>2.3525897140000001</v>
      </c>
      <c r="D30" s="10">
        <v>2.8245037599999998</v>
      </c>
    </row>
    <row r="31" spans="1:4" x14ac:dyDescent="0.25">
      <c r="A31" s="1">
        <v>44713</v>
      </c>
      <c r="B31" s="10">
        <v>2.0587117739999998</v>
      </c>
      <c r="C31" s="10">
        <v>3.7846585250000002</v>
      </c>
      <c r="D31" s="10">
        <v>1.58058743</v>
      </c>
    </row>
    <row r="32" spans="1:4" x14ac:dyDescent="0.25">
      <c r="A32" s="1">
        <v>44805</v>
      </c>
      <c r="B32" s="10">
        <v>1.9257240849999999</v>
      </c>
      <c r="C32" s="10">
        <v>2.1009925780000001</v>
      </c>
      <c r="D32" s="10">
        <v>1.5456017099999999</v>
      </c>
    </row>
    <row r="33" spans="1:4" x14ac:dyDescent="0.25">
      <c r="A33" s="1">
        <v>44896</v>
      </c>
      <c r="B33" s="10">
        <v>0.67884319299999996</v>
      </c>
      <c r="C33" s="10">
        <v>1.4211107300000001</v>
      </c>
      <c r="D33" s="10">
        <v>0.75062381</v>
      </c>
    </row>
    <row r="34" spans="1:4" x14ac:dyDescent="0.25">
      <c r="A34" s="1">
        <v>44986</v>
      </c>
      <c r="B34" s="10">
        <v>2.0757125940000001</v>
      </c>
      <c r="C34" s="10">
        <v>2.1976281329999998</v>
      </c>
      <c r="D34" s="10">
        <v>0.78259321999999998</v>
      </c>
    </row>
    <row r="35" spans="1:4" x14ac:dyDescent="0.25">
      <c r="A35" s="1">
        <v>45078</v>
      </c>
      <c r="B35" s="10">
        <v>8.2288729999999994E-3</v>
      </c>
      <c r="C35" s="10">
        <v>0.85653376699999995</v>
      </c>
      <c r="D35" s="10">
        <v>0.78915880999999999</v>
      </c>
    </row>
    <row r="36" spans="1:4" x14ac:dyDescent="0.25">
      <c r="A36" s="1">
        <v>45170</v>
      </c>
      <c r="B36" s="10">
        <v>0.49073240899999998</v>
      </c>
      <c r="C36" s="10">
        <v>0.960751091</v>
      </c>
      <c r="D36" s="10">
        <v>0.29979293000000001</v>
      </c>
    </row>
    <row r="37" spans="1:4" x14ac:dyDescent="0.25">
      <c r="A37" s="1">
        <v>45261</v>
      </c>
      <c r="B37" s="10">
        <v>0.53577170399999996</v>
      </c>
      <c r="C37" s="10">
        <v>0.489983593</v>
      </c>
      <c r="D37" s="10">
        <v>0.41106951000000003</v>
      </c>
    </row>
    <row r="38" spans="1:4" x14ac:dyDescent="0.25">
      <c r="A38" s="1">
        <v>45352</v>
      </c>
      <c r="B38" s="10">
        <v>1.218817576</v>
      </c>
      <c r="C38" s="10">
        <v>0.95603487899999995</v>
      </c>
      <c r="D38" s="10">
        <v>0.86659271999999998</v>
      </c>
    </row>
    <row r="39" spans="1:4" x14ac:dyDescent="0.25">
      <c r="A39" s="1">
        <v>45444</v>
      </c>
      <c r="B39" s="10">
        <v>0.247903177</v>
      </c>
      <c r="C39" s="10">
        <v>0.93120363100000003</v>
      </c>
      <c r="D39" s="10">
        <v>0.32037829000000001</v>
      </c>
    </row>
    <row r="40" spans="1:4" x14ac:dyDescent="0.25">
      <c r="A40" s="1">
        <v>45536</v>
      </c>
      <c r="B40" s="10">
        <v>0.24129389800000001</v>
      </c>
      <c r="C40" s="10">
        <v>0.514518963</v>
      </c>
      <c r="D40" s="10">
        <v>0.33643900999999998</v>
      </c>
    </row>
    <row r="41" spans="1:4" x14ac:dyDescent="0.25">
      <c r="A41" s="1">
        <v>45627</v>
      </c>
      <c r="B41" s="10">
        <v>0.24280409999999999</v>
      </c>
      <c r="C41" s="10">
        <v>0.28865248100000002</v>
      </c>
      <c r="D41" s="10">
        <v>0.19379233000000001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19A83-46C7-45D8-BDFF-11B1607CCEDD}">
  <sheetPr codeName="Sheet8">
    <tabColor rgb="FFC00000"/>
  </sheetPr>
  <dimension ref="A1:S216"/>
  <sheetViews>
    <sheetView workbookViewId="0">
      <pane xSplit="1" ySplit="14" topLeftCell="B87" activePane="bottomRight" state="frozen"/>
      <selection pane="topRight" activeCell="B1" sqref="B1"/>
      <selection pane="bottomLeft" activeCell="A15" sqref="A15"/>
      <selection pane="bottomRight" activeCell="D90" sqref="D90"/>
    </sheetView>
  </sheetViews>
  <sheetFormatPr defaultRowHeight="15" x14ac:dyDescent="0.25"/>
  <cols>
    <col min="1" max="1" width="9.7109375" bestFit="1" customWidth="1"/>
  </cols>
  <sheetData>
    <row r="1" spans="1:19" x14ac:dyDescent="0.25">
      <c r="M1" t="s">
        <v>15</v>
      </c>
      <c r="N1" t="s">
        <v>16</v>
      </c>
    </row>
    <row r="2" spans="1:19" x14ac:dyDescent="0.25">
      <c r="K2" s="6" t="s">
        <v>82</v>
      </c>
      <c r="L2" s="6" t="s">
        <v>17</v>
      </c>
      <c r="M2" t="s">
        <v>18</v>
      </c>
      <c r="N2" t="s">
        <v>19</v>
      </c>
    </row>
    <row r="3" spans="1:19" x14ac:dyDescent="0.25">
      <c r="K3" t="s">
        <v>20</v>
      </c>
      <c r="M3" t="s">
        <v>21</v>
      </c>
      <c r="N3" t="s">
        <v>22</v>
      </c>
    </row>
    <row r="4" spans="1:19" x14ac:dyDescent="0.25">
      <c r="K4" t="s">
        <v>23</v>
      </c>
      <c r="M4" t="s">
        <v>24</v>
      </c>
      <c r="N4" t="s">
        <v>25</v>
      </c>
    </row>
    <row r="5" spans="1:19" x14ac:dyDescent="0.25">
      <c r="K5" t="s">
        <v>26</v>
      </c>
      <c r="M5" t="s">
        <v>27</v>
      </c>
      <c r="N5" t="s">
        <v>356</v>
      </c>
    </row>
    <row r="6" spans="1:19" x14ac:dyDescent="0.25">
      <c r="K6" t="s">
        <v>28</v>
      </c>
      <c r="M6" t="s">
        <v>29</v>
      </c>
      <c r="N6" t="s">
        <v>30</v>
      </c>
    </row>
    <row r="7" spans="1:19" x14ac:dyDescent="0.25">
      <c r="K7" t="s">
        <v>31</v>
      </c>
      <c r="M7" t="s">
        <v>32</v>
      </c>
      <c r="N7" t="s">
        <v>32</v>
      </c>
    </row>
    <row r="8" spans="1:19" x14ac:dyDescent="0.25">
      <c r="K8" t="s">
        <v>33</v>
      </c>
      <c r="M8" t="s">
        <v>34</v>
      </c>
      <c r="N8" t="s">
        <v>394</v>
      </c>
    </row>
    <row r="9" spans="1:19" x14ac:dyDescent="0.25">
      <c r="K9" t="s">
        <v>35</v>
      </c>
      <c r="M9" t="s">
        <v>36</v>
      </c>
      <c r="N9" t="s">
        <v>37</v>
      </c>
    </row>
    <row r="10" spans="1:19" x14ac:dyDescent="0.25">
      <c r="K10" t="s">
        <v>38</v>
      </c>
      <c r="M10" t="s">
        <v>39</v>
      </c>
      <c r="N10" t="s">
        <v>39</v>
      </c>
    </row>
    <row r="11" spans="1:19" x14ac:dyDescent="0.25">
      <c r="K11" t="s">
        <v>40</v>
      </c>
      <c r="M11" t="s">
        <v>41</v>
      </c>
      <c r="N11" t="s">
        <v>41</v>
      </c>
    </row>
    <row r="12" spans="1:19" x14ac:dyDescent="0.25">
      <c r="K12" t="s">
        <v>42</v>
      </c>
      <c r="M12" t="s">
        <v>43</v>
      </c>
      <c r="N12" t="s">
        <v>44</v>
      </c>
    </row>
    <row r="13" spans="1:19" x14ac:dyDescent="0.25">
      <c r="K13" t="s">
        <v>45</v>
      </c>
      <c r="M13" t="s">
        <v>46</v>
      </c>
      <c r="N13" t="s">
        <v>47</v>
      </c>
      <c r="Q13" t="s">
        <v>393</v>
      </c>
      <c r="S13" t="s">
        <v>48</v>
      </c>
    </row>
    <row r="14" spans="1:19" x14ac:dyDescent="0.25">
      <c r="B14" t="s">
        <v>83</v>
      </c>
      <c r="C14" t="s">
        <v>4</v>
      </c>
      <c r="D14" t="s">
        <v>5</v>
      </c>
      <c r="E14" t="s">
        <v>6</v>
      </c>
      <c r="F14" t="s">
        <v>84</v>
      </c>
      <c r="K14" t="s">
        <v>49</v>
      </c>
      <c r="M14" t="s">
        <v>50</v>
      </c>
      <c r="N14" t="s">
        <v>50</v>
      </c>
      <c r="P14" t="s">
        <v>51</v>
      </c>
      <c r="Q14" t="s">
        <v>51</v>
      </c>
      <c r="S14" s="7" t="s">
        <v>51</v>
      </c>
    </row>
    <row r="15" spans="1:19" x14ac:dyDescent="0.25">
      <c r="A15" s="4">
        <v>43525</v>
      </c>
      <c r="B15" s="2">
        <v>1.0154191426115</v>
      </c>
      <c r="C15" s="2"/>
      <c r="D15" s="2"/>
      <c r="E15" s="2"/>
      <c r="F15" s="2">
        <f>S19</f>
        <v>0.91494271045373665</v>
      </c>
      <c r="K15" t="s">
        <v>52</v>
      </c>
      <c r="L15" s="8">
        <v>43190</v>
      </c>
      <c r="M15" s="2">
        <v>408.35</v>
      </c>
      <c r="N15" s="5">
        <v>101.37966666666667</v>
      </c>
      <c r="O15" s="2"/>
      <c r="P15" s="2">
        <f>100*M15/$N15</f>
        <v>402.79280197541254</v>
      </c>
      <c r="Q15" s="2">
        <f t="shared" ref="Q15:Q44" si="0">100*P15/AVERAGE(P$15:P$18)</f>
        <v>98.603540102064898</v>
      </c>
      <c r="R15" s="2"/>
      <c r="S15" s="2"/>
    </row>
    <row r="16" spans="1:19" x14ac:dyDescent="0.25">
      <c r="A16" s="4">
        <v>43556</v>
      </c>
      <c r="B16" s="2">
        <v>1.10099385807509</v>
      </c>
      <c r="C16" s="2"/>
      <c r="D16" s="2"/>
      <c r="E16" s="2"/>
      <c r="F16" s="2"/>
      <c r="K16" t="s">
        <v>53</v>
      </c>
      <c r="L16" s="8">
        <v>43281</v>
      </c>
      <c r="M16" s="2">
        <v>415.85</v>
      </c>
      <c r="N16" s="5">
        <v>101.91199999999999</v>
      </c>
      <c r="O16" s="2"/>
      <c r="P16" s="2">
        <f t="shared" ref="P16:P40" si="1">100*M16/$N16</f>
        <v>408.04811994662066</v>
      </c>
      <c r="Q16" s="2">
        <f t="shared" si="0"/>
        <v>99.890040143231857</v>
      </c>
      <c r="R16" s="2"/>
      <c r="S16" s="2">
        <f t="shared" ref="S16:S40" si="2">100*(LN(Q16)-LN(Q15))</f>
        <v>1.2962817782232072</v>
      </c>
    </row>
    <row r="17" spans="1:19" x14ac:dyDescent="0.25">
      <c r="A17" s="4">
        <v>43586</v>
      </c>
      <c r="B17" s="2">
        <v>1.16345337597042</v>
      </c>
      <c r="C17" s="2"/>
      <c r="D17" s="2"/>
      <c r="E17" s="2"/>
      <c r="F17" s="2"/>
      <c r="K17" t="s">
        <v>54</v>
      </c>
      <c r="L17" s="8">
        <v>43373</v>
      </c>
      <c r="M17" s="2">
        <v>420.94</v>
      </c>
      <c r="N17" s="5">
        <v>102.25433333333335</v>
      </c>
      <c r="O17" s="2"/>
      <c r="P17" s="2">
        <f t="shared" si="1"/>
        <v>411.65981555793883</v>
      </c>
      <c r="Q17" s="2">
        <f t="shared" si="0"/>
        <v>100.77418199308748</v>
      </c>
      <c r="R17" s="2"/>
      <c r="S17" s="2">
        <f t="shared" si="2"/>
        <v>0.88122093908005183</v>
      </c>
    </row>
    <row r="18" spans="1:19" x14ac:dyDescent="0.25">
      <c r="A18" s="4">
        <v>43617</v>
      </c>
      <c r="B18" s="2">
        <v>0.79162042317069103</v>
      </c>
      <c r="C18" s="2"/>
      <c r="D18" s="2"/>
      <c r="E18" s="2"/>
      <c r="F18" s="2">
        <f>S20</f>
        <v>1.100054872265499</v>
      </c>
      <c r="K18" t="s">
        <v>55</v>
      </c>
      <c r="L18" s="8">
        <v>43465</v>
      </c>
      <c r="M18" s="2">
        <v>422.36</v>
      </c>
      <c r="N18" s="5">
        <v>102.642</v>
      </c>
      <c r="O18" s="2"/>
      <c r="P18" s="2">
        <f t="shared" si="1"/>
        <v>411.4884745036145</v>
      </c>
      <c r="Q18" s="2">
        <f t="shared" si="0"/>
        <v>100.73223776161575</v>
      </c>
      <c r="R18" s="2"/>
      <c r="S18" s="2">
        <f t="shared" si="2"/>
        <v>-4.1630665790748367E-2</v>
      </c>
    </row>
    <row r="19" spans="1:19" x14ac:dyDescent="0.25">
      <c r="A19" s="4">
        <v>43647</v>
      </c>
      <c r="B19" s="2">
        <v>0.68675172687214803</v>
      </c>
      <c r="C19" s="2"/>
      <c r="D19" s="2"/>
      <c r="E19" s="2"/>
      <c r="F19" s="2"/>
      <c r="K19" t="s">
        <v>56</v>
      </c>
      <c r="L19" s="8">
        <v>43555</v>
      </c>
      <c r="M19" s="2">
        <v>427.11</v>
      </c>
      <c r="N19" s="5">
        <v>102.851</v>
      </c>
      <c r="O19" s="2"/>
      <c r="P19" s="2">
        <f t="shared" si="1"/>
        <v>415.27063421843252</v>
      </c>
      <c r="Q19" s="2">
        <f t="shared" si="0"/>
        <v>101.65810916568131</v>
      </c>
      <c r="R19" s="2"/>
      <c r="S19" s="2">
        <f t="shared" si="2"/>
        <v>0.91494271045373665</v>
      </c>
    </row>
    <row r="20" spans="1:19" x14ac:dyDescent="0.25">
      <c r="A20" s="4">
        <v>43678</v>
      </c>
      <c r="B20" s="2">
        <v>0.79350384608831503</v>
      </c>
      <c r="C20" s="2"/>
      <c r="D20" s="2"/>
      <c r="E20" s="2"/>
      <c r="F20" s="2"/>
      <c r="K20" t="s">
        <v>57</v>
      </c>
      <c r="L20" s="8">
        <v>43646</v>
      </c>
      <c r="M20" s="2">
        <v>434.25</v>
      </c>
      <c r="N20" s="5">
        <v>103.42633333333333</v>
      </c>
      <c r="O20" s="2"/>
      <c r="P20" s="2">
        <f t="shared" si="1"/>
        <v>419.86405783182232</v>
      </c>
      <c r="Q20" s="2">
        <f t="shared" si="0"/>
        <v>102.7825776945313</v>
      </c>
      <c r="R20" s="2"/>
      <c r="S20" s="2">
        <f>100*(LN(Q20)-LN(Q19))</f>
        <v>1.100054872265499</v>
      </c>
    </row>
    <row r="21" spans="1:19" x14ac:dyDescent="0.25">
      <c r="A21" s="4">
        <v>43709</v>
      </c>
      <c r="B21" s="2">
        <v>0.99273305820970503</v>
      </c>
      <c r="C21" s="2"/>
      <c r="D21" s="2"/>
      <c r="E21" s="2"/>
      <c r="F21" s="2">
        <f>S21</f>
        <v>1.0252794670883247</v>
      </c>
      <c r="K21" t="s">
        <v>58</v>
      </c>
      <c r="L21" s="8">
        <v>43738</v>
      </c>
      <c r="M21" s="2">
        <v>439.78</v>
      </c>
      <c r="N21" s="5">
        <v>103.675</v>
      </c>
      <c r="O21" s="2"/>
      <c r="P21" s="2">
        <f t="shared" si="1"/>
        <v>424.19098143236073</v>
      </c>
      <c r="Q21" s="2">
        <f t="shared" si="0"/>
        <v>103.84180711142216</v>
      </c>
      <c r="R21" s="2"/>
      <c r="S21" s="2">
        <f t="shared" si="2"/>
        <v>1.0252794670883247</v>
      </c>
    </row>
    <row r="22" spans="1:19" x14ac:dyDescent="0.25">
      <c r="A22" s="4">
        <v>43739</v>
      </c>
      <c r="B22" s="2">
        <v>1.0782561143535301</v>
      </c>
      <c r="C22" s="2"/>
      <c r="D22" s="2"/>
      <c r="E22" s="2"/>
      <c r="F22" s="2"/>
      <c r="K22" t="s">
        <v>59</v>
      </c>
      <c r="L22" s="8">
        <v>43830</v>
      </c>
      <c r="M22" s="2">
        <v>443.69</v>
      </c>
      <c r="N22" s="5">
        <v>104.08266666666667</v>
      </c>
      <c r="O22" s="2"/>
      <c r="P22" s="2">
        <f t="shared" si="1"/>
        <v>426.28615715713153</v>
      </c>
      <c r="Q22" s="2">
        <f t="shared" si="0"/>
        <v>104.35470541195069</v>
      </c>
      <c r="R22" s="2"/>
      <c r="S22" s="2">
        <f t="shared" si="2"/>
        <v>0.49270694490077815</v>
      </c>
    </row>
    <row r="23" spans="1:19" x14ac:dyDescent="0.25">
      <c r="A23" s="4">
        <v>43770</v>
      </c>
      <c r="B23" s="2">
        <v>0.87324440093690403</v>
      </c>
      <c r="C23" s="2"/>
      <c r="D23" s="2"/>
      <c r="E23" s="2"/>
      <c r="F23" s="2"/>
      <c r="K23" t="s">
        <v>60</v>
      </c>
      <c r="L23" s="8">
        <v>43921</v>
      </c>
      <c r="M23" s="2">
        <v>448.84</v>
      </c>
      <c r="N23" s="5">
        <v>104.44466666666666</v>
      </c>
      <c r="O23" s="2"/>
      <c r="P23" s="2">
        <f t="shared" si="1"/>
        <v>429.73951119252939</v>
      </c>
      <c r="Q23" s="2">
        <f t="shared" si="0"/>
        <v>105.20008529819991</v>
      </c>
      <c r="R23" s="2"/>
      <c r="S23" s="2">
        <f t="shared" si="2"/>
        <v>0.80683860243366823</v>
      </c>
    </row>
    <row r="24" spans="1:19" x14ac:dyDescent="0.25">
      <c r="A24" s="4">
        <v>43800</v>
      </c>
      <c r="B24" s="2">
        <v>0.73220784393832605</v>
      </c>
      <c r="C24" s="2"/>
      <c r="D24" s="2"/>
      <c r="E24" s="2"/>
      <c r="F24" s="2">
        <f>S22</f>
        <v>0.49270694490077815</v>
      </c>
      <c r="K24" t="s">
        <v>61</v>
      </c>
      <c r="L24" s="8">
        <v>44012</v>
      </c>
      <c r="M24" s="2">
        <v>453.36</v>
      </c>
      <c r="N24" s="5">
        <v>104.01666666666665</v>
      </c>
      <c r="O24" s="2"/>
      <c r="P24" s="2">
        <f t="shared" si="1"/>
        <v>435.85322864925502</v>
      </c>
      <c r="Q24" s="2">
        <f t="shared" si="0"/>
        <v>106.69672123970747</v>
      </c>
      <c r="R24" s="2"/>
      <c r="S24" s="2">
        <f t="shared" si="2"/>
        <v>1.4126317937897426</v>
      </c>
    </row>
    <row r="25" spans="1:19" x14ac:dyDescent="0.25">
      <c r="A25" s="4">
        <v>43831</v>
      </c>
      <c r="B25" s="2">
        <v>0.70693806085574995</v>
      </c>
      <c r="C25" s="2"/>
      <c r="D25" s="2"/>
      <c r="E25" s="2"/>
      <c r="F25" s="2"/>
      <c r="K25" t="s">
        <v>62</v>
      </c>
      <c r="L25" s="8">
        <v>44104</v>
      </c>
      <c r="M25" s="2">
        <v>461.35</v>
      </c>
      <c r="N25" s="5">
        <v>104.83499999999999</v>
      </c>
      <c r="O25" s="2"/>
      <c r="P25" s="2">
        <f t="shared" si="1"/>
        <v>440.0724948728955</v>
      </c>
      <c r="Q25" s="2">
        <f t="shared" si="0"/>
        <v>107.72959616757029</v>
      </c>
      <c r="R25" s="2"/>
      <c r="S25" s="2">
        <f t="shared" si="2"/>
        <v>0.96339192779408833</v>
      </c>
    </row>
    <row r="26" spans="1:19" x14ac:dyDescent="0.25">
      <c r="A26" s="4">
        <v>43862</v>
      </c>
      <c r="B26" s="2">
        <v>0.83505503555235805</v>
      </c>
      <c r="C26" s="2"/>
      <c r="D26" s="2"/>
      <c r="E26" s="2"/>
      <c r="F26" s="2"/>
      <c r="K26" t="s">
        <v>63</v>
      </c>
      <c r="L26" s="8">
        <v>44196</v>
      </c>
      <c r="M26" s="2">
        <v>471.47</v>
      </c>
      <c r="N26" s="5">
        <v>105.36933333333333</v>
      </c>
      <c r="O26" s="2"/>
      <c r="P26" s="2">
        <f t="shared" si="1"/>
        <v>447.44517696483484</v>
      </c>
      <c r="Q26" s="2">
        <f t="shared" si="0"/>
        <v>109.53442622100479</v>
      </c>
      <c r="R26" s="2"/>
      <c r="S26" s="2">
        <f t="shared" si="2"/>
        <v>1.661454621875702</v>
      </c>
    </row>
    <row r="27" spans="1:19" x14ac:dyDescent="0.25">
      <c r="A27" s="4">
        <v>43891</v>
      </c>
      <c r="B27" s="2">
        <v>0.94669496268800002</v>
      </c>
      <c r="C27" s="2"/>
      <c r="D27" s="2"/>
      <c r="E27" s="2"/>
      <c r="F27" s="2">
        <f>S23</f>
        <v>0.80683860243366823</v>
      </c>
      <c r="K27" t="s">
        <v>64</v>
      </c>
      <c r="L27" s="8">
        <v>44286</v>
      </c>
      <c r="M27" s="2">
        <v>482.88</v>
      </c>
      <c r="N27" s="5">
        <v>106.56700000000001</v>
      </c>
      <c r="O27" s="2"/>
      <c r="P27" s="2">
        <f t="shared" si="1"/>
        <v>453.12338716488216</v>
      </c>
      <c r="Q27" s="2">
        <f t="shared" si="0"/>
        <v>110.92445013509275</v>
      </c>
      <c r="R27" s="2"/>
      <c r="S27" s="2">
        <f t="shared" si="2"/>
        <v>1.2610445608133958</v>
      </c>
    </row>
    <row r="28" spans="1:19" x14ac:dyDescent="0.25">
      <c r="A28" s="4">
        <v>43922</v>
      </c>
      <c r="B28" s="2">
        <v>2.8868432612283799E-2</v>
      </c>
      <c r="C28" s="2"/>
      <c r="D28" s="2"/>
      <c r="E28" s="2"/>
      <c r="F28" s="2"/>
      <c r="K28" t="s">
        <v>65</v>
      </c>
      <c r="L28" s="8">
        <v>44377</v>
      </c>
      <c r="M28" s="2">
        <v>509.7</v>
      </c>
      <c r="N28" s="5">
        <v>108.18433333333333</v>
      </c>
      <c r="O28" s="2"/>
      <c r="P28" s="2">
        <f t="shared" si="1"/>
        <v>471.14030682199831</v>
      </c>
      <c r="Q28" s="2">
        <f t="shared" si="0"/>
        <v>115.3349859023992</v>
      </c>
      <c r="R28" s="2"/>
      <c r="S28" s="2">
        <f t="shared" si="2"/>
        <v>3.8991474755079025</v>
      </c>
    </row>
    <row r="29" spans="1:19" x14ac:dyDescent="0.25">
      <c r="A29" s="4">
        <v>43952</v>
      </c>
      <c r="B29" s="2">
        <v>-0.68103984020372699</v>
      </c>
      <c r="C29" s="2"/>
      <c r="D29" s="2"/>
      <c r="E29" s="2"/>
      <c r="F29" s="2"/>
      <c r="K29" t="s">
        <v>66</v>
      </c>
      <c r="L29" s="8">
        <v>44469</v>
      </c>
      <c r="M29" s="2">
        <v>538.07000000000005</v>
      </c>
      <c r="N29" s="5">
        <v>109.65466666666667</v>
      </c>
      <c r="O29" s="2"/>
      <c r="P29" s="2">
        <f t="shared" si="1"/>
        <v>490.69503045926001</v>
      </c>
      <c r="Q29" s="2">
        <f t="shared" si="0"/>
        <v>120.12197555786288</v>
      </c>
      <c r="R29" s="2"/>
      <c r="S29" s="2">
        <f t="shared" si="2"/>
        <v>4.0666874595062019</v>
      </c>
    </row>
    <row r="30" spans="1:19" x14ac:dyDescent="0.25">
      <c r="A30" s="4">
        <v>43983</v>
      </c>
      <c r="B30" s="2">
        <v>1.09257779355652</v>
      </c>
      <c r="C30" s="2"/>
      <c r="D30" s="2"/>
      <c r="E30" s="2"/>
      <c r="F30" s="2">
        <f>S24</f>
        <v>1.4126317937897426</v>
      </c>
      <c r="K30" t="s">
        <v>67</v>
      </c>
      <c r="L30" s="8">
        <v>44561</v>
      </c>
      <c r="M30" s="2">
        <v>556.49</v>
      </c>
      <c r="N30" s="5">
        <v>111.48433333333332</v>
      </c>
      <c r="O30" s="2"/>
      <c r="P30" s="2">
        <f t="shared" si="1"/>
        <v>499.16430709247641</v>
      </c>
      <c r="Q30" s="2">
        <f t="shared" si="0"/>
        <v>122.19525157978595</v>
      </c>
      <c r="R30" s="2"/>
      <c r="S30" s="2">
        <f t="shared" si="2"/>
        <v>1.7112498691077782</v>
      </c>
    </row>
    <row r="31" spans="1:19" x14ac:dyDescent="0.25">
      <c r="A31" s="4">
        <v>44013</v>
      </c>
      <c r="B31" s="2">
        <v>2.9144366658099998</v>
      </c>
      <c r="C31" s="2"/>
      <c r="D31" s="2"/>
      <c r="E31" s="2"/>
      <c r="F31" s="2"/>
      <c r="K31" t="s">
        <v>68</v>
      </c>
      <c r="L31" s="8">
        <v>44651</v>
      </c>
      <c r="M31" s="2">
        <v>576.83000000000004</v>
      </c>
      <c r="N31" s="5">
        <v>113.58166666666666</v>
      </c>
      <c r="O31" s="2"/>
      <c r="P31" s="2">
        <f t="shared" si="1"/>
        <v>507.85484746658068</v>
      </c>
      <c r="Q31" s="2">
        <f t="shared" si="0"/>
        <v>124.32269288976973</v>
      </c>
      <c r="R31" s="2"/>
      <c r="S31" s="2">
        <f t="shared" si="2"/>
        <v>1.7260359131869407</v>
      </c>
    </row>
    <row r="32" spans="1:19" x14ac:dyDescent="0.25">
      <c r="A32" s="4">
        <v>44044</v>
      </c>
      <c r="B32" s="2">
        <v>4.25723852300957</v>
      </c>
      <c r="C32" s="2"/>
      <c r="D32" s="2"/>
      <c r="E32" s="2"/>
      <c r="F32" s="2"/>
      <c r="K32" t="s">
        <v>69</v>
      </c>
      <c r="L32" s="8">
        <v>44742</v>
      </c>
      <c r="M32" s="2">
        <v>614.30999999999995</v>
      </c>
      <c r="N32" s="5">
        <v>115.65833333333335</v>
      </c>
      <c r="O32" s="2"/>
      <c r="P32" s="2">
        <f t="shared" si="1"/>
        <v>531.14201311333659</v>
      </c>
      <c r="Q32" s="2">
        <f t="shared" si="0"/>
        <v>130.02338307204732</v>
      </c>
      <c r="R32" s="2"/>
      <c r="S32" s="2">
        <f t="shared" si="2"/>
        <v>4.4833756727443053</v>
      </c>
    </row>
    <row r="33" spans="1:19" x14ac:dyDescent="0.25">
      <c r="A33" s="4">
        <v>44075</v>
      </c>
      <c r="B33" s="2">
        <v>0.90425217319331896</v>
      </c>
      <c r="C33" s="2"/>
      <c r="D33" s="2"/>
      <c r="E33" s="2"/>
      <c r="F33" s="2">
        <f>S25</f>
        <v>0.96339192779408833</v>
      </c>
      <c r="K33" t="s">
        <v>70</v>
      </c>
      <c r="L33" s="8">
        <v>44834</v>
      </c>
      <c r="M33" s="2">
        <v>624.03</v>
      </c>
      <c r="N33" s="5">
        <v>116.98599999999999</v>
      </c>
      <c r="O33" s="2"/>
      <c r="P33" s="2">
        <f t="shared" si="1"/>
        <v>533.42280272853168</v>
      </c>
      <c r="Q33" s="2">
        <f t="shared" si="0"/>
        <v>130.58171958944118</v>
      </c>
      <c r="R33" s="2"/>
      <c r="S33" s="2">
        <f t="shared" si="2"/>
        <v>0.42849304635677044</v>
      </c>
    </row>
    <row r="34" spans="1:19" x14ac:dyDescent="0.25">
      <c r="A34" s="4">
        <v>44105</v>
      </c>
      <c r="B34" s="2">
        <v>-7.1394722162904004E-2</v>
      </c>
      <c r="C34" s="2"/>
      <c r="D34" s="2"/>
      <c r="E34" s="2"/>
      <c r="F34" s="2"/>
      <c r="K34" t="s">
        <v>71</v>
      </c>
      <c r="L34" s="8">
        <v>44926</v>
      </c>
      <c r="M34" s="2">
        <v>617.99</v>
      </c>
      <c r="N34" s="5">
        <v>118.17566666666666</v>
      </c>
      <c r="O34" s="2"/>
      <c r="P34" s="2">
        <f t="shared" si="1"/>
        <v>522.94183517757472</v>
      </c>
      <c r="Q34" s="2">
        <f t="shared" si="0"/>
        <v>128.01598231918501</v>
      </c>
      <c r="R34" s="2"/>
      <c r="S34" s="2">
        <f t="shared" si="2"/>
        <v>-1.9844116535844059</v>
      </c>
    </row>
    <row r="35" spans="1:19" x14ac:dyDescent="0.25">
      <c r="A35" s="4">
        <v>44136</v>
      </c>
      <c r="B35" s="2">
        <v>-0.92461341498710303</v>
      </c>
      <c r="C35" s="2"/>
      <c r="D35" s="2"/>
      <c r="E35" s="2"/>
      <c r="F35" s="2"/>
      <c r="K35" t="s">
        <v>72</v>
      </c>
      <c r="L35" s="8">
        <v>45016</v>
      </c>
      <c r="M35" s="2">
        <v>621.64</v>
      </c>
      <c r="N35" s="5">
        <v>119.30833333333334</v>
      </c>
      <c r="O35" s="2"/>
      <c r="P35" s="2">
        <f t="shared" si="1"/>
        <v>521.03652999930148</v>
      </c>
      <c r="Q35" s="2">
        <f t="shared" si="0"/>
        <v>127.54956426347209</v>
      </c>
      <c r="R35" s="2"/>
      <c r="S35" s="2">
        <f t="shared" si="2"/>
        <v>-0.36500896133784266</v>
      </c>
    </row>
    <row r="36" spans="1:19" x14ac:dyDescent="0.25">
      <c r="A36" s="4">
        <v>44166</v>
      </c>
      <c r="B36" s="2">
        <v>1.9239164049958299</v>
      </c>
      <c r="C36" s="2"/>
      <c r="D36" s="2"/>
      <c r="E36" s="2"/>
      <c r="F36" s="2">
        <f>S26</f>
        <v>1.661454621875702</v>
      </c>
      <c r="K36" t="s">
        <v>73</v>
      </c>
      <c r="L36" s="8">
        <v>45107</v>
      </c>
      <c r="M36" s="2">
        <v>640.12</v>
      </c>
      <c r="N36" s="5">
        <v>120.19</v>
      </c>
      <c r="O36" s="2"/>
      <c r="P36" s="2">
        <f t="shared" si="1"/>
        <v>532.59006572926205</v>
      </c>
      <c r="Q36" s="2">
        <f t="shared" si="0"/>
        <v>130.37786585695326</v>
      </c>
      <c r="R36" s="2"/>
      <c r="S36" s="2">
        <f t="shared" si="2"/>
        <v>2.193186634396227</v>
      </c>
    </row>
    <row r="37" spans="1:19" x14ac:dyDescent="0.25">
      <c r="A37" s="4">
        <v>44197</v>
      </c>
      <c r="B37" s="2">
        <v>1.9276471330618099</v>
      </c>
      <c r="C37" s="2"/>
      <c r="D37" s="2"/>
      <c r="E37" s="2"/>
      <c r="F37" s="2"/>
      <c r="K37" t="s">
        <v>74</v>
      </c>
      <c r="L37" s="8">
        <v>45199</v>
      </c>
      <c r="M37" s="2">
        <v>651.29999999999995</v>
      </c>
      <c r="N37" s="5">
        <v>120.99866666666667</v>
      </c>
      <c r="O37" s="2"/>
      <c r="P37" s="2">
        <f t="shared" si="1"/>
        <v>538.27039416412299</v>
      </c>
      <c r="Q37" s="2">
        <f t="shared" si="0"/>
        <v>131.76840831419881</v>
      </c>
      <c r="R37" s="2"/>
      <c r="S37" s="2">
        <f t="shared" si="2"/>
        <v>1.0609004486981988</v>
      </c>
    </row>
    <row r="38" spans="1:19" x14ac:dyDescent="0.25">
      <c r="A38" s="4">
        <v>44228</v>
      </c>
      <c r="B38" s="2">
        <v>1.81947695406499</v>
      </c>
      <c r="C38" s="2"/>
      <c r="D38" s="2"/>
      <c r="E38" s="2"/>
      <c r="F38" s="2"/>
      <c r="K38" t="s">
        <v>75</v>
      </c>
      <c r="L38" s="8">
        <v>45291</v>
      </c>
      <c r="M38" s="2">
        <v>652.82000000000005</v>
      </c>
      <c r="N38" s="5">
        <v>121.54566666666665</v>
      </c>
      <c r="O38" s="2"/>
      <c r="P38" s="2">
        <f t="shared" si="1"/>
        <v>537.09853909504534</v>
      </c>
      <c r="Q38" s="2">
        <f t="shared" si="0"/>
        <v>131.48153859425616</v>
      </c>
      <c r="R38" s="2"/>
      <c r="S38" s="2">
        <f t="shared" si="2"/>
        <v>-0.21794483673334142</v>
      </c>
    </row>
    <row r="39" spans="1:19" x14ac:dyDescent="0.25">
      <c r="A39" s="4">
        <v>44256</v>
      </c>
      <c r="B39" s="2">
        <v>1.37371496750527</v>
      </c>
      <c r="C39" s="2"/>
      <c r="D39" s="2"/>
      <c r="E39" s="2"/>
      <c r="F39" s="2">
        <f>S27</f>
        <v>1.2610445608133958</v>
      </c>
      <c r="K39" t="s">
        <v>76</v>
      </c>
      <c r="L39" s="8">
        <v>45382</v>
      </c>
      <c r="M39" s="2">
        <v>661.67</v>
      </c>
      <c r="N39" s="5">
        <v>122.622</v>
      </c>
      <c r="O39" s="2"/>
      <c r="P39" s="2">
        <f t="shared" si="1"/>
        <v>539.60137658821418</v>
      </c>
      <c r="Q39" s="2">
        <f t="shared" si="0"/>
        <v>132.09423235620102</v>
      </c>
      <c r="R39" s="2"/>
      <c r="S39" s="2">
        <f t="shared" si="2"/>
        <v>0.46490985366718363</v>
      </c>
    </row>
    <row r="40" spans="1:19" x14ac:dyDescent="0.25">
      <c r="A40" s="4">
        <v>44287</v>
      </c>
      <c r="B40" s="2">
        <v>1.10274401787601</v>
      </c>
      <c r="C40" s="2"/>
      <c r="D40" s="2"/>
      <c r="E40" s="2"/>
      <c r="F40" s="2"/>
      <c r="K40" t="s">
        <v>77</v>
      </c>
      <c r="L40" s="8">
        <v>45473</v>
      </c>
      <c r="M40" s="2">
        <v>678.23</v>
      </c>
      <c r="N40" s="5">
        <v>123.40933333333334</v>
      </c>
      <c r="O40" s="2"/>
      <c r="P40" s="2">
        <f t="shared" si="1"/>
        <v>549.5775576131465</v>
      </c>
      <c r="Q40" s="2">
        <f t="shared" si="0"/>
        <v>134.5363980576065</v>
      </c>
      <c r="R40" s="2"/>
      <c r="S40" s="2">
        <f t="shared" si="2"/>
        <v>1.831923057968865</v>
      </c>
    </row>
    <row r="41" spans="1:19" x14ac:dyDescent="0.25">
      <c r="A41" s="4">
        <v>44317</v>
      </c>
      <c r="B41" s="2">
        <v>0.87628217621800497</v>
      </c>
      <c r="C41" s="2"/>
      <c r="D41" s="2"/>
      <c r="E41" s="2"/>
      <c r="F41" s="2"/>
      <c r="K41" t="s">
        <v>78</v>
      </c>
      <c r="L41" s="8">
        <v>45565</v>
      </c>
      <c r="M41" s="2">
        <v>685.61</v>
      </c>
      <c r="N41" s="5">
        <v>123.92966666666666</v>
      </c>
      <c r="O41" s="2"/>
      <c r="P41" s="2">
        <f t="shared" ref="P41:P44" si="3">100*M41/$N41</f>
        <v>553.22508196853596</v>
      </c>
      <c r="Q41" s="2">
        <f t="shared" si="0"/>
        <v>135.42931077175143</v>
      </c>
      <c r="R41" s="2"/>
      <c r="S41" s="2">
        <f t="shared" ref="S41:S43" si="4">100*(LN(Q41)-LN(Q40))</f>
        <v>0.66150325096430151</v>
      </c>
    </row>
    <row r="42" spans="1:19" x14ac:dyDescent="0.25">
      <c r="A42" s="4">
        <v>44348</v>
      </c>
      <c r="B42" s="2">
        <v>3.5490210204552701</v>
      </c>
      <c r="C42" s="2"/>
      <c r="D42" s="2"/>
      <c r="E42" s="2"/>
      <c r="F42" s="2">
        <f>S28</f>
        <v>3.8991474755079025</v>
      </c>
      <c r="K42" t="s">
        <v>79</v>
      </c>
      <c r="L42" s="8">
        <v>45657</v>
      </c>
      <c r="M42" s="2">
        <v>688.82</v>
      </c>
      <c r="N42" s="5">
        <v>124.70333333333333</v>
      </c>
      <c r="O42" s="2"/>
      <c r="P42" s="2">
        <f t="shared" si="3"/>
        <v>552.36695089679506</v>
      </c>
      <c r="Q42" s="2">
        <f t="shared" si="0"/>
        <v>135.21924057901151</v>
      </c>
      <c r="R42" s="2"/>
      <c r="S42" s="2">
        <f t="shared" si="4"/>
        <v>-0.1552347011479327</v>
      </c>
    </row>
    <row r="43" spans="1:19" x14ac:dyDescent="0.25">
      <c r="A43" s="4">
        <v>44378</v>
      </c>
      <c r="B43" s="2">
        <v>3.5909659573844501</v>
      </c>
      <c r="C43" s="2"/>
      <c r="D43" s="2"/>
      <c r="E43" s="2"/>
      <c r="F43" s="2"/>
      <c r="K43" t="s">
        <v>80</v>
      </c>
      <c r="L43" s="8">
        <v>45747</v>
      </c>
      <c r="M43" s="2">
        <v>693.7</v>
      </c>
      <c r="N43" s="5">
        <v>125.75966666666666</v>
      </c>
      <c r="O43" s="2"/>
      <c r="P43" s="2">
        <f t="shared" si="3"/>
        <v>551.60769616119637</v>
      </c>
      <c r="Q43" s="2">
        <f t="shared" si="0"/>
        <v>135.03337527952718</v>
      </c>
      <c r="R43" s="2"/>
      <c r="S43" s="2">
        <f t="shared" si="4"/>
        <v>-0.13754932820786436</v>
      </c>
    </row>
    <row r="44" spans="1:19" x14ac:dyDescent="0.25">
      <c r="A44" s="4">
        <v>44409</v>
      </c>
      <c r="B44" s="2">
        <v>3.3210196047288898</v>
      </c>
      <c r="C44" s="2"/>
      <c r="D44" s="2"/>
      <c r="E44" s="2"/>
      <c r="F44" s="2"/>
      <c r="K44" t="s">
        <v>81</v>
      </c>
      <c r="L44" s="8">
        <v>45838</v>
      </c>
      <c r="M44" s="2">
        <v>703.91</v>
      </c>
      <c r="N44" s="5">
        <v>126.42433333333334</v>
      </c>
      <c r="O44" s="2"/>
      <c r="P44" s="2">
        <f t="shared" si="3"/>
        <v>556.78363606162316</v>
      </c>
      <c r="Q44" s="2">
        <f t="shared" si="0"/>
        <v>136.30044359612725</v>
      </c>
      <c r="R44" s="2"/>
      <c r="S44" s="2">
        <f>100*(LN(Q44)-LN(Q43))</f>
        <v>0.93396210779168598</v>
      </c>
    </row>
    <row r="45" spans="1:19" x14ac:dyDescent="0.25">
      <c r="A45" s="4">
        <v>44440</v>
      </c>
      <c r="B45" s="2">
        <v>4.0172865974730199</v>
      </c>
      <c r="C45" s="2"/>
      <c r="D45" s="2"/>
      <c r="E45" s="2"/>
      <c r="F45" s="2">
        <f>S29</f>
        <v>4.0666874595062019</v>
      </c>
      <c r="L45" s="8"/>
      <c r="M45" s="2"/>
      <c r="N45" s="5"/>
    </row>
    <row r="46" spans="1:19" x14ac:dyDescent="0.25">
      <c r="A46" s="4">
        <v>44470</v>
      </c>
      <c r="B46" s="2">
        <v>3.6380541602840699</v>
      </c>
      <c r="C46" s="2"/>
      <c r="D46" s="2"/>
      <c r="E46" s="2"/>
      <c r="F46" s="2"/>
      <c r="L46" s="8"/>
      <c r="M46" s="2"/>
      <c r="N46" s="5"/>
    </row>
    <row r="47" spans="1:19" x14ac:dyDescent="0.25">
      <c r="A47" s="4">
        <v>44501</v>
      </c>
      <c r="B47" s="2">
        <v>3.3455541714242401</v>
      </c>
      <c r="C47" s="2"/>
      <c r="D47" s="2"/>
      <c r="E47" s="2"/>
      <c r="F47" s="2"/>
      <c r="L47" s="8"/>
      <c r="M47" s="2"/>
      <c r="N47" s="5"/>
    </row>
    <row r="48" spans="1:19" x14ac:dyDescent="0.25">
      <c r="A48" s="4">
        <v>44531</v>
      </c>
      <c r="B48" s="2">
        <v>1.97197232687083</v>
      </c>
      <c r="C48" s="2"/>
      <c r="D48" s="2"/>
      <c r="E48" s="2"/>
      <c r="F48" s="2">
        <f>S30</f>
        <v>1.7112498691077782</v>
      </c>
      <c r="L48" s="8"/>
      <c r="M48" s="2"/>
      <c r="N48" s="5"/>
    </row>
    <row r="49" spans="1:14" x14ac:dyDescent="0.25">
      <c r="A49" s="4">
        <v>44562</v>
      </c>
      <c r="B49" s="2">
        <v>1.7269777944082501</v>
      </c>
      <c r="C49" s="2"/>
      <c r="D49" s="2"/>
      <c r="E49" s="2"/>
      <c r="F49" s="2"/>
      <c r="L49" s="8"/>
      <c r="M49" s="2"/>
      <c r="N49" s="5"/>
    </row>
    <row r="50" spans="1:14" x14ac:dyDescent="0.25">
      <c r="A50" s="4">
        <v>44593</v>
      </c>
      <c r="B50" s="2">
        <v>1.3185993542429399</v>
      </c>
      <c r="C50" s="2"/>
      <c r="D50" s="2"/>
      <c r="E50" s="2"/>
      <c r="F50" s="2"/>
      <c r="L50" s="8"/>
      <c r="M50" s="2"/>
      <c r="N50" s="5"/>
    </row>
    <row r="51" spans="1:14" x14ac:dyDescent="0.25">
      <c r="A51" s="4">
        <v>44621</v>
      </c>
      <c r="B51" s="2">
        <v>1.8349550812066799</v>
      </c>
      <c r="C51" s="2"/>
      <c r="D51" s="2"/>
      <c r="E51" s="2"/>
      <c r="F51" s="2">
        <f>S31</f>
        <v>1.7260359131869407</v>
      </c>
      <c r="L51" s="8"/>
      <c r="M51" s="2"/>
      <c r="N51" s="5"/>
    </row>
    <row r="52" spans="1:14" x14ac:dyDescent="0.25">
      <c r="A52" s="4">
        <v>44652</v>
      </c>
      <c r="B52" s="2">
        <v>1.46213499226891</v>
      </c>
      <c r="C52" s="2"/>
      <c r="D52" s="2"/>
      <c r="E52" s="2"/>
      <c r="F52" s="2"/>
      <c r="L52" s="8"/>
      <c r="M52" s="2"/>
      <c r="N52" s="5"/>
    </row>
    <row r="53" spans="1:14" x14ac:dyDescent="0.25">
      <c r="A53" s="4">
        <v>44682</v>
      </c>
      <c r="B53" s="2">
        <v>1.14505534776614</v>
      </c>
      <c r="C53" s="2"/>
      <c r="D53" s="2"/>
      <c r="E53" s="2"/>
      <c r="F53" s="2"/>
      <c r="L53" s="8"/>
      <c r="M53" s="2"/>
      <c r="N53" s="5"/>
    </row>
    <row r="54" spans="1:14" x14ac:dyDescent="0.25">
      <c r="A54" s="4">
        <v>44713</v>
      </c>
      <c r="B54" s="2">
        <v>4.1875447954133502</v>
      </c>
      <c r="C54" s="2"/>
      <c r="D54" s="2"/>
      <c r="E54" s="2"/>
      <c r="F54" s="2">
        <f>S32</f>
        <v>4.4833756727443053</v>
      </c>
      <c r="L54" s="8"/>
      <c r="M54" s="2"/>
      <c r="N54" s="5"/>
    </row>
    <row r="55" spans="1:14" x14ac:dyDescent="0.25">
      <c r="A55" s="4">
        <v>44743</v>
      </c>
      <c r="B55" s="2">
        <v>3.8433664329727999</v>
      </c>
      <c r="C55" s="2"/>
      <c r="D55" s="2"/>
      <c r="E55" s="2"/>
      <c r="F55" s="2"/>
      <c r="L55" s="8"/>
      <c r="M55" s="2"/>
      <c r="N55" s="5"/>
    </row>
    <row r="56" spans="1:14" x14ac:dyDescent="0.25">
      <c r="A56" s="4">
        <v>44774</v>
      </c>
      <c r="B56" s="2">
        <v>3.3663527812193901</v>
      </c>
      <c r="C56" s="2"/>
      <c r="D56" s="2"/>
      <c r="E56" s="2"/>
      <c r="F56" s="2"/>
      <c r="L56" s="8"/>
      <c r="M56" s="2"/>
      <c r="N56" s="5"/>
    </row>
    <row r="57" spans="1:14" x14ac:dyDescent="0.25">
      <c r="A57" s="4">
        <v>44805</v>
      </c>
      <c r="B57" s="2">
        <v>0.40288627037368202</v>
      </c>
      <c r="C57" s="2"/>
      <c r="D57" s="2"/>
      <c r="E57" s="2"/>
      <c r="F57" s="2">
        <f>S33</f>
        <v>0.42849304635677044</v>
      </c>
      <c r="L57" s="8"/>
      <c r="M57" s="2"/>
      <c r="N57" s="5"/>
    </row>
    <row r="58" spans="1:14" x14ac:dyDescent="0.25">
      <c r="A58" s="4">
        <v>44835</v>
      </c>
      <c r="B58" s="2">
        <v>2.4139106415670599E-2</v>
      </c>
      <c r="C58" s="2"/>
      <c r="D58" s="2"/>
      <c r="E58" s="2"/>
      <c r="F58" s="2"/>
      <c r="L58" s="8"/>
      <c r="M58" s="2"/>
      <c r="N58" s="5"/>
    </row>
    <row r="59" spans="1:14" x14ac:dyDescent="0.25">
      <c r="A59" s="4">
        <v>44866</v>
      </c>
      <c r="B59" s="2">
        <v>-0.36872075465300902</v>
      </c>
      <c r="C59" s="2"/>
      <c r="D59" s="2"/>
      <c r="E59" s="2"/>
      <c r="F59" s="2"/>
      <c r="L59" s="8"/>
      <c r="M59" s="2"/>
      <c r="N59" s="5"/>
    </row>
    <row r="60" spans="1:14" x14ac:dyDescent="0.25">
      <c r="A60" s="4">
        <v>44896</v>
      </c>
      <c r="B60" s="2">
        <v>-1.69810630756722</v>
      </c>
      <c r="C60" s="2"/>
      <c r="D60" s="2"/>
      <c r="E60" s="2"/>
      <c r="F60" s="2">
        <f>S34</f>
        <v>-1.9844116535844059</v>
      </c>
      <c r="L60" s="8"/>
      <c r="M60" s="2"/>
      <c r="N60" s="5"/>
    </row>
    <row r="61" spans="1:14" x14ac:dyDescent="0.25">
      <c r="A61" s="4">
        <v>44927</v>
      </c>
      <c r="B61" s="2">
        <v>-1.7297764535550599</v>
      </c>
      <c r="C61" s="2"/>
      <c r="D61" s="2"/>
      <c r="E61" s="2"/>
      <c r="F61" s="2"/>
      <c r="L61" s="8"/>
      <c r="M61" s="2"/>
      <c r="N61" s="5"/>
    </row>
    <row r="62" spans="1:14" x14ac:dyDescent="0.25">
      <c r="A62" s="4">
        <v>44958</v>
      </c>
      <c r="B62" s="2">
        <v>-1.22143352654009</v>
      </c>
      <c r="C62" s="2"/>
      <c r="D62" s="2"/>
      <c r="E62" s="2"/>
      <c r="F62" s="2"/>
      <c r="L62" s="8"/>
      <c r="M62" s="2"/>
      <c r="N62" s="5"/>
    </row>
    <row r="63" spans="1:14" x14ac:dyDescent="0.25">
      <c r="A63" s="4">
        <v>44986</v>
      </c>
      <c r="B63" s="2">
        <v>-0.27699557732443397</v>
      </c>
      <c r="C63" s="2"/>
      <c r="D63" s="2"/>
      <c r="E63" s="2"/>
      <c r="F63" s="2">
        <f>S35</f>
        <v>-0.36500896133784266</v>
      </c>
      <c r="L63" s="8"/>
      <c r="M63" s="2"/>
      <c r="N63" s="5"/>
    </row>
    <row r="64" spans="1:14" x14ac:dyDescent="0.25">
      <c r="A64" s="4">
        <v>45017</v>
      </c>
      <c r="B64" s="2">
        <v>0.33742332597393898</v>
      </c>
      <c r="C64" s="2"/>
      <c r="D64" s="2"/>
      <c r="E64" s="2"/>
      <c r="F64" s="2"/>
      <c r="L64" s="8"/>
      <c r="M64" s="2"/>
      <c r="N64" s="5"/>
    </row>
    <row r="65" spans="1:14" x14ac:dyDescent="0.25">
      <c r="A65" s="4">
        <v>45047</v>
      </c>
      <c r="B65" s="2">
        <v>0.92452571238736003</v>
      </c>
      <c r="C65" s="2"/>
      <c r="D65" s="2"/>
      <c r="E65" s="2"/>
      <c r="F65" s="2"/>
      <c r="L65" s="8"/>
      <c r="M65" s="2"/>
      <c r="N65" s="5"/>
    </row>
    <row r="66" spans="1:14" x14ac:dyDescent="0.25">
      <c r="A66" s="4">
        <v>45078</v>
      </c>
      <c r="B66" s="2">
        <v>1.9206325552036501</v>
      </c>
      <c r="C66" s="2"/>
      <c r="D66" s="2"/>
      <c r="E66" s="2"/>
      <c r="F66" s="2">
        <f>S36</f>
        <v>2.193186634396227</v>
      </c>
      <c r="L66" s="8"/>
      <c r="M66" s="2"/>
      <c r="N66" s="5"/>
    </row>
    <row r="67" spans="1:14" x14ac:dyDescent="0.25">
      <c r="A67" s="4">
        <v>45108</v>
      </c>
      <c r="B67" s="2">
        <v>2.05873596534633</v>
      </c>
      <c r="C67" s="2"/>
      <c r="D67" s="2"/>
      <c r="E67" s="2"/>
      <c r="F67" s="2"/>
      <c r="L67" s="8"/>
      <c r="M67" s="2"/>
      <c r="N67" s="5"/>
    </row>
    <row r="68" spans="1:14" x14ac:dyDescent="0.25">
      <c r="A68" s="4">
        <v>45139</v>
      </c>
      <c r="B68" s="2">
        <v>1.6506104912249799</v>
      </c>
      <c r="C68" s="2"/>
      <c r="D68" s="2"/>
      <c r="E68" s="2"/>
      <c r="F68" s="2"/>
      <c r="L68" s="8"/>
      <c r="M68" s="2"/>
      <c r="N68" s="5"/>
    </row>
    <row r="69" spans="1:14" x14ac:dyDescent="0.25">
      <c r="A69" s="4">
        <v>45170</v>
      </c>
      <c r="B69" s="2">
        <v>1.0640987885636799</v>
      </c>
      <c r="C69" s="2"/>
      <c r="D69" s="2"/>
      <c r="E69" s="2"/>
      <c r="F69" s="2">
        <f>S37</f>
        <v>1.0609004486981988</v>
      </c>
      <c r="L69" s="8"/>
      <c r="M69" s="2"/>
      <c r="N69" s="5"/>
    </row>
    <row r="70" spans="1:14" x14ac:dyDescent="0.25">
      <c r="A70" s="4">
        <v>45200</v>
      </c>
      <c r="B70" s="2">
        <v>0.67714014607739104</v>
      </c>
      <c r="C70" s="2"/>
      <c r="D70" s="2"/>
      <c r="E70" s="2"/>
      <c r="F70" s="2"/>
      <c r="L70" s="8"/>
      <c r="M70" s="2"/>
      <c r="N70" s="5"/>
    </row>
    <row r="71" spans="1:14" x14ac:dyDescent="0.25">
      <c r="A71" s="4">
        <v>45231</v>
      </c>
      <c r="B71" s="2">
        <v>0.67397738411526398</v>
      </c>
      <c r="C71" s="2"/>
      <c r="D71" s="2"/>
      <c r="E71" s="2"/>
      <c r="F71" s="2"/>
      <c r="L71" s="8"/>
      <c r="M71" s="2"/>
      <c r="N71" s="5"/>
    </row>
    <row r="72" spans="1:14" x14ac:dyDescent="0.25">
      <c r="A72" s="4">
        <v>45261</v>
      </c>
      <c r="B72" s="2">
        <v>0.10334769787965201</v>
      </c>
      <c r="C72" s="2"/>
      <c r="D72" s="2"/>
      <c r="E72" s="2"/>
      <c r="F72" s="2">
        <f>S38</f>
        <v>-0.21794483673334142</v>
      </c>
      <c r="L72" s="8"/>
      <c r="M72" s="2"/>
      <c r="N72" s="5"/>
    </row>
    <row r="73" spans="1:14" x14ac:dyDescent="0.25">
      <c r="A73" s="4">
        <v>45292</v>
      </c>
      <c r="B73" s="2">
        <v>0.13983931579829001</v>
      </c>
      <c r="C73" s="2"/>
      <c r="D73" s="2"/>
      <c r="E73" s="2"/>
      <c r="F73" s="2"/>
      <c r="L73" s="8"/>
      <c r="M73" s="2"/>
      <c r="N73" s="5"/>
    </row>
    <row r="74" spans="1:14" x14ac:dyDescent="0.25">
      <c r="A74" s="4">
        <v>45323</v>
      </c>
      <c r="B74" s="2">
        <v>0.253334347474437</v>
      </c>
      <c r="C74" s="2"/>
      <c r="D74" s="2"/>
      <c r="E74" s="2"/>
      <c r="F74" s="2"/>
      <c r="L74" s="8"/>
      <c r="M74" s="2"/>
      <c r="N74" s="5"/>
    </row>
    <row r="75" spans="1:14" x14ac:dyDescent="0.25">
      <c r="A75" s="4">
        <v>45352</v>
      </c>
      <c r="B75" s="2">
        <v>0.59333129085015202</v>
      </c>
      <c r="C75" s="2"/>
      <c r="D75" s="2"/>
      <c r="E75" s="2"/>
      <c r="F75" s="2">
        <f>S39</f>
        <v>0.46490985366718363</v>
      </c>
      <c r="L75" s="8"/>
      <c r="M75" s="2"/>
      <c r="N75" s="5"/>
    </row>
    <row r="76" spans="1:14" x14ac:dyDescent="0.25">
      <c r="A76" s="4">
        <v>45383</v>
      </c>
      <c r="B76" s="2">
        <v>0.56944161006350202</v>
      </c>
      <c r="C76" s="2"/>
      <c r="D76" s="2"/>
      <c r="E76" s="2"/>
      <c r="F76" s="2"/>
      <c r="L76" s="8"/>
      <c r="M76" s="2"/>
      <c r="N76" s="5"/>
    </row>
    <row r="77" spans="1:14" x14ac:dyDescent="0.25">
      <c r="A77" s="4">
        <v>45413</v>
      </c>
      <c r="B77" s="2">
        <v>0.28428916528070602</v>
      </c>
      <c r="C77" s="2"/>
      <c r="D77" s="2"/>
      <c r="E77" s="2"/>
      <c r="F77" s="2"/>
      <c r="L77" s="8"/>
      <c r="M77" s="2"/>
      <c r="N77" s="5"/>
    </row>
    <row r="78" spans="1:14" x14ac:dyDescent="0.25">
      <c r="A78" s="4">
        <v>45444</v>
      </c>
      <c r="B78" s="2">
        <v>1.54936616966621</v>
      </c>
      <c r="C78" s="2"/>
      <c r="D78" s="2"/>
      <c r="E78" s="2"/>
      <c r="F78" s="2">
        <f>S40</f>
        <v>1.831923057968865</v>
      </c>
      <c r="L78" s="8"/>
      <c r="M78" s="2"/>
      <c r="N78" s="5"/>
    </row>
    <row r="79" spans="1:14" x14ac:dyDescent="0.25">
      <c r="A79" s="4">
        <v>45474</v>
      </c>
      <c r="B79" s="2">
        <v>1.3997093869830799</v>
      </c>
      <c r="C79" s="2"/>
      <c r="D79" s="2"/>
      <c r="E79" s="2"/>
      <c r="F79" s="2"/>
      <c r="L79" s="8"/>
      <c r="M79" s="2"/>
      <c r="N79" s="5"/>
    </row>
    <row r="80" spans="1:14" x14ac:dyDescent="0.25">
      <c r="A80" s="4">
        <v>45505</v>
      </c>
      <c r="B80" s="2">
        <v>1.4414570642595399</v>
      </c>
      <c r="C80" s="2"/>
      <c r="D80" s="2"/>
      <c r="E80" s="2"/>
      <c r="F80" s="2"/>
      <c r="L80" s="8"/>
      <c r="M80" s="2"/>
      <c r="N80" s="5"/>
    </row>
    <row r="81" spans="1:14" x14ac:dyDescent="0.25">
      <c r="A81" s="4">
        <v>45536</v>
      </c>
      <c r="B81" s="2">
        <v>0.61816253845661295</v>
      </c>
      <c r="C81" s="2"/>
      <c r="D81" s="2"/>
      <c r="E81" s="2"/>
      <c r="F81" s="2">
        <f>S41</f>
        <v>0.66150325096430151</v>
      </c>
      <c r="L81" s="8"/>
      <c r="M81" s="2"/>
      <c r="N81" s="5"/>
    </row>
    <row r="82" spans="1:14" x14ac:dyDescent="0.25">
      <c r="A82" s="4">
        <v>45566</v>
      </c>
      <c r="B82" s="2">
        <v>0.62029606981201002</v>
      </c>
      <c r="C82" s="2"/>
      <c r="D82" s="2"/>
      <c r="E82" s="2"/>
      <c r="F82" s="2"/>
      <c r="L82" s="8"/>
      <c r="M82" s="2"/>
      <c r="N82" s="5"/>
    </row>
    <row r="83" spans="1:14" x14ac:dyDescent="0.25">
      <c r="A83" s="4">
        <v>45597</v>
      </c>
      <c r="B83" s="2">
        <v>0.55622567149250102</v>
      </c>
      <c r="C83" s="2"/>
      <c r="D83" s="2"/>
      <c r="E83" s="2"/>
      <c r="F83" s="2"/>
      <c r="L83" s="8"/>
      <c r="M83" s="2"/>
      <c r="N83" s="5"/>
    </row>
    <row r="84" spans="1:14" x14ac:dyDescent="0.25">
      <c r="A84" s="4">
        <v>45627</v>
      </c>
      <c r="B84" s="2">
        <v>0.103643575092338</v>
      </c>
      <c r="C84" s="2"/>
      <c r="D84" s="2"/>
      <c r="E84" s="2"/>
      <c r="F84" s="2">
        <f>S42</f>
        <v>-0.1552347011479327</v>
      </c>
      <c r="L84" s="8"/>
      <c r="M84" s="2"/>
      <c r="N84" s="5"/>
    </row>
    <row r="85" spans="1:14" x14ac:dyDescent="0.25">
      <c r="A85" s="4">
        <v>45658</v>
      </c>
      <c r="B85" s="2">
        <v>0.115648800635806</v>
      </c>
      <c r="C85" s="2"/>
      <c r="D85" s="2"/>
      <c r="E85" s="2"/>
      <c r="F85" s="2"/>
      <c r="L85" s="8"/>
      <c r="M85" s="2"/>
      <c r="N85" s="5"/>
    </row>
    <row r="86" spans="1:14" x14ac:dyDescent="0.25">
      <c r="A86" s="4">
        <v>45689</v>
      </c>
      <c r="B86" s="2">
        <v>0.27319120799784202</v>
      </c>
      <c r="C86" s="2"/>
      <c r="D86" s="2"/>
      <c r="E86" s="2"/>
      <c r="F86" s="2"/>
      <c r="L86" s="8"/>
      <c r="M86" s="2"/>
      <c r="N86" s="5"/>
    </row>
    <row r="87" spans="1:14" x14ac:dyDescent="0.25">
      <c r="A87" s="4">
        <v>45717</v>
      </c>
      <c r="B87" s="2">
        <v>-0.18500890610297899</v>
      </c>
      <c r="C87" s="2"/>
      <c r="D87" s="2"/>
      <c r="E87" s="2"/>
      <c r="F87" s="2">
        <f>S43</f>
        <v>-0.13754932820786436</v>
      </c>
      <c r="L87" s="8"/>
      <c r="M87" s="2"/>
      <c r="N87" s="5"/>
    </row>
    <row r="88" spans="1:14" x14ac:dyDescent="0.25">
      <c r="A88" s="4">
        <v>45748</v>
      </c>
      <c r="B88" s="2">
        <v>-0.34967782216982801</v>
      </c>
      <c r="C88" s="2">
        <v>-0.34967782216982801</v>
      </c>
      <c r="D88" s="2">
        <v>0.58137372306305002</v>
      </c>
      <c r="E88" s="2">
        <v>-1.36387038527815</v>
      </c>
      <c r="F88" s="2"/>
      <c r="L88" s="8"/>
      <c r="M88" s="2"/>
      <c r="N88" s="5"/>
    </row>
    <row r="89" spans="1:14" x14ac:dyDescent="0.25">
      <c r="A89" s="4">
        <v>45778</v>
      </c>
      <c r="B89" s="2"/>
      <c r="C89" s="2">
        <v>-0.60286722288984496</v>
      </c>
      <c r="D89" s="2">
        <v>0.52427540249276505</v>
      </c>
      <c r="E89" s="2">
        <v>-1.8617158655148101</v>
      </c>
      <c r="F89" s="2"/>
      <c r="L89" s="8"/>
      <c r="M89" s="2"/>
      <c r="N89" s="5"/>
    </row>
    <row r="90" spans="1:14" x14ac:dyDescent="0.25">
      <c r="A90" s="4">
        <v>45809</v>
      </c>
      <c r="B90" s="2"/>
      <c r="C90" s="2">
        <v>-0.222486648439089</v>
      </c>
      <c r="D90" s="2">
        <v>0.96250471927222303</v>
      </c>
      <c r="E90" s="2">
        <v>-1.32921780149228</v>
      </c>
      <c r="F90" s="2">
        <f>S44</f>
        <v>0.93396210779168598</v>
      </c>
      <c r="L90" s="8"/>
      <c r="M90" s="2"/>
      <c r="N90" s="5"/>
    </row>
    <row r="91" spans="1:14" x14ac:dyDescent="0.25">
      <c r="A91" s="4">
        <v>45839</v>
      </c>
      <c r="B91" s="2"/>
      <c r="C91" s="2">
        <v>-0.223932108535327</v>
      </c>
      <c r="D91" s="2">
        <v>0.859027157906461</v>
      </c>
      <c r="E91" s="2">
        <v>-1.2985246433716899</v>
      </c>
      <c r="F91" s="2"/>
      <c r="L91" s="8"/>
      <c r="M91" s="2"/>
      <c r="N91" s="5"/>
    </row>
    <row r="92" spans="1:14" x14ac:dyDescent="0.25">
      <c r="A92" s="4">
        <v>45870</v>
      </c>
      <c r="B92" s="2"/>
      <c r="C92" s="2">
        <v>-0.11229926889344</v>
      </c>
      <c r="D92" s="2">
        <v>0.85993397732464505</v>
      </c>
      <c r="E92" s="2">
        <v>-1.0613172665764501</v>
      </c>
      <c r="F92" s="2"/>
      <c r="L92" s="8"/>
      <c r="M92" s="2"/>
      <c r="N92" s="5"/>
    </row>
    <row r="93" spans="1:14" x14ac:dyDescent="0.25">
      <c r="L93" s="8"/>
      <c r="M93" s="2"/>
      <c r="N93" s="5"/>
    </row>
    <row r="94" spans="1:14" x14ac:dyDescent="0.25">
      <c r="L94" s="8"/>
      <c r="M94" s="2"/>
      <c r="N94" s="5"/>
    </row>
    <row r="95" spans="1:14" x14ac:dyDescent="0.25">
      <c r="L95" s="8"/>
      <c r="M95" s="2"/>
      <c r="N95" s="5"/>
    </row>
    <row r="96" spans="1:14" x14ac:dyDescent="0.25">
      <c r="L96" s="8"/>
      <c r="M96" s="2"/>
      <c r="N96" s="5"/>
    </row>
    <row r="97" spans="12:14" x14ac:dyDescent="0.25">
      <c r="L97" s="8"/>
      <c r="M97" s="2"/>
      <c r="N97" s="5"/>
    </row>
    <row r="98" spans="12:14" x14ac:dyDescent="0.25">
      <c r="L98" s="8"/>
      <c r="M98" s="2"/>
      <c r="N98" s="5"/>
    </row>
    <row r="99" spans="12:14" x14ac:dyDescent="0.25">
      <c r="L99" s="8"/>
      <c r="M99" s="2"/>
      <c r="N99" s="5"/>
    </row>
    <row r="100" spans="12:14" x14ac:dyDescent="0.25">
      <c r="L100" s="8"/>
      <c r="M100" s="2"/>
      <c r="N100" s="5"/>
    </row>
    <row r="101" spans="12:14" x14ac:dyDescent="0.25">
      <c r="L101" s="8"/>
      <c r="M101" s="2"/>
      <c r="N101" s="5"/>
    </row>
    <row r="102" spans="12:14" x14ac:dyDescent="0.25">
      <c r="L102" s="8"/>
      <c r="M102" s="2"/>
      <c r="N102" s="5"/>
    </row>
    <row r="103" spans="12:14" x14ac:dyDescent="0.25">
      <c r="L103" s="8"/>
      <c r="M103" s="2"/>
      <c r="N103" s="5"/>
    </row>
    <row r="104" spans="12:14" x14ac:dyDescent="0.25">
      <c r="L104" s="8"/>
      <c r="M104" s="2"/>
      <c r="N104" s="5"/>
    </row>
    <row r="105" spans="12:14" x14ac:dyDescent="0.25">
      <c r="L105" s="8"/>
      <c r="M105" s="2"/>
      <c r="N105" s="5"/>
    </row>
    <row r="106" spans="12:14" x14ac:dyDescent="0.25">
      <c r="L106" s="8"/>
      <c r="M106" s="2"/>
      <c r="N106" s="5"/>
    </row>
    <row r="107" spans="12:14" x14ac:dyDescent="0.25">
      <c r="L107" s="8"/>
      <c r="M107" s="2"/>
      <c r="N107" s="5"/>
    </row>
    <row r="108" spans="12:14" x14ac:dyDescent="0.25">
      <c r="L108" s="8"/>
      <c r="M108" s="2"/>
      <c r="N108" s="5"/>
    </row>
    <row r="109" spans="12:14" x14ac:dyDescent="0.25">
      <c r="L109" s="8"/>
      <c r="M109" s="2"/>
      <c r="N109" s="5"/>
    </row>
    <row r="110" spans="12:14" x14ac:dyDescent="0.25">
      <c r="L110" s="8"/>
      <c r="M110" s="2"/>
      <c r="N110" s="5"/>
    </row>
    <row r="111" spans="12:14" x14ac:dyDescent="0.25">
      <c r="L111" s="8"/>
      <c r="M111" s="2"/>
      <c r="N111" s="5"/>
    </row>
    <row r="112" spans="12:14" x14ac:dyDescent="0.25">
      <c r="L112" s="8"/>
      <c r="M112" s="2"/>
      <c r="N112" s="5"/>
    </row>
    <row r="113" spans="12:14" x14ac:dyDescent="0.25">
      <c r="L113" s="8"/>
      <c r="M113" s="2"/>
      <c r="N113" s="5"/>
    </row>
    <row r="114" spans="12:14" x14ac:dyDescent="0.25">
      <c r="L114" s="8"/>
      <c r="M114" s="2"/>
      <c r="N114" s="5"/>
    </row>
    <row r="115" spans="12:14" x14ac:dyDescent="0.25">
      <c r="L115" s="8"/>
      <c r="M115" s="2"/>
      <c r="N115" s="5"/>
    </row>
    <row r="116" spans="12:14" x14ac:dyDescent="0.25">
      <c r="L116" s="8"/>
      <c r="M116" s="2"/>
      <c r="N116" s="5"/>
    </row>
    <row r="117" spans="12:14" x14ac:dyDescent="0.25">
      <c r="L117" s="8"/>
      <c r="M117" s="2"/>
      <c r="N117" s="5"/>
    </row>
    <row r="118" spans="12:14" x14ac:dyDescent="0.25">
      <c r="L118" s="8"/>
      <c r="M118" s="2"/>
      <c r="N118" s="5"/>
    </row>
    <row r="119" spans="12:14" x14ac:dyDescent="0.25">
      <c r="L119" s="8"/>
      <c r="M119" s="2"/>
      <c r="N119" s="5"/>
    </row>
    <row r="120" spans="12:14" x14ac:dyDescent="0.25">
      <c r="L120" s="8"/>
      <c r="M120" s="2"/>
      <c r="N120" s="5"/>
    </row>
    <row r="121" spans="12:14" x14ac:dyDescent="0.25">
      <c r="L121" s="8"/>
      <c r="M121" s="2"/>
      <c r="N121" s="5"/>
    </row>
    <row r="122" spans="12:14" x14ac:dyDescent="0.25">
      <c r="L122" s="8"/>
      <c r="M122" s="2"/>
      <c r="N122" s="5"/>
    </row>
    <row r="123" spans="12:14" x14ac:dyDescent="0.25">
      <c r="L123" s="8"/>
      <c r="M123" s="2"/>
      <c r="N123" s="5"/>
    </row>
    <row r="124" spans="12:14" x14ac:dyDescent="0.25">
      <c r="L124" s="8"/>
      <c r="M124" s="2"/>
      <c r="N124" s="5"/>
    </row>
    <row r="125" spans="12:14" x14ac:dyDescent="0.25">
      <c r="L125" s="8"/>
      <c r="M125" s="2"/>
      <c r="N125" s="5"/>
    </row>
    <row r="126" spans="12:14" x14ac:dyDescent="0.25">
      <c r="L126" s="8"/>
      <c r="M126" s="2"/>
      <c r="N126" s="5"/>
    </row>
    <row r="127" spans="12:14" x14ac:dyDescent="0.25">
      <c r="L127" s="8"/>
      <c r="M127" s="2"/>
      <c r="N127" s="5"/>
    </row>
    <row r="128" spans="12:14" x14ac:dyDescent="0.25">
      <c r="L128" s="8"/>
      <c r="M128" s="2"/>
      <c r="N128" s="5"/>
    </row>
    <row r="129" spans="12:14" x14ac:dyDescent="0.25">
      <c r="L129" s="8"/>
      <c r="M129" s="2"/>
      <c r="N129" s="5"/>
    </row>
    <row r="130" spans="12:14" x14ac:dyDescent="0.25">
      <c r="L130" s="8"/>
      <c r="M130" s="2"/>
      <c r="N130" s="5"/>
    </row>
    <row r="131" spans="12:14" x14ac:dyDescent="0.25">
      <c r="L131" s="8"/>
      <c r="M131" s="2"/>
      <c r="N131" s="5"/>
    </row>
    <row r="132" spans="12:14" x14ac:dyDescent="0.25">
      <c r="L132" s="8"/>
      <c r="M132" s="2"/>
      <c r="N132" s="5"/>
    </row>
    <row r="133" spans="12:14" x14ac:dyDescent="0.25">
      <c r="L133" s="8"/>
      <c r="M133" s="2"/>
      <c r="N133" s="5"/>
    </row>
    <row r="134" spans="12:14" x14ac:dyDescent="0.25">
      <c r="L134" s="8"/>
      <c r="M134" s="2"/>
      <c r="N134" s="5"/>
    </row>
    <row r="135" spans="12:14" x14ac:dyDescent="0.25">
      <c r="L135" s="8"/>
      <c r="M135" s="2"/>
      <c r="N135" s="5"/>
    </row>
    <row r="136" spans="12:14" x14ac:dyDescent="0.25">
      <c r="L136" s="8"/>
      <c r="M136" s="2"/>
      <c r="N136" s="5"/>
    </row>
    <row r="137" spans="12:14" x14ac:dyDescent="0.25">
      <c r="L137" s="8"/>
      <c r="M137" s="2"/>
      <c r="N137" s="5"/>
    </row>
    <row r="138" spans="12:14" x14ac:dyDescent="0.25">
      <c r="L138" s="8"/>
      <c r="M138" s="2"/>
      <c r="N138" s="5"/>
    </row>
    <row r="139" spans="12:14" x14ac:dyDescent="0.25">
      <c r="L139" s="8"/>
      <c r="M139" s="2"/>
      <c r="N139" s="5"/>
    </row>
    <row r="140" spans="12:14" x14ac:dyDescent="0.25">
      <c r="L140" s="8"/>
      <c r="M140" s="2"/>
      <c r="N140" s="5"/>
    </row>
    <row r="141" spans="12:14" x14ac:dyDescent="0.25">
      <c r="L141" s="8"/>
      <c r="M141" s="2"/>
      <c r="N141" s="5"/>
    </row>
    <row r="142" spans="12:14" x14ac:dyDescent="0.25">
      <c r="L142" s="8"/>
      <c r="M142" s="2"/>
      <c r="N142" s="5"/>
    </row>
    <row r="143" spans="12:14" x14ac:dyDescent="0.25">
      <c r="L143" s="8"/>
      <c r="M143" s="2"/>
      <c r="N143" s="5"/>
    </row>
    <row r="144" spans="12:14" x14ac:dyDescent="0.25">
      <c r="L144" s="8"/>
      <c r="M144" s="2"/>
      <c r="N144" s="5"/>
    </row>
    <row r="145" spans="12:14" x14ac:dyDescent="0.25">
      <c r="L145" s="8"/>
      <c r="M145" s="2"/>
      <c r="N145" s="5"/>
    </row>
    <row r="146" spans="12:14" x14ac:dyDescent="0.25">
      <c r="L146" s="8"/>
      <c r="M146" s="2"/>
      <c r="N146" s="5"/>
    </row>
    <row r="147" spans="12:14" x14ac:dyDescent="0.25">
      <c r="L147" s="8"/>
      <c r="M147" s="2"/>
      <c r="N147" s="5"/>
    </row>
    <row r="148" spans="12:14" x14ac:dyDescent="0.25">
      <c r="L148" s="8"/>
      <c r="M148" s="2"/>
      <c r="N148" s="5"/>
    </row>
    <row r="149" spans="12:14" x14ac:dyDescent="0.25">
      <c r="L149" s="8"/>
      <c r="M149" s="2"/>
      <c r="N149" s="5"/>
    </row>
    <row r="150" spans="12:14" x14ac:dyDescent="0.25">
      <c r="L150" s="8"/>
      <c r="M150" s="2"/>
      <c r="N150" s="5"/>
    </row>
    <row r="151" spans="12:14" x14ac:dyDescent="0.25">
      <c r="L151" s="8"/>
      <c r="M151" s="2"/>
      <c r="N151" s="5"/>
    </row>
    <row r="152" spans="12:14" x14ac:dyDescent="0.25">
      <c r="L152" s="8"/>
      <c r="M152" s="2"/>
      <c r="N152" s="5"/>
    </row>
    <row r="153" spans="12:14" x14ac:dyDescent="0.25">
      <c r="L153" s="8"/>
      <c r="M153" s="2"/>
      <c r="N153" s="5"/>
    </row>
    <row r="154" spans="12:14" x14ac:dyDescent="0.25">
      <c r="L154" s="8"/>
      <c r="M154" s="2"/>
      <c r="N154" s="5"/>
    </row>
    <row r="155" spans="12:14" x14ac:dyDescent="0.25">
      <c r="L155" s="8"/>
      <c r="M155" s="2"/>
      <c r="N155" s="5"/>
    </row>
    <row r="156" spans="12:14" x14ac:dyDescent="0.25">
      <c r="L156" s="8"/>
      <c r="M156" s="2"/>
      <c r="N156" s="5"/>
    </row>
    <row r="157" spans="12:14" x14ac:dyDescent="0.25">
      <c r="L157" s="8"/>
      <c r="M157" s="2"/>
      <c r="N157" s="5"/>
    </row>
    <row r="158" spans="12:14" x14ac:dyDescent="0.25">
      <c r="L158" s="8"/>
      <c r="M158" s="2"/>
      <c r="N158" s="5"/>
    </row>
    <row r="159" spans="12:14" x14ac:dyDescent="0.25">
      <c r="L159" s="8"/>
      <c r="M159" s="2"/>
      <c r="N159" s="5"/>
    </row>
    <row r="160" spans="12:14" x14ac:dyDescent="0.25">
      <c r="L160" s="8"/>
      <c r="M160" s="2"/>
      <c r="N160" s="5"/>
    </row>
    <row r="161" spans="12:14" x14ac:dyDescent="0.25">
      <c r="L161" s="8"/>
      <c r="M161" s="2"/>
      <c r="N161" s="5"/>
    </row>
    <row r="162" spans="12:14" x14ac:dyDescent="0.25">
      <c r="L162" s="8"/>
      <c r="M162" s="2"/>
      <c r="N162" s="5"/>
    </row>
    <row r="163" spans="12:14" x14ac:dyDescent="0.25">
      <c r="L163" s="8"/>
      <c r="M163" s="2"/>
      <c r="N163" s="5"/>
    </row>
    <row r="164" spans="12:14" x14ac:dyDescent="0.25">
      <c r="L164" s="8"/>
      <c r="M164" s="2"/>
      <c r="N164" s="5"/>
    </row>
    <row r="165" spans="12:14" x14ac:dyDescent="0.25">
      <c r="L165" s="8"/>
      <c r="M165" s="2"/>
      <c r="N165" s="5"/>
    </row>
    <row r="166" spans="12:14" x14ac:dyDescent="0.25">
      <c r="L166" s="8"/>
      <c r="M166" s="2"/>
      <c r="N166" s="5"/>
    </row>
    <row r="167" spans="12:14" x14ac:dyDescent="0.25">
      <c r="L167" s="8"/>
      <c r="M167" s="2"/>
      <c r="N167" s="5"/>
    </row>
    <row r="168" spans="12:14" x14ac:dyDescent="0.25">
      <c r="L168" s="8"/>
      <c r="M168" s="2"/>
      <c r="N168" s="5"/>
    </row>
    <row r="169" spans="12:14" x14ac:dyDescent="0.25">
      <c r="L169" s="8"/>
      <c r="M169" s="2"/>
      <c r="N169" s="5"/>
    </row>
    <row r="170" spans="12:14" x14ac:dyDescent="0.25">
      <c r="L170" s="8"/>
      <c r="M170" s="2"/>
      <c r="N170" s="5"/>
    </row>
    <row r="171" spans="12:14" x14ac:dyDescent="0.25">
      <c r="L171" s="8"/>
      <c r="M171" s="2"/>
      <c r="N171" s="5"/>
    </row>
    <row r="172" spans="12:14" x14ac:dyDescent="0.25">
      <c r="L172" s="8"/>
      <c r="M172" s="2"/>
      <c r="N172" s="5"/>
    </row>
    <row r="173" spans="12:14" x14ac:dyDescent="0.25">
      <c r="L173" s="8"/>
      <c r="M173" s="2"/>
      <c r="N173" s="5"/>
    </row>
    <row r="174" spans="12:14" x14ac:dyDescent="0.25">
      <c r="L174" s="8"/>
      <c r="M174" s="2"/>
      <c r="N174" s="5"/>
    </row>
    <row r="175" spans="12:14" x14ac:dyDescent="0.25">
      <c r="L175" s="8"/>
      <c r="M175" s="2"/>
      <c r="N175" s="5"/>
    </row>
    <row r="176" spans="12:14" x14ac:dyDescent="0.25">
      <c r="L176" s="8"/>
      <c r="M176" s="2"/>
      <c r="N176" s="5"/>
    </row>
    <row r="177" spans="12:14" x14ac:dyDescent="0.25">
      <c r="L177" s="8"/>
      <c r="M177" s="2"/>
      <c r="N177" s="5"/>
    </row>
    <row r="178" spans="12:14" x14ac:dyDescent="0.25">
      <c r="L178" s="8"/>
      <c r="M178" s="2"/>
      <c r="N178" s="5"/>
    </row>
    <row r="179" spans="12:14" x14ac:dyDescent="0.25">
      <c r="L179" s="8"/>
      <c r="M179" s="2"/>
      <c r="N179" s="5"/>
    </row>
    <row r="180" spans="12:14" x14ac:dyDescent="0.25">
      <c r="L180" s="8"/>
      <c r="M180" s="2"/>
      <c r="N180" s="5"/>
    </row>
    <row r="181" spans="12:14" x14ac:dyDescent="0.25">
      <c r="L181" s="8"/>
      <c r="M181" s="2"/>
      <c r="N181" s="5"/>
    </row>
    <row r="182" spans="12:14" x14ac:dyDescent="0.25">
      <c r="L182" s="8"/>
      <c r="M182" s="2"/>
      <c r="N182" s="5"/>
    </row>
    <row r="183" spans="12:14" x14ac:dyDescent="0.25">
      <c r="L183" s="8"/>
      <c r="M183" s="2"/>
      <c r="N183" s="5"/>
    </row>
    <row r="184" spans="12:14" x14ac:dyDescent="0.25">
      <c r="L184" s="8"/>
      <c r="M184" s="2"/>
      <c r="N184" s="5"/>
    </row>
    <row r="185" spans="12:14" x14ac:dyDescent="0.25">
      <c r="L185" s="8"/>
      <c r="M185" s="2"/>
      <c r="N185" s="5"/>
    </row>
    <row r="186" spans="12:14" x14ac:dyDescent="0.25">
      <c r="L186" s="8"/>
      <c r="M186" s="2"/>
      <c r="N186" s="5"/>
    </row>
    <row r="187" spans="12:14" x14ac:dyDescent="0.25">
      <c r="L187" s="8"/>
      <c r="M187" s="2"/>
      <c r="N187" s="5"/>
    </row>
    <row r="188" spans="12:14" x14ac:dyDescent="0.25">
      <c r="L188" s="8"/>
      <c r="M188" s="2"/>
      <c r="N188" s="5"/>
    </row>
    <row r="189" spans="12:14" x14ac:dyDescent="0.25">
      <c r="L189" s="8"/>
      <c r="M189" s="2"/>
      <c r="N189" s="5"/>
    </row>
    <row r="190" spans="12:14" x14ac:dyDescent="0.25">
      <c r="L190" s="8"/>
      <c r="M190" s="2"/>
      <c r="N190" s="5"/>
    </row>
    <row r="191" spans="12:14" x14ac:dyDescent="0.25">
      <c r="L191" s="8"/>
      <c r="M191" s="2"/>
      <c r="N191" s="5"/>
    </row>
    <row r="192" spans="12:14" x14ac:dyDescent="0.25">
      <c r="L192" s="8"/>
      <c r="M192" s="2"/>
      <c r="N192" s="5"/>
    </row>
    <row r="193" spans="12:14" x14ac:dyDescent="0.25">
      <c r="L193" s="8"/>
      <c r="M193" s="2"/>
      <c r="N193" s="5"/>
    </row>
    <row r="194" spans="12:14" x14ac:dyDescent="0.25">
      <c r="L194" s="8"/>
      <c r="M194" s="2"/>
      <c r="N194" s="5"/>
    </row>
    <row r="195" spans="12:14" x14ac:dyDescent="0.25">
      <c r="L195" s="8"/>
      <c r="M195" s="2"/>
      <c r="N195" s="5"/>
    </row>
    <row r="196" spans="12:14" x14ac:dyDescent="0.25">
      <c r="L196" s="8"/>
      <c r="M196" s="2"/>
      <c r="N196" s="5"/>
    </row>
    <row r="197" spans="12:14" x14ac:dyDescent="0.25">
      <c r="L197" s="8"/>
      <c r="M197" s="2"/>
      <c r="N197" s="5"/>
    </row>
    <row r="198" spans="12:14" x14ac:dyDescent="0.25">
      <c r="L198" s="8"/>
      <c r="M198" s="2"/>
      <c r="N198" s="5"/>
    </row>
    <row r="199" spans="12:14" x14ac:dyDescent="0.25">
      <c r="L199" s="8"/>
      <c r="M199" s="2"/>
      <c r="N199" s="5"/>
    </row>
    <row r="200" spans="12:14" x14ac:dyDescent="0.25">
      <c r="L200" s="8"/>
      <c r="M200" s="2"/>
      <c r="N200" s="5"/>
    </row>
    <row r="201" spans="12:14" x14ac:dyDescent="0.25">
      <c r="L201" s="8"/>
      <c r="M201" s="2"/>
      <c r="N201" s="5"/>
    </row>
    <row r="202" spans="12:14" x14ac:dyDescent="0.25">
      <c r="L202" s="8"/>
      <c r="M202" s="2"/>
      <c r="N202" s="5"/>
    </row>
    <row r="203" spans="12:14" x14ac:dyDescent="0.25">
      <c r="L203" s="8"/>
      <c r="M203" s="2"/>
      <c r="N203" s="5"/>
    </row>
    <row r="204" spans="12:14" x14ac:dyDescent="0.25">
      <c r="L204" s="8"/>
      <c r="M204" s="2"/>
      <c r="N204" s="5"/>
    </row>
    <row r="205" spans="12:14" x14ac:dyDescent="0.25">
      <c r="L205" s="8"/>
      <c r="M205" s="2"/>
      <c r="N205" s="5"/>
    </row>
    <row r="206" spans="12:14" x14ac:dyDescent="0.25">
      <c r="L206" s="8"/>
      <c r="M206" s="2"/>
      <c r="N206" s="5"/>
    </row>
    <row r="207" spans="12:14" x14ac:dyDescent="0.25">
      <c r="L207" s="8"/>
      <c r="M207" s="2"/>
      <c r="N207" s="5"/>
    </row>
    <row r="208" spans="12:14" x14ac:dyDescent="0.25">
      <c r="L208" s="8"/>
      <c r="M208" s="2"/>
      <c r="N208" s="5"/>
    </row>
    <row r="209" spans="12:14" x14ac:dyDescent="0.25">
      <c r="L209" s="8"/>
      <c r="M209" s="2"/>
      <c r="N209" s="5"/>
    </row>
    <row r="210" spans="12:14" x14ac:dyDescent="0.25">
      <c r="L210" s="8"/>
      <c r="M210" s="2"/>
      <c r="N210" s="5"/>
    </row>
    <row r="211" spans="12:14" x14ac:dyDescent="0.25">
      <c r="L211" s="8"/>
      <c r="M211" s="2"/>
      <c r="N211" s="5"/>
    </row>
    <row r="212" spans="12:14" x14ac:dyDescent="0.25">
      <c r="L212" s="8"/>
      <c r="M212" s="2"/>
      <c r="N212" s="5"/>
    </row>
    <row r="213" spans="12:14" x14ac:dyDescent="0.25">
      <c r="L213" s="8"/>
      <c r="M213" s="2"/>
      <c r="N213" s="5"/>
    </row>
    <row r="214" spans="12:14" x14ac:dyDescent="0.25">
      <c r="L214" s="8"/>
      <c r="M214" s="2"/>
      <c r="N214" s="5"/>
    </row>
    <row r="215" spans="12:14" x14ac:dyDescent="0.25">
      <c r="L215" s="8"/>
      <c r="M215" s="2"/>
      <c r="N215" s="5"/>
    </row>
    <row r="216" spans="12:14" x14ac:dyDescent="0.25">
      <c r="L216" s="8"/>
      <c r="M216" s="2"/>
      <c r="N216"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38A72-0FB2-4FFD-A06C-9EEDACF42E02}">
  <sheetPr codeName="Sheet7"/>
  <dimension ref="A1:G5"/>
  <sheetViews>
    <sheetView workbookViewId="0">
      <selection activeCell="G4" sqref="G4:G5"/>
    </sheetView>
  </sheetViews>
  <sheetFormatPr defaultRowHeight="15" x14ac:dyDescent="0.25"/>
  <sheetData>
    <row r="1" spans="1:7" x14ac:dyDescent="0.25">
      <c r="A1" t="s">
        <v>7</v>
      </c>
      <c r="B1" t="s">
        <v>8</v>
      </c>
      <c r="C1" t="s">
        <v>9</v>
      </c>
      <c r="D1" t="s">
        <v>10</v>
      </c>
      <c r="E1" t="s">
        <v>11</v>
      </c>
    </row>
    <row r="2" spans="1:7" x14ac:dyDescent="0.25">
      <c r="A2" t="s">
        <v>386</v>
      </c>
      <c r="B2" t="s">
        <v>1</v>
      </c>
      <c r="C2" t="s">
        <v>386</v>
      </c>
      <c r="D2" t="str">
        <f>"Series 1"</f>
        <v>Series 1</v>
      </c>
      <c r="E2" t="s">
        <v>12</v>
      </c>
      <c r="G2" t="s">
        <v>12</v>
      </c>
    </row>
    <row r="3" spans="1:7" x14ac:dyDescent="0.25">
      <c r="A3" t="s">
        <v>4</v>
      </c>
      <c r="B3" t="s">
        <v>2</v>
      </c>
      <c r="C3" t="s">
        <v>4</v>
      </c>
      <c r="E3" t="s">
        <v>13</v>
      </c>
      <c r="G3" t="s">
        <v>13</v>
      </c>
    </row>
    <row r="4" spans="1:7" x14ac:dyDescent="0.25">
      <c r="B4" t="s">
        <v>3</v>
      </c>
      <c r="C4" t="str">
        <f>"upper ci"</f>
        <v>upper ci</v>
      </c>
      <c r="E4" t="s">
        <v>14</v>
      </c>
      <c r="G4" t="s">
        <v>14</v>
      </c>
    </row>
    <row r="5" spans="1:7" x14ac:dyDescent="0.25">
      <c r="C5" t="str">
        <f>"lower ci"</f>
        <v>lower ci</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E21B3133A6E54F929859EE61FFEB56" ma:contentTypeVersion="16" ma:contentTypeDescription="Create a new document." ma:contentTypeScope="" ma:versionID="f35762ce7d2114c6e265bdd5a3623e19">
  <xsd:schema xmlns:xsd="http://www.w3.org/2001/XMLSchema" xmlns:xs="http://www.w3.org/2001/XMLSchema" xmlns:p="http://schemas.microsoft.com/office/2006/metadata/properties" xmlns:ns1="http://schemas.microsoft.com/sharepoint/v3" xmlns:ns2="8172f215-60fb-4aea-bce3-5824ce8231cd" xmlns:ns3="d64264fa-5603-4e4e-a2f4-32f4724a08c4" xmlns:ns4="2814f50d-da92-4ebb-b3e7-78ffc71e2a52" xmlns:ns5="b6b0a385-71c1-4ba9-b48d-f3f9140e37ea" targetNamespace="http://schemas.microsoft.com/office/2006/metadata/properties" ma:root="true" ma:fieldsID="5526aa9851abd869733561938ab2748b" ns1:_="" ns2:_="" ns3:_="" ns4:_="" ns5:_="">
    <xsd:import namespace="http://schemas.microsoft.com/sharepoint/v3"/>
    <xsd:import namespace="8172f215-60fb-4aea-bce3-5824ce8231cd"/>
    <xsd:import namespace="d64264fa-5603-4e4e-a2f4-32f4724a08c4"/>
    <xsd:import namespace="2814f50d-da92-4ebb-b3e7-78ffc71e2a52"/>
    <xsd:import namespace="b6b0a385-71c1-4ba9-b48d-f3f9140e37ea"/>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5: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2f215-60fb-4aea-bce3-5824ce8231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d62b0c9-db67-4e82-b694-67e81e0f5876}" ma:internalName="TaxCatchAll" ma:showField="CatchAllData" ma:web="af44d872-6276-42da-ba23-58815cdf9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14f50d-da92-4ebb-b3e7-78ffc71e2a5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b0a385-71c1-4ba9-b48d-f3f9140e37ea" elementFormDefault="qualified">
    <xsd:import namespace="http://schemas.microsoft.com/office/2006/documentManagement/types"/>
    <xsd:import namespace="http://schemas.microsoft.com/office/infopath/2007/PartnerControls"/>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64264fa-5603-4e4e-a2f4-32f4724a08c4" xsi:nil="true"/>
    <_ip_UnifiedCompliancePolicyProperties xmlns="http://schemas.microsoft.com/sharepoint/v3" xsi:nil="true"/>
    <lcf76f155ced4ddcb4097134ff3c332f xmlns="8172f215-60fb-4aea-bce3-5824ce8231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0B4C51-A6DA-48C6-82DC-E79F55DDBAE9}">
  <ds:schemaRefs>
    <ds:schemaRef ds:uri="http://schemas.microsoft.com/sharepoint/v3/contenttype/forms"/>
  </ds:schemaRefs>
</ds:datastoreItem>
</file>

<file path=customXml/itemProps2.xml><?xml version="1.0" encoding="utf-8"?>
<ds:datastoreItem xmlns:ds="http://schemas.openxmlformats.org/officeDocument/2006/customXml" ds:itemID="{90DB4E4C-89C8-47A2-B7FF-82D00A86D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72f215-60fb-4aea-bce3-5824ce8231cd"/>
    <ds:schemaRef ds:uri="d64264fa-5603-4e4e-a2f4-32f4724a08c4"/>
    <ds:schemaRef ds:uri="2814f50d-da92-4ebb-b3e7-78ffc71e2a52"/>
    <ds:schemaRef ds:uri="b6b0a385-71c1-4ba9-b48d-f3f9140e3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EAAECC-0EDB-4B09-9AA2-02B5C4DFB509}">
  <ds:schemaRefs>
    <ds:schemaRef ds:uri="http://purl.org/dc/dcmitype/"/>
    <ds:schemaRef ds:uri="http://schemas.microsoft.com/office/infopath/2007/PartnerControls"/>
    <ds:schemaRef ds:uri="http://schemas.microsoft.com/office/2006/metadata/properties"/>
    <ds:schemaRef ds:uri="http://www.w3.org/XML/1998/namespace"/>
    <ds:schemaRef ds:uri="8172f215-60fb-4aea-bce3-5824ce8231cd"/>
    <ds:schemaRef ds:uri="http://purl.org/dc/terms/"/>
    <ds:schemaRef ds:uri="d64264fa-5603-4e4e-a2f4-32f4724a08c4"/>
    <ds:schemaRef ds:uri="http://schemas.microsoft.com/office/2006/documentManagement/types"/>
    <ds:schemaRef ds:uri="http://schemas.microsoft.com/sharepoint/v3"/>
    <ds:schemaRef ds:uri="http://schemas.openxmlformats.org/package/2006/metadata/core-properties"/>
    <ds:schemaRef ds:uri="b6b0a385-71c1-4ba9-b48d-f3f9140e37ea"/>
    <ds:schemaRef ds:uri="2814f50d-da92-4ebb-b3e7-78ffc71e2a52"/>
    <ds:schemaRef ds:uri="http://purl.org/dc/elements/1.1/"/>
  </ds:schemaRefs>
</ds:datastoreItem>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4</vt:i4>
      </vt:variant>
      <vt:variant>
        <vt:lpstr>Named Ranges</vt:lpstr>
      </vt:variant>
      <vt:variant>
        <vt:i4>3</vt:i4>
      </vt:variant>
    </vt:vector>
  </HeadingPairs>
  <TitlesOfParts>
    <vt:vector size="12" baseType="lpstr">
      <vt:lpstr>dataChart1</vt:lpstr>
      <vt:lpstr>dataChart2</vt:lpstr>
      <vt:lpstr>dataChart3</vt:lpstr>
      <vt:lpstr>dataChart4</vt:lpstr>
      <vt:lpstr>LegendRuntime</vt:lpstr>
      <vt:lpstr>Chart1</vt:lpstr>
      <vt:lpstr>Chart2</vt:lpstr>
      <vt:lpstr>Chart3</vt:lpstr>
      <vt:lpstr>Chart4</vt:lpstr>
      <vt:lpstr>_DLX1.USE</vt:lpstr>
      <vt:lpstr>_DLX2.USE</vt:lpstr>
      <vt:lpstr>_DLX4.USE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Aanenson, Tryg</dc:creator>
  <cp:lastModifiedBy>Weiss, Michael</cp:lastModifiedBy>
  <dcterms:created xsi:type="dcterms:W3CDTF">2025-09-11T18:22:27Z</dcterms:created>
  <dcterms:modified xsi:type="dcterms:W3CDTF">2026-01-09T21:54:37Z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0x01010093E21B3133A6E54F929859EE61FFEB56</vt:lpwstr>
  </property>
  <property fmtid="{D5CDD505-2E9C-101B-9397-08002B2CF9AE}" pid="3" name="MediaServiceImageTags">
    <vt:lpwstr/>
  </property>
</Properties>
</file>