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chartsheets/sheet2.xml" ContentType="application/vnd.openxmlformats-officedocument.spreadsheetml.chartsheet+xml"/>
  <Override PartName="/xl/worksheets/sheet3.xml" ContentType="application/vnd.openxmlformats-officedocument.spreadsheetml.worksheet+xml"/>
  <Override PartName="/xl/chartsheets/sheet3.xml" ContentType="application/vnd.openxmlformats-officedocument.spreadsheetml.chartsheet+xml"/>
  <Override PartName="/xl/worksheets/sheet4.xml" ContentType="application/vnd.openxmlformats-officedocument.spreadsheetml.worksheet+xml"/>
  <Override PartName="/xl/chartsheets/sheet4.xml" ContentType="application/vnd.openxmlformats-officedocument.spreadsheetml.chartsheet+xml"/>
  <Override PartName="/xl/worksheets/sheet5.xml" ContentType="application/vnd.openxmlformats-officedocument.spreadsheetml.worksheet+xml"/>
  <Override PartName="/xl/chartsheets/sheet5.xml" ContentType="application/vnd.openxmlformats-officedocument.spreadsheetml.chartsheet+xml"/>
  <Override PartName="/xl/chartsheets/sheet6.xml" ContentType="application/vnd.openxmlformats-officedocument.spreadsheetml.chartsheet+xml"/>
  <Override PartName="/xl/chartsheets/sheet7.xml" ContentType="application/vnd.openxmlformats-officedocument.spreadsheetml.chartsheet+xml"/>
  <Override PartName="/xl/chartsheets/sheet8.xml" ContentType="application/vnd.openxmlformats-officedocument.spreadsheetml.chart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harts/chart7.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ml.chartshapes+xml"/>
  <Override PartName="/xl/drawings/drawing10.xml" ContentType="application/vnd.openxmlformats-officedocument.drawing+xml"/>
  <Override PartName="/xl/charts/chart9.xml" ContentType="application/vnd.openxmlformats-officedocument.drawingml.chart+xml"/>
  <Override PartName="/xl/drawings/drawing11.xml" ContentType="application/vnd.openxmlformats-officedocument.drawingml.chartshapes+xml"/>
  <Override PartName="/xl/drawings/drawing12.xml" ContentType="application/vnd.openxmlformats-officedocument.drawing+xml"/>
  <Override PartName="/xl/charts/chart10.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charts/chart11.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5.xml" ContentType="application/vnd.openxmlformats-officedocument.drawingml.chartshapes+xml"/>
  <Override PartName="/xl/drawings/drawing16.xml" ContentType="application/vnd.openxmlformats-officedocument.drawing+xml"/>
  <Override PartName="/xl/charts/chart12.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7.xml" ContentType="application/vnd.openxmlformats-officedocument.drawingml.chartshapes+xml"/>
  <Override PartName="/xl/drawings/drawing18.xml" ContentType="application/vnd.openxmlformats-officedocument.drawing+xml"/>
  <Override PartName="/xl/charts/chart13.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9.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frbprod1.sharepoint.com/sites/11K-CO/ExternalComm/Pubs/DFE/2026/3Q July-Sept/0303_Mau_USMCARates/"/>
    </mc:Choice>
  </mc:AlternateContent>
  <xr:revisionPtr revIDLastSave="95" documentId="13_ncr:1_{9E623442-EB56-4B46-8A2F-4722D54F289E}" xr6:coauthVersionLast="47" xr6:coauthVersionMax="47" xr10:uidLastSave="{477ABE9D-89E5-480C-8764-971E3723DEB3}"/>
  <bookViews>
    <workbookView xWindow="28680" yWindow="-120" windowWidth="29040" windowHeight="17520" firstSheet="3" activeTab="7" xr2:uid="{16257468-E487-4015-AF84-E03C6AF9901D}"/>
  </bookViews>
  <sheets>
    <sheet name="Chart A1" sheetId="7" state="hidden" r:id="rId1"/>
    <sheet name="ChartA1" sheetId="1" state="hidden" r:id="rId2"/>
    <sheet name="ChartA1.README" sheetId="8" state="hidden" r:id="rId3"/>
    <sheet name="Chart 1" sheetId="9" r:id="rId4"/>
    <sheet name="Data1" sheetId="10" r:id="rId5"/>
    <sheet name="Chart 2all" sheetId="12" state="hidden" r:id="rId6"/>
    <sheet name="Data2all" sheetId="11" r:id="rId7"/>
    <sheet name="Chart 2" sheetId="19" r:id="rId8"/>
    <sheet name="Data2" sheetId="20" r:id="rId9"/>
    <sheet name="Chart 3" sheetId="18" r:id="rId10"/>
    <sheet name="Chart 3alt" sheetId="15" state="hidden" r:id="rId11"/>
    <sheet name="Chart 3alt2" sheetId="21" state="hidden" r:id="rId12"/>
    <sheet name="Chart 4" sheetId="16" r:id="rId13"/>
    <sheet name="Chart3&amp;4" sheetId="14" r:id="rId14"/>
  </sheets>
  <definedNames>
    <definedName name="_DLX1">#REF!</definedName>
    <definedName name="_DLX2">Data1!#REF!</definedName>
    <definedName name="_DLX3">#REF!</definedName>
    <definedName name="PubPCEBridgeSum2002">#REF!</definedName>
    <definedName name="PubPCEBridgeSum2003">#REF!</definedName>
    <definedName name="PubPCEBridgeSum2004">#REF!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0" l="1"/>
  <c r="A4" i="20"/>
  <c r="A3" i="20"/>
  <c r="A22" i="20"/>
  <c r="A21" i="20"/>
  <c r="A6" i="20"/>
  <c r="A15" i="20"/>
  <c r="B15" i="20"/>
  <c r="C15" i="20"/>
  <c r="D15" i="20"/>
  <c r="E15" i="20"/>
  <c r="A16" i="20"/>
  <c r="B16" i="20"/>
  <c r="C16" i="20"/>
  <c r="D16" i="20"/>
  <c r="E16" i="20"/>
  <c r="A17" i="20"/>
  <c r="B17" i="20"/>
  <c r="C17" i="20"/>
  <c r="D17" i="20"/>
  <c r="E17" i="20"/>
  <c r="A18" i="20"/>
  <c r="B18" i="20"/>
  <c r="C18" i="20"/>
  <c r="D18" i="20"/>
  <c r="E18" i="20"/>
  <c r="A19" i="20"/>
  <c r="B19" i="20"/>
  <c r="C19" i="20"/>
  <c r="D19" i="20"/>
  <c r="E19" i="20"/>
  <c r="A20" i="20"/>
  <c r="B20" i="20"/>
  <c r="C20" i="20"/>
  <c r="D20" i="20"/>
  <c r="E20" i="20"/>
  <c r="B21" i="20"/>
  <c r="C21" i="20"/>
  <c r="D21" i="20"/>
  <c r="E21" i="20"/>
  <c r="B22" i="20"/>
  <c r="C22" i="20"/>
  <c r="D22" i="20"/>
  <c r="E22" i="20"/>
  <c r="B14" i="20"/>
  <c r="C14" i="20"/>
  <c r="D14" i="20"/>
  <c r="E14" i="20"/>
  <c r="A14" i="20"/>
  <c r="A11" i="20"/>
  <c r="B11" i="20"/>
  <c r="C11" i="20"/>
  <c r="D11" i="20"/>
  <c r="E11" i="20"/>
  <c r="A12" i="20"/>
  <c r="B12" i="20"/>
  <c r="C12" i="20"/>
  <c r="D12" i="20"/>
  <c r="E12" i="20"/>
  <c r="A13" i="20"/>
  <c r="B13" i="20"/>
  <c r="C13" i="20"/>
  <c r="D13" i="20"/>
  <c r="E13" i="20"/>
  <c r="B10" i="20"/>
  <c r="C10" i="20"/>
  <c r="D10" i="20"/>
  <c r="E10" i="20"/>
  <c r="A10" i="20"/>
  <c r="B9" i="20"/>
  <c r="C9" i="20"/>
  <c r="D9" i="20"/>
  <c r="E9" i="20"/>
  <c r="B4" i="20"/>
  <c r="C4" i="20"/>
  <c r="D4" i="20"/>
  <c r="E4" i="20"/>
  <c r="A5" i="20"/>
  <c r="B5" i="20"/>
  <c r="C5" i="20"/>
  <c r="D5" i="20"/>
  <c r="E5" i="20"/>
  <c r="B6" i="20"/>
  <c r="C6" i="20"/>
  <c r="D6" i="20"/>
  <c r="E6" i="20"/>
  <c r="A7" i="20"/>
  <c r="B7" i="20"/>
  <c r="C7" i="20"/>
  <c r="D7" i="20"/>
  <c r="E7" i="20"/>
  <c r="A8" i="20"/>
  <c r="B8" i="20"/>
  <c r="C8" i="20"/>
  <c r="D8" i="20"/>
  <c r="E8" i="20"/>
  <c r="B3" i="20"/>
  <c r="C3" i="20"/>
  <c r="D3" i="20"/>
  <c r="E3" i="20"/>
  <c r="B2" i="20"/>
  <c r="C2" i="20"/>
  <c r="D2" i="20"/>
  <c r="E2" i="20"/>
  <c r="A2" i="20"/>
  <c r="AY16" i="14" l="1"/>
  <c r="AY15" i="14"/>
  <c r="AY14" i="14"/>
  <c r="AY13" i="14"/>
  <c r="AY10" i="14"/>
  <c r="AY9" i="14"/>
  <c r="AZ16" i="14"/>
  <c r="AZ15" i="14"/>
  <c r="AZ14" i="14"/>
  <c r="AZ13" i="14"/>
  <c r="AZ10" i="14"/>
  <c r="AZ9" i="14"/>
  <c r="AU16" i="14"/>
  <c r="AU15" i="14"/>
  <c r="AU14" i="14"/>
  <c r="AU13" i="14"/>
  <c r="AU10" i="14"/>
  <c r="AU9" i="14"/>
  <c r="AT16" i="14"/>
  <c r="AT15" i="14"/>
  <c r="AT14" i="14"/>
  <c r="AT13" i="14"/>
  <c r="AT10" i="14"/>
  <c r="AT9" i="14"/>
  <c r="AP16" i="14"/>
  <c r="AP15" i="14"/>
  <c r="AP14" i="14"/>
  <c r="AP13" i="14"/>
  <c r="AP10" i="14"/>
  <c r="AP9" i="14"/>
  <c r="AO16" i="14"/>
  <c r="AO15" i="14"/>
  <c r="AO14" i="14"/>
  <c r="AO13" i="14"/>
  <c r="AO10" i="14"/>
  <c r="AO9" i="14"/>
  <c r="AX16" i="14"/>
  <c r="AW16" i="14"/>
  <c r="AS16" i="14"/>
  <c r="AR16" i="14"/>
  <c r="AN16" i="14"/>
  <c r="AM16" i="14"/>
  <c r="AX15" i="14"/>
  <c r="AW15" i="14"/>
  <c r="AS15" i="14"/>
  <c r="AR15" i="14"/>
  <c r="AN15" i="14"/>
  <c r="AM15" i="14"/>
  <c r="AX14" i="14"/>
  <c r="AW14" i="14"/>
  <c r="AS14" i="14"/>
  <c r="AR14" i="14"/>
  <c r="AN14" i="14"/>
  <c r="AM14" i="14"/>
  <c r="AX13" i="14"/>
  <c r="AW13" i="14"/>
  <c r="AS13" i="14"/>
  <c r="AR13" i="14"/>
  <c r="AN13" i="14"/>
  <c r="AM13" i="14"/>
  <c r="AX10" i="14"/>
  <c r="AW10" i="14"/>
  <c r="AS10" i="14"/>
  <c r="AR10" i="14"/>
  <c r="AN10" i="14"/>
  <c r="AM10" i="14"/>
  <c r="AX9" i="14"/>
  <c r="AW9" i="14"/>
  <c r="AS9" i="14"/>
  <c r="AR9" i="14"/>
  <c r="AN9" i="14"/>
  <c r="AM9" i="14"/>
  <c r="AG16" i="14"/>
  <c r="AF16" i="14"/>
  <c r="AE16" i="14"/>
  <c r="AG15" i="14"/>
  <c r="AF15" i="14"/>
  <c r="AE15" i="14"/>
  <c r="AG14" i="14"/>
  <c r="AF14" i="14"/>
  <c r="AE14" i="14"/>
  <c r="AG13" i="14"/>
  <c r="AF13" i="14"/>
  <c r="AE13" i="14"/>
  <c r="AG10" i="14"/>
  <c r="AF10" i="14"/>
  <c r="AE10" i="14"/>
  <c r="AG9" i="14"/>
  <c r="AF9" i="14"/>
  <c r="AE9" i="14"/>
  <c r="AC16" i="14"/>
  <c r="AB16" i="14"/>
  <c r="AA16" i="14"/>
  <c r="AC15" i="14"/>
  <c r="AB15" i="14"/>
  <c r="AA15" i="14"/>
  <c r="AC14" i="14"/>
  <c r="AB14" i="14"/>
  <c r="AA14" i="14"/>
  <c r="AC13" i="14"/>
  <c r="AB13" i="14"/>
  <c r="AA13" i="14"/>
  <c r="AC10" i="14"/>
  <c r="AB10" i="14"/>
  <c r="AA10" i="14"/>
  <c r="AC9" i="14"/>
  <c r="AB9" i="14"/>
  <c r="AA9" i="14"/>
  <c r="Y16" i="14"/>
  <c r="X16" i="14"/>
  <c r="W16" i="14"/>
  <c r="Y15" i="14"/>
  <c r="X15" i="14"/>
  <c r="W15" i="14"/>
  <c r="Y14" i="14"/>
  <c r="X14" i="14"/>
  <c r="W14" i="14"/>
  <c r="Y13" i="14"/>
  <c r="X13" i="14"/>
  <c r="W13" i="14"/>
  <c r="Y10" i="14"/>
  <c r="X10" i="14"/>
  <c r="W10" i="14"/>
  <c r="Y9" i="14"/>
  <c r="X9" i="14"/>
  <c r="W9" i="14"/>
  <c r="R4" i="14"/>
  <c r="P4" i="14"/>
  <c r="N4" i="14"/>
  <c r="L4" i="14"/>
  <c r="J4" i="14"/>
  <c r="H4" i="14"/>
  <c r="F4" i="14"/>
  <c r="F42" i="1" l="1"/>
  <c r="E42" i="1"/>
  <c r="C42" i="1"/>
  <c r="D42" i="1" s="1"/>
  <c r="B42" i="1"/>
  <c r="S42" i="1" s="1"/>
  <c r="F41" i="1"/>
  <c r="E41" i="1"/>
  <c r="C41" i="1"/>
  <c r="D41" i="1" s="1"/>
  <c r="B41" i="1"/>
  <c r="G41" i="1" s="1"/>
  <c r="F40" i="1"/>
  <c r="E40" i="1"/>
  <c r="C40" i="1"/>
  <c r="N40" i="1" s="1"/>
  <c r="B40" i="1"/>
  <c r="H40" i="1" s="1"/>
  <c r="F39" i="1"/>
  <c r="E39" i="1"/>
  <c r="C39" i="1"/>
  <c r="N39" i="1" s="1"/>
  <c r="B39" i="1"/>
  <c r="K39" i="1" s="1"/>
  <c r="F38" i="1"/>
  <c r="E38" i="1"/>
  <c r="C38" i="1"/>
  <c r="M38" i="1" s="1"/>
  <c r="B38" i="1"/>
  <c r="K38" i="1" s="1"/>
  <c r="F37" i="1"/>
  <c r="E37" i="1"/>
  <c r="C37" i="1"/>
  <c r="N37" i="1" s="1"/>
  <c r="B37" i="1"/>
  <c r="S37" i="1" s="1"/>
  <c r="F36" i="1"/>
  <c r="E36" i="1"/>
  <c r="C36" i="1"/>
  <c r="D36" i="1" s="1"/>
  <c r="B36" i="1"/>
  <c r="S36" i="1" s="1"/>
  <c r="F35" i="1"/>
  <c r="E35" i="1"/>
  <c r="C35" i="1"/>
  <c r="D35" i="1" s="1"/>
  <c r="Q35" i="1" s="1"/>
  <c r="B35" i="1"/>
  <c r="S35" i="1" s="1"/>
  <c r="F34" i="1"/>
  <c r="E34" i="1"/>
  <c r="C34" i="1"/>
  <c r="D34" i="1" s="1"/>
  <c r="B34" i="1"/>
  <c r="S34" i="1" s="1"/>
  <c r="F33" i="1"/>
  <c r="E33" i="1"/>
  <c r="C33" i="1"/>
  <c r="D33" i="1" s="1"/>
  <c r="B33" i="1"/>
  <c r="G33" i="1" s="1"/>
  <c r="F32" i="1"/>
  <c r="E32" i="1"/>
  <c r="C32" i="1"/>
  <c r="N32" i="1" s="1"/>
  <c r="B32" i="1"/>
  <c r="H32" i="1" s="1"/>
  <c r="F31" i="1"/>
  <c r="E31" i="1"/>
  <c r="C31" i="1"/>
  <c r="N31" i="1" s="1"/>
  <c r="B31" i="1"/>
  <c r="K31" i="1" s="1"/>
  <c r="F30" i="1"/>
  <c r="E30" i="1"/>
  <c r="C30" i="1"/>
  <c r="M30" i="1" s="1"/>
  <c r="B30" i="1"/>
  <c r="K30" i="1" s="1"/>
  <c r="F29" i="1"/>
  <c r="E29" i="1"/>
  <c r="C29" i="1"/>
  <c r="N29" i="1" s="1"/>
  <c r="B29" i="1"/>
  <c r="S29" i="1" s="1"/>
  <c r="F28" i="1"/>
  <c r="E28" i="1"/>
  <c r="C28" i="1"/>
  <c r="N28" i="1" s="1"/>
  <c r="B28" i="1"/>
  <c r="S28" i="1" s="1"/>
  <c r="F27" i="1"/>
  <c r="E27" i="1"/>
  <c r="C27" i="1"/>
  <c r="D27" i="1" s="1"/>
  <c r="B27" i="1"/>
  <c r="S27" i="1" s="1"/>
  <c r="J19" i="1"/>
  <c r="I19" i="1"/>
  <c r="H19" i="1"/>
  <c r="G19" i="1"/>
  <c r="F19" i="1"/>
  <c r="D19" i="1"/>
  <c r="C19" i="1"/>
  <c r="J18" i="1"/>
  <c r="I18" i="1"/>
  <c r="H18" i="1"/>
  <c r="G18" i="1"/>
  <c r="F18" i="1"/>
  <c r="D18" i="1"/>
  <c r="C18" i="1"/>
  <c r="J17" i="1"/>
  <c r="I17" i="1"/>
  <c r="H17" i="1"/>
  <c r="G17" i="1"/>
  <c r="F17" i="1"/>
  <c r="D17" i="1"/>
  <c r="C17" i="1"/>
  <c r="J16" i="1"/>
  <c r="I16" i="1"/>
  <c r="H16" i="1"/>
  <c r="G16" i="1"/>
  <c r="F16" i="1"/>
  <c r="D16" i="1"/>
  <c r="C16" i="1"/>
  <c r="J15" i="1"/>
  <c r="I15" i="1"/>
  <c r="H15" i="1"/>
  <c r="G15" i="1"/>
  <c r="F15" i="1"/>
  <c r="D15" i="1"/>
  <c r="C15" i="1"/>
  <c r="J14" i="1"/>
  <c r="I14" i="1"/>
  <c r="H14" i="1"/>
  <c r="G14" i="1"/>
  <c r="F14" i="1"/>
  <c r="D14" i="1"/>
  <c r="C14" i="1"/>
  <c r="J13" i="1"/>
  <c r="I13" i="1"/>
  <c r="H13" i="1"/>
  <c r="G13" i="1"/>
  <c r="F13" i="1"/>
  <c r="D13" i="1"/>
  <c r="C13" i="1"/>
  <c r="J12" i="1"/>
  <c r="I12" i="1"/>
  <c r="H12" i="1"/>
  <c r="G12" i="1"/>
  <c r="F12" i="1"/>
  <c r="D12" i="1"/>
  <c r="C12" i="1"/>
  <c r="J11" i="1"/>
  <c r="I11" i="1"/>
  <c r="H11" i="1"/>
  <c r="G11" i="1"/>
  <c r="F11" i="1"/>
  <c r="D11" i="1"/>
  <c r="C11" i="1"/>
  <c r="J10" i="1"/>
  <c r="I10" i="1"/>
  <c r="H10" i="1"/>
  <c r="G10" i="1"/>
  <c r="F10" i="1"/>
  <c r="D10" i="1"/>
  <c r="C10" i="1"/>
  <c r="J9" i="1"/>
  <c r="I9" i="1"/>
  <c r="H9" i="1"/>
  <c r="G9" i="1"/>
  <c r="F9" i="1"/>
  <c r="D9" i="1"/>
  <c r="C9" i="1"/>
  <c r="J8" i="1"/>
  <c r="I8" i="1"/>
  <c r="H8" i="1"/>
  <c r="G8" i="1"/>
  <c r="F8" i="1"/>
  <c r="D8" i="1"/>
  <c r="C8" i="1"/>
  <c r="J7" i="1"/>
  <c r="I7" i="1"/>
  <c r="H7" i="1"/>
  <c r="G7" i="1"/>
  <c r="F7" i="1"/>
  <c r="D7" i="1"/>
  <c r="C7" i="1"/>
  <c r="J6" i="1"/>
  <c r="I6" i="1"/>
  <c r="H6" i="1"/>
  <c r="G6" i="1"/>
  <c r="F6" i="1"/>
  <c r="D6" i="1"/>
  <c r="C6" i="1"/>
  <c r="J5" i="1"/>
  <c r="I5" i="1"/>
  <c r="H5" i="1"/>
  <c r="G5" i="1"/>
  <c r="F5" i="1"/>
  <c r="D5" i="1"/>
  <c r="C5" i="1"/>
  <c r="J4" i="1"/>
  <c r="I4" i="1"/>
  <c r="H4" i="1"/>
  <c r="G4" i="1"/>
  <c r="F4" i="1"/>
  <c r="D4" i="1"/>
  <c r="C4" i="1"/>
  <c r="M35" i="1" l="1"/>
  <c r="N27" i="1"/>
  <c r="H35" i="1"/>
  <c r="N35" i="1"/>
  <c r="S38" i="1"/>
  <c r="D29" i="1"/>
  <c r="Q29" i="1" s="1"/>
  <c r="D38" i="1"/>
  <c r="Q38" i="1" s="1"/>
  <c r="H29" i="1"/>
  <c r="K29" i="1"/>
  <c r="M27" i="1"/>
  <c r="J28" i="1"/>
  <c r="G35" i="1"/>
  <c r="J35" i="1"/>
  <c r="K35" i="1"/>
  <c r="D30" i="1"/>
  <c r="Q30" i="1" s="1"/>
  <c r="S33" i="1"/>
  <c r="S30" i="1"/>
  <c r="G28" i="1"/>
  <c r="S41" i="1"/>
  <c r="H28" i="1"/>
  <c r="H38" i="1"/>
  <c r="N34" i="1"/>
  <c r="H36" i="1"/>
  <c r="J34" i="1"/>
  <c r="J36" i="1"/>
  <c r="K36" i="1"/>
  <c r="N42" i="1"/>
  <c r="D32" i="1"/>
  <c r="Q32" i="1" s="1"/>
  <c r="M36" i="1"/>
  <c r="D37" i="1"/>
  <c r="Q37" i="1" s="1"/>
  <c r="D40" i="1"/>
  <c r="Q40" i="1" s="1"/>
  <c r="G29" i="1"/>
  <c r="D31" i="1"/>
  <c r="Q31" i="1" s="1"/>
  <c r="N36" i="1"/>
  <c r="G38" i="1"/>
  <c r="J29" i="1"/>
  <c r="G31" i="1"/>
  <c r="S31" i="1"/>
  <c r="K34" i="1"/>
  <c r="M34" i="1"/>
  <c r="G37" i="1"/>
  <c r="D39" i="1"/>
  <c r="Q39" i="1" s="1"/>
  <c r="G27" i="1"/>
  <c r="H37" i="1"/>
  <c r="H27" i="1"/>
  <c r="K28" i="1"/>
  <c r="J37" i="1"/>
  <c r="M28" i="1"/>
  <c r="O28" i="1" s="1"/>
  <c r="K37" i="1"/>
  <c r="G39" i="1"/>
  <c r="J42" i="1"/>
  <c r="J27" i="1"/>
  <c r="G30" i="1"/>
  <c r="G36" i="1"/>
  <c r="S39" i="1"/>
  <c r="K42" i="1"/>
  <c r="K27" i="1"/>
  <c r="H30" i="1"/>
  <c r="M42" i="1"/>
  <c r="Q34" i="1"/>
  <c r="P34" i="1"/>
  <c r="Q41" i="1"/>
  <c r="P41" i="1"/>
  <c r="Q27" i="1"/>
  <c r="P27" i="1"/>
  <c r="Q42" i="1"/>
  <c r="P42" i="1"/>
  <c r="Q36" i="1"/>
  <c r="P36" i="1"/>
  <c r="Q33" i="1"/>
  <c r="P33" i="1"/>
  <c r="N30" i="1"/>
  <c r="O30" i="1" s="1"/>
  <c r="J32" i="1"/>
  <c r="H33" i="1"/>
  <c r="I33" i="1" s="1"/>
  <c r="N38" i="1"/>
  <c r="O38" i="1" s="1"/>
  <c r="J40" i="1"/>
  <c r="H41" i="1"/>
  <c r="I41" i="1" s="1"/>
  <c r="M31" i="1"/>
  <c r="O31" i="1" s="1"/>
  <c r="K32" i="1"/>
  <c r="G34" i="1"/>
  <c r="M39" i="1"/>
  <c r="O39" i="1" s="1"/>
  <c r="K40" i="1"/>
  <c r="G42" i="1"/>
  <c r="D28" i="1"/>
  <c r="J33" i="1"/>
  <c r="H34" i="1"/>
  <c r="J41" i="1"/>
  <c r="H42" i="1"/>
  <c r="M32" i="1"/>
  <c r="O32" i="1" s="1"/>
  <c r="K33" i="1"/>
  <c r="M40" i="1"/>
  <c r="O40" i="1" s="1"/>
  <c r="K41" i="1"/>
  <c r="M33" i="1"/>
  <c r="M41" i="1"/>
  <c r="N33" i="1"/>
  <c r="N41" i="1"/>
  <c r="S32" i="1"/>
  <c r="S40" i="1"/>
  <c r="J30" i="1"/>
  <c r="L30" i="1" s="1"/>
  <c r="H31" i="1"/>
  <c r="P35" i="1"/>
  <c r="R35" i="1" s="1"/>
  <c r="J38" i="1"/>
  <c r="L38" i="1" s="1"/>
  <c r="H39" i="1"/>
  <c r="M29" i="1"/>
  <c r="O29" i="1" s="1"/>
  <c r="G32" i="1"/>
  <c r="I32" i="1" s="1"/>
  <c r="M37" i="1"/>
  <c r="O37" i="1" s="1"/>
  <c r="G40" i="1"/>
  <c r="I40" i="1" s="1"/>
  <c r="J31" i="1"/>
  <c r="L31" i="1" s="1"/>
  <c r="J39" i="1"/>
  <c r="L39" i="1" s="1"/>
  <c r="I35" i="1" l="1"/>
  <c r="P29" i="1"/>
  <c r="R29" i="1" s="1"/>
  <c r="O27" i="1"/>
  <c r="O42" i="1"/>
  <c r="O35" i="1"/>
  <c r="P38" i="1"/>
  <c r="R38" i="1" s="1"/>
  <c r="O34" i="1"/>
  <c r="L36" i="1"/>
  <c r="L37" i="1"/>
  <c r="L28" i="1"/>
  <c r="P40" i="1"/>
  <c r="R40" i="1" s="1"/>
  <c r="P30" i="1"/>
  <c r="R30" i="1" s="1"/>
  <c r="L35" i="1"/>
  <c r="I29" i="1"/>
  <c r="L34" i="1"/>
  <c r="L29" i="1"/>
  <c r="P37" i="1"/>
  <c r="R37" i="1" s="1"/>
  <c r="P32" i="1"/>
  <c r="R32" i="1" s="1"/>
  <c r="I28" i="1"/>
  <c r="O41" i="1"/>
  <c r="I36" i="1"/>
  <c r="I30" i="1"/>
  <c r="I27" i="1"/>
  <c r="I38" i="1"/>
  <c r="O36" i="1"/>
  <c r="R34" i="1"/>
  <c r="I37" i="1"/>
  <c r="R33" i="1"/>
  <c r="O33" i="1"/>
  <c r="R42" i="1"/>
  <c r="I39" i="1"/>
  <c r="L27" i="1"/>
  <c r="R27" i="1"/>
  <c r="I31" i="1"/>
  <c r="P39" i="1"/>
  <c r="R39" i="1" s="1"/>
  <c r="L42" i="1"/>
  <c r="P31" i="1"/>
  <c r="R31" i="1" s="1"/>
  <c r="R41" i="1"/>
  <c r="Q28" i="1"/>
  <c r="P28" i="1"/>
  <c r="R36" i="1"/>
  <c r="I42" i="1"/>
  <c r="L40" i="1"/>
  <c r="L41" i="1"/>
  <c r="I34" i="1"/>
  <c r="L33" i="1"/>
  <c r="L32" i="1"/>
  <c r="R28" i="1" l="1"/>
</calcChain>
</file>

<file path=xl/sharedStrings.xml><?xml version="1.0" encoding="utf-8"?>
<sst xmlns="http://schemas.openxmlformats.org/spreadsheetml/2006/main" count="227" uniqueCount="129">
  <si>
    <t>US</t>
  </si>
  <si>
    <t>World</t>
  </si>
  <si>
    <t>Foreign</t>
  </si>
  <si>
    <t>Tariff ad valorem</t>
  </si>
  <si>
    <t>Domestic Price</t>
  </si>
  <si>
    <t>Parameters</t>
  </si>
  <si>
    <t>Price</t>
  </si>
  <si>
    <t>Duty-free</t>
  </si>
  <si>
    <t>Quantity</t>
  </si>
  <si>
    <t>AD</t>
  </si>
  <si>
    <t>AS</t>
  </si>
  <si>
    <t>MD</t>
  </si>
  <si>
    <t>MS (Free Trade)</t>
  </si>
  <si>
    <t>MS (US Tariffs)</t>
  </si>
  <si>
    <t>AD*</t>
  </si>
  <si>
    <t>AS*</t>
  </si>
  <si>
    <t>a=</t>
  </si>
  <si>
    <t>e=</t>
  </si>
  <si>
    <t>Tariff</t>
  </si>
  <si>
    <t>b=</t>
  </si>
  <si>
    <t>f=</t>
  </si>
  <si>
    <t>c=</t>
  </si>
  <si>
    <t>g=</t>
  </si>
  <si>
    <t>d=</t>
  </si>
  <si>
    <t>h=</t>
  </si>
  <si>
    <t>Equilibrium Outcomes</t>
  </si>
  <si>
    <t>Prices and Trade</t>
  </si>
  <si>
    <t>Quantities in Equilibrium (Free Trade)</t>
  </si>
  <si>
    <t>Quantities in Equilibrium (US Tariffs)</t>
  </si>
  <si>
    <t>Hypotnetical full passthrough tariff prices</t>
  </si>
  <si>
    <t>Domestic Price = Price at the Border (Free Trade)</t>
  </si>
  <si>
    <t>Domestic Price (US Tariffs)</t>
  </si>
  <si>
    <t>Price at the Border (US Tariffs)</t>
  </si>
  <si>
    <t>MS=MD (Free Trade)</t>
  </si>
  <si>
    <t>MS=MD (US Tariffs)</t>
  </si>
  <si>
    <t>qAD=(a-p)/b</t>
  </si>
  <si>
    <t>qAS​=(p-c)/d</t>
  </si>
  <si>
    <t>MD=qAD-qAS</t>
  </si>
  <si>
    <t>qAD*​=(e-p*)/f</t>
  </si>
  <si>
    <t>qAS*​=(p*-g)/h</t>
  </si>
  <si>
    <t>MS=qAS*-qAD*</t>
  </si>
  <si>
    <t>A simple linear model of trade with a large economy (not a price taker, common currency)</t>
  </si>
  <si>
    <t>AD: p=a-b*q</t>
  </si>
  <si>
    <t>AD*: p*=e-f*q</t>
  </si>
  <si>
    <t>AS: p=c+d*q</t>
  </si>
  <si>
    <t>AS*: p*=g+h*q</t>
  </si>
  <si>
    <r>
      <t>MD=q</t>
    </r>
    <r>
      <rPr>
        <vertAlign val="superscript"/>
        <sz val="11"/>
        <color theme="1"/>
        <rFont val="Calibri"/>
        <family val="2"/>
        <scheme val="minor"/>
      </rPr>
      <t>AD</t>
    </r>
    <r>
      <rPr>
        <sz val="11"/>
        <color theme="1"/>
        <rFont val="Calibri"/>
        <family val="2"/>
        <scheme val="minor"/>
      </rPr>
      <t>-q</t>
    </r>
    <r>
      <rPr>
        <vertAlign val="superscript"/>
        <sz val="11"/>
        <color theme="1"/>
        <rFont val="Calibri"/>
        <family val="2"/>
        <scheme val="minor"/>
      </rPr>
      <t>AS</t>
    </r>
    <r>
      <rPr>
        <sz val="11"/>
        <color theme="1"/>
        <rFont val="Calibri"/>
        <family val="2"/>
        <scheme val="minor"/>
      </rPr>
      <t>: p=(ad+bc)/(b+d)-(bd/(b+d))*MD</t>
    </r>
  </si>
  <si>
    <t>Tariff: p=(1+t)p*</t>
  </si>
  <si>
    <r>
      <t>MS=q</t>
    </r>
    <r>
      <rPr>
        <vertAlign val="superscript"/>
        <sz val="11"/>
        <color theme="1"/>
        <rFont val="Calibri"/>
        <family val="2"/>
        <scheme val="minor"/>
      </rPr>
      <t>AS*</t>
    </r>
    <r>
      <rPr>
        <sz val="11"/>
        <color theme="1"/>
        <rFont val="Calibri"/>
        <family val="2"/>
        <scheme val="minor"/>
      </rPr>
      <t>-q</t>
    </r>
    <r>
      <rPr>
        <vertAlign val="superscript"/>
        <sz val="11"/>
        <color theme="1"/>
        <rFont val="Calibri"/>
        <family val="2"/>
        <scheme val="minor"/>
      </rPr>
      <t>AD*</t>
    </r>
    <r>
      <rPr>
        <sz val="11"/>
        <color theme="1"/>
        <rFont val="Calibri"/>
        <family val="2"/>
        <scheme val="minor"/>
      </rPr>
      <t>: p=(1+t)*(eh+fg)/(f+h)+(1+t)*(fh/(f+h))*MS</t>
    </r>
  </si>
  <si>
    <t>Let</t>
  </si>
  <si>
    <t>p = domestic price in the importing country</t>
  </si>
  <si>
    <t>p∗ = border price received by exporters</t>
  </si>
  <si>
    <t>t = ad valorem tariff rate</t>
  </si>
  <si>
    <t>Then the tariff wedge is</t>
  </si>
  <si>
    <t>p=(1+t)p∗⟺p∗=p/(1+t)</t>
  </si>
  <si>
    <t>Final equilibrium</t>
  </si>
  <si>
    <t>Domestic price that clears the world market:</t>
  </si>
  <si>
    <t>p=(1+t)[(((eh+fg)/(f+h))*(bd/(b+d))+(fh/(f+h))*((ad+bc)/(b+d)))/(bd/(b+d)+(1+t)*(fh/(f+h)))]</t>
  </si>
  <si>
    <t>Price at the border:</t>
  </si>
  <si>
    <t>p∗=p/(1+t)=[(((eh+fg)/(f+h))*(bd/(b+d))+(fh/(f+h))*((ad+bc)/(b+d)))/(bd/(b+d)+(1+t)*(fh/(f+h)))]</t>
  </si>
  <si>
    <t>Trade volume:</t>
  </si>
  <si>
    <t>MS=MD=((ad+bc)/(b+d)-(1+t)(eh+fg)/(f+h))/(bd/(b+d)+(1+t)(fh/(f+h)))</t>
  </si>
  <si>
    <t>US quantities</t>
  </si>
  <si>
    <t>US Demand:</t>
  </si>
  <si>
    <t>US Supply:</t>
  </si>
  <si>
    <t>Imports:</t>
  </si>
  <si>
    <t>Foreign quantities</t>
  </si>
  <si>
    <t>Foreign Demand:</t>
  </si>
  <si>
    <t>Foreign Supply:</t>
  </si>
  <si>
    <t>Exports:</t>
  </si>
  <si>
    <t>Reference:</t>
  </si>
  <si>
    <t>https://rbaldwin.substack.com/p/teaching-trumpian-tariffs</t>
  </si>
  <si>
    <t>time</t>
  </si>
  <si>
    <t>Realized</t>
  </si>
  <si>
    <t>Counterfactual</t>
  </si>
  <si>
    <t>PCE category</t>
  </si>
  <si>
    <t>Canada</t>
  </si>
  <si>
    <t>Mexico</t>
  </si>
  <si>
    <t>Total</t>
  </si>
  <si>
    <t>PCE code</t>
  </si>
  <si>
    <t>Educational books</t>
  </si>
  <si>
    <t>Recreational books</t>
  </si>
  <si>
    <t>Men's and boys' clothing</t>
  </si>
  <si>
    <t>New motor vehicles</t>
  </si>
  <si>
    <t>Women's and girls' clothing</t>
  </si>
  <si>
    <t>Other clothing materials and footwear</t>
  </si>
  <si>
    <t>Luggage and similar personal items</t>
  </si>
  <si>
    <t>Musical instruments</t>
  </si>
  <si>
    <t>Net purchases of used motor vehicles</t>
  </si>
  <si>
    <t>Recreational items</t>
  </si>
  <si>
    <t>Motor vehicle parts and accessories</t>
  </si>
  <si>
    <t>Sports and recreational vehicles</t>
  </si>
  <si>
    <t>Sporting equipment and guns</t>
  </si>
  <si>
    <t>Therapeutic appliances and equipment</t>
  </si>
  <si>
    <t>Glassware and tableware</t>
  </si>
  <si>
    <t>Jewelry and watches</t>
  </si>
  <si>
    <t>Tobacco</t>
  </si>
  <si>
    <t>Magazines, newspapers, and stationery</t>
  </si>
  <si>
    <t>Pharmaceutical and other medical products</t>
  </si>
  <si>
    <t>Personal care products</t>
  </si>
  <si>
    <t>Household appliances</t>
  </si>
  <si>
    <t>Tools and equipment for house and garden</t>
  </si>
  <si>
    <t>Furniture and furnishings</t>
  </si>
  <si>
    <t>AV and information processing</t>
  </si>
  <si>
    <t>Household supplies</t>
  </si>
  <si>
    <t>Telephone and facsimile equipment</t>
  </si>
  <si>
    <t>Children's and infants' clothing</t>
  </si>
  <si>
    <t>Table 1. Personal consumption expenditures imports composition and USMCA compliance impacts on tariff effects</t>
  </si>
  <si>
    <t>PCE expenditure shares</t>
  </si>
  <si>
    <t>Imports sold to final demand</t>
  </si>
  <si>
    <t>Import content in domestic goods</t>
  </si>
  <si>
    <t>Share spent on imports: (2)+(3)</t>
  </si>
  <si>
    <t>USMCA effect on tariff rate</t>
  </si>
  <si>
    <t>USMCA rough price effect (bps): (4)x(5)</t>
  </si>
  <si>
    <t>USMCA bottom-up price effect (bps)</t>
  </si>
  <si>
    <t>ROW</t>
  </si>
  <si>
    <t>China</t>
  </si>
  <si>
    <t>PCE</t>
  </si>
  <si>
    <t>PCE (ex. food and energy)</t>
  </si>
  <si>
    <t>Main PCE categories:</t>
  </si>
  <si>
    <t>Main PCE categories</t>
  </si>
  <si>
    <t>All goods</t>
  </si>
  <si>
    <t>Durable goods</t>
  </si>
  <si>
    <t>Nondurable goods</t>
  </si>
  <si>
    <t>Services</t>
  </si>
  <si>
    <t>Share spent on imports from</t>
  </si>
  <si>
    <t>Trade partner:</t>
  </si>
  <si>
    <t>NOTES: Last observation: Fourth quarter 2025. Table estimates the contribution of USMCA-related tariff effects to personal consumption expenditures through imported final goods and imported content embodied in domestically produced goods. Import-exposure shares are constructed from 2023 BEA PCE bridge and global value chain data. USMCA tariff effects use industry-level Canada and Mexico estimates for the fourth quarter of 2025. The rough price effect equals the PCE import share multiplied by the estimated USMCA effect on tariff rates; the bottom-up price effect aggregates estimated Canada and Mexico tariff-dollar effects relative to PCE purchasers’ value. Values are reported in percent or basis points as indicated.</t>
  </si>
  <si>
    <t>SOURCES: U.S. Bureau of Economic Analysis, U.S. Census Bureau, accessed via the U.S. International Trade Commission's DataWeb at https://dataweb.usitc.gov; authors' calculations.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</si>
</sst>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b/>
      <sz val="11"/>
      <color theme="1"/>
      <name val="Calibri"/>
      <family val="2"/>
      <scheme val="minor"/>
    </font>
    <font>
      <sz val="11"/>
      <name val="Calibri"/>
      <family val="2"/>
      <scheme val="minor"/>
    </font>
    <font>
      <b/>
      <sz val="24"/>
      <color theme="1"/>
      <name val="Calibri"/>
      <family val="2"/>
      <scheme val="minor"/>
    </font>
    <font>
      <vertAlign val="superscript"/>
      <sz val="11"/>
      <color theme="1"/>
      <name val="Calibri"/>
      <family val="2"/>
      <scheme val="minor"/>
    </font>
    <font>
      <sz val="11"/>
      <name val="Calibri"/>
      <family val="2"/>
    </font>
    <font>
      <b/>
      <sz val="11"/>
      <color theme="1"/>
      <name val="Palatino Linotype"/>
      <family val="1"/>
    </font>
    <font>
      <sz val="11"/>
      <color theme="1"/>
      <name val="Palatino Linotype"/>
      <family val="1"/>
    </font>
    <font>
      <i/>
      <sz val="11"/>
      <color theme="1"/>
      <name val="Palatino Linotype"/>
      <family val="1"/>
    </font>
    <font>
      <b/>
      <i/>
      <sz val="11"/>
      <color theme="1"/>
      <name val="Palatino Linotype"/>
      <family val="1"/>
    </font>
    <font>
      <sz val="11"/>
      <color rgb="FFFF0000"/>
      <name val="Calibri"/>
      <family val="2"/>
      <scheme val="minor"/>
    </font>
  </fonts>
  <fills count="9">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0"/>
        <bgColor indexed="64"/>
      </patternFill>
    </fill>
  </fills>
  <borders count="3">
    <border>
      <left/>
      <right/>
      <top/>
      <bottom/>
      <diagonal/>
    </border>
    <border>
      <left/>
      <right/>
      <top/>
      <bottom style="double">
        <color indexed="64"/>
      </bottom>
      <diagonal/>
    </border>
    <border>
      <left/>
      <right/>
      <top/>
      <bottom style="thin">
        <color indexed="64"/>
      </bottom>
      <diagonal/>
    </border>
  </borders>
  <cellStyleXfs count="2">
    <xf numFmtId="0" fontId="0" fillId="0" borderId="0"/>
    <xf numFmtId="0" fontId="5" fillId="0" borderId="0"/>
  </cellStyleXfs>
  <cellXfs count="48">
    <xf numFmtId="0" fontId="0" fillId="0" borderId="0" xfId="0"/>
    <xf numFmtId="0" fontId="0" fillId="2" borderId="0" xfId="0" applyFill="1"/>
    <xf numFmtId="0" fontId="0" fillId="3" borderId="0" xfId="0" applyFill="1"/>
    <xf numFmtId="0" fontId="0" fillId="4" borderId="0" xfId="0" applyFill="1"/>
    <xf numFmtId="0" fontId="0" fillId="5" borderId="0" xfId="0" applyFill="1"/>
    <xf numFmtId="0" fontId="2" fillId="3" borderId="0" xfId="0" applyFont="1" applyFill="1"/>
    <xf numFmtId="2" fontId="0" fillId="3" borderId="0" xfId="0" applyNumberFormat="1" applyFill="1"/>
    <xf numFmtId="0" fontId="1" fillId="0" borderId="0" xfId="0" applyFont="1"/>
    <xf numFmtId="0" fontId="0" fillId="6" borderId="0" xfId="0" applyFill="1"/>
    <xf numFmtId="0" fontId="0" fillId="7" borderId="0" xfId="0" applyFill="1"/>
    <xf numFmtId="2" fontId="0" fillId="7" borderId="0" xfId="0" applyNumberFormat="1" applyFill="1"/>
    <xf numFmtId="2" fontId="0" fillId="6" borderId="0" xfId="0" applyNumberFormat="1" applyFill="1"/>
    <xf numFmtId="0" fontId="3" fillId="0" borderId="0" xfId="0" applyFont="1" applyAlignment="1">
      <alignment vertical="center"/>
    </xf>
    <xf numFmtId="0" fontId="0" fillId="0" borderId="0" xfId="0" applyAlignment="1">
      <alignment horizontal="left" vertical="center" indent="1"/>
    </xf>
    <xf numFmtId="0" fontId="5" fillId="0" borderId="0" xfId="1"/>
    <xf numFmtId="164" fontId="5" fillId="0" borderId="0" xfId="1" applyNumberFormat="1"/>
    <xf numFmtId="14" fontId="0" fillId="0" borderId="0" xfId="0" applyNumberFormat="1"/>
    <xf numFmtId="164" fontId="0" fillId="0" borderId="0" xfId="0" applyNumberFormat="1"/>
    <xf numFmtId="0" fontId="0" fillId="8" borderId="0" xfId="0" applyFill="1"/>
    <xf numFmtId="0" fontId="7" fillId="8" borderId="0" xfId="0" applyFont="1" applyFill="1" applyAlignment="1">
      <alignment horizontal="left" vertical="center"/>
    </xf>
    <xf numFmtId="0" fontId="7" fillId="8" borderId="0" xfId="0" applyFont="1" applyFill="1"/>
    <xf numFmtId="0" fontId="7" fillId="8" borderId="0" xfId="0" applyFont="1" applyFill="1" applyAlignment="1">
      <alignment horizontal="center"/>
    </xf>
    <xf numFmtId="0" fontId="7" fillId="8" borderId="0" xfId="0" applyFont="1" applyFill="1" applyAlignment="1">
      <alignment horizontal="center" vertical="center" wrapText="1"/>
    </xf>
    <xf numFmtId="0" fontId="7" fillId="8" borderId="2" xfId="0" applyFont="1" applyFill="1" applyBorder="1" applyAlignment="1">
      <alignment horizontal="center" wrapText="1"/>
    </xf>
    <xf numFmtId="0" fontId="7" fillId="8" borderId="0" xfId="0" applyFont="1" applyFill="1" applyAlignment="1">
      <alignment horizontal="center" wrapText="1"/>
    </xf>
    <xf numFmtId="164" fontId="7" fillId="8" borderId="0" xfId="0" applyNumberFormat="1" applyFont="1" applyFill="1" applyAlignment="1">
      <alignment horizontal="center"/>
    </xf>
    <xf numFmtId="1" fontId="7" fillId="8" borderId="0" xfId="0" applyNumberFormat="1" applyFont="1" applyFill="1" applyAlignment="1">
      <alignment horizontal="center"/>
    </xf>
    <xf numFmtId="0" fontId="6" fillId="8" borderId="0" xfId="0" applyFont="1" applyFill="1"/>
    <xf numFmtId="1" fontId="7" fillId="8" borderId="0" xfId="0" applyNumberFormat="1" applyFont="1" applyFill="1" applyAlignment="1">
      <alignment horizontal="center" wrapText="1"/>
    </xf>
    <xf numFmtId="1" fontId="0" fillId="8" borderId="0" xfId="0" applyNumberFormat="1" applyFill="1"/>
    <xf numFmtId="0" fontId="7" fillId="8" borderId="2" xfId="0" applyFont="1" applyFill="1" applyBorder="1"/>
    <xf numFmtId="164" fontId="7" fillId="8" borderId="2" xfId="0" applyNumberFormat="1" applyFont="1" applyFill="1" applyBorder="1" applyAlignment="1">
      <alignment horizontal="center"/>
    </xf>
    <xf numFmtId="0" fontId="7" fillId="8" borderId="2" xfId="0" applyFont="1" applyFill="1" applyBorder="1" applyAlignment="1">
      <alignment horizontal="center"/>
    </xf>
    <xf numFmtId="1" fontId="7" fillId="8" borderId="2" xfId="0" applyNumberFormat="1" applyFont="1" applyFill="1" applyBorder="1" applyAlignment="1">
      <alignment horizontal="center"/>
    </xf>
    <xf numFmtId="0" fontId="7" fillId="8" borderId="1" xfId="0" applyFont="1" applyFill="1" applyBorder="1"/>
    <xf numFmtId="164" fontId="7" fillId="8" borderId="1" xfId="0" applyNumberFormat="1" applyFont="1" applyFill="1" applyBorder="1" applyAlignment="1">
      <alignment horizontal="center"/>
    </xf>
    <xf numFmtId="0" fontId="7" fillId="8" borderId="1" xfId="0" applyFont="1" applyFill="1" applyBorder="1" applyAlignment="1">
      <alignment horizontal="center"/>
    </xf>
    <xf numFmtId="0" fontId="0" fillId="8" borderId="0" xfId="0" applyFill="1" applyAlignment="1">
      <alignment horizontal="left"/>
    </xf>
    <xf numFmtId="0" fontId="8" fillId="8" borderId="0" xfId="0" applyFont="1" applyFill="1"/>
    <xf numFmtId="0" fontId="9" fillId="8" borderId="0" xfId="0" applyFont="1" applyFill="1"/>
    <xf numFmtId="164" fontId="7" fillId="8" borderId="0" xfId="0" applyNumberFormat="1" applyFont="1" applyFill="1"/>
    <xf numFmtId="0" fontId="10" fillId="0" borderId="0" xfId="0" applyFont="1"/>
    <xf numFmtId="0" fontId="8" fillId="8" borderId="0" xfId="0" applyFont="1" applyFill="1" applyAlignment="1">
      <alignment horizontal="left"/>
    </xf>
    <xf numFmtId="0" fontId="7" fillId="8" borderId="0" xfId="0" applyFont="1" applyFill="1" applyAlignment="1">
      <alignment horizontal="left"/>
    </xf>
    <xf numFmtId="0" fontId="0" fillId="8" borderId="0" xfId="0" applyFill="1" applyAlignment="1">
      <alignment horizontal="left" wrapText="1"/>
    </xf>
    <xf numFmtId="0" fontId="6" fillId="8" borderId="1" xfId="0" applyFont="1" applyFill="1" applyBorder="1" applyAlignment="1">
      <alignment horizontal="left" vertical="center"/>
    </xf>
    <xf numFmtId="0" fontId="8" fillId="8" borderId="0" xfId="0" applyFont="1" applyFill="1" applyAlignment="1">
      <alignment horizontal="left"/>
    </xf>
    <xf numFmtId="0" fontId="7" fillId="8" borderId="0" xfId="0" applyFont="1" applyFill="1" applyAlignment="1">
      <alignment horizontal="left"/>
    </xf>
  </cellXfs>
  <cellStyles count="2">
    <cellStyle name="Normal" xfId="0" builtinId="0"/>
    <cellStyle name="Normal 2" xfId="1" xr:uid="{A169BD24-14A8-4C15-98F5-7445C9396737}"/>
  </cellStyles>
  <dxfs count="0"/>
  <tableStyles count="0" defaultTableStyle="TableStyleMedium2" defaultPivotStyle="PivotStyleLight16"/>
  <colors>
    <mruColors>
      <color rgb="FFB5E6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hartsheet" Target="chartsheets/sheet4.xml"/><Relationship Id="rId13" Type="http://schemas.openxmlformats.org/officeDocument/2006/relationships/chartsheet" Target="chartsheets/sheet8.xml"/><Relationship Id="rId18" Type="http://schemas.openxmlformats.org/officeDocument/2006/relationships/calcChain" Target="calcChain.xml"/><Relationship Id="rId3" Type="http://schemas.openxmlformats.org/officeDocument/2006/relationships/worksheet" Target="worksheets/sheet2.xml"/><Relationship Id="rId21" Type="http://schemas.openxmlformats.org/officeDocument/2006/relationships/customXml" Target="../customXml/item3.xml"/><Relationship Id="rId7" Type="http://schemas.openxmlformats.org/officeDocument/2006/relationships/worksheet" Target="worksheets/sheet4.xml"/><Relationship Id="rId12" Type="http://schemas.openxmlformats.org/officeDocument/2006/relationships/chartsheet" Target="chartsheets/sheet7.xml"/><Relationship Id="rId17" Type="http://schemas.openxmlformats.org/officeDocument/2006/relationships/sharedStrings" Target="sharedStrings.xml"/><Relationship Id="rId2" Type="http://schemas.openxmlformats.org/officeDocument/2006/relationships/worksheet" Target="worksheets/sheet1.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chartsheet" Target="chartsheets/sheet1.xml"/><Relationship Id="rId6" Type="http://schemas.openxmlformats.org/officeDocument/2006/relationships/chartsheet" Target="chartsheets/sheet3.xml"/><Relationship Id="rId11" Type="http://schemas.openxmlformats.org/officeDocument/2006/relationships/chartsheet" Target="chartsheets/sheet6.xml"/><Relationship Id="rId5" Type="http://schemas.openxmlformats.org/officeDocument/2006/relationships/worksheet" Target="worksheets/sheet3.xml"/><Relationship Id="rId15" Type="http://schemas.openxmlformats.org/officeDocument/2006/relationships/theme" Target="theme/theme1.xml"/><Relationship Id="rId10" Type="http://schemas.openxmlformats.org/officeDocument/2006/relationships/chartsheet" Target="chartsheets/sheet5.xml"/><Relationship Id="rId19" Type="http://schemas.openxmlformats.org/officeDocument/2006/relationships/customXml" Target="../customXml/item1.xml"/><Relationship Id="rId4" Type="http://schemas.openxmlformats.org/officeDocument/2006/relationships/chartsheet" Target="chartsheets/sheet2.xml"/><Relationship Id="rId9" Type="http://schemas.openxmlformats.org/officeDocument/2006/relationships/worksheet" Target="worksheets/sheet5.xml"/><Relationship Id="rId14" Type="http://schemas.openxmlformats.org/officeDocument/2006/relationships/worksheet" Target="worksheets/sheet6.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4.xml"/><Relationship Id="rId1" Type="http://schemas.microsoft.com/office/2011/relationships/chartStyle" Target="style4.xml"/></Relationships>
</file>

<file path=xl/charts/_rels/chart11.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5.xml"/><Relationship Id="rId1" Type="http://schemas.microsoft.com/office/2011/relationships/chartStyle" Target="style5.xml"/></Relationships>
</file>

<file path=xl/charts/_rels/chart12.xml.rels><?xml version="1.0" encoding="UTF-8" standalone="yes"?>
<Relationships xmlns="http://schemas.openxmlformats.org/package/2006/relationships"><Relationship Id="rId3" Type="http://schemas.openxmlformats.org/officeDocument/2006/relationships/chartUserShapes" Target="../drawings/drawing17.xml"/><Relationship Id="rId2" Type="http://schemas.microsoft.com/office/2011/relationships/chartColorStyle" Target="colors6.xml"/><Relationship Id="rId1" Type="http://schemas.microsoft.com/office/2011/relationships/chartStyle" Target="style6.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7.xml"/><Relationship Id="rId1" Type="http://schemas.microsoft.com/office/2011/relationships/chartStyle" Target="style7.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69145369295414894"/>
          <c:y val="0.19937887291797676"/>
          <c:w val="0.29783925114568227"/>
          <c:h val="0.56031348077813725"/>
        </c:manualLayout>
      </c:layout>
      <c:lineChart>
        <c:grouping val="standard"/>
        <c:varyColors val="0"/>
        <c:ser>
          <c:idx val="2"/>
          <c:order val="0"/>
          <c:tx>
            <c:strRef>
              <c:f>ChartA1!$J$3</c:f>
              <c:strCache>
                <c:ptCount val="1"/>
                <c:pt idx="0">
                  <c:v>AS*</c:v>
                </c:pt>
              </c:strCache>
            </c:strRef>
          </c:tx>
          <c:spPr>
            <a:ln w="38100">
              <a:solidFill>
                <a:schemeClr val="accent6">
                  <a:lumMod val="50000"/>
                </a:schemeClr>
              </a:solidFill>
            </a:ln>
          </c:spPr>
          <c:marker>
            <c:symbol val="none"/>
          </c:marker>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ChartA1!$J$4:$J$19</c:f>
              <c:numCache>
                <c:formatCode>General</c:formatCode>
                <c:ptCount val="16"/>
                <c:pt idx="0">
                  <c:v>5</c:v>
                </c:pt>
                <c:pt idx="1">
                  <c:v>8.5</c:v>
                </c:pt>
                <c:pt idx="2">
                  <c:v>12</c:v>
                </c:pt>
                <c:pt idx="3">
                  <c:v>15.5</c:v>
                </c:pt>
                <c:pt idx="4">
                  <c:v>19</c:v>
                </c:pt>
                <c:pt idx="5">
                  <c:v>22.5</c:v>
                </c:pt>
                <c:pt idx="6">
                  <c:v>26</c:v>
                </c:pt>
                <c:pt idx="7">
                  <c:v>29.5</c:v>
                </c:pt>
                <c:pt idx="8">
                  <c:v>33</c:v>
                </c:pt>
                <c:pt idx="9">
                  <c:v>36.5</c:v>
                </c:pt>
                <c:pt idx="10">
                  <c:v>40</c:v>
                </c:pt>
                <c:pt idx="11">
                  <c:v>43.5</c:v>
                </c:pt>
                <c:pt idx="12">
                  <c:v>47</c:v>
                </c:pt>
                <c:pt idx="13">
                  <c:v>50.5</c:v>
                </c:pt>
                <c:pt idx="14">
                  <c:v>54</c:v>
                </c:pt>
                <c:pt idx="15">
                  <c:v>57.5</c:v>
                </c:pt>
              </c:numCache>
            </c:numRef>
          </c:val>
          <c:smooth val="0"/>
          <c:extLst>
            <c:ext xmlns:c16="http://schemas.microsoft.com/office/drawing/2014/chart" uri="{C3380CC4-5D6E-409C-BE32-E72D297353CC}">
              <c16:uniqueId val="{00000000-F8E9-4B59-AD63-FD7F14F363E9}"/>
            </c:ext>
          </c:extLst>
        </c:ser>
        <c:ser>
          <c:idx val="0"/>
          <c:order val="1"/>
          <c:tx>
            <c:strRef>
              <c:f>ChartA1!$I$3</c:f>
              <c:strCache>
                <c:ptCount val="1"/>
                <c:pt idx="0">
                  <c:v>AD*</c:v>
                </c:pt>
              </c:strCache>
            </c:strRef>
          </c:tx>
          <c:spPr>
            <a:ln w="38100">
              <a:solidFill>
                <a:schemeClr val="accent6">
                  <a:lumMod val="50000"/>
                </a:schemeClr>
              </a:solidFill>
            </a:ln>
          </c:spPr>
          <c:marker>
            <c:symbol val="none"/>
          </c:marker>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ChartA1!$I$4:$I$19</c:f>
              <c:numCache>
                <c:formatCode>General</c:formatCode>
                <c:ptCount val="16"/>
                <c:pt idx="0">
                  <c:v>40</c:v>
                </c:pt>
                <c:pt idx="1">
                  <c:v>36</c:v>
                </c:pt>
                <c:pt idx="2">
                  <c:v>32</c:v>
                </c:pt>
                <c:pt idx="3">
                  <c:v>28</c:v>
                </c:pt>
                <c:pt idx="4">
                  <c:v>24</c:v>
                </c:pt>
                <c:pt idx="5">
                  <c:v>20</c:v>
                </c:pt>
                <c:pt idx="6">
                  <c:v>16</c:v>
                </c:pt>
                <c:pt idx="7">
                  <c:v>12</c:v>
                </c:pt>
                <c:pt idx="8">
                  <c:v>8</c:v>
                </c:pt>
                <c:pt idx="9">
                  <c:v>4</c:v>
                </c:pt>
                <c:pt idx="10">
                  <c:v>0</c:v>
                </c:pt>
                <c:pt idx="11">
                  <c:v>-4</c:v>
                </c:pt>
                <c:pt idx="12">
                  <c:v>-8</c:v>
                </c:pt>
                <c:pt idx="13">
                  <c:v>-12</c:v>
                </c:pt>
                <c:pt idx="14">
                  <c:v>-16</c:v>
                </c:pt>
                <c:pt idx="15">
                  <c:v>-20</c:v>
                </c:pt>
              </c:numCache>
            </c:numRef>
          </c:val>
          <c:smooth val="0"/>
          <c:extLst>
            <c:ext xmlns:c16="http://schemas.microsoft.com/office/drawing/2014/chart" uri="{C3380CC4-5D6E-409C-BE32-E72D297353CC}">
              <c16:uniqueId val="{00000001-F8E9-4B59-AD63-FD7F14F363E9}"/>
            </c:ext>
          </c:extLst>
        </c:ser>
        <c:ser>
          <c:idx val="3"/>
          <c:order val="2"/>
          <c:tx>
            <c:strRef>
              <c:f>ChartA1!$B$25</c:f>
              <c:strCache>
                <c:ptCount val="1"/>
                <c:pt idx="0">
                  <c:v>Domestic Price = Price at the Border (Free Trade)</c:v>
                </c:pt>
              </c:strCache>
            </c:strRef>
          </c:tx>
          <c:spPr>
            <a:ln w="38100">
              <a:solidFill>
                <a:schemeClr val="accent3">
                  <a:lumMod val="50000"/>
                </a:schemeClr>
              </a:solidFill>
              <a:prstDash val="sysDash"/>
            </a:ln>
          </c:spPr>
          <c:marker>
            <c:symbol val="none"/>
          </c:marker>
          <c:dLbls>
            <c:dLbl>
              <c:idx val="15"/>
              <c:layout>
                <c:manualLayout>
                  <c:x val="-8.488754992588772E-2"/>
                  <c:y val="8.2644470692877142E-2"/>
                </c:manualLayout>
              </c:layout>
              <c:tx>
                <c:rich>
                  <a:bodyPr/>
                  <a:lstStyle/>
                  <a:p>
                    <a:r>
                      <a:rPr lang="en-US" sz="1200">
                        <a:solidFill>
                          <a:schemeClr val="accent3">
                            <a:lumMod val="50000"/>
                          </a:schemeClr>
                        </a:solidFill>
                        <a:latin typeface="Arial" panose="020B0604020202020204" pitchFamily="34" charset="0"/>
                        <a:cs typeface="Arial" panose="020B0604020202020204" pitchFamily="34" charset="0"/>
                      </a:rPr>
                      <a:t>No-tariff P*</a:t>
                    </a:r>
                  </a:p>
                  <a:p>
                    <a:r>
                      <a:rPr lang="en-US" sz="1200">
                        <a:solidFill>
                          <a:schemeClr val="accent3">
                            <a:lumMod val="50000"/>
                          </a:schemeClr>
                        </a:solidFill>
                        <a:latin typeface="Arial" panose="020B0604020202020204" pitchFamily="34" charset="0"/>
                        <a:cs typeface="Arial" panose="020B0604020202020204" pitchFamily="34" charset="0"/>
                      </a:rPr>
                      <a:t>=No-tariff P</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46D-44E5-B5A2-1E47D646A80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15:leaderLines>
                  <c:spPr>
                    <a:ln>
                      <a:solidFill>
                        <a:schemeClr val="accent3">
                          <a:lumMod val="75000"/>
                        </a:schemeClr>
                      </a:solidFill>
                    </a:ln>
                  </c:spPr>
                </c15:leaderLines>
              </c:ext>
            </c:extLst>
          </c:dLbls>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ChartA1!$B$27:$B$42</c:f>
              <c:numCache>
                <c:formatCode>0.00</c:formatCode>
                <c:ptCount val="16"/>
                <c:pt idx="0">
                  <c:v>30.488815244407622</c:v>
                </c:pt>
                <c:pt idx="1">
                  <c:v>30.488815244407622</c:v>
                </c:pt>
                <c:pt idx="2">
                  <c:v>30.488815244407622</c:v>
                </c:pt>
                <c:pt idx="3">
                  <c:v>30.488815244407622</c:v>
                </c:pt>
                <c:pt idx="4">
                  <c:v>30.488815244407622</c:v>
                </c:pt>
                <c:pt idx="5">
                  <c:v>30.488815244407622</c:v>
                </c:pt>
                <c:pt idx="6">
                  <c:v>30.488815244407622</c:v>
                </c:pt>
                <c:pt idx="7">
                  <c:v>30.488815244407622</c:v>
                </c:pt>
                <c:pt idx="8">
                  <c:v>30.488815244407622</c:v>
                </c:pt>
                <c:pt idx="9">
                  <c:v>30.488815244407622</c:v>
                </c:pt>
                <c:pt idx="10">
                  <c:v>30.488815244407622</c:v>
                </c:pt>
                <c:pt idx="11">
                  <c:v>30.488815244407622</c:v>
                </c:pt>
                <c:pt idx="12">
                  <c:v>30.488815244407622</c:v>
                </c:pt>
                <c:pt idx="13">
                  <c:v>30.488815244407622</c:v>
                </c:pt>
                <c:pt idx="14">
                  <c:v>30.488815244407622</c:v>
                </c:pt>
                <c:pt idx="15">
                  <c:v>30.488815244407622</c:v>
                </c:pt>
              </c:numCache>
            </c:numRef>
          </c:val>
          <c:smooth val="0"/>
          <c:extLst>
            <c:ext xmlns:c16="http://schemas.microsoft.com/office/drawing/2014/chart" uri="{C3380CC4-5D6E-409C-BE32-E72D297353CC}">
              <c16:uniqueId val="{00000002-F8E9-4B59-AD63-FD7F14F363E9}"/>
            </c:ext>
          </c:extLst>
        </c:ser>
        <c:ser>
          <c:idx val="4"/>
          <c:order val="4"/>
          <c:tx>
            <c:strRef>
              <c:f>ChartA1!$D$25</c:f>
              <c:strCache>
                <c:ptCount val="1"/>
                <c:pt idx="0">
                  <c:v>Price at the Border (US Tariffs)</c:v>
                </c:pt>
              </c:strCache>
            </c:strRef>
          </c:tx>
          <c:spPr>
            <a:ln w="38100">
              <a:solidFill>
                <a:schemeClr val="accent5">
                  <a:lumMod val="75000"/>
                </a:schemeClr>
              </a:solidFill>
              <a:prstDash val="sysDash"/>
            </a:ln>
          </c:spPr>
          <c:marker>
            <c:symbol val="none"/>
          </c:marker>
          <c:dLbls>
            <c:dLbl>
              <c:idx val="15"/>
              <c:layout>
                <c:manualLayout>
                  <c:x val="-1.0732784625275268E-16"/>
                  <c:y val="0.12497456543800935"/>
                </c:manualLayout>
              </c:layout>
              <c:tx>
                <c:rich>
                  <a:bodyPr/>
                  <a:lstStyle/>
                  <a:p>
                    <a:r>
                      <a:rPr lang="en-US" sz="1200">
                        <a:solidFill>
                          <a:schemeClr val="accent5">
                            <a:lumMod val="75000"/>
                          </a:schemeClr>
                        </a:solidFill>
                        <a:latin typeface="Arial" panose="020B0604020202020204" pitchFamily="34" charset="0"/>
                        <a:cs typeface="Arial" panose="020B0604020202020204" pitchFamily="34" charset="0"/>
                      </a:rPr>
                      <a:t>Post-tariff P*</a:t>
                    </a:r>
                  </a:p>
                  <a:p>
                    <a:r>
                      <a:rPr lang="en-US" sz="1200">
                        <a:solidFill>
                          <a:schemeClr val="accent5">
                            <a:lumMod val="75000"/>
                          </a:schemeClr>
                        </a:solidFill>
                        <a:latin typeface="Arial" panose="020B0604020202020204" pitchFamily="34" charset="0"/>
                        <a:cs typeface="Arial" panose="020B0604020202020204" pitchFamily="34" charset="0"/>
                      </a:rPr>
                      <a:t>=Post-tariff P/(1-tariff)</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47C-4781-9C00-FD5E1E92AAB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15:leaderLines>
                  <c:spPr>
                    <a:ln>
                      <a:solidFill>
                        <a:schemeClr val="accent5">
                          <a:lumMod val="75000"/>
                        </a:schemeClr>
                      </a:solidFill>
                    </a:ln>
                  </c:spPr>
                </c15:leaderLines>
              </c:ext>
            </c:extLst>
          </c:dLbls>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ChartA1!$D$27:$D$42</c:f>
              <c:numCache>
                <c:formatCode>0.00</c:formatCode>
                <c:ptCount val="16"/>
                <c:pt idx="0">
                  <c:v>27.462686567164177</c:v>
                </c:pt>
                <c:pt idx="1">
                  <c:v>27.462686567164177</c:v>
                </c:pt>
                <c:pt idx="2">
                  <c:v>27.462686567164177</c:v>
                </c:pt>
                <c:pt idx="3">
                  <c:v>27.462686567164177</c:v>
                </c:pt>
                <c:pt idx="4">
                  <c:v>27.462686567164177</c:v>
                </c:pt>
                <c:pt idx="5">
                  <c:v>27.462686567164177</c:v>
                </c:pt>
                <c:pt idx="6">
                  <c:v>27.462686567164177</c:v>
                </c:pt>
                <c:pt idx="7">
                  <c:v>27.462686567164177</c:v>
                </c:pt>
                <c:pt idx="8">
                  <c:v>27.462686567164177</c:v>
                </c:pt>
                <c:pt idx="9">
                  <c:v>27.462686567164177</c:v>
                </c:pt>
                <c:pt idx="10">
                  <c:v>27.462686567164177</c:v>
                </c:pt>
                <c:pt idx="11">
                  <c:v>27.462686567164177</c:v>
                </c:pt>
                <c:pt idx="12">
                  <c:v>27.462686567164177</c:v>
                </c:pt>
                <c:pt idx="13">
                  <c:v>27.462686567164177</c:v>
                </c:pt>
                <c:pt idx="14">
                  <c:v>27.462686567164177</c:v>
                </c:pt>
                <c:pt idx="15">
                  <c:v>27.462686567164177</c:v>
                </c:pt>
              </c:numCache>
            </c:numRef>
          </c:val>
          <c:smooth val="0"/>
          <c:extLst>
            <c:ext xmlns:c16="http://schemas.microsoft.com/office/drawing/2014/chart" uri="{C3380CC4-5D6E-409C-BE32-E72D297353CC}">
              <c16:uniqueId val="{00000004-F8E9-4B59-AD63-FD7F14F363E9}"/>
            </c:ext>
          </c:extLst>
        </c:ser>
        <c:dLbls>
          <c:showLegendKey val="0"/>
          <c:showVal val="0"/>
          <c:showCatName val="0"/>
          <c:showSerName val="0"/>
          <c:showPercent val="0"/>
          <c:showBubbleSize val="0"/>
        </c:dLbls>
        <c:smooth val="0"/>
        <c:axId val="181672664"/>
        <c:axId val="181673448"/>
        <c:extLst>
          <c:ext xmlns:c15="http://schemas.microsoft.com/office/drawing/2012/chart" uri="{02D57815-91ED-43cb-92C2-25804820EDAC}">
            <c15:filteredLineSeries>
              <c15:ser>
                <c:idx val="1"/>
                <c:order val="3"/>
                <c:tx>
                  <c:strRef>
                    <c:extLst>
                      <c:ext uri="{02D57815-91ED-43cb-92C2-25804820EDAC}">
                        <c15:formulaRef>
                          <c15:sqref>ChartA1!$C$25</c15:sqref>
                        </c15:formulaRef>
                      </c:ext>
                    </c:extLst>
                    <c:strCache>
                      <c:ptCount val="1"/>
                      <c:pt idx="0">
                        <c:v>Domestic Price (US Tariffs)</c:v>
                      </c:pt>
                    </c:strCache>
                  </c:strRef>
                </c:tx>
                <c:spPr>
                  <a:ln w="38100">
                    <a:solidFill>
                      <a:schemeClr val="accent5">
                        <a:lumMod val="60000"/>
                        <a:lumOff val="40000"/>
                      </a:schemeClr>
                    </a:solidFill>
                    <a:prstDash val="sysDash"/>
                  </a:ln>
                </c:spPr>
                <c:marker>
                  <c:symbol val="none"/>
                </c:marker>
                <c:dLbls>
                  <c:dLbl>
                    <c:idx val="15"/>
                    <c:layout>
                      <c:manualLayout>
                        <c:x val="-1.0732784625275268E-16"/>
                        <c:y val="-6.0471563921617427E-2"/>
                      </c:manualLayout>
                    </c:layout>
                    <c:tx>
                      <c:rich>
                        <a:bodyPr/>
                        <a:lstStyle/>
                        <a:p>
                          <a:r>
                            <a:rPr lang="en-US"/>
                            <a:t>Pre-tariff</a:t>
                          </a:r>
                          <a:r>
                            <a:rPr lang="en-US" baseline="0"/>
                            <a:t> P*</a:t>
                          </a:r>
                        </a:p>
                        <a:p>
                          <a:r>
                            <a:rPr lang="en-US" baseline="0"/>
                            <a:t>x(1+tariff)</a:t>
                          </a:r>
                          <a:endParaRPr lang="en-US"/>
                        </a:p>
                      </c:rich>
                    </c:tx>
                    <c:showLegendKey val="0"/>
                    <c:showVal val="1"/>
                    <c:showCatName val="0"/>
                    <c:showSerName val="0"/>
                    <c:showPercent val="0"/>
                    <c:showBubbleSize val="0"/>
                    <c:extLst>
                      <c:ext uri="{CE6537A1-D6FC-4f65-9D91-7224C49458BB}">
                        <c15:showDataLabelsRange val="0"/>
                      </c:ext>
                      <c:ext xmlns:c16="http://schemas.microsoft.com/office/drawing/2014/chart" uri="{C3380CC4-5D6E-409C-BE32-E72D297353CC}">
                        <c16:uniqueId val="{00000000-A606-493E-A166-6419B1C41BBA}"/>
                      </c:ext>
                    </c:extLst>
                  </c:dLbl>
                  <c:spPr>
                    <a:noFill/>
                    <a:ln>
                      <a:noFill/>
                    </a:ln>
                    <a:effectLst/>
                  </c:spPr>
                  <c:txPr>
                    <a:bodyPr wrap="square" lIns="38100" tIns="19050" rIns="38100" bIns="19050" anchor="ctr">
                      <a:spAutoFit/>
                    </a:bodyPr>
                    <a:lstStyle/>
                    <a:p>
                      <a:pPr>
                        <a:defRPr sz="1200">
                          <a:solidFill>
                            <a:schemeClr val="accent5">
                              <a:lumMod val="60000"/>
                              <a:lumOff val="40000"/>
                            </a:schemeClr>
                          </a:solidFill>
                          <a:latin typeface="Arial" panose="020B0604020202020204" pitchFamily="34" charset="0"/>
                          <a:cs typeface="Arial" panose="020B0604020202020204" pitchFamily="34" charset="0"/>
                        </a:defRPr>
                      </a:pPr>
                      <a:endParaRPr lang="en-US"/>
                    </a:p>
                  </c:txPr>
                  <c:showLegendKey val="0"/>
                  <c:showVal val="0"/>
                  <c:showCatName val="0"/>
                  <c:showSerName val="0"/>
                  <c:showPercent val="0"/>
                  <c:showBubbleSize val="0"/>
                  <c:extLst>
                    <c:ext uri="{CE6537A1-D6FC-4f65-9D91-7224C49458BB}">
                      <c15:showLeaderLines val="1"/>
                      <c15:leaderLines>
                        <c:spPr>
                          <a:ln>
                            <a:solidFill>
                              <a:schemeClr val="accent5">
                                <a:lumMod val="60000"/>
                                <a:lumOff val="40000"/>
                              </a:schemeClr>
                            </a:solidFill>
                          </a:ln>
                        </c:spPr>
                      </c15:leaderLines>
                    </c:ext>
                  </c:extLst>
                </c:dLbls>
                <c:cat>
                  <c:numRef>
                    <c:extLst>
                      <c:ext uri="{02D57815-91ED-43cb-92C2-25804820EDAC}">
                        <c15:formulaRef>
                          <c15:sqref>ChartA1!$B$4:$B$19</c15:sqref>
                        </c15:formulaRef>
                      </c:ext>
                    </c:extLst>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extLst>
                      <c:ext uri="{02D57815-91ED-43cb-92C2-25804820EDAC}">
                        <c15:formulaRef>
                          <c15:sqref>ChartA1!$C$27:$C$42</c15:sqref>
                        </c15:formulaRef>
                      </c:ext>
                    </c:extLst>
                    <c:numCache>
                      <c:formatCode>0.00</c:formatCode>
                      <c:ptCount val="16"/>
                      <c:pt idx="0">
                        <c:v>34.328358208955223</c:v>
                      </c:pt>
                      <c:pt idx="1">
                        <c:v>34.328358208955223</c:v>
                      </c:pt>
                      <c:pt idx="2">
                        <c:v>34.328358208955223</c:v>
                      </c:pt>
                      <c:pt idx="3">
                        <c:v>34.328358208955223</c:v>
                      </c:pt>
                      <c:pt idx="4">
                        <c:v>34.328358208955223</c:v>
                      </c:pt>
                      <c:pt idx="5">
                        <c:v>34.328358208955223</c:v>
                      </c:pt>
                      <c:pt idx="6">
                        <c:v>34.328358208955223</c:v>
                      </c:pt>
                      <c:pt idx="7">
                        <c:v>34.328358208955223</c:v>
                      </c:pt>
                      <c:pt idx="8">
                        <c:v>34.328358208955223</c:v>
                      </c:pt>
                      <c:pt idx="9">
                        <c:v>34.328358208955223</c:v>
                      </c:pt>
                      <c:pt idx="10">
                        <c:v>34.328358208955223</c:v>
                      </c:pt>
                      <c:pt idx="11">
                        <c:v>34.328358208955223</c:v>
                      </c:pt>
                      <c:pt idx="12">
                        <c:v>34.328358208955223</c:v>
                      </c:pt>
                      <c:pt idx="13">
                        <c:v>34.328358208955223</c:v>
                      </c:pt>
                      <c:pt idx="14">
                        <c:v>34.328358208955223</c:v>
                      </c:pt>
                      <c:pt idx="15">
                        <c:v>34.328358208955223</c:v>
                      </c:pt>
                    </c:numCache>
                  </c:numRef>
                </c:val>
                <c:smooth val="0"/>
                <c:extLst>
                  <c:ext xmlns:c16="http://schemas.microsoft.com/office/drawing/2014/chart" uri="{C3380CC4-5D6E-409C-BE32-E72D297353CC}">
                    <c16:uniqueId val="{00000003-F8E9-4B59-AD63-FD7F14F363E9}"/>
                  </c:ext>
                </c:extLst>
              </c15:ser>
            </c15:filteredLineSeries>
          </c:ext>
        </c:extLst>
      </c:lineChart>
      <c:catAx>
        <c:axId val="181672664"/>
        <c:scaling>
          <c:orientation val="minMax"/>
        </c:scaling>
        <c:delete val="0"/>
        <c:axPos val="b"/>
        <c:numFmt formatCode="General" sourceLinked="0"/>
        <c:majorTickMark val="out"/>
        <c:minorTickMark val="none"/>
        <c:tickLblPos val="low"/>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181673448"/>
        <c:crosses val="autoZero"/>
        <c:auto val="1"/>
        <c:lblAlgn val="ctr"/>
        <c:lblOffset val="100"/>
        <c:tickLblSkip val="2"/>
        <c:tickMarkSkip val="2"/>
        <c:noMultiLvlLbl val="1"/>
      </c:catAx>
      <c:valAx>
        <c:axId val="181673448"/>
        <c:scaling>
          <c:orientation val="minMax"/>
          <c:max val="50"/>
          <c:min val="0"/>
        </c:scaling>
        <c:delete val="0"/>
        <c:axPos val="l"/>
        <c:numFmt formatCode="#,##0" sourceLinked="0"/>
        <c:majorTickMark val="out"/>
        <c:minorTickMark val="none"/>
        <c:tickLblPos val="none"/>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181672664"/>
        <c:crosses val="autoZero"/>
        <c:crossBetween val="between"/>
      </c:valAx>
      <c:spPr>
        <a:noFill/>
      </c:spPr>
    </c:plotArea>
    <c:plotVisOnly val="1"/>
    <c:dispBlanksAs val="gap"/>
    <c:showDLblsOverMax val="0"/>
  </c:chart>
  <c:spPr>
    <a:solidFill>
      <a:srgbClr val="FFFFFF"/>
    </a:solidFill>
    <a:ln>
      <a:noFill/>
    </a:ln>
  </c:spPr>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724569756281831E-2"/>
          <c:y val="0.12210011823875597"/>
          <c:w val="0.93819395621166768"/>
          <c:h val="0.66239728519649299"/>
        </c:manualLayout>
      </c:layout>
      <c:barChart>
        <c:barDir val="bar"/>
        <c:grouping val="stacked"/>
        <c:varyColors val="0"/>
        <c:ser>
          <c:idx val="3"/>
          <c:order val="1"/>
          <c:tx>
            <c:v>USMCA: Imports sold to final demand</c:v>
          </c:tx>
          <c:spPr>
            <a:solidFill>
              <a:schemeClr val="accent5">
                <a:lumMod val="75000"/>
              </a:schemeClr>
            </a:solidFill>
            <a:ln>
              <a:solidFill>
                <a:schemeClr val="accent5">
                  <a:lumMod val="75000"/>
                </a:schemeClr>
              </a:solidFill>
            </a:ln>
            <a:effectLst/>
          </c:spPr>
          <c:invertIfNegative val="0"/>
          <c:cat>
            <c:multiLvlStrRef>
              <c:extLst>
                <c:ext xmlns:c15="http://schemas.microsoft.com/office/drawing/2012/chart" uri="{02D57815-91ED-43cb-92C2-25804820EDAC}">
                  <c15:fullRef>
                    <c15:sqref>'Chart3&amp;4'!$C$9:$D$16</c15:sqref>
                  </c15:fullRef>
                </c:ext>
              </c:extLst>
              <c:f>('Chart3&amp;4'!$C$9:$D$10,'Chart3&amp;4'!$C$13:$D$16)</c:f>
              <c:multiLvlStrCache>
                <c:ptCount val="6"/>
                <c:lvl>
                  <c:pt idx="0">
                    <c:v>PCE</c:v>
                  </c:pt>
                  <c:pt idx="1">
                    <c:v>PCE (ex. food and energy)</c:v>
                  </c:pt>
                  <c:pt idx="2">
                    <c:v>All goods</c:v>
                  </c:pt>
                  <c:pt idx="3">
                    <c:v>Durable goods</c:v>
                  </c:pt>
                  <c:pt idx="4">
                    <c:v>Nondurable goods</c:v>
                  </c:pt>
                  <c:pt idx="5">
                    <c:v>Services</c:v>
                  </c:pt>
                </c:lvl>
                <c:lvl>
                  <c:pt idx="0">
                    <c:v>Total</c:v>
                  </c:pt>
                </c:lvl>
              </c:multiLvlStrCache>
            </c:multiLvlStrRef>
          </c:cat>
          <c:val>
            <c:numRef>
              <c:extLst>
                <c:ext xmlns:c15="http://schemas.microsoft.com/office/drawing/2012/chart" uri="{02D57815-91ED-43cb-92C2-25804820EDAC}">
                  <c15:fullRef>
                    <c15:sqref>'Chart3&amp;4'!$AM$9:$AM$16</c15:sqref>
                  </c15:fullRef>
                </c:ext>
              </c:extLst>
              <c:f>('Chart3&amp;4'!$AM$9:$AM$10,'Chart3&amp;4'!$AM$13:$AM$16)</c:f>
              <c:numCache>
                <c:formatCode>0.0</c:formatCode>
                <c:ptCount val="6"/>
                <c:pt idx="0">
                  <c:v>0.72543528135713098</c:v>
                </c:pt>
                <c:pt idx="1">
                  <c:v>0.67048493888946603</c:v>
                </c:pt>
                <c:pt idx="2">
                  <c:v>2.12885086526523</c:v>
                </c:pt>
                <c:pt idx="3">
                  <c:v>4.0945499123454496</c:v>
                </c:pt>
                <c:pt idx="4">
                  <c:v>1.07096638955493</c:v>
                </c:pt>
                <c:pt idx="5">
                  <c:v>4.8650089393115901E-2</c:v>
                </c:pt>
              </c:numCache>
            </c:numRef>
          </c:val>
          <c:extLst>
            <c:ext xmlns:c16="http://schemas.microsoft.com/office/drawing/2014/chart" uri="{C3380CC4-5D6E-409C-BE32-E72D297353CC}">
              <c16:uniqueId val="{00000003-AA2F-4A73-9E49-4BE2CDA28B85}"/>
            </c:ext>
          </c:extLst>
        </c:ser>
        <c:ser>
          <c:idx val="4"/>
          <c:order val="2"/>
          <c:tx>
            <c:v>Canada: Imports sold to final demand</c:v>
          </c:tx>
          <c:spPr>
            <a:solidFill>
              <a:schemeClr val="accent5">
                <a:lumMod val="75000"/>
              </a:schemeClr>
            </a:solidFill>
            <a:ln>
              <a:solidFill>
                <a:schemeClr val="accent5">
                  <a:lumMod val="75000"/>
                </a:schemeClr>
              </a:solidFill>
            </a:ln>
            <a:effectLst/>
          </c:spPr>
          <c:invertIfNegative val="0"/>
          <c:cat>
            <c:multiLvlStrRef>
              <c:extLst>
                <c:ext xmlns:c15="http://schemas.microsoft.com/office/drawing/2012/chart" uri="{02D57815-91ED-43cb-92C2-25804820EDAC}">
                  <c15:fullRef>
                    <c15:sqref>'Chart3&amp;4'!$C$9:$D$16</c15:sqref>
                  </c15:fullRef>
                </c:ext>
              </c:extLst>
              <c:f>('Chart3&amp;4'!$C$9:$D$10,'Chart3&amp;4'!$C$13:$D$16)</c:f>
              <c:multiLvlStrCache>
                <c:ptCount val="6"/>
                <c:lvl>
                  <c:pt idx="0">
                    <c:v>PCE</c:v>
                  </c:pt>
                  <c:pt idx="1">
                    <c:v>PCE (ex. food and energy)</c:v>
                  </c:pt>
                  <c:pt idx="2">
                    <c:v>All goods</c:v>
                  </c:pt>
                  <c:pt idx="3">
                    <c:v>Durable goods</c:v>
                  </c:pt>
                  <c:pt idx="4">
                    <c:v>Nondurable goods</c:v>
                  </c:pt>
                  <c:pt idx="5">
                    <c:v>Services</c:v>
                  </c:pt>
                </c:lvl>
                <c:lvl>
                  <c:pt idx="0">
                    <c:v>Total</c:v>
                  </c:pt>
                </c:lvl>
              </c:multiLvlStrCache>
            </c:multiLvlStrRef>
          </c:cat>
          <c:val>
            <c:numRef>
              <c:extLst>
                <c:ext xmlns:c15="http://schemas.microsoft.com/office/drawing/2012/chart" uri="{02D57815-91ED-43cb-92C2-25804820EDAC}">
                  <c15:fullRef>
                    <c15:sqref>'Chart3&amp;4'!$AN$9:$AN$16</c15:sqref>
                  </c15:fullRef>
                </c:ext>
              </c:extLst>
              <c:f>('Chart3&amp;4'!$AN$9:$AN$10,'Chart3&amp;4'!$AN$13:$AN$16)</c:f>
              <c:numCache>
                <c:formatCode>0.0</c:formatCode>
                <c:ptCount val="6"/>
                <c:pt idx="0">
                  <c:v>0.35216393253107098</c:v>
                </c:pt>
                <c:pt idx="1">
                  <c:v>0.28252651955895303</c:v>
                </c:pt>
                <c:pt idx="2">
                  <c:v>0.99167286929577303</c:v>
                </c:pt>
                <c:pt idx="3">
                  <c:v>1.48009557523533</c:v>
                </c:pt>
                <c:pt idx="4">
                  <c:v>0.72881737319866602</c:v>
                </c:pt>
                <c:pt idx="5">
                  <c:v>4.3766203808583197E-2</c:v>
                </c:pt>
              </c:numCache>
            </c:numRef>
          </c:val>
          <c:extLst>
            <c:ext xmlns:c16="http://schemas.microsoft.com/office/drawing/2014/chart" uri="{C3380CC4-5D6E-409C-BE32-E72D297353CC}">
              <c16:uniqueId val="{00000004-AA2F-4A73-9E49-4BE2CDA28B85}"/>
            </c:ext>
          </c:extLst>
        </c:ser>
        <c:ser>
          <c:idx val="7"/>
          <c:order val="3"/>
          <c:tx>
            <c:v>USMCA: Import content in domestic goods</c:v>
          </c:tx>
          <c:spPr>
            <a:solidFill>
              <a:schemeClr val="accent5">
                <a:lumMod val="60000"/>
                <a:lumOff val="40000"/>
              </a:schemeClr>
            </a:solidFill>
            <a:ln>
              <a:solidFill>
                <a:schemeClr val="accent5">
                  <a:lumMod val="60000"/>
                  <a:lumOff val="40000"/>
                </a:schemeClr>
              </a:solidFill>
            </a:ln>
            <a:effectLst/>
          </c:spPr>
          <c:invertIfNegative val="0"/>
          <c:cat>
            <c:multiLvlStrRef>
              <c:extLst>
                <c:ext xmlns:c15="http://schemas.microsoft.com/office/drawing/2012/chart" uri="{02D57815-91ED-43cb-92C2-25804820EDAC}">
                  <c15:fullRef>
                    <c15:sqref>'Chart3&amp;4'!$C$9:$D$16</c15:sqref>
                  </c15:fullRef>
                </c:ext>
              </c:extLst>
              <c:f>('Chart3&amp;4'!$C$9:$D$10,'Chart3&amp;4'!$C$13:$D$16)</c:f>
              <c:multiLvlStrCache>
                <c:ptCount val="6"/>
                <c:lvl>
                  <c:pt idx="0">
                    <c:v>PCE</c:v>
                  </c:pt>
                  <c:pt idx="1">
                    <c:v>PCE (ex. food and energy)</c:v>
                  </c:pt>
                  <c:pt idx="2">
                    <c:v>All goods</c:v>
                  </c:pt>
                  <c:pt idx="3">
                    <c:v>Durable goods</c:v>
                  </c:pt>
                  <c:pt idx="4">
                    <c:v>Nondurable goods</c:v>
                  </c:pt>
                  <c:pt idx="5">
                    <c:v>Services</c:v>
                  </c:pt>
                </c:lvl>
                <c:lvl>
                  <c:pt idx="0">
                    <c:v>Total</c:v>
                  </c:pt>
                </c:lvl>
              </c:multiLvlStrCache>
            </c:multiLvlStrRef>
          </c:cat>
          <c:val>
            <c:numRef>
              <c:extLst>
                <c:ext xmlns:c15="http://schemas.microsoft.com/office/drawing/2012/chart" uri="{02D57815-91ED-43cb-92C2-25804820EDAC}">
                  <c15:fullRef>
                    <c15:sqref>'Chart3&amp;4'!$AR$9:$AR$16</c15:sqref>
                  </c15:fullRef>
                </c:ext>
              </c:extLst>
              <c:f>('Chart3&amp;4'!$AR$9:$AR$10,'Chart3&amp;4'!$AR$13:$AR$16)</c:f>
              <c:numCache>
                <c:formatCode>0.0</c:formatCode>
                <c:ptCount val="6"/>
                <c:pt idx="0">
                  <c:v>0.44350012708014003</c:v>
                </c:pt>
                <c:pt idx="1">
                  <c:v>0.39306319246421101</c:v>
                </c:pt>
                <c:pt idx="2">
                  <c:v>0.57872126010580305</c:v>
                </c:pt>
                <c:pt idx="3">
                  <c:v>0.76914933907016603</c:v>
                </c:pt>
                <c:pt idx="4">
                  <c:v>0.476238172079198</c:v>
                </c:pt>
                <c:pt idx="5">
                  <c:v>0.378290889330677</c:v>
                </c:pt>
              </c:numCache>
            </c:numRef>
          </c:val>
          <c:extLst>
            <c:ext xmlns:c16="http://schemas.microsoft.com/office/drawing/2014/chart" uri="{C3380CC4-5D6E-409C-BE32-E72D297353CC}">
              <c16:uniqueId val="{00000008-AA2F-4A73-9E49-4BE2CDA28B85}"/>
            </c:ext>
          </c:extLst>
        </c:ser>
        <c:ser>
          <c:idx val="8"/>
          <c:order val="4"/>
          <c:tx>
            <c:v>Canada: Import content in domestic goods</c:v>
          </c:tx>
          <c:spPr>
            <a:solidFill>
              <a:schemeClr val="accent5">
                <a:lumMod val="60000"/>
                <a:lumOff val="40000"/>
              </a:schemeClr>
            </a:solidFill>
            <a:ln>
              <a:solidFill>
                <a:schemeClr val="accent5">
                  <a:lumMod val="60000"/>
                  <a:lumOff val="40000"/>
                </a:schemeClr>
              </a:solidFill>
            </a:ln>
            <a:effectLst/>
          </c:spPr>
          <c:invertIfNegative val="0"/>
          <c:cat>
            <c:multiLvlStrRef>
              <c:extLst>
                <c:ext xmlns:c15="http://schemas.microsoft.com/office/drawing/2012/chart" uri="{02D57815-91ED-43cb-92C2-25804820EDAC}">
                  <c15:fullRef>
                    <c15:sqref>'Chart3&amp;4'!$C$9:$D$16</c15:sqref>
                  </c15:fullRef>
                </c:ext>
              </c:extLst>
              <c:f>('Chart3&amp;4'!$C$9:$D$10,'Chart3&amp;4'!$C$13:$D$16)</c:f>
              <c:multiLvlStrCache>
                <c:ptCount val="6"/>
                <c:lvl>
                  <c:pt idx="0">
                    <c:v>PCE</c:v>
                  </c:pt>
                  <c:pt idx="1">
                    <c:v>PCE (ex. food and energy)</c:v>
                  </c:pt>
                  <c:pt idx="2">
                    <c:v>All goods</c:v>
                  </c:pt>
                  <c:pt idx="3">
                    <c:v>Durable goods</c:v>
                  </c:pt>
                  <c:pt idx="4">
                    <c:v>Nondurable goods</c:v>
                  </c:pt>
                  <c:pt idx="5">
                    <c:v>Services</c:v>
                  </c:pt>
                </c:lvl>
                <c:lvl>
                  <c:pt idx="0">
                    <c:v>Total</c:v>
                  </c:pt>
                </c:lvl>
              </c:multiLvlStrCache>
            </c:multiLvlStrRef>
          </c:cat>
          <c:val>
            <c:numRef>
              <c:extLst>
                <c:ext xmlns:c15="http://schemas.microsoft.com/office/drawing/2012/chart" uri="{02D57815-91ED-43cb-92C2-25804820EDAC}">
                  <c15:fullRef>
                    <c15:sqref>'Chart3&amp;4'!$AS$9:$AS$16</c15:sqref>
                  </c15:fullRef>
                </c:ext>
              </c:extLst>
              <c:f>('Chart3&amp;4'!$AS$9:$AS$10,'Chart3&amp;4'!$AS$13:$AS$16)</c:f>
              <c:numCache>
                <c:formatCode>0.0</c:formatCode>
                <c:ptCount val="6"/>
                <c:pt idx="0">
                  <c:v>0.68829409149600096</c:v>
                </c:pt>
                <c:pt idx="1">
                  <c:v>0.474837383906829</c:v>
                </c:pt>
                <c:pt idx="2">
                  <c:v>1.0044772717160899</c:v>
                </c:pt>
                <c:pt idx="3">
                  <c:v>0.48753013842310999</c:v>
                </c:pt>
                <c:pt idx="4">
                  <c:v>1.28268382011214</c:v>
                </c:pt>
                <c:pt idx="5">
                  <c:v>0.53581745038221396</c:v>
                </c:pt>
              </c:numCache>
            </c:numRef>
          </c:val>
          <c:extLst>
            <c:ext xmlns:c16="http://schemas.microsoft.com/office/drawing/2014/chart" uri="{C3380CC4-5D6E-409C-BE32-E72D297353CC}">
              <c16:uniqueId val="{00000009-AA2F-4A73-9E49-4BE2CDA28B85}"/>
            </c:ext>
          </c:extLst>
        </c:ser>
        <c:ser>
          <c:idx val="5"/>
          <c:order val="5"/>
          <c:tx>
            <c:v>China: Imports sold to final demand</c:v>
          </c:tx>
          <c:spPr>
            <a:solidFill>
              <a:schemeClr val="bg1">
                <a:lumMod val="65000"/>
              </a:schemeClr>
            </a:solidFill>
            <a:ln>
              <a:solidFill>
                <a:schemeClr val="bg1">
                  <a:lumMod val="65000"/>
                </a:schemeClr>
              </a:solidFill>
            </a:ln>
            <a:effectLst/>
          </c:spPr>
          <c:invertIfNegative val="0"/>
          <c:cat>
            <c:multiLvlStrRef>
              <c:extLst>
                <c:ext xmlns:c15="http://schemas.microsoft.com/office/drawing/2012/chart" uri="{02D57815-91ED-43cb-92C2-25804820EDAC}">
                  <c15:fullRef>
                    <c15:sqref>'Chart3&amp;4'!$C$9:$D$16</c15:sqref>
                  </c15:fullRef>
                </c:ext>
              </c:extLst>
              <c:f>('Chart3&amp;4'!$C$9:$D$10,'Chart3&amp;4'!$C$13:$D$16)</c:f>
              <c:multiLvlStrCache>
                <c:ptCount val="6"/>
                <c:lvl>
                  <c:pt idx="0">
                    <c:v>PCE</c:v>
                  </c:pt>
                  <c:pt idx="1">
                    <c:v>PCE (ex. food and energy)</c:v>
                  </c:pt>
                  <c:pt idx="2">
                    <c:v>All goods</c:v>
                  </c:pt>
                  <c:pt idx="3">
                    <c:v>Durable goods</c:v>
                  </c:pt>
                  <c:pt idx="4">
                    <c:v>Nondurable goods</c:v>
                  </c:pt>
                  <c:pt idx="5">
                    <c:v>Services</c:v>
                  </c:pt>
                </c:lvl>
                <c:lvl>
                  <c:pt idx="0">
                    <c:v>Total</c:v>
                  </c:pt>
                </c:lvl>
              </c:multiLvlStrCache>
            </c:multiLvlStrRef>
          </c:cat>
          <c:val>
            <c:numRef>
              <c:extLst>
                <c:ext xmlns:c15="http://schemas.microsoft.com/office/drawing/2012/chart" uri="{02D57815-91ED-43cb-92C2-25804820EDAC}">
                  <c15:fullRef>
                    <c15:sqref>'Chart3&amp;4'!$AO$9:$AO$16</c15:sqref>
                  </c15:fullRef>
                </c:ext>
              </c:extLst>
              <c:f>('Chart3&amp;4'!$AO$9:$AO$10,'Chart3&amp;4'!$AO$13:$AO$16)</c:f>
              <c:numCache>
                <c:formatCode>0.0</c:formatCode>
                <c:ptCount val="6"/>
                <c:pt idx="0">
                  <c:v>1.05591802438408</c:v>
                </c:pt>
                <c:pt idx="1">
                  <c:v>1.1905596394235001</c:v>
                </c:pt>
                <c:pt idx="2">
                  <c:v>3.2139664988369798</c:v>
                </c:pt>
                <c:pt idx="3">
                  <c:v>5.6885404774377504</c:v>
                </c:pt>
                <c:pt idx="4">
                  <c:v>1.8822197088861801</c:v>
                </c:pt>
                <c:pt idx="5">
                  <c:v>1.52175591782717E-2</c:v>
                </c:pt>
              </c:numCache>
            </c:numRef>
          </c:val>
          <c:extLst>
            <c:ext xmlns:c16="http://schemas.microsoft.com/office/drawing/2014/chart" uri="{C3380CC4-5D6E-409C-BE32-E72D297353CC}">
              <c16:uniqueId val="{00000005-AA2F-4A73-9E49-4BE2CDA28B85}"/>
            </c:ext>
          </c:extLst>
        </c:ser>
        <c:ser>
          <c:idx val="6"/>
          <c:order val="6"/>
          <c:tx>
            <c:v>ROW: Imports sold to final demand</c:v>
          </c:tx>
          <c:spPr>
            <a:solidFill>
              <a:schemeClr val="bg1">
                <a:lumMod val="65000"/>
              </a:schemeClr>
            </a:solidFill>
            <a:ln>
              <a:solidFill>
                <a:schemeClr val="bg1">
                  <a:lumMod val="65000"/>
                </a:schemeClr>
              </a:solidFill>
            </a:ln>
            <a:effectLst/>
          </c:spPr>
          <c:invertIfNegative val="0"/>
          <c:cat>
            <c:multiLvlStrRef>
              <c:extLst>
                <c:ext xmlns:c15="http://schemas.microsoft.com/office/drawing/2012/chart" uri="{02D57815-91ED-43cb-92C2-25804820EDAC}">
                  <c15:fullRef>
                    <c15:sqref>'Chart3&amp;4'!$C$9:$D$16</c15:sqref>
                  </c15:fullRef>
                </c:ext>
              </c:extLst>
              <c:f>('Chart3&amp;4'!$C$9:$D$10,'Chart3&amp;4'!$C$13:$D$16)</c:f>
              <c:multiLvlStrCache>
                <c:ptCount val="6"/>
                <c:lvl>
                  <c:pt idx="0">
                    <c:v>PCE</c:v>
                  </c:pt>
                  <c:pt idx="1">
                    <c:v>PCE (ex. food and energy)</c:v>
                  </c:pt>
                  <c:pt idx="2">
                    <c:v>All goods</c:v>
                  </c:pt>
                  <c:pt idx="3">
                    <c:v>Durable goods</c:v>
                  </c:pt>
                  <c:pt idx="4">
                    <c:v>Nondurable goods</c:v>
                  </c:pt>
                  <c:pt idx="5">
                    <c:v>Services</c:v>
                  </c:pt>
                </c:lvl>
                <c:lvl>
                  <c:pt idx="0">
                    <c:v>Total</c:v>
                  </c:pt>
                </c:lvl>
              </c:multiLvlStrCache>
            </c:multiLvlStrRef>
          </c:cat>
          <c:val>
            <c:numRef>
              <c:extLst>
                <c:ext xmlns:c15="http://schemas.microsoft.com/office/drawing/2012/chart" uri="{02D57815-91ED-43cb-92C2-25804820EDAC}">
                  <c15:fullRef>
                    <c15:sqref>'Chart3&amp;4'!$AP$9:$AP$16</c15:sqref>
                  </c15:fullRef>
                </c:ext>
              </c:extLst>
              <c:f>('Chart3&amp;4'!$AP$9:$AP$10,'Chart3&amp;4'!$AP$13:$AP$16)</c:f>
              <c:numCache>
                <c:formatCode>0.0</c:formatCode>
                <c:ptCount val="6"/>
                <c:pt idx="0">
                  <c:v>3.58653945052076</c:v>
                </c:pt>
                <c:pt idx="1">
                  <c:v>3.7094908203185</c:v>
                </c:pt>
                <c:pt idx="2">
                  <c:v>9.9793201708917696</c:v>
                </c:pt>
                <c:pt idx="3">
                  <c:v>14.541060756823001</c:v>
                </c:pt>
                <c:pt idx="4">
                  <c:v>7.5243184475901499</c:v>
                </c:pt>
                <c:pt idx="5">
                  <c:v>0.50367548874830803</c:v>
                </c:pt>
              </c:numCache>
            </c:numRef>
          </c:val>
          <c:extLst>
            <c:ext xmlns:c16="http://schemas.microsoft.com/office/drawing/2014/chart" uri="{C3380CC4-5D6E-409C-BE32-E72D297353CC}">
              <c16:uniqueId val="{00000006-AA2F-4A73-9E49-4BE2CDA28B85}"/>
            </c:ext>
          </c:extLst>
        </c:ser>
        <c:ser>
          <c:idx val="9"/>
          <c:order val="7"/>
          <c:tx>
            <c:v>China: Import content in domestic goods</c:v>
          </c:tx>
          <c:spPr>
            <a:solidFill>
              <a:schemeClr val="bg1">
                <a:lumMod val="75000"/>
              </a:schemeClr>
            </a:solidFill>
            <a:ln>
              <a:solidFill>
                <a:schemeClr val="bg1">
                  <a:lumMod val="75000"/>
                </a:schemeClr>
              </a:solidFill>
            </a:ln>
            <a:effectLst/>
          </c:spPr>
          <c:invertIfNegative val="0"/>
          <c:cat>
            <c:multiLvlStrRef>
              <c:extLst>
                <c:ext xmlns:c15="http://schemas.microsoft.com/office/drawing/2012/chart" uri="{02D57815-91ED-43cb-92C2-25804820EDAC}">
                  <c15:fullRef>
                    <c15:sqref>'Chart3&amp;4'!$C$9:$D$16</c15:sqref>
                  </c15:fullRef>
                </c:ext>
              </c:extLst>
              <c:f>('Chart3&amp;4'!$C$9:$D$10,'Chart3&amp;4'!$C$13:$D$16)</c:f>
              <c:multiLvlStrCache>
                <c:ptCount val="6"/>
                <c:lvl>
                  <c:pt idx="0">
                    <c:v>PCE</c:v>
                  </c:pt>
                  <c:pt idx="1">
                    <c:v>PCE (ex. food and energy)</c:v>
                  </c:pt>
                  <c:pt idx="2">
                    <c:v>All goods</c:v>
                  </c:pt>
                  <c:pt idx="3">
                    <c:v>Durable goods</c:v>
                  </c:pt>
                  <c:pt idx="4">
                    <c:v>Nondurable goods</c:v>
                  </c:pt>
                  <c:pt idx="5">
                    <c:v>Services</c:v>
                  </c:pt>
                </c:lvl>
                <c:lvl>
                  <c:pt idx="0">
                    <c:v>Total</c:v>
                  </c:pt>
                </c:lvl>
              </c:multiLvlStrCache>
            </c:multiLvlStrRef>
          </c:cat>
          <c:val>
            <c:numRef>
              <c:extLst>
                <c:ext xmlns:c15="http://schemas.microsoft.com/office/drawing/2012/chart" uri="{02D57815-91ED-43cb-92C2-25804820EDAC}">
                  <c15:fullRef>
                    <c15:sqref>'Chart3&amp;4'!$AT$9:$AT$16</c15:sqref>
                  </c15:fullRef>
                </c:ext>
              </c:extLst>
              <c:f>('Chart3&amp;4'!$AT$9:$AT$10,'Chart3&amp;4'!$AT$13:$AT$16)</c:f>
              <c:numCache>
                <c:formatCode>0.0</c:formatCode>
                <c:ptCount val="6"/>
                <c:pt idx="0">
                  <c:v>0.35522405631307702</c:v>
                </c:pt>
                <c:pt idx="1">
                  <c:v>0.35366227786779603</c:v>
                </c:pt>
                <c:pt idx="2">
                  <c:v>0.30258734055480901</c:v>
                </c:pt>
                <c:pt idx="3">
                  <c:v>0.40022070863390102</c:v>
                </c:pt>
                <c:pt idx="4">
                  <c:v>0.25004378127721</c:v>
                </c:pt>
                <c:pt idx="5">
                  <c:v>0.38060766341227498</c:v>
                </c:pt>
              </c:numCache>
            </c:numRef>
          </c:val>
          <c:extLst>
            <c:ext xmlns:c16="http://schemas.microsoft.com/office/drawing/2014/chart" uri="{C3380CC4-5D6E-409C-BE32-E72D297353CC}">
              <c16:uniqueId val="{0000000A-AA2F-4A73-9E49-4BE2CDA28B85}"/>
            </c:ext>
          </c:extLst>
        </c:ser>
        <c:ser>
          <c:idx val="10"/>
          <c:order val="8"/>
          <c:tx>
            <c:v>ROW: Import content in domestic goods</c:v>
          </c:tx>
          <c:spPr>
            <a:solidFill>
              <a:schemeClr val="bg1">
                <a:lumMod val="75000"/>
              </a:schemeClr>
            </a:solidFill>
            <a:ln>
              <a:solidFill>
                <a:schemeClr val="bg1">
                  <a:lumMod val="75000"/>
                </a:schemeClr>
              </a:solidFill>
            </a:ln>
            <a:effectLst/>
          </c:spPr>
          <c:invertIfNegative val="0"/>
          <c:cat>
            <c:multiLvlStrRef>
              <c:extLst>
                <c:ext xmlns:c15="http://schemas.microsoft.com/office/drawing/2012/chart" uri="{02D57815-91ED-43cb-92C2-25804820EDAC}">
                  <c15:fullRef>
                    <c15:sqref>'Chart3&amp;4'!$C$9:$D$16</c15:sqref>
                  </c15:fullRef>
                </c:ext>
              </c:extLst>
              <c:f>('Chart3&amp;4'!$C$9:$D$10,'Chart3&amp;4'!$C$13:$D$16)</c:f>
              <c:multiLvlStrCache>
                <c:ptCount val="6"/>
                <c:lvl>
                  <c:pt idx="0">
                    <c:v>PCE</c:v>
                  </c:pt>
                  <c:pt idx="1">
                    <c:v>PCE (ex. food and energy)</c:v>
                  </c:pt>
                  <c:pt idx="2">
                    <c:v>All goods</c:v>
                  </c:pt>
                  <c:pt idx="3">
                    <c:v>Durable goods</c:v>
                  </c:pt>
                  <c:pt idx="4">
                    <c:v>Nondurable goods</c:v>
                  </c:pt>
                  <c:pt idx="5">
                    <c:v>Services</c:v>
                  </c:pt>
                </c:lvl>
                <c:lvl>
                  <c:pt idx="0">
                    <c:v>Total</c:v>
                  </c:pt>
                </c:lvl>
              </c:multiLvlStrCache>
            </c:multiLvlStrRef>
          </c:cat>
          <c:val>
            <c:numRef>
              <c:extLst>
                <c:ext xmlns:c15="http://schemas.microsoft.com/office/drawing/2012/chart" uri="{02D57815-91ED-43cb-92C2-25804820EDAC}">
                  <c15:fullRef>
                    <c15:sqref>'Chart3&amp;4'!$AU$9:$AU$16</c15:sqref>
                  </c15:fullRef>
                </c:ext>
              </c:extLst>
              <c:f>('Chart3&amp;4'!$AU$9:$AU$10,'Chart3&amp;4'!$AU$13:$AU$16)</c:f>
              <c:numCache>
                <c:formatCode>0.0</c:formatCode>
                <c:ptCount val="6"/>
                <c:pt idx="0">
                  <c:v>2.8787742589187699</c:v>
                </c:pt>
                <c:pt idx="1">
                  <c:v>2.79894922645749</c:v>
                </c:pt>
                <c:pt idx="2">
                  <c:v>2.46926625729736</c:v>
                </c:pt>
                <c:pt idx="3">
                  <c:v>2.0468897670514399</c:v>
                </c:pt>
                <c:pt idx="4">
                  <c:v>2.6965775197206998</c:v>
                </c:pt>
                <c:pt idx="5">
                  <c:v>3.0762559989436098</c:v>
                </c:pt>
              </c:numCache>
            </c:numRef>
          </c:val>
          <c:extLst>
            <c:ext xmlns:c16="http://schemas.microsoft.com/office/drawing/2014/chart" uri="{C3380CC4-5D6E-409C-BE32-E72D297353CC}">
              <c16:uniqueId val="{0000000B-AA2F-4A73-9E49-4BE2CDA28B85}"/>
            </c:ext>
          </c:extLst>
        </c:ser>
        <c:ser>
          <c:idx val="0"/>
          <c:order val="10"/>
          <c:tx>
            <c:v>Share spent on imports</c:v>
          </c:tx>
          <c:spPr>
            <a:no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1200" b="0" i="0" u="none" strike="noStrike" kern="1200" baseline="0">
                    <a:solidFill>
                      <a:srgbClr val="000000"/>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multiLvlStrRef>
              <c:extLst>
                <c:ext xmlns:c15="http://schemas.microsoft.com/office/drawing/2012/chart" uri="{02D57815-91ED-43cb-92C2-25804820EDAC}">
                  <c15:fullRef>
                    <c15:sqref>'Chart3&amp;4'!$C$9:$D$16</c15:sqref>
                  </c15:fullRef>
                </c:ext>
              </c:extLst>
              <c:f>('Chart3&amp;4'!$C$9:$D$10,'Chart3&amp;4'!$C$13:$D$16)</c:f>
              <c:multiLvlStrCache>
                <c:ptCount val="6"/>
                <c:lvl>
                  <c:pt idx="0">
                    <c:v>PCE</c:v>
                  </c:pt>
                  <c:pt idx="1">
                    <c:v>PCE (ex. food and energy)</c:v>
                  </c:pt>
                  <c:pt idx="2">
                    <c:v>All goods</c:v>
                  </c:pt>
                  <c:pt idx="3">
                    <c:v>Durable goods</c:v>
                  </c:pt>
                  <c:pt idx="4">
                    <c:v>Nondurable goods</c:v>
                  </c:pt>
                  <c:pt idx="5">
                    <c:v>Services</c:v>
                  </c:pt>
                </c:lvl>
                <c:lvl>
                  <c:pt idx="0">
                    <c:v>Total</c:v>
                  </c:pt>
                </c:lvl>
              </c:multiLvlStrCache>
            </c:multiLvlStrRef>
          </c:cat>
          <c:val>
            <c:numRef>
              <c:extLst>
                <c:ext xmlns:c15="http://schemas.microsoft.com/office/drawing/2012/chart" uri="{02D57815-91ED-43cb-92C2-25804820EDAC}">
                  <c15:fullRef>
                    <c15:sqref>'Chart3&amp;4'!$L$9:$L$16</c15:sqref>
                  </c15:fullRef>
                </c:ext>
              </c:extLst>
              <c:f>('Chart3&amp;4'!$L$9:$L$10,'Chart3&amp;4'!$L$13:$L$16)</c:f>
              <c:numCache>
                <c:formatCode>0.0</c:formatCode>
                <c:ptCount val="6"/>
                <c:pt idx="0">
                  <c:v>10.085849222601</c:v>
                </c:pt>
                <c:pt idx="1">
                  <c:v>9.8735739988867604</c:v>
                </c:pt>
                <c:pt idx="2">
                  <c:v>20.6688625339638</c:v>
                </c:pt>
                <c:pt idx="3">
                  <c:v>29.5080366750202</c:v>
                </c:pt>
                <c:pt idx="4">
                  <c:v>15.911865212419199</c:v>
                </c:pt>
                <c:pt idx="5">
                  <c:v>4.9822813431970498</c:v>
                </c:pt>
              </c:numCache>
            </c:numRef>
          </c:val>
          <c:extLst>
            <c:ext xmlns:c16="http://schemas.microsoft.com/office/drawing/2014/chart" uri="{C3380CC4-5D6E-409C-BE32-E72D297353CC}">
              <c16:uniqueId val="{00000002-AA2F-4A73-9E49-4BE2CDA28B85}"/>
            </c:ext>
          </c:extLst>
        </c:ser>
        <c:dLbls>
          <c:showLegendKey val="0"/>
          <c:showVal val="0"/>
          <c:showCatName val="0"/>
          <c:showSerName val="0"/>
          <c:showPercent val="0"/>
          <c:showBubbleSize val="0"/>
        </c:dLbls>
        <c:gapWidth val="50"/>
        <c:overlap val="100"/>
        <c:axId val="181672664"/>
        <c:axId val="181673448"/>
        <c:extLst>
          <c:ext xmlns:c15="http://schemas.microsoft.com/office/drawing/2012/chart" uri="{02D57815-91ED-43cb-92C2-25804820EDAC}">
            <c15:filteredBarSeries>
              <c15:ser>
                <c:idx val="1"/>
                <c:order val="0"/>
                <c:tx>
                  <c:strRef>
                    <c:extLst>
                      <c:ext uri="{02D57815-91ED-43cb-92C2-25804820EDAC}">
                        <c15:formulaRef>
                          <c15:sqref>'Chart3&amp;4'!$H$6</c15:sqref>
                        </c15:formulaRef>
                      </c:ext>
                    </c:extLst>
                    <c:strCache>
                      <c:ptCount val="1"/>
                      <c:pt idx="0">
                        <c:v>Imports sold to final demand</c:v>
                      </c:pt>
                    </c:strCache>
                  </c:strRef>
                </c:tx>
                <c:spPr>
                  <a:solidFill>
                    <a:schemeClr val="accent3"/>
                  </a:solidFill>
                  <a:ln>
                    <a:noFill/>
                  </a:ln>
                  <a:effectLst/>
                </c:spPr>
                <c:invertIfNegative val="0"/>
                <c:cat>
                  <c:multiLvlStrRef>
                    <c:extLst>
                      <c:ext uri="{02D57815-91ED-43cb-92C2-25804820EDAC}">
                        <c15:fullRef>
                          <c15:sqref>'Chart3&amp;4'!$C$9:$D$16</c15:sqref>
                        </c15:fullRef>
                        <c15:formulaRef>
                          <c15:sqref>('Chart3&amp;4'!$C$9:$D$10,'Chart3&amp;4'!$C$13:$D$16)</c15:sqref>
                        </c15:formulaRef>
                      </c:ext>
                    </c:extLst>
                    <c:multiLvlStrCache>
                      <c:ptCount val="6"/>
                      <c:lvl>
                        <c:pt idx="0">
                          <c:v>PCE</c:v>
                        </c:pt>
                        <c:pt idx="1">
                          <c:v>PCE (ex. food and energy)</c:v>
                        </c:pt>
                        <c:pt idx="2">
                          <c:v>All goods</c:v>
                        </c:pt>
                        <c:pt idx="3">
                          <c:v>Durable goods</c:v>
                        </c:pt>
                        <c:pt idx="4">
                          <c:v>Nondurable goods</c:v>
                        </c:pt>
                        <c:pt idx="5">
                          <c:v>Services</c:v>
                        </c:pt>
                      </c:lvl>
                      <c:lvl>
                        <c:pt idx="0">
                          <c:v>Total</c:v>
                        </c:pt>
                      </c:lvl>
                    </c:multiLvlStrCache>
                  </c:multiLvlStrRef>
                </c:cat>
                <c:val>
                  <c:numRef>
                    <c:extLst>
                      <c:ext uri="{02D57815-91ED-43cb-92C2-25804820EDAC}">
                        <c15:fullRef>
                          <c15:sqref>'Chart3&amp;4'!$H$9:$H$16</c15:sqref>
                        </c15:fullRef>
                        <c15:formulaRef>
                          <c15:sqref>('Chart3&amp;4'!$H$9:$H$10,'Chart3&amp;4'!$H$13:$H$16)</c15:sqref>
                        </c15:formulaRef>
                      </c:ext>
                    </c:extLst>
                    <c:numCache>
                      <c:formatCode>0.0</c:formatCode>
                      <c:ptCount val="6"/>
                      <c:pt idx="0">
                        <c:v>5.7200566887930604</c:v>
                      </c:pt>
                      <c:pt idx="1">
                        <c:v>5.8530619181904298</c:v>
                      </c:pt>
                      <c:pt idx="2">
                        <c:v>16.313810404289701</c:v>
                      </c:pt>
                      <c:pt idx="3">
                        <c:v>25.804246721841601</c:v>
                      </c:pt>
                      <c:pt idx="4">
                        <c:v>11.2063219192299</c:v>
                      </c:pt>
                      <c:pt idx="5">
                        <c:v>0.61130934112827995</c:v>
                      </c:pt>
                    </c:numCache>
                  </c:numRef>
                </c:val>
                <c:extLst>
                  <c:ext xmlns:c16="http://schemas.microsoft.com/office/drawing/2014/chart" uri="{C3380CC4-5D6E-409C-BE32-E72D297353CC}">
                    <c16:uniqueId val="{00000000-AA2F-4A73-9E49-4BE2CDA28B85}"/>
                  </c:ext>
                </c:extLst>
              </c15:ser>
            </c15:filteredBarSeries>
            <c15:filteredBarSeries>
              <c15:ser>
                <c:idx val="2"/>
                <c:order val="9"/>
                <c:tx>
                  <c:strRef>
                    <c:extLst xmlns:c15="http://schemas.microsoft.com/office/drawing/2012/chart">
                      <c:ext xmlns:c15="http://schemas.microsoft.com/office/drawing/2012/chart" uri="{02D57815-91ED-43cb-92C2-25804820EDAC}">
                        <c15:formulaRef>
                          <c15:sqref>'Chart3&amp;4'!$J$6</c15:sqref>
                        </c15:formulaRef>
                      </c:ext>
                    </c:extLst>
                    <c:strCache>
                      <c:ptCount val="1"/>
                      <c:pt idx="0">
                        <c:v>Import content in domestic goods</c:v>
                      </c:pt>
                    </c:strCache>
                  </c:strRef>
                </c:tx>
                <c:spPr>
                  <a:solidFill>
                    <a:schemeClr val="accent5"/>
                  </a:solidFill>
                  <a:ln>
                    <a:noFill/>
                  </a:ln>
                  <a:effectLst/>
                </c:spPr>
                <c:invertIfNegative val="0"/>
                <c:cat>
                  <c:multiLvlStrRef>
                    <c:extLst>
                      <c:ext xmlns:c15="http://schemas.microsoft.com/office/drawing/2012/chart" uri="{02D57815-91ED-43cb-92C2-25804820EDAC}">
                        <c15:fullRef>
                          <c15:sqref>'Chart3&amp;4'!$C$9:$D$16</c15:sqref>
                        </c15:fullRef>
                        <c15:formulaRef>
                          <c15:sqref>('Chart3&amp;4'!$C$9:$D$10,'Chart3&amp;4'!$C$13:$D$16)</c15:sqref>
                        </c15:formulaRef>
                      </c:ext>
                    </c:extLst>
                    <c:multiLvlStrCache>
                      <c:ptCount val="6"/>
                      <c:lvl>
                        <c:pt idx="0">
                          <c:v>PCE</c:v>
                        </c:pt>
                        <c:pt idx="1">
                          <c:v>PCE (ex. food and energy)</c:v>
                        </c:pt>
                        <c:pt idx="2">
                          <c:v>All goods</c:v>
                        </c:pt>
                        <c:pt idx="3">
                          <c:v>Durable goods</c:v>
                        </c:pt>
                        <c:pt idx="4">
                          <c:v>Nondurable goods</c:v>
                        </c:pt>
                        <c:pt idx="5">
                          <c:v>Services</c:v>
                        </c:pt>
                      </c:lvl>
                      <c:lvl>
                        <c:pt idx="0">
                          <c:v>Total</c:v>
                        </c:pt>
                      </c:lvl>
                    </c:multiLvlStrCache>
                  </c:multiLvlStrRef>
                </c:cat>
                <c:val>
                  <c:numRef>
                    <c:extLst>
                      <c:ext xmlns:c15="http://schemas.microsoft.com/office/drawing/2012/chart" uri="{02D57815-91ED-43cb-92C2-25804820EDAC}">
                        <c15:fullRef>
                          <c15:sqref>'Chart3&amp;4'!$J$9:$J$16</c15:sqref>
                        </c15:fullRef>
                        <c15:formulaRef>
                          <c15:sqref>('Chart3&amp;4'!$J$9:$J$10,'Chart3&amp;4'!$J$13:$J$16)</c15:sqref>
                        </c15:formulaRef>
                      </c:ext>
                    </c:extLst>
                    <c:numCache>
                      <c:formatCode>0.0</c:formatCode>
                      <c:ptCount val="6"/>
                      <c:pt idx="0">
                        <c:v>4.3657925338079897</c:v>
                      </c:pt>
                      <c:pt idx="1">
                        <c:v>4.0205120806963297</c:v>
                      </c:pt>
                      <c:pt idx="2">
                        <c:v>4.3550521296740703</c:v>
                      </c:pt>
                      <c:pt idx="3">
                        <c:v>3.70378995317862</c:v>
                      </c:pt>
                      <c:pt idx="4">
                        <c:v>4.7055432931892502</c:v>
                      </c:pt>
                      <c:pt idx="5">
                        <c:v>4.3709720020687701</c:v>
                      </c:pt>
                    </c:numCache>
                  </c:numRef>
                </c:val>
                <c:extLst xmlns:c15="http://schemas.microsoft.com/office/drawing/2012/chart">
                  <c:ext xmlns:c16="http://schemas.microsoft.com/office/drawing/2014/chart" uri="{C3380CC4-5D6E-409C-BE32-E72D297353CC}">
                    <c16:uniqueId val="{00000001-AA2F-4A73-9E49-4BE2CDA28B85}"/>
                  </c:ext>
                </c:extLst>
              </c15:ser>
            </c15:filteredBarSeries>
          </c:ext>
        </c:extLst>
      </c:barChart>
      <c:catAx>
        <c:axId val="181672664"/>
        <c:scaling>
          <c:orientation val="minMax"/>
          <c:min val="1"/>
        </c:scaling>
        <c:delete val="0"/>
        <c:axPos val="l"/>
        <c:numFmt formatCode="[$-409]mmm\ yy;@" sourceLinked="0"/>
        <c:majorTickMark val="out"/>
        <c:minorTickMark val="none"/>
        <c:tickLblPos val="low"/>
        <c:spPr>
          <a:noFill/>
          <a:ln w="12700" cap="flat" cmpd="sng" algn="ctr">
            <a:solidFill>
              <a:srgbClr val="000000"/>
            </a:solidFill>
            <a:prstDash val="solid"/>
            <a:round/>
          </a:ln>
          <a:effectLst/>
        </c:spPr>
        <c:txPr>
          <a:bodyPr rot="-60000000" spcFirstLastPara="1" vertOverflow="ellipsis" vert="horz" wrap="square" anchor="ctr" anchorCtr="1"/>
          <a:lstStyle/>
          <a:p>
            <a:pPr>
              <a:defRPr sz="1200" b="0" i="0" u="none" strike="noStrike" kern="1200" baseline="0">
                <a:solidFill>
                  <a:srgbClr val="000000"/>
                </a:solidFill>
                <a:latin typeface="Arial" panose="020B0604020202020204" pitchFamily="34" charset="0"/>
                <a:ea typeface="+mn-ea"/>
                <a:cs typeface="Arial" panose="020B0604020202020204" pitchFamily="34" charset="0"/>
              </a:defRPr>
            </a:pPr>
            <a:endParaRPr lang="en-US"/>
          </a:p>
        </c:txPr>
        <c:crossAx val="181673448"/>
        <c:crosses val="autoZero"/>
        <c:auto val="1"/>
        <c:lblAlgn val="ctr"/>
        <c:lblOffset val="100"/>
        <c:noMultiLvlLbl val="0"/>
      </c:catAx>
      <c:valAx>
        <c:axId val="181673448"/>
        <c:scaling>
          <c:orientation val="minMax"/>
          <c:max val="35"/>
          <c:min val="0"/>
        </c:scaling>
        <c:delete val="0"/>
        <c:axPos val="b"/>
        <c:numFmt formatCode="#,##0" sourceLinked="0"/>
        <c:majorTickMark val="out"/>
        <c:minorTickMark val="none"/>
        <c:tickLblPos val="low"/>
        <c:spPr>
          <a:noFill/>
          <a:ln w="12700" cap="flat" cmpd="sng" algn="ctr">
            <a:solidFill>
              <a:srgbClr val="000000"/>
            </a:solidFill>
            <a:prstDash val="solid"/>
            <a:round/>
          </a:ln>
          <a:effectLst/>
        </c:spPr>
        <c:txPr>
          <a:bodyPr rot="-60000000" spcFirstLastPara="1" vertOverflow="ellipsis" vert="horz" wrap="square" anchor="ctr" anchorCtr="1"/>
          <a:lstStyle/>
          <a:p>
            <a:pPr>
              <a:defRPr sz="1200" b="0" i="0" u="none" strike="noStrike" kern="1200" baseline="0">
                <a:solidFill>
                  <a:srgbClr val="000000"/>
                </a:solidFill>
                <a:latin typeface="Arial" panose="020B0604020202020204" pitchFamily="34" charset="0"/>
                <a:ea typeface="+mn-ea"/>
                <a:cs typeface="Arial" panose="020B0604020202020204" pitchFamily="34" charset="0"/>
              </a:defRPr>
            </a:pPr>
            <a:endParaRPr lang="en-US"/>
          </a:p>
        </c:txPr>
        <c:crossAx val="181672664"/>
        <c:crosses val="autoZero"/>
        <c:crossBetween val="between"/>
      </c:valAx>
      <c:spPr>
        <a:noFill/>
        <a:ln>
          <a:noFill/>
        </a:ln>
        <a:effectLst/>
      </c:spPr>
    </c:plotArea>
    <c:legend>
      <c:legendPos val="r"/>
      <c:legendEntry>
        <c:idx val="1"/>
        <c:delete val="1"/>
      </c:legendEntry>
      <c:legendEntry>
        <c:idx val="3"/>
        <c:delete val="1"/>
      </c:legendEntry>
      <c:legendEntry>
        <c:idx val="4"/>
        <c:delete val="1"/>
      </c:legendEntry>
      <c:legendEntry>
        <c:idx val="6"/>
        <c:delete val="1"/>
      </c:legendEntry>
      <c:legendEntry>
        <c:idx val="8"/>
        <c:delete val="1"/>
      </c:legendEntry>
      <c:layout>
        <c:manualLayout>
          <c:xMode val="edge"/>
          <c:yMode val="edge"/>
          <c:x val="0.66992077437704178"/>
          <c:y val="0.62846093495629063"/>
          <c:w val="0.32874102616085116"/>
          <c:h val="0.15418515988046125"/>
        </c:manualLayout>
      </c:layout>
      <c:overlay val="0"/>
      <c:spPr>
        <a:noFill/>
        <a:ln>
          <a:noFill/>
        </a:ln>
        <a:effectLst/>
      </c:spPr>
      <c:txPr>
        <a:bodyPr rot="0" spcFirstLastPara="1" vertOverflow="ellipsis" vert="horz" wrap="square" anchor="ctr" anchorCtr="1"/>
        <a:lstStyle/>
        <a:p>
          <a:pPr>
            <a:defRPr sz="1180" b="0" i="0" u="none" strike="noStrike" kern="1200" baseline="0">
              <a:solidFill>
                <a:srgbClr val="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rgbClr val="FFFFFF"/>
    </a:solidFill>
    <a:ln w="6350" cap="flat" cmpd="sng" algn="ctr">
      <a:noFill/>
      <a:prstDash val="solid"/>
      <a:round/>
    </a:ln>
    <a:effectLst/>
  </c:spPr>
  <c:txPr>
    <a:bodyPr/>
    <a:lstStyle/>
    <a:p>
      <a:pPr>
        <a:defRPr/>
      </a:pPr>
      <a:endParaRPr lang="en-US"/>
    </a:p>
  </c:txPr>
  <c:userShapes r:id="rId3"/>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724569756281831E-2"/>
          <c:y val="0.15045065384526052"/>
          <c:w val="0.93819395621166768"/>
          <c:h val="0.63168429610015564"/>
        </c:manualLayout>
      </c:layout>
      <c:barChart>
        <c:barDir val="bar"/>
        <c:grouping val="stacked"/>
        <c:varyColors val="0"/>
        <c:ser>
          <c:idx val="1"/>
          <c:order val="0"/>
          <c:tx>
            <c:strRef>
              <c:f>'Chart3&amp;4'!$H$6</c:f>
              <c:strCache>
                <c:ptCount val="1"/>
                <c:pt idx="0">
                  <c:v>Imports sold to final demand</c:v>
                </c:pt>
              </c:strCache>
            </c:strRef>
          </c:tx>
          <c:spPr>
            <a:solidFill>
              <a:schemeClr val="accent3"/>
            </a:solidFill>
            <a:ln>
              <a:noFill/>
            </a:ln>
            <a:effectLst/>
          </c:spPr>
          <c:invertIfNegative val="0"/>
          <c:cat>
            <c:multiLvlStrRef>
              <c:extLst>
                <c:ext xmlns:c15="http://schemas.microsoft.com/office/drawing/2012/chart" uri="{02D57815-91ED-43cb-92C2-25804820EDAC}">
                  <c15:fullRef>
                    <c15:sqref>'Chart3&amp;4'!$C$9:$D$16</c15:sqref>
                  </c15:fullRef>
                </c:ext>
              </c:extLst>
              <c:f>('Chart3&amp;4'!$C$9:$D$10,'Chart3&amp;4'!$C$13:$D$16)</c:f>
              <c:multiLvlStrCache>
                <c:ptCount val="6"/>
                <c:lvl>
                  <c:pt idx="0">
                    <c:v>PCE</c:v>
                  </c:pt>
                  <c:pt idx="1">
                    <c:v>PCE (ex. food and energy)</c:v>
                  </c:pt>
                  <c:pt idx="2">
                    <c:v>All goods</c:v>
                  </c:pt>
                  <c:pt idx="3">
                    <c:v>Durable goods</c:v>
                  </c:pt>
                  <c:pt idx="4">
                    <c:v>Nondurable goods</c:v>
                  </c:pt>
                  <c:pt idx="5">
                    <c:v>Services</c:v>
                  </c:pt>
                </c:lvl>
                <c:lvl>
                  <c:pt idx="0">
                    <c:v>Total</c:v>
                  </c:pt>
                </c:lvl>
              </c:multiLvlStrCache>
            </c:multiLvlStrRef>
          </c:cat>
          <c:val>
            <c:numRef>
              <c:extLst>
                <c:ext xmlns:c15="http://schemas.microsoft.com/office/drawing/2012/chart" uri="{02D57815-91ED-43cb-92C2-25804820EDAC}">
                  <c15:fullRef>
                    <c15:sqref>'Chart3&amp;4'!$H$9:$H$16</c15:sqref>
                  </c15:fullRef>
                </c:ext>
              </c:extLst>
              <c:f>('Chart3&amp;4'!$H$9:$H$10,'Chart3&amp;4'!$H$13:$H$16)</c:f>
              <c:numCache>
                <c:formatCode>0.0</c:formatCode>
                <c:ptCount val="6"/>
                <c:pt idx="0">
                  <c:v>5.7200566887930604</c:v>
                </c:pt>
                <c:pt idx="1">
                  <c:v>5.8530619181904298</c:v>
                </c:pt>
                <c:pt idx="2">
                  <c:v>16.313810404289701</c:v>
                </c:pt>
                <c:pt idx="3">
                  <c:v>25.804246721841601</c:v>
                </c:pt>
                <c:pt idx="4">
                  <c:v>11.2063219192299</c:v>
                </c:pt>
                <c:pt idx="5">
                  <c:v>0.61130934112827995</c:v>
                </c:pt>
              </c:numCache>
            </c:numRef>
          </c:val>
          <c:extLst>
            <c:ext xmlns:c16="http://schemas.microsoft.com/office/drawing/2014/chart" uri="{C3380CC4-5D6E-409C-BE32-E72D297353CC}">
              <c16:uniqueId val="{00000000-A828-477A-B448-B07E2BA7607E}"/>
            </c:ext>
          </c:extLst>
        </c:ser>
        <c:ser>
          <c:idx val="2"/>
          <c:order val="1"/>
          <c:tx>
            <c:strRef>
              <c:f>'Chart3&amp;4'!$J$6</c:f>
              <c:strCache>
                <c:ptCount val="1"/>
                <c:pt idx="0">
                  <c:v>Import content in domestic goods</c:v>
                </c:pt>
              </c:strCache>
            </c:strRef>
          </c:tx>
          <c:spPr>
            <a:solidFill>
              <a:schemeClr val="accent5"/>
            </a:solidFill>
            <a:ln>
              <a:noFill/>
            </a:ln>
            <a:effectLst/>
          </c:spPr>
          <c:invertIfNegative val="0"/>
          <c:cat>
            <c:multiLvlStrRef>
              <c:extLst>
                <c:ext xmlns:c15="http://schemas.microsoft.com/office/drawing/2012/chart" uri="{02D57815-91ED-43cb-92C2-25804820EDAC}">
                  <c15:fullRef>
                    <c15:sqref>'Chart3&amp;4'!$C$9:$D$16</c15:sqref>
                  </c15:fullRef>
                </c:ext>
              </c:extLst>
              <c:f>('Chart3&amp;4'!$C$9:$D$10,'Chart3&amp;4'!$C$13:$D$16)</c:f>
              <c:multiLvlStrCache>
                <c:ptCount val="6"/>
                <c:lvl>
                  <c:pt idx="0">
                    <c:v>PCE</c:v>
                  </c:pt>
                  <c:pt idx="1">
                    <c:v>PCE (ex. food and energy)</c:v>
                  </c:pt>
                  <c:pt idx="2">
                    <c:v>All goods</c:v>
                  </c:pt>
                  <c:pt idx="3">
                    <c:v>Durable goods</c:v>
                  </c:pt>
                  <c:pt idx="4">
                    <c:v>Nondurable goods</c:v>
                  </c:pt>
                  <c:pt idx="5">
                    <c:v>Services</c:v>
                  </c:pt>
                </c:lvl>
                <c:lvl>
                  <c:pt idx="0">
                    <c:v>Total</c:v>
                  </c:pt>
                </c:lvl>
              </c:multiLvlStrCache>
            </c:multiLvlStrRef>
          </c:cat>
          <c:val>
            <c:numRef>
              <c:extLst>
                <c:ext xmlns:c15="http://schemas.microsoft.com/office/drawing/2012/chart" uri="{02D57815-91ED-43cb-92C2-25804820EDAC}">
                  <c15:fullRef>
                    <c15:sqref>'Chart3&amp;4'!$J$9:$J$16</c15:sqref>
                  </c15:fullRef>
                </c:ext>
              </c:extLst>
              <c:f>('Chart3&amp;4'!$J$9:$J$10,'Chart3&amp;4'!$J$13:$J$16)</c:f>
              <c:numCache>
                <c:formatCode>0.0</c:formatCode>
                <c:ptCount val="6"/>
                <c:pt idx="0">
                  <c:v>4.3657925338079897</c:v>
                </c:pt>
                <c:pt idx="1">
                  <c:v>4.0205120806963297</c:v>
                </c:pt>
                <c:pt idx="2">
                  <c:v>4.3550521296740703</c:v>
                </c:pt>
                <c:pt idx="3">
                  <c:v>3.70378995317862</c:v>
                </c:pt>
                <c:pt idx="4">
                  <c:v>4.7055432931892502</c:v>
                </c:pt>
                <c:pt idx="5">
                  <c:v>4.3709720020687701</c:v>
                </c:pt>
              </c:numCache>
            </c:numRef>
          </c:val>
          <c:extLst>
            <c:ext xmlns:c16="http://schemas.microsoft.com/office/drawing/2014/chart" uri="{C3380CC4-5D6E-409C-BE32-E72D297353CC}">
              <c16:uniqueId val="{00000002-A828-477A-B448-B07E2BA7607E}"/>
            </c:ext>
          </c:extLst>
        </c:ser>
        <c:ser>
          <c:idx val="0"/>
          <c:order val="2"/>
          <c:tx>
            <c:v>Share spent on imports</c:v>
          </c:tx>
          <c:spPr>
            <a:no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1200" b="0" i="0" u="none" strike="noStrike" kern="1200" baseline="0">
                    <a:solidFill>
                      <a:srgbClr val="000000"/>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multiLvlStrRef>
              <c:extLst>
                <c:ext xmlns:c15="http://schemas.microsoft.com/office/drawing/2012/chart" uri="{02D57815-91ED-43cb-92C2-25804820EDAC}">
                  <c15:fullRef>
                    <c15:sqref>'Chart3&amp;4'!$C$9:$D$16</c15:sqref>
                  </c15:fullRef>
                </c:ext>
              </c:extLst>
              <c:f>('Chart3&amp;4'!$C$9:$D$10,'Chart3&amp;4'!$C$13:$D$16)</c:f>
              <c:multiLvlStrCache>
                <c:ptCount val="6"/>
                <c:lvl>
                  <c:pt idx="0">
                    <c:v>PCE</c:v>
                  </c:pt>
                  <c:pt idx="1">
                    <c:v>PCE (ex. food and energy)</c:v>
                  </c:pt>
                  <c:pt idx="2">
                    <c:v>All goods</c:v>
                  </c:pt>
                  <c:pt idx="3">
                    <c:v>Durable goods</c:v>
                  </c:pt>
                  <c:pt idx="4">
                    <c:v>Nondurable goods</c:v>
                  </c:pt>
                  <c:pt idx="5">
                    <c:v>Services</c:v>
                  </c:pt>
                </c:lvl>
                <c:lvl>
                  <c:pt idx="0">
                    <c:v>Total</c:v>
                  </c:pt>
                </c:lvl>
              </c:multiLvlStrCache>
            </c:multiLvlStrRef>
          </c:cat>
          <c:val>
            <c:numRef>
              <c:extLst>
                <c:ext xmlns:c15="http://schemas.microsoft.com/office/drawing/2012/chart" uri="{02D57815-91ED-43cb-92C2-25804820EDAC}">
                  <c15:fullRef>
                    <c15:sqref>'Chart3&amp;4'!$L$9:$L$16</c15:sqref>
                  </c15:fullRef>
                </c:ext>
              </c:extLst>
              <c:f>('Chart3&amp;4'!$L$9:$L$10,'Chart3&amp;4'!$L$13:$L$16)</c:f>
              <c:numCache>
                <c:formatCode>0.0</c:formatCode>
                <c:ptCount val="6"/>
                <c:pt idx="0">
                  <c:v>10.085849222601</c:v>
                </c:pt>
                <c:pt idx="1">
                  <c:v>9.8735739988867604</c:v>
                </c:pt>
                <c:pt idx="2">
                  <c:v>20.6688625339638</c:v>
                </c:pt>
                <c:pt idx="3">
                  <c:v>29.5080366750202</c:v>
                </c:pt>
                <c:pt idx="4">
                  <c:v>15.911865212419199</c:v>
                </c:pt>
                <c:pt idx="5">
                  <c:v>4.9822813431970498</c:v>
                </c:pt>
              </c:numCache>
            </c:numRef>
          </c:val>
          <c:extLst>
            <c:ext xmlns:c16="http://schemas.microsoft.com/office/drawing/2014/chart" uri="{C3380CC4-5D6E-409C-BE32-E72D297353CC}">
              <c16:uniqueId val="{00000001-A828-477A-B448-B07E2BA7607E}"/>
            </c:ext>
          </c:extLst>
        </c:ser>
        <c:dLbls>
          <c:showLegendKey val="0"/>
          <c:showVal val="0"/>
          <c:showCatName val="0"/>
          <c:showSerName val="0"/>
          <c:showPercent val="0"/>
          <c:showBubbleSize val="0"/>
        </c:dLbls>
        <c:gapWidth val="50"/>
        <c:overlap val="100"/>
        <c:axId val="181672664"/>
        <c:axId val="181673448"/>
      </c:barChart>
      <c:catAx>
        <c:axId val="181672664"/>
        <c:scaling>
          <c:orientation val="minMax"/>
          <c:min val="1"/>
        </c:scaling>
        <c:delete val="0"/>
        <c:axPos val="l"/>
        <c:numFmt formatCode="[$-409]mmm\ yy;@" sourceLinked="0"/>
        <c:majorTickMark val="out"/>
        <c:minorTickMark val="none"/>
        <c:tickLblPos val="low"/>
        <c:spPr>
          <a:noFill/>
          <a:ln w="12700" cap="flat" cmpd="sng" algn="ctr">
            <a:solidFill>
              <a:srgbClr val="000000"/>
            </a:solidFill>
            <a:prstDash val="solid"/>
            <a:round/>
          </a:ln>
          <a:effectLst/>
        </c:spPr>
        <c:txPr>
          <a:bodyPr rot="-60000000" spcFirstLastPara="1" vertOverflow="ellipsis" vert="horz" wrap="square" anchor="ctr" anchorCtr="1"/>
          <a:lstStyle/>
          <a:p>
            <a:pPr>
              <a:defRPr sz="1200" b="0" i="0" u="none" strike="noStrike" kern="1200" baseline="0">
                <a:solidFill>
                  <a:srgbClr val="000000"/>
                </a:solidFill>
                <a:latin typeface="Arial" panose="020B0604020202020204" pitchFamily="34" charset="0"/>
                <a:ea typeface="+mn-ea"/>
                <a:cs typeface="Arial" panose="020B0604020202020204" pitchFamily="34" charset="0"/>
              </a:defRPr>
            </a:pPr>
            <a:endParaRPr lang="en-US"/>
          </a:p>
        </c:txPr>
        <c:crossAx val="181673448"/>
        <c:crosses val="autoZero"/>
        <c:auto val="1"/>
        <c:lblAlgn val="ctr"/>
        <c:lblOffset val="100"/>
        <c:noMultiLvlLbl val="0"/>
      </c:catAx>
      <c:valAx>
        <c:axId val="181673448"/>
        <c:scaling>
          <c:orientation val="minMax"/>
          <c:max val="35"/>
          <c:min val="0"/>
        </c:scaling>
        <c:delete val="0"/>
        <c:axPos val="b"/>
        <c:numFmt formatCode="#,##0" sourceLinked="0"/>
        <c:majorTickMark val="out"/>
        <c:minorTickMark val="none"/>
        <c:tickLblPos val="low"/>
        <c:spPr>
          <a:noFill/>
          <a:ln w="12700" cap="flat" cmpd="sng" algn="ctr">
            <a:solidFill>
              <a:srgbClr val="000000"/>
            </a:solidFill>
            <a:prstDash val="solid"/>
            <a:round/>
          </a:ln>
          <a:effectLst/>
        </c:spPr>
        <c:txPr>
          <a:bodyPr rot="-60000000" spcFirstLastPara="1" vertOverflow="ellipsis" vert="horz" wrap="square" anchor="ctr" anchorCtr="1"/>
          <a:lstStyle/>
          <a:p>
            <a:pPr>
              <a:defRPr sz="1200" b="0" i="0" u="none" strike="noStrike" kern="1200" baseline="0">
                <a:solidFill>
                  <a:srgbClr val="000000"/>
                </a:solidFill>
                <a:latin typeface="Arial" panose="020B0604020202020204" pitchFamily="34" charset="0"/>
                <a:ea typeface="+mn-ea"/>
                <a:cs typeface="Arial" panose="020B0604020202020204" pitchFamily="34" charset="0"/>
              </a:defRPr>
            </a:pPr>
            <a:endParaRPr lang="en-US"/>
          </a:p>
        </c:txPr>
        <c:crossAx val="181672664"/>
        <c:crosses val="autoZero"/>
        <c:crossBetween val="between"/>
      </c:valAx>
      <c:spPr>
        <a:noFill/>
        <a:ln>
          <a:noFill/>
        </a:ln>
        <a:effectLst/>
      </c:spPr>
    </c:plotArea>
    <c:legend>
      <c:legendPos val="r"/>
      <c:legendEntry>
        <c:idx val="2"/>
        <c:delete val="1"/>
      </c:legendEntry>
      <c:layout>
        <c:manualLayout>
          <c:xMode val="edge"/>
          <c:yMode val="edge"/>
          <c:x val="0.74218349969757547"/>
          <c:y val="0.63780744308237702"/>
          <c:w val="0.25781650030242453"/>
          <c:h val="0.10990240351552982"/>
        </c:manualLayout>
      </c:layout>
      <c:overlay val="0"/>
      <c:spPr>
        <a:noFill/>
        <a:ln>
          <a:noFill/>
        </a:ln>
        <a:effectLst/>
      </c:spPr>
      <c:txPr>
        <a:bodyPr rot="0" spcFirstLastPara="1" vertOverflow="ellipsis" vert="horz" wrap="square" anchor="ctr" anchorCtr="1"/>
        <a:lstStyle/>
        <a:p>
          <a:pPr>
            <a:defRPr sz="1200" b="0" i="0" u="none" strike="noStrike" kern="1200" baseline="0">
              <a:solidFill>
                <a:srgbClr val="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rgbClr val="FFFFFF"/>
    </a:solidFill>
    <a:ln w="6350" cap="flat" cmpd="sng" algn="ctr">
      <a:noFill/>
      <a:prstDash val="solid"/>
      <a:round/>
    </a:ln>
    <a:effectLst/>
  </c:spPr>
  <c:txPr>
    <a:bodyPr/>
    <a:lstStyle/>
    <a:p>
      <a:pPr>
        <a:defRPr/>
      </a:pPr>
      <a:endParaRPr lang="en-US"/>
    </a:p>
  </c:txPr>
  <c:userShapes r:id="rId3"/>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724569756281831E-2"/>
          <c:y val="0.12210011823875597"/>
          <c:w val="0.93819395621166768"/>
          <c:h val="0.66239728519649299"/>
        </c:manualLayout>
      </c:layout>
      <c:barChart>
        <c:barDir val="bar"/>
        <c:grouping val="stacked"/>
        <c:varyColors val="0"/>
        <c:ser>
          <c:idx val="3"/>
          <c:order val="1"/>
          <c:tx>
            <c:v>Mexico: Imports sold to final demand</c:v>
          </c:tx>
          <c:spPr>
            <a:solidFill>
              <a:schemeClr val="accent6">
                <a:lumMod val="75000"/>
              </a:schemeClr>
            </a:solidFill>
            <a:ln>
              <a:noFill/>
            </a:ln>
            <a:effectLst/>
          </c:spPr>
          <c:invertIfNegative val="0"/>
          <c:cat>
            <c:multiLvlStrRef>
              <c:extLst>
                <c:ext xmlns:c15="http://schemas.microsoft.com/office/drawing/2012/chart" uri="{02D57815-91ED-43cb-92C2-25804820EDAC}">
                  <c15:fullRef>
                    <c15:sqref>'Chart3&amp;4'!$C$9:$D$16</c15:sqref>
                  </c15:fullRef>
                </c:ext>
              </c:extLst>
              <c:f>('Chart3&amp;4'!$C$9:$D$10,'Chart3&amp;4'!$C$13:$D$16)</c:f>
              <c:multiLvlStrCache>
                <c:ptCount val="6"/>
                <c:lvl>
                  <c:pt idx="0">
                    <c:v>PCE</c:v>
                  </c:pt>
                  <c:pt idx="1">
                    <c:v>PCE (ex. food and energy)</c:v>
                  </c:pt>
                  <c:pt idx="2">
                    <c:v>All goods</c:v>
                  </c:pt>
                  <c:pt idx="3">
                    <c:v>Durable goods</c:v>
                  </c:pt>
                  <c:pt idx="4">
                    <c:v>Nondurable goods</c:v>
                  </c:pt>
                  <c:pt idx="5">
                    <c:v>Services</c:v>
                  </c:pt>
                </c:lvl>
                <c:lvl>
                  <c:pt idx="0">
                    <c:v>Total</c:v>
                  </c:pt>
                </c:lvl>
              </c:multiLvlStrCache>
            </c:multiLvlStrRef>
          </c:cat>
          <c:val>
            <c:numRef>
              <c:extLst>
                <c:ext xmlns:c15="http://schemas.microsoft.com/office/drawing/2012/chart" uri="{02D57815-91ED-43cb-92C2-25804820EDAC}">
                  <c15:fullRef>
                    <c15:sqref>'Chart3&amp;4'!$AM$9:$AM$16</c15:sqref>
                  </c15:fullRef>
                </c:ext>
              </c:extLst>
              <c:f>('Chart3&amp;4'!$AM$9:$AM$10,'Chart3&amp;4'!$AM$13:$AM$16)</c:f>
              <c:numCache>
                <c:formatCode>0.0</c:formatCode>
                <c:ptCount val="6"/>
                <c:pt idx="0">
                  <c:v>0.72543528135713098</c:v>
                </c:pt>
                <c:pt idx="1">
                  <c:v>0.67048493888946603</c:v>
                </c:pt>
                <c:pt idx="2">
                  <c:v>2.12885086526523</c:v>
                </c:pt>
                <c:pt idx="3">
                  <c:v>4.0945499123454496</c:v>
                </c:pt>
                <c:pt idx="4">
                  <c:v>1.07096638955493</c:v>
                </c:pt>
                <c:pt idx="5">
                  <c:v>4.8650089393115901E-2</c:v>
                </c:pt>
              </c:numCache>
            </c:numRef>
          </c:val>
          <c:extLst>
            <c:ext xmlns:c16="http://schemas.microsoft.com/office/drawing/2014/chart" uri="{C3380CC4-5D6E-409C-BE32-E72D297353CC}">
              <c16:uniqueId val="{00000000-D55B-48F4-85B3-B93C1C160749}"/>
            </c:ext>
          </c:extLst>
        </c:ser>
        <c:ser>
          <c:idx val="7"/>
          <c:order val="2"/>
          <c:tx>
            <c:v>Mexico: Import content in domestic goods</c:v>
          </c:tx>
          <c:spPr>
            <a:solidFill>
              <a:schemeClr val="accent6">
                <a:lumMod val="60000"/>
                <a:lumOff val="40000"/>
              </a:schemeClr>
            </a:solidFill>
            <a:ln>
              <a:noFill/>
            </a:ln>
            <a:effectLst/>
          </c:spPr>
          <c:invertIfNegative val="0"/>
          <c:cat>
            <c:multiLvlStrRef>
              <c:extLst>
                <c:ext xmlns:c15="http://schemas.microsoft.com/office/drawing/2012/chart" uri="{02D57815-91ED-43cb-92C2-25804820EDAC}">
                  <c15:fullRef>
                    <c15:sqref>'Chart3&amp;4'!$C$9:$D$16</c15:sqref>
                  </c15:fullRef>
                </c:ext>
              </c:extLst>
              <c:f>('Chart3&amp;4'!$C$9:$D$10,'Chart3&amp;4'!$C$13:$D$16)</c:f>
              <c:multiLvlStrCache>
                <c:ptCount val="6"/>
                <c:lvl>
                  <c:pt idx="0">
                    <c:v>PCE</c:v>
                  </c:pt>
                  <c:pt idx="1">
                    <c:v>PCE (ex. food and energy)</c:v>
                  </c:pt>
                  <c:pt idx="2">
                    <c:v>All goods</c:v>
                  </c:pt>
                  <c:pt idx="3">
                    <c:v>Durable goods</c:v>
                  </c:pt>
                  <c:pt idx="4">
                    <c:v>Nondurable goods</c:v>
                  </c:pt>
                  <c:pt idx="5">
                    <c:v>Services</c:v>
                  </c:pt>
                </c:lvl>
                <c:lvl>
                  <c:pt idx="0">
                    <c:v>Total</c:v>
                  </c:pt>
                </c:lvl>
              </c:multiLvlStrCache>
            </c:multiLvlStrRef>
          </c:cat>
          <c:val>
            <c:numRef>
              <c:extLst>
                <c:ext xmlns:c15="http://schemas.microsoft.com/office/drawing/2012/chart" uri="{02D57815-91ED-43cb-92C2-25804820EDAC}">
                  <c15:fullRef>
                    <c15:sqref>'Chart3&amp;4'!$AR$9:$AR$16</c15:sqref>
                  </c15:fullRef>
                </c:ext>
              </c:extLst>
              <c:f>('Chart3&amp;4'!$AR$9:$AR$10,'Chart3&amp;4'!$AR$13:$AR$16)</c:f>
              <c:numCache>
                <c:formatCode>0.0</c:formatCode>
                <c:ptCount val="6"/>
                <c:pt idx="0">
                  <c:v>0.44350012708014003</c:v>
                </c:pt>
                <c:pt idx="1">
                  <c:v>0.39306319246421101</c:v>
                </c:pt>
                <c:pt idx="2">
                  <c:v>0.57872126010580305</c:v>
                </c:pt>
                <c:pt idx="3">
                  <c:v>0.76914933907016603</c:v>
                </c:pt>
                <c:pt idx="4">
                  <c:v>0.476238172079198</c:v>
                </c:pt>
                <c:pt idx="5">
                  <c:v>0.378290889330677</c:v>
                </c:pt>
              </c:numCache>
            </c:numRef>
          </c:val>
          <c:extLst>
            <c:ext xmlns:c16="http://schemas.microsoft.com/office/drawing/2014/chart" uri="{C3380CC4-5D6E-409C-BE32-E72D297353CC}">
              <c16:uniqueId val="{00000001-D55B-48F4-85B3-B93C1C160749}"/>
            </c:ext>
          </c:extLst>
        </c:ser>
        <c:ser>
          <c:idx val="4"/>
          <c:order val="3"/>
          <c:tx>
            <c:v>Canada: Imports sold to final demand</c:v>
          </c:tx>
          <c:spPr>
            <a:solidFill>
              <a:schemeClr val="accent1">
                <a:lumMod val="75000"/>
              </a:schemeClr>
            </a:solidFill>
            <a:ln>
              <a:noFill/>
            </a:ln>
            <a:effectLst/>
          </c:spPr>
          <c:invertIfNegative val="0"/>
          <c:cat>
            <c:multiLvlStrRef>
              <c:extLst>
                <c:ext xmlns:c15="http://schemas.microsoft.com/office/drawing/2012/chart" uri="{02D57815-91ED-43cb-92C2-25804820EDAC}">
                  <c15:fullRef>
                    <c15:sqref>'Chart3&amp;4'!$C$9:$D$16</c15:sqref>
                  </c15:fullRef>
                </c:ext>
              </c:extLst>
              <c:f>('Chart3&amp;4'!$C$9:$D$10,'Chart3&amp;4'!$C$13:$D$16)</c:f>
              <c:multiLvlStrCache>
                <c:ptCount val="6"/>
                <c:lvl>
                  <c:pt idx="0">
                    <c:v>PCE</c:v>
                  </c:pt>
                  <c:pt idx="1">
                    <c:v>PCE (ex. food and energy)</c:v>
                  </c:pt>
                  <c:pt idx="2">
                    <c:v>All goods</c:v>
                  </c:pt>
                  <c:pt idx="3">
                    <c:v>Durable goods</c:v>
                  </c:pt>
                  <c:pt idx="4">
                    <c:v>Nondurable goods</c:v>
                  </c:pt>
                  <c:pt idx="5">
                    <c:v>Services</c:v>
                  </c:pt>
                </c:lvl>
                <c:lvl>
                  <c:pt idx="0">
                    <c:v>Total</c:v>
                  </c:pt>
                </c:lvl>
              </c:multiLvlStrCache>
            </c:multiLvlStrRef>
          </c:cat>
          <c:val>
            <c:numRef>
              <c:extLst>
                <c:ext xmlns:c15="http://schemas.microsoft.com/office/drawing/2012/chart" uri="{02D57815-91ED-43cb-92C2-25804820EDAC}">
                  <c15:fullRef>
                    <c15:sqref>'Chart3&amp;4'!$AN$9:$AN$16</c15:sqref>
                  </c15:fullRef>
                </c:ext>
              </c:extLst>
              <c:f>('Chart3&amp;4'!$AN$9:$AN$10,'Chart3&amp;4'!$AN$13:$AN$16)</c:f>
              <c:numCache>
                <c:formatCode>0.0</c:formatCode>
                <c:ptCount val="6"/>
                <c:pt idx="0">
                  <c:v>0.35216393253107098</c:v>
                </c:pt>
                <c:pt idx="1">
                  <c:v>0.28252651955895303</c:v>
                </c:pt>
                <c:pt idx="2">
                  <c:v>0.99167286929577303</c:v>
                </c:pt>
                <c:pt idx="3">
                  <c:v>1.48009557523533</c:v>
                </c:pt>
                <c:pt idx="4">
                  <c:v>0.72881737319866602</c:v>
                </c:pt>
                <c:pt idx="5">
                  <c:v>4.3766203808583197E-2</c:v>
                </c:pt>
              </c:numCache>
            </c:numRef>
          </c:val>
          <c:extLst>
            <c:ext xmlns:c16="http://schemas.microsoft.com/office/drawing/2014/chart" uri="{C3380CC4-5D6E-409C-BE32-E72D297353CC}">
              <c16:uniqueId val="{00000002-D55B-48F4-85B3-B93C1C160749}"/>
            </c:ext>
          </c:extLst>
        </c:ser>
        <c:ser>
          <c:idx val="8"/>
          <c:order val="4"/>
          <c:tx>
            <c:v>Canada: Import content in domestic goods</c:v>
          </c:tx>
          <c:spPr>
            <a:solidFill>
              <a:schemeClr val="accent1">
                <a:lumMod val="60000"/>
                <a:lumOff val="40000"/>
              </a:schemeClr>
            </a:solidFill>
            <a:ln>
              <a:noFill/>
            </a:ln>
            <a:effectLst/>
          </c:spPr>
          <c:invertIfNegative val="0"/>
          <c:cat>
            <c:multiLvlStrRef>
              <c:extLst>
                <c:ext xmlns:c15="http://schemas.microsoft.com/office/drawing/2012/chart" uri="{02D57815-91ED-43cb-92C2-25804820EDAC}">
                  <c15:fullRef>
                    <c15:sqref>'Chart3&amp;4'!$C$9:$D$16</c15:sqref>
                  </c15:fullRef>
                </c:ext>
              </c:extLst>
              <c:f>('Chart3&amp;4'!$C$9:$D$10,'Chart3&amp;4'!$C$13:$D$16)</c:f>
              <c:multiLvlStrCache>
                <c:ptCount val="6"/>
                <c:lvl>
                  <c:pt idx="0">
                    <c:v>PCE</c:v>
                  </c:pt>
                  <c:pt idx="1">
                    <c:v>PCE (ex. food and energy)</c:v>
                  </c:pt>
                  <c:pt idx="2">
                    <c:v>All goods</c:v>
                  </c:pt>
                  <c:pt idx="3">
                    <c:v>Durable goods</c:v>
                  </c:pt>
                  <c:pt idx="4">
                    <c:v>Nondurable goods</c:v>
                  </c:pt>
                  <c:pt idx="5">
                    <c:v>Services</c:v>
                  </c:pt>
                </c:lvl>
                <c:lvl>
                  <c:pt idx="0">
                    <c:v>Total</c:v>
                  </c:pt>
                </c:lvl>
              </c:multiLvlStrCache>
            </c:multiLvlStrRef>
          </c:cat>
          <c:val>
            <c:numRef>
              <c:extLst>
                <c:ext xmlns:c15="http://schemas.microsoft.com/office/drawing/2012/chart" uri="{02D57815-91ED-43cb-92C2-25804820EDAC}">
                  <c15:fullRef>
                    <c15:sqref>'Chart3&amp;4'!$AS$9:$AS$16</c15:sqref>
                  </c15:fullRef>
                </c:ext>
              </c:extLst>
              <c:f>('Chart3&amp;4'!$AS$9:$AS$10,'Chart3&amp;4'!$AS$13:$AS$16)</c:f>
              <c:numCache>
                <c:formatCode>0.0</c:formatCode>
                <c:ptCount val="6"/>
                <c:pt idx="0">
                  <c:v>0.68829409149600096</c:v>
                </c:pt>
                <c:pt idx="1">
                  <c:v>0.474837383906829</c:v>
                </c:pt>
                <c:pt idx="2">
                  <c:v>1.0044772717160899</c:v>
                </c:pt>
                <c:pt idx="3">
                  <c:v>0.48753013842310999</c:v>
                </c:pt>
                <c:pt idx="4">
                  <c:v>1.28268382011214</c:v>
                </c:pt>
                <c:pt idx="5">
                  <c:v>0.53581745038221396</c:v>
                </c:pt>
              </c:numCache>
            </c:numRef>
          </c:val>
          <c:extLst>
            <c:ext xmlns:c16="http://schemas.microsoft.com/office/drawing/2014/chart" uri="{C3380CC4-5D6E-409C-BE32-E72D297353CC}">
              <c16:uniqueId val="{00000003-D55B-48F4-85B3-B93C1C160749}"/>
            </c:ext>
          </c:extLst>
        </c:ser>
        <c:ser>
          <c:idx val="5"/>
          <c:order val="5"/>
          <c:tx>
            <c:v>China: Imports sold to final demand</c:v>
          </c:tx>
          <c:spPr>
            <a:solidFill>
              <a:schemeClr val="accent2">
                <a:lumMod val="75000"/>
              </a:schemeClr>
            </a:solidFill>
            <a:ln>
              <a:noFill/>
            </a:ln>
            <a:effectLst/>
          </c:spPr>
          <c:invertIfNegative val="0"/>
          <c:cat>
            <c:multiLvlStrRef>
              <c:extLst>
                <c:ext xmlns:c15="http://schemas.microsoft.com/office/drawing/2012/chart" uri="{02D57815-91ED-43cb-92C2-25804820EDAC}">
                  <c15:fullRef>
                    <c15:sqref>'Chart3&amp;4'!$C$9:$D$16</c15:sqref>
                  </c15:fullRef>
                </c:ext>
              </c:extLst>
              <c:f>('Chart3&amp;4'!$C$9:$D$10,'Chart3&amp;4'!$C$13:$D$16)</c:f>
              <c:multiLvlStrCache>
                <c:ptCount val="6"/>
                <c:lvl>
                  <c:pt idx="0">
                    <c:v>PCE</c:v>
                  </c:pt>
                  <c:pt idx="1">
                    <c:v>PCE (ex. food and energy)</c:v>
                  </c:pt>
                  <c:pt idx="2">
                    <c:v>All goods</c:v>
                  </c:pt>
                  <c:pt idx="3">
                    <c:v>Durable goods</c:v>
                  </c:pt>
                  <c:pt idx="4">
                    <c:v>Nondurable goods</c:v>
                  </c:pt>
                  <c:pt idx="5">
                    <c:v>Services</c:v>
                  </c:pt>
                </c:lvl>
                <c:lvl>
                  <c:pt idx="0">
                    <c:v>Total</c:v>
                  </c:pt>
                </c:lvl>
              </c:multiLvlStrCache>
            </c:multiLvlStrRef>
          </c:cat>
          <c:val>
            <c:numRef>
              <c:extLst>
                <c:ext xmlns:c15="http://schemas.microsoft.com/office/drawing/2012/chart" uri="{02D57815-91ED-43cb-92C2-25804820EDAC}">
                  <c15:fullRef>
                    <c15:sqref>'Chart3&amp;4'!$AO$9:$AO$16</c15:sqref>
                  </c15:fullRef>
                </c:ext>
              </c:extLst>
              <c:f>('Chart3&amp;4'!$AO$9:$AO$10,'Chart3&amp;4'!$AO$13:$AO$16)</c:f>
              <c:numCache>
                <c:formatCode>0.0</c:formatCode>
                <c:ptCount val="6"/>
                <c:pt idx="0">
                  <c:v>1.05591802438408</c:v>
                </c:pt>
                <c:pt idx="1">
                  <c:v>1.1905596394235001</c:v>
                </c:pt>
                <c:pt idx="2">
                  <c:v>3.2139664988369798</c:v>
                </c:pt>
                <c:pt idx="3">
                  <c:v>5.6885404774377504</c:v>
                </c:pt>
                <c:pt idx="4">
                  <c:v>1.8822197088861801</c:v>
                </c:pt>
                <c:pt idx="5">
                  <c:v>1.52175591782717E-2</c:v>
                </c:pt>
              </c:numCache>
            </c:numRef>
          </c:val>
          <c:extLst>
            <c:ext xmlns:c16="http://schemas.microsoft.com/office/drawing/2014/chart" uri="{C3380CC4-5D6E-409C-BE32-E72D297353CC}">
              <c16:uniqueId val="{00000004-D55B-48F4-85B3-B93C1C160749}"/>
            </c:ext>
          </c:extLst>
        </c:ser>
        <c:ser>
          <c:idx val="9"/>
          <c:order val="6"/>
          <c:tx>
            <c:v>China: Import content in domestic goods</c:v>
          </c:tx>
          <c:spPr>
            <a:solidFill>
              <a:schemeClr val="accent2">
                <a:lumMod val="60000"/>
                <a:lumOff val="40000"/>
              </a:schemeClr>
            </a:solidFill>
            <a:ln>
              <a:noFill/>
            </a:ln>
            <a:effectLst/>
          </c:spPr>
          <c:invertIfNegative val="0"/>
          <c:cat>
            <c:multiLvlStrRef>
              <c:extLst>
                <c:ext xmlns:c15="http://schemas.microsoft.com/office/drawing/2012/chart" uri="{02D57815-91ED-43cb-92C2-25804820EDAC}">
                  <c15:fullRef>
                    <c15:sqref>'Chart3&amp;4'!$C$9:$D$16</c15:sqref>
                  </c15:fullRef>
                </c:ext>
              </c:extLst>
              <c:f>('Chart3&amp;4'!$C$9:$D$10,'Chart3&amp;4'!$C$13:$D$16)</c:f>
              <c:multiLvlStrCache>
                <c:ptCount val="6"/>
                <c:lvl>
                  <c:pt idx="0">
                    <c:v>PCE</c:v>
                  </c:pt>
                  <c:pt idx="1">
                    <c:v>PCE (ex. food and energy)</c:v>
                  </c:pt>
                  <c:pt idx="2">
                    <c:v>All goods</c:v>
                  </c:pt>
                  <c:pt idx="3">
                    <c:v>Durable goods</c:v>
                  </c:pt>
                  <c:pt idx="4">
                    <c:v>Nondurable goods</c:v>
                  </c:pt>
                  <c:pt idx="5">
                    <c:v>Services</c:v>
                  </c:pt>
                </c:lvl>
                <c:lvl>
                  <c:pt idx="0">
                    <c:v>Total</c:v>
                  </c:pt>
                </c:lvl>
              </c:multiLvlStrCache>
            </c:multiLvlStrRef>
          </c:cat>
          <c:val>
            <c:numRef>
              <c:extLst>
                <c:ext xmlns:c15="http://schemas.microsoft.com/office/drawing/2012/chart" uri="{02D57815-91ED-43cb-92C2-25804820EDAC}">
                  <c15:fullRef>
                    <c15:sqref>'Chart3&amp;4'!$AT$9:$AT$16</c15:sqref>
                  </c15:fullRef>
                </c:ext>
              </c:extLst>
              <c:f>('Chart3&amp;4'!$AT$9:$AT$10,'Chart3&amp;4'!$AT$13:$AT$16)</c:f>
              <c:numCache>
                <c:formatCode>0.0</c:formatCode>
                <c:ptCount val="6"/>
                <c:pt idx="0">
                  <c:v>0.35522405631307702</c:v>
                </c:pt>
                <c:pt idx="1">
                  <c:v>0.35366227786779603</c:v>
                </c:pt>
                <c:pt idx="2">
                  <c:v>0.30258734055480901</c:v>
                </c:pt>
                <c:pt idx="3">
                  <c:v>0.40022070863390102</c:v>
                </c:pt>
                <c:pt idx="4">
                  <c:v>0.25004378127721</c:v>
                </c:pt>
                <c:pt idx="5">
                  <c:v>0.38060766341227498</c:v>
                </c:pt>
              </c:numCache>
            </c:numRef>
          </c:val>
          <c:extLst>
            <c:ext xmlns:c16="http://schemas.microsoft.com/office/drawing/2014/chart" uri="{C3380CC4-5D6E-409C-BE32-E72D297353CC}">
              <c16:uniqueId val="{00000005-D55B-48F4-85B3-B93C1C160749}"/>
            </c:ext>
          </c:extLst>
        </c:ser>
        <c:ser>
          <c:idx val="6"/>
          <c:order val="7"/>
          <c:tx>
            <c:v>ROW: Imports sold to final demand</c:v>
          </c:tx>
          <c:spPr>
            <a:solidFill>
              <a:schemeClr val="bg1">
                <a:lumMod val="65000"/>
              </a:schemeClr>
            </a:solidFill>
            <a:ln>
              <a:noFill/>
            </a:ln>
            <a:effectLst/>
          </c:spPr>
          <c:invertIfNegative val="0"/>
          <c:cat>
            <c:multiLvlStrRef>
              <c:extLst>
                <c:ext xmlns:c15="http://schemas.microsoft.com/office/drawing/2012/chart" uri="{02D57815-91ED-43cb-92C2-25804820EDAC}">
                  <c15:fullRef>
                    <c15:sqref>'Chart3&amp;4'!$C$9:$D$16</c15:sqref>
                  </c15:fullRef>
                </c:ext>
              </c:extLst>
              <c:f>('Chart3&amp;4'!$C$9:$D$10,'Chart3&amp;4'!$C$13:$D$16)</c:f>
              <c:multiLvlStrCache>
                <c:ptCount val="6"/>
                <c:lvl>
                  <c:pt idx="0">
                    <c:v>PCE</c:v>
                  </c:pt>
                  <c:pt idx="1">
                    <c:v>PCE (ex. food and energy)</c:v>
                  </c:pt>
                  <c:pt idx="2">
                    <c:v>All goods</c:v>
                  </c:pt>
                  <c:pt idx="3">
                    <c:v>Durable goods</c:v>
                  </c:pt>
                  <c:pt idx="4">
                    <c:v>Nondurable goods</c:v>
                  </c:pt>
                  <c:pt idx="5">
                    <c:v>Services</c:v>
                  </c:pt>
                </c:lvl>
                <c:lvl>
                  <c:pt idx="0">
                    <c:v>Total</c:v>
                  </c:pt>
                </c:lvl>
              </c:multiLvlStrCache>
            </c:multiLvlStrRef>
          </c:cat>
          <c:val>
            <c:numRef>
              <c:extLst>
                <c:ext xmlns:c15="http://schemas.microsoft.com/office/drawing/2012/chart" uri="{02D57815-91ED-43cb-92C2-25804820EDAC}">
                  <c15:fullRef>
                    <c15:sqref>'Chart3&amp;4'!$AP$9:$AP$16</c15:sqref>
                  </c15:fullRef>
                </c:ext>
              </c:extLst>
              <c:f>('Chart3&amp;4'!$AP$9:$AP$10,'Chart3&amp;4'!$AP$13:$AP$16)</c:f>
              <c:numCache>
                <c:formatCode>0.0</c:formatCode>
                <c:ptCount val="6"/>
                <c:pt idx="0">
                  <c:v>3.58653945052076</c:v>
                </c:pt>
                <c:pt idx="1">
                  <c:v>3.7094908203185</c:v>
                </c:pt>
                <c:pt idx="2">
                  <c:v>9.9793201708917696</c:v>
                </c:pt>
                <c:pt idx="3">
                  <c:v>14.541060756823001</c:v>
                </c:pt>
                <c:pt idx="4">
                  <c:v>7.5243184475901499</c:v>
                </c:pt>
                <c:pt idx="5">
                  <c:v>0.50367548874830803</c:v>
                </c:pt>
              </c:numCache>
            </c:numRef>
          </c:val>
          <c:extLst>
            <c:ext xmlns:c16="http://schemas.microsoft.com/office/drawing/2014/chart" uri="{C3380CC4-5D6E-409C-BE32-E72D297353CC}">
              <c16:uniqueId val="{00000006-D55B-48F4-85B3-B93C1C160749}"/>
            </c:ext>
          </c:extLst>
        </c:ser>
        <c:ser>
          <c:idx val="10"/>
          <c:order val="8"/>
          <c:tx>
            <c:v>ROW: Import content in domestic goods</c:v>
          </c:tx>
          <c:spPr>
            <a:solidFill>
              <a:schemeClr val="bg1">
                <a:lumMod val="75000"/>
              </a:schemeClr>
            </a:solidFill>
            <a:ln>
              <a:noFill/>
            </a:ln>
            <a:effectLst/>
          </c:spPr>
          <c:invertIfNegative val="0"/>
          <c:cat>
            <c:multiLvlStrRef>
              <c:extLst>
                <c:ext xmlns:c15="http://schemas.microsoft.com/office/drawing/2012/chart" uri="{02D57815-91ED-43cb-92C2-25804820EDAC}">
                  <c15:fullRef>
                    <c15:sqref>'Chart3&amp;4'!$C$9:$D$16</c15:sqref>
                  </c15:fullRef>
                </c:ext>
              </c:extLst>
              <c:f>('Chart3&amp;4'!$C$9:$D$10,'Chart3&amp;4'!$C$13:$D$16)</c:f>
              <c:multiLvlStrCache>
                <c:ptCount val="6"/>
                <c:lvl>
                  <c:pt idx="0">
                    <c:v>PCE</c:v>
                  </c:pt>
                  <c:pt idx="1">
                    <c:v>PCE (ex. food and energy)</c:v>
                  </c:pt>
                  <c:pt idx="2">
                    <c:v>All goods</c:v>
                  </c:pt>
                  <c:pt idx="3">
                    <c:v>Durable goods</c:v>
                  </c:pt>
                  <c:pt idx="4">
                    <c:v>Nondurable goods</c:v>
                  </c:pt>
                  <c:pt idx="5">
                    <c:v>Services</c:v>
                  </c:pt>
                </c:lvl>
                <c:lvl>
                  <c:pt idx="0">
                    <c:v>Total</c:v>
                  </c:pt>
                </c:lvl>
              </c:multiLvlStrCache>
            </c:multiLvlStrRef>
          </c:cat>
          <c:val>
            <c:numRef>
              <c:extLst>
                <c:ext xmlns:c15="http://schemas.microsoft.com/office/drawing/2012/chart" uri="{02D57815-91ED-43cb-92C2-25804820EDAC}">
                  <c15:fullRef>
                    <c15:sqref>'Chart3&amp;4'!$AU$9:$AU$16</c15:sqref>
                  </c15:fullRef>
                </c:ext>
              </c:extLst>
              <c:f>('Chart3&amp;4'!$AU$9:$AU$10,'Chart3&amp;4'!$AU$13:$AU$16)</c:f>
              <c:numCache>
                <c:formatCode>0.0</c:formatCode>
                <c:ptCount val="6"/>
                <c:pt idx="0">
                  <c:v>2.8787742589187699</c:v>
                </c:pt>
                <c:pt idx="1">
                  <c:v>2.79894922645749</c:v>
                </c:pt>
                <c:pt idx="2">
                  <c:v>2.46926625729736</c:v>
                </c:pt>
                <c:pt idx="3">
                  <c:v>2.0468897670514399</c:v>
                </c:pt>
                <c:pt idx="4">
                  <c:v>2.6965775197206998</c:v>
                </c:pt>
                <c:pt idx="5">
                  <c:v>3.0762559989436098</c:v>
                </c:pt>
              </c:numCache>
            </c:numRef>
          </c:val>
          <c:extLst>
            <c:ext xmlns:c16="http://schemas.microsoft.com/office/drawing/2014/chart" uri="{C3380CC4-5D6E-409C-BE32-E72D297353CC}">
              <c16:uniqueId val="{00000007-D55B-48F4-85B3-B93C1C160749}"/>
            </c:ext>
          </c:extLst>
        </c:ser>
        <c:ser>
          <c:idx val="0"/>
          <c:order val="10"/>
          <c:tx>
            <c:v>Share spent on imports</c:v>
          </c:tx>
          <c:spPr>
            <a:no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1200" b="0" i="0" u="none" strike="noStrike" kern="1200" baseline="0">
                    <a:solidFill>
                      <a:srgbClr val="000000"/>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multiLvlStrRef>
              <c:extLst>
                <c:ext xmlns:c15="http://schemas.microsoft.com/office/drawing/2012/chart" uri="{02D57815-91ED-43cb-92C2-25804820EDAC}">
                  <c15:fullRef>
                    <c15:sqref>'Chart3&amp;4'!$C$9:$D$16</c15:sqref>
                  </c15:fullRef>
                </c:ext>
              </c:extLst>
              <c:f>('Chart3&amp;4'!$C$9:$D$10,'Chart3&amp;4'!$C$13:$D$16)</c:f>
              <c:multiLvlStrCache>
                <c:ptCount val="6"/>
                <c:lvl>
                  <c:pt idx="0">
                    <c:v>PCE</c:v>
                  </c:pt>
                  <c:pt idx="1">
                    <c:v>PCE (ex. food and energy)</c:v>
                  </c:pt>
                  <c:pt idx="2">
                    <c:v>All goods</c:v>
                  </c:pt>
                  <c:pt idx="3">
                    <c:v>Durable goods</c:v>
                  </c:pt>
                  <c:pt idx="4">
                    <c:v>Nondurable goods</c:v>
                  </c:pt>
                  <c:pt idx="5">
                    <c:v>Services</c:v>
                  </c:pt>
                </c:lvl>
                <c:lvl>
                  <c:pt idx="0">
                    <c:v>Total</c:v>
                  </c:pt>
                </c:lvl>
              </c:multiLvlStrCache>
            </c:multiLvlStrRef>
          </c:cat>
          <c:val>
            <c:numRef>
              <c:extLst>
                <c:ext xmlns:c15="http://schemas.microsoft.com/office/drawing/2012/chart" uri="{02D57815-91ED-43cb-92C2-25804820EDAC}">
                  <c15:fullRef>
                    <c15:sqref>'Chart3&amp;4'!$L$9:$L$16</c15:sqref>
                  </c15:fullRef>
                </c:ext>
              </c:extLst>
              <c:f>('Chart3&amp;4'!$L$9:$L$10,'Chart3&amp;4'!$L$13:$L$16)</c:f>
              <c:numCache>
                <c:formatCode>0.0</c:formatCode>
                <c:ptCount val="6"/>
                <c:pt idx="0">
                  <c:v>10.085849222601</c:v>
                </c:pt>
                <c:pt idx="1">
                  <c:v>9.8735739988867604</c:v>
                </c:pt>
                <c:pt idx="2">
                  <c:v>20.6688625339638</c:v>
                </c:pt>
                <c:pt idx="3">
                  <c:v>29.5080366750202</c:v>
                </c:pt>
                <c:pt idx="4">
                  <c:v>15.911865212419199</c:v>
                </c:pt>
                <c:pt idx="5">
                  <c:v>4.9822813431970498</c:v>
                </c:pt>
              </c:numCache>
            </c:numRef>
          </c:val>
          <c:extLst>
            <c:ext xmlns:c16="http://schemas.microsoft.com/office/drawing/2014/chart" uri="{C3380CC4-5D6E-409C-BE32-E72D297353CC}">
              <c16:uniqueId val="{00000008-D55B-48F4-85B3-B93C1C160749}"/>
            </c:ext>
          </c:extLst>
        </c:ser>
        <c:dLbls>
          <c:showLegendKey val="0"/>
          <c:showVal val="0"/>
          <c:showCatName val="0"/>
          <c:showSerName val="0"/>
          <c:showPercent val="0"/>
          <c:showBubbleSize val="0"/>
        </c:dLbls>
        <c:gapWidth val="50"/>
        <c:overlap val="100"/>
        <c:axId val="181672664"/>
        <c:axId val="181673448"/>
        <c:extLst>
          <c:ext xmlns:c15="http://schemas.microsoft.com/office/drawing/2012/chart" uri="{02D57815-91ED-43cb-92C2-25804820EDAC}">
            <c15:filteredBarSeries>
              <c15:ser>
                <c:idx val="1"/>
                <c:order val="0"/>
                <c:tx>
                  <c:strRef>
                    <c:extLst>
                      <c:ext uri="{02D57815-91ED-43cb-92C2-25804820EDAC}">
                        <c15:formulaRef>
                          <c15:sqref>'Chart3&amp;4'!$H$6</c15:sqref>
                        </c15:formulaRef>
                      </c:ext>
                    </c:extLst>
                    <c:strCache>
                      <c:ptCount val="1"/>
                      <c:pt idx="0">
                        <c:v>Imports sold to final demand</c:v>
                      </c:pt>
                    </c:strCache>
                  </c:strRef>
                </c:tx>
                <c:spPr>
                  <a:solidFill>
                    <a:schemeClr val="accent3"/>
                  </a:solidFill>
                  <a:ln>
                    <a:noFill/>
                  </a:ln>
                  <a:effectLst/>
                </c:spPr>
                <c:invertIfNegative val="0"/>
                <c:cat>
                  <c:multiLvlStrRef>
                    <c:extLst>
                      <c:ext uri="{02D57815-91ED-43cb-92C2-25804820EDAC}">
                        <c15:fullRef>
                          <c15:sqref>'Chart3&amp;4'!$C$9:$D$16</c15:sqref>
                        </c15:fullRef>
                        <c15:formulaRef>
                          <c15:sqref>('Chart3&amp;4'!$C$9:$D$10,'Chart3&amp;4'!$C$13:$D$16)</c15:sqref>
                        </c15:formulaRef>
                      </c:ext>
                    </c:extLst>
                    <c:multiLvlStrCache>
                      <c:ptCount val="6"/>
                      <c:lvl>
                        <c:pt idx="0">
                          <c:v>PCE</c:v>
                        </c:pt>
                        <c:pt idx="1">
                          <c:v>PCE (ex. food and energy)</c:v>
                        </c:pt>
                        <c:pt idx="2">
                          <c:v>All goods</c:v>
                        </c:pt>
                        <c:pt idx="3">
                          <c:v>Durable goods</c:v>
                        </c:pt>
                        <c:pt idx="4">
                          <c:v>Nondurable goods</c:v>
                        </c:pt>
                        <c:pt idx="5">
                          <c:v>Services</c:v>
                        </c:pt>
                      </c:lvl>
                      <c:lvl>
                        <c:pt idx="0">
                          <c:v>Total</c:v>
                        </c:pt>
                      </c:lvl>
                    </c:multiLvlStrCache>
                  </c:multiLvlStrRef>
                </c:cat>
                <c:val>
                  <c:numRef>
                    <c:extLst>
                      <c:ext uri="{02D57815-91ED-43cb-92C2-25804820EDAC}">
                        <c15:fullRef>
                          <c15:sqref>'Chart3&amp;4'!$H$9:$H$16</c15:sqref>
                        </c15:fullRef>
                        <c15:formulaRef>
                          <c15:sqref>('Chart3&amp;4'!$H$9:$H$10,'Chart3&amp;4'!$H$13:$H$16)</c15:sqref>
                        </c15:formulaRef>
                      </c:ext>
                    </c:extLst>
                    <c:numCache>
                      <c:formatCode>0.0</c:formatCode>
                      <c:ptCount val="6"/>
                      <c:pt idx="0">
                        <c:v>5.7200566887930604</c:v>
                      </c:pt>
                      <c:pt idx="1">
                        <c:v>5.8530619181904298</c:v>
                      </c:pt>
                      <c:pt idx="2">
                        <c:v>16.313810404289701</c:v>
                      </c:pt>
                      <c:pt idx="3">
                        <c:v>25.804246721841601</c:v>
                      </c:pt>
                      <c:pt idx="4">
                        <c:v>11.2063219192299</c:v>
                      </c:pt>
                      <c:pt idx="5">
                        <c:v>0.61130934112827995</c:v>
                      </c:pt>
                    </c:numCache>
                  </c:numRef>
                </c:val>
                <c:extLst>
                  <c:ext xmlns:c16="http://schemas.microsoft.com/office/drawing/2014/chart" uri="{C3380CC4-5D6E-409C-BE32-E72D297353CC}">
                    <c16:uniqueId val="{00000009-D55B-48F4-85B3-B93C1C160749}"/>
                  </c:ext>
                </c:extLst>
              </c15:ser>
            </c15:filteredBarSeries>
            <c15:filteredBarSeries>
              <c15:ser>
                <c:idx val="2"/>
                <c:order val="9"/>
                <c:tx>
                  <c:strRef>
                    <c:extLst xmlns:c15="http://schemas.microsoft.com/office/drawing/2012/chart">
                      <c:ext xmlns:c15="http://schemas.microsoft.com/office/drawing/2012/chart" uri="{02D57815-91ED-43cb-92C2-25804820EDAC}">
                        <c15:formulaRef>
                          <c15:sqref>'Chart3&amp;4'!$J$6</c15:sqref>
                        </c15:formulaRef>
                      </c:ext>
                    </c:extLst>
                    <c:strCache>
                      <c:ptCount val="1"/>
                      <c:pt idx="0">
                        <c:v>Import content in domestic goods</c:v>
                      </c:pt>
                    </c:strCache>
                  </c:strRef>
                </c:tx>
                <c:spPr>
                  <a:solidFill>
                    <a:schemeClr val="accent5"/>
                  </a:solidFill>
                  <a:ln>
                    <a:noFill/>
                  </a:ln>
                  <a:effectLst/>
                </c:spPr>
                <c:invertIfNegative val="0"/>
                <c:cat>
                  <c:multiLvlStrRef>
                    <c:extLst>
                      <c:ext xmlns:c15="http://schemas.microsoft.com/office/drawing/2012/chart" uri="{02D57815-91ED-43cb-92C2-25804820EDAC}">
                        <c15:fullRef>
                          <c15:sqref>'Chart3&amp;4'!$C$9:$D$16</c15:sqref>
                        </c15:fullRef>
                        <c15:formulaRef>
                          <c15:sqref>('Chart3&amp;4'!$C$9:$D$10,'Chart3&amp;4'!$C$13:$D$16)</c15:sqref>
                        </c15:formulaRef>
                      </c:ext>
                    </c:extLst>
                    <c:multiLvlStrCache>
                      <c:ptCount val="6"/>
                      <c:lvl>
                        <c:pt idx="0">
                          <c:v>PCE</c:v>
                        </c:pt>
                        <c:pt idx="1">
                          <c:v>PCE (ex. food and energy)</c:v>
                        </c:pt>
                        <c:pt idx="2">
                          <c:v>All goods</c:v>
                        </c:pt>
                        <c:pt idx="3">
                          <c:v>Durable goods</c:v>
                        </c:pt>
                        <c:pt idx="4">
                          <c:v>Nondurable goods</c:v>
                        </c:pt>
                        <c:pt idx="5">
                          <c:v>Services</c:v>
                        </c:pt>
                      </c:lvl>
                      <c:lvl>
                        <c:pt idx="0">
                          <c:v>Total</c:v>
                        </c:pt>
                      </c:lvl>
                    </c:multiLvlStrCache>
                  </c:multiLvlStrRef>
                </c:cat>
                <c:val>
                  <c:numRef>
                    <c:extLst>
                      <c:ext xmlns:c15="http://schemas.microsoft.com/office/drawing/2012/chart" uri="{02D57815-91ED-43cb-92C2-25804820EDAC}">
                        <c15:fullRef>
                          <c15:sqref>'Chart3&amp;4'!$J$9:$J$16</c15:sqref>
                        </c15:fullRef>
                        <c15:formulaRef>
                          <c15:sqref>('Chart3&amp;4'!$J$9:$J$10,'Chart3&amp;4'!$J$13:$J$16)</c15:sqref>
                        </c15:formulaRef>
                      </c:ext>
                    </c:extLst>
                    <c:numCache>
                      <c:formatCode>0.0</c:formatCode>
                      <c:ptCount val="6"/>
                      <c:pt idx="0">
                        <c:v>4.3657925338079897</c:v>
                      </c:pt>
                      <c:pt idx="1">
                        <c:v>4.0205120806963297</c:v>
                      </c:pt>
                      <c:pt idx="2">
                        <c:v>4.3550521296740703</c:v>
                      </c:pt>
                      <c:pt idx="3">
                        <c:v>3.70378995317862</c:v>
                      </c:pt>
                      <c:pt idx="4">
                        <c:v>4.7055432931892502</c:v>
                      </c:pt>
                      <c:pt idx="5">
                        <c:v>4.3709720020687701</c:v>
                      </c:pt>
                    </c:numCache>
                  </c:numRef>
                </c:val>
                <c:extLst xmlns:c15="http://schemas.microsoft.com/office/drawing/2012/chart">
                  <c:ext xmlns:c16="http://schemas.microsoft.com/office/drawing/2014/chart" uri="{C3380CC4-5D6E-409C-BE32-E72D297353CC}">
                    <c16:uniqueId val="{0000000A-D55B-48F4-85B3-B93C1C160749}"/>
                  </c:ext>
                </c:extLst>
              </c15:ser>
            </c15:filteredBarSeries>
          </c:ext>
        </c:extLst>
      </c:barChart>
      <c:catAx>
        <c:axId val="181672664"/>
        <c:scaling>
          <c:orientation val="minMax"/>
          <c:min val="1"/>
        </c:scaling>
        <c:delete val="0"/>
        <c:axPos val="l"/>
        <c:numFmt formatCode="[$-409]mmm\ yy;@" sourceLinked="0"/>
        <c:majorTickMark val="out"/>
        <c:minorTickMark val="none"/>
        <c:tickLblPos val="low"/>
        <c:spPr>
          <a:noFill/>
          <a:ln w="12700" cap="flat" cmpd="sng" algn="ctr">
            <a:solidFill>
              <a:srgbClr val="000000"/>
            </a:solidFill>
            <a:prstDash val="solid"/>
            <a:round/>
          </a:ln>
          <a:effectLst/>
        </c:spPr>
        <c:txPr>
          <a:bodyPr rot="-60000000" spcFirstLastPara="1" vertOverflow="ellipsis" vert="horz" wrap="square" anchor="ctr" anchorCtr="1"/>
          <a:lstStyle/>
          <a:p>
            <a:pPr>
              <a:defRPr sz="1200" b="0" i="0" u="none" strike="noStrike" kern="1200" baseline="0">
                <a:solidFill>
                  <a:srgbClr val="000000"/>
                </a:solidFill>
                <a:latin typeface="Arial" panose="020B0604020202020204" pitchFamily="34" charset="0"/>
                <a:ea typeface="+mn-ea"/>
                <a:cs typeface="Arial" panose="020B0604020202020204" pitchFamily="34" charset="0"/>
              </a:defRPr>
            </a:pPr>
            <a:endParaRPr lang="en-US"/>
          </a:p>
        </c:txPr>
        <c:crossAx val="181673448"/>
        <c:crosses val="autoZero"/>
        <c:auto val="1"/>
        <c:lblAlgn val="ctr"/>
        <c:lblOffset val="100"/>
        <c:noMultiLvlLbl val="0"/>
      </c:catAx>
      <c:valAx>
        <c:axId val="181673448"/>
        <c:scaling>
          <c:orientation val="minMax"/>
          <c:max val="35"/>
          <c:min val="0"/>
        </c:scaling>
        <c:delete val="0"/>
        <c:axPos val="b"/>
        <c:numFmt formatCode="#,##0" sourceLinked="0"/>
        <c:majorTickMark val="out"/>
        <c:minorTickMark val="none"/>
        <c:tickLblPos val="low"/>
        <c:spPr>
          <a:noFill/>
          <a:ln w="12700" cap="flat" cmpd="sng" algn="ctr">
            <a:solidFill>
              <a:srgbClr val="000000"/>
            </a:solidFill>
            <a:prstDash val="solid"/>
            <a:round/>
          </a:ln>
          <a:effectLst/>
        </c:spPr>
        <c:txPr>
          <a:bodyPr rot="-60000000" spcFirstLastPara="1" vertOverflow="ellipsis" vert="horz" wrap="square" anchor="ctr" anchorCtr="1"/>
          <a:lstStyle/>
          <a:p>
            <a:pPr>
              <a:defRPr sz="1200" b="0" i="0" u="none" strike="noStrike" kern="1200" baseline="0">
                <a:solidFill>
                  <a:srgbClr val="000000"/>
                </a:solidFill>
                <a:latin typeface="Arial" panose="020B0604020202020204" pitchFamily="34" charset="0"/>
                <a:ea typeface="+mn-ea"/>
                <a:cs typeface="Arial" panose="020B0604020202020204" pitchFamily="34" charset="0"/>
              </a:defRPr>
            </a:pPr>
            <a:endParaRPr lang="en-US"/>
          </a:p>
        </c:txPr>
        <c:crossAx val="181672664"/>
        <c:crosses val="autoZero"/>
        <c:crossBetween val="between"/>
      </c:valAx>
      <c:spPr>
        <a:noFill/>
        <a:ln>
          <a:noFill/>
        </a:ln>
        <a:effectLst/>
      </c:spPr>
    </c:plotArea>
    <c:legend>
      <c:legendPos val="r"/>
      <c:legendEntry>
        <c:idx val="8"/>
        <c:delete val="1"/>
      </c:legendEntry>
      <c:layout>
        <c:manualLayout>
          <c:xMode val="edge"/>
          <c:yMode val="edge"/>
          <c:x val="0.66992077437704178"/>
          <c:y val="0.5480308670866908"/>
          <c:w val="0.32874102616085116"/>
          <c:h val="0.23461519572643907"/>
        </c:manualLayout>
      </c:layout>
      <c:overlay val="0"/>
      <c:spPr>
        <a:noFill/>
        <a:ln>
          <a:noFill/>
        </a:ln>
        <a:effectLst/>
      </c:spPr>
      <c:txPr>
        <a:bodyPr rot="0" spcFirstLastPara="1" vertOverflow="ellipsis" vert="horz" wrap="square" anchor="ctr" anchorCtr="1"/>
        <a:lstStyle/>
        <a:p>
          <a:pPr>
            <a:defRPr sz="1180" b="0" i="0" u="none" strike="noStrike" kern="1200" baseline="0">
              <a:solidFill>
                <a:srgbClr val="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rgbClr val="FFFFFF"/>
    </a:solidFill>
    <a:ln w="6350" cap="flat" cmpd="sng" algn="ctr">
      <a:noFill/>
      <a:prstDash val="solid"/>
      <a:round/>
    </a:ln>
    <a:effectLst/>
  </c:spPr>
  <c:txPr>
    <a:bodyPr/>
    <a:lstStyle/>
    <a:p>
      <a:pPr>
        <a:defRPr/>
      </a:pPr>
      <a:endParaRPr lang="en-US"/>
    </a:p>
  </c:txPr>
  <c:userShapes r:id="rId3"/>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599731799291366"/>
          <c:y val="0.11969800150354762"/>
          <c:w val="0.73702556660431862"/>
          <c:h val="0.60566277914911726"/>
        </c:manualLayout>
      </c:layout>
      <c:barChart>
        <c:barDir val="bar"/>
        <c:grouping val="clustered"/>
        <c:varyColors val="0"/>
        <c:ser>
          <c:idx val="1"/>
          <c:order val="0"/>
          <c:tx>
            <c:v>USMCA rough price effect (basis points)</c:v>
          </c:tx>
          <c:spPr>
            <a:solidFill>
              <a:schemeClr val="tx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2"/>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multiLvlStrRef>
              <c:extLst>
                <c:ext xmlns:c15="http://schemas.microsoft.com/office/drawing/2012/chart" uri="{02D57815-91ED-43cb-92C2-25804820EDAC}">
                  <c15:fullRef>
                    <c15:sqref>'Chart3&amp;4'!$C$9:$D$16</c15:sqref>
                  </c15:fullRef>
                </c:ext>
              </c:extLst>
              <c:f>('Chart3&amp;4'!$C$9:$D$10,'Chart3&amp;4'!$C$13:$D$16)</c:f>
              <c:multiLvlStrCache>
                <c:ptCount val="6"/>
                <c:lvl>
                  <c:pt idx="0">
                    <c:v>PCE</c:v>
                  </c:pt>
                  <c:pt idx="1">
                    <c:v>PCE (ex. food and energy)</c:v>
                  </c:pt>
                  <c:pt idx="2">
                    <c:v>All goods</c:v>
                  </c:pt>
                  <c:pt idx="3">
                    <c:v>Durable goods</c:v>
                  </c:pt>
                  <c:pt idx="4">
                    <c:v>Nondurable goods</c:v>
                  </c:pt>
                  <c:pt idx="5">
                    <c:v>Services</c:v>
                  </c:pt>
                </c:lvl>
                <c:lvl>
                  <c:pt idx="0">
                    <c:v>Total</c:v>
                  </c:pt>
                </c:lvl>
              </c:multiLvlStrCache>
            </c:multiLvlStrRef>
          </c:cat>
          <c:val>
            <c:numRef>
              <c:extLst>
                <c:ext xmlns:c15="http://schemas.microsoft.com/office/drawing/2012/chart" uri="{02D57815-91ED-43cb-92C2-25804820EDAC}">
                  <c15:fullRef>
                    <c15:sqref>'Chart3&amp;4'!$P$9:$P$16</c15:sqref>
                  </c15:fullRef>
                </c:ext>
              </c:extLst>
              <c:f>('Chart3&amp;4'!$P$9:$P$10,'Chart3&amp;4'!$P$13:$P$16)</c:f>
              <c:numCache>
                <c:formatCode>0</c:formatCode>
                <c:ptCount val="6"/>
                <c:pt idx="0">
                  <c:v>10.239067973075</c:v>
                </c:pt>
                <c:pt idx="1">
                  <c:v>10.0964042630655</c:v>
                </c:pt>
                <c:pt idx="2">
                  <c:v>21.8063512514723</c:v>
                </c:pt>
                <c:pt idx="3">
                  <c:v>29.444395709551902</c:v>
                </c:pt>
                <c:pt idx="4">
                  <c:v>17.272465787457801</c:v>
                </c:pt>
                <c:pt idx="5">
                  <c:v>5.0136374941886199</c:v>
                </c:pt>
              </c:numCache>
            </c:numRef>
          </c:val>
          <c:extLst>
            <c:ext xmlns:c16="http://schemas.microsoft.com/office/drawing/2014/chart" uri="{C3380CC4-5D6E-409C-BE32-E72D297353CC}">
              <c16:uniqueId val="{00000000-15C8-4BBE-96D4-EA23DC2208C7}"/>
            </c:ext>
          </c:extLst>
        </c:ser>
        <c:ser>
          <c:idx val="2"/>
          <c:order val="1"/>
          <c:tx>
            <c:v>USMCA bottom-up price effect (basis points)</c:v>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accent6"/>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multiLvlStrRef>
              <c:extLst>
                <c:ext xmlns:c15="http://schemas.microsoft.com/office/drawing/2012/chart" uri="{02D57815-91ED-43cb-92C2-25804820EDAC}">
                  <c15:fullRef>
                    <c15:sqref>'Chart3&amp;4'!$C$9:$D$16</c15:sqref>
                  </c15:fullRef>
                </c:ext>
              </c:extLst>
              <c:f>('Chart3&amp;4'!$C$9:$D$10,'Chart3&amp;4'!$C$13:$D$16)</c:f>
              <c:multiLvlStrCache>
                <c:ptCount val="6"/>
                <c:lvl>
                  <c:pt idx="0">
                    <c:v>PCE</c:v>
                  </c:pt>
                  <c:pt idx="1">
                    <c:v>PCE (ex. food and energy)</c:v>
                  </c:pt>
                  <c:pt idx="2">
                    <c:v>All goods</c:v>
                  </c:pt>
                  <c:pt idx="3">
                    <c:v>Durable goods</c:v>
                  </c:pt>
                  <c:pt idx="4">
                    <c:v>Nondurable goods</c:v>
                  </c:pt>
                  <c:pt idx="5">
                    <c:v>Services</c:v>
                  </c:pt>
                </c:lvl>
                <c:lvl>
                  <c:pt idx="0">
                    <c:v>Total</c:v>
                  </c:pt>
                </c:lvl>
              </c:multiLvlStrCache>
            </c:multiLvlStrRef>
          </c:cat>
          <c:val>
            <c:numRef>
              <c:extLst>
                <c:ext xmlns:c15="http://schemas.microsoft.com/office/drawing/2012/chart" uri="{02D57815-91ED-43cb-92C2-25804820EDAC}">
                  <c15:fullRef>
                    <c15:sqref>'Chart3&amp;4'!$R$9:$R$16</c15:sqref>
                  </c15:fullRef>
                </c:ext>
              </c:extLst>
              <c:f>('Chart3&amp;4'!$R$9:$R$10,'Chart3&amp;4'!$R$13:$R$16)</c:f>
              <c:numCache>
                <c:formatCode>0</c:formatCode>
                <c:ptCount val="6"/>
                <c:pt idx="0">
                  <c:v>9.0472880512435996</c:v>
                </c:pt>
                <c:pt idx="1">
                  <c:v>8.7182546962599492</c:v>
                </c:pt>
                <c:pt idx="2">
                  <c:v>20.5259045194023</c:v>
                </c:pt>
                <c:pt idx="3">
                  <c:v>30.291767587780701</c:v>
                </c:pt>
                <c:pt idx="4">
                  <c:v>15.5809563463021</c:v>
                </c:pt>
                <c:pt idx="5">
                  <c:v>3.7214246724758002</c:v>
                </c:pt>
              </c:numCache>
            </c:numRef>
          </c:val>
          <c:extLst>
            <c:ext xmlns:c16="http://schemas.microsoft.com/office/drawing/2014/chart" uri="{C3380CC4-5D6E-409C-BE32-E72D297353CC}">
              <c16:uniqueId val="{00000001-15C8-4BBE-96D4-EA23DC2208C7}"/>
            </c:ext>
          </c:extLst>
        </c:ser>
        <c:dLbls>
          <c:showLegendKey val="0"/>
          <c:showVal val="0"/>
          <c:showCatName val="0"/>
          <c:showSerName val="0"/>
          <c:showPercent val="0"/>
          <c:showBubbleSize val="0"/>
        </c:dLbls>
        <c:gapWidth val="50"/>
        <c:axId val="181672664"/>
        <c:axId val="181673448"/>
      </c:barChart>
      <c:catAx>
        <c:axId val="181672664"/>
        <c:scaling>
          <c:orientation val="minMax"/>
          <c:min val="1"/>
        </c:scaling>
        <c:delete val="0"/>
        <c:axPos val="l"/>
        <c:numFmt formatCode="[$-409]mmm\ yy;@" sourceLinked="0"/>
        <c:majorTickMark val="out"/>
        <c:minorTickMark val="none"/>
        <c:tickLblPos val="low"/>
        <c:spPr>
          <a:noFill/>
          <a:ln w="12700" cap="flat" cmpd="sng" algn="ctr">
            <a:solidFill>
              <a:srgbClr val="000000"/>
            </a:solidFill>
            <a:prstDash val="solid"/>
            <a:round/>
          </a:ln>
          <a:effectLst/>
        </c:spPr>
        <c:txPr>
          <a:bodyPr rot="-60000000" spcFirstLastPara="1" vertOverflow="ellipsis" vert="horz" wrap="square" anchor="ctr" anchorCtr="1"/>
          <a:lstStyle/>
          <a:p>
            <a:pPr>
              <a:defRPr sz="1200" b="0" i="0" u="none" strike="noStrike" kern="1200" baseline="0">
                <a:solidFill>
                  <a:srgbClr val="000000"/>
                </a:solidFill>
                <a:latin typeface="Arial" panose="020B0604020202020204" pitchFamily="34" charset="0"/>
                <a:ea typeface="+mn-ea"/>
                <a:cs typeface="Arial" panose="020B0604020202020204" pitchFamily="34" charset="0"/>
              </a:defRPr>
            </a:pPr>
            <a:endParaRPr lang="en-US"/>
          </a:p>
        </c:txPr>
        <c:crossAx val="181673448"/>
        <c:crosses val="autoZero"/>
        <c:auto val="1"/>
        <c:lblAlgn val="ctr"/>
        <c:lblOffset val="100"/>
        <c:noMultiLvlLbl val="0"/>
      </c:catAx>
      <c:valAx>
        <c:axId val="181673448"/>
        <c:scaling>
          <c:orientation val="minMax"/>
          <c:min val="0"/>
        </c:scaling>
        <c:delete val="0"/>
        <c:axPos val="b"/>
        <c:numFmt formatCode="#,##0" sourceLinked="0"/>
        <c:majorTickMark val="out"/>
        <c:minorTickMark val="none"/>
        <c:tickLblPos val="low"/>
        <c:spPr>
          <a:noFill/>
          <a:ln w="12700" cap="flat" cmpd="sng" algn="ctr">
            <a:solidFill>
              <a:srgbClr val="000000"/>
            </a:solidFill>
            <a:prstDash val="solid"/>
            <a:round/>
          </a:ln>
          <a:effectLst/>
        </c:spPr>
        <c:txPr>
          <a:bodyPr rot="-60000000" spcFirstLastPara="1" vertOverflow="ellipsis" vert="horz" wrap="square" anchor="ctr" anchorCtr="1"/>
          <a:lstStyle/>
          <a:p>
            <a:pPr>
              <a:defRPr sz="1200" b="0" i="0" u="none" strike="noStrike" kern="1200" baseline="0">
                <a:solidFill>
                  <a:srgbClr val="000000"/>
                </a:solidFill>
                <a:latin typeface="Arial" panose="020B0604020202020204" pitchFamily="34" charset="0"/>
                <a:ea typeface="+mn-ea"/>
                <a:cs typeface="Arial" panose="020B0604020202020204" pitchFamily="34" charset="0"/>
              </a:defRPr>
            </a:pPr>
            <a:endParaRPr lang="en-US"/>
          </a:p>
        </c:txPr>
        <c:crossAx val="181672664"/>
        <c:crosses val="autoZero"/>
        <c:crossBetween val="between"/>
      </c:valAx>
      <c:spPr>
        <a:noFill/>
        <a:ln>
          <a:noFill/>
        </a:ln>
        <a:effectLst/>
      </c:spPr>
    </c:plotArea>
    <c:legend>
      <c:legendPos val="r"/>
      <c:layout>
        <c:manualLayout>
          <c:xMode val="edge"/>
          <c:yMode val="edge"/>
          <c:x val="0.58706603928301926"/>
          <c:y val="0.54081818920113045"/>
          <c:w val="0.34596288325781077"/>
          <c:h val="0.10517122039937148"/>
        </c:manualLayout>
      </c:layout>
      <c:overlay val="0"/>
      <c:spPr>
        <a:noFill/>
        <a:ln>
          <a:noFill/>
        </a:ln>
        <a:effectLst/>
      </c:spPr>
      <c:txPr>
        <a:bodyPr rot="0" spcFirstLastPara="1" vertOverflow="ellipsis" vert="horz" wrap="square" anchor="ctr" anchorCtr="1"/>
        <a:lstStyle/>
        <a:p>
          <a:pPr>
            <a:defRPr sz="1200" b="0" i="0" u="none" strike="noStrike" kern="1200" baseline="0">
              <a:solidFill>
                <a:srgbClr val="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rgbClr val="FFFFFF"/>
    </a:solidFill>
    <a:ln w="6350" cap="flat" cmpd="sng" algn="ctr">
      <a:noFill/>
      <a:prstDash val="solid"/>
      <a:round/>
    </a:ln>
    <a:effectLst/>
  </c:spPr>
  <c:txPr>
    <a:bodyPr/>
    <a:lstStyle/>
    <a:p>
      <a:pPr>
        <a:defRPr/>
      </a:pPr>
      <a:endParaRPr lang="en-US"/>
    </a:p>
  </c:txPr>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935476815398079E-2"/>
          <c:y val="2.0438866537470617E-2"/>
          <c:w val="0.86557334109931083"/>
          <c:h val="0.90571081702448786"/>
        </c:manualLayout>
      </c:layout>
      <c:lineChart>
        <c:grouping val="standard"/>
        <c:varyColors val="0"/>
        <c:ser>
          <c:idx val="2"/>
          <c:order val="0"/>
          <c:tx>
            <c:strRef>
              <c:f>ChartA1!$C$2</c:f>
              <c:strCache>
                <c:ptCount val="1"/>
                <c:pt idx="0">
                  <c:v>Domestic Price</c:v>
                </c:pt>
              </c:strCache>
            </c:strRef>
          </c:tx>
          <c:spPr>
            <a:ln w="38100">
              <a:solidFill>
                <a:schemeClr val="tx1"/>
              </a:solidFill>
            </a:ln>
          </c:spPr>
          <c:marker>
            <c:symbol val="none"/>
          </c:marker>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ChartA1!$C$4:$C$19</c:f>
              <c:numCache>
                <c:formatCode>General</c:formatCode>
                <c:ptCount val="16"/>
                <c:pt idx="0">
                  <c:v>80</c:v>
                </c:pt>
                <c:pt idx="1">
                  <c:v>75.5</c:v>
                </c:pt>
                <c:pt idx="2">
                  <c:v>71</c:v>
                </c:pt>
                <c:pt idx="3">
                  <c:v>66.5</c:v>
                </c:pt>
                <c:pt idx="4">
                  <c:v>62</c:v>
                </c:pt>
                <c:pt idx="5">
                  <c:v>57.5</c:v>
                </c:pt>
                <c:pt idx="6">
                  <c:v>53</c:v>
                </c:pt>
                <c:pt idx="7">
                  <c:v>48.5</c:v>
                </c:pt>
                <c:pt idx="8">
                  <c:v>44</c:v>
                </c:pt>
                <c:pt idx="9">
                  <c:v>39.5</c:v>
                </c:pt>
                <c:pt idx="10">
                  <c:v>35</c:v>
                </c:pt>
                <c:pt idx="11">
                  <c:v>30.5</c:v>
                </c:pt>
                <c:pt idx="12">
                  <c:v>26</c:v>
                </c:pt>
                <c:pt idx="13">
                  <c:v>21.5</c:v>
                </c:pt>
                <c:pt idx="14">
                  <c:v>17</c:v>
                </c:pt>
                <c:pt idx="15">
                  <c:v>12.5</c:v>
                </c:pt>
              </c:numCache>
            </c:numRef>
          </c:val>
          <c:smooth val="0"/>
          <c:extLst>
            <c:ext xmlns:c16="http://schemas.microsoft.com/office/drawing/2014/chart" uri="{C3380CC4-5D6E-409C-BE32-E72D297353CC}">
              <c16:uniqueId val="{00000000-2038-4752-8AA5-E8C1E233E8B9}"/>
            </c:ext>
          </c:extLst>
        </c:ser>
        <c:ser>
          <c:idx val="0"/>
          <c:order val="1"/>
          <c:tx>
            <c:strRef>
              <c:f>ChartA1!$D$2</c:f>
              <c:strCache>
                <c:ptCount val="1"/>
                <c:pt idx="0">
                  <c:v>Domestic Price</c:v>
                </c:pt>
              </c:strCache>
            </c:strRef>
          </c:tx>
          <c:spPr>
            <a:ln w="38100">
              <a:solidFill>
                <a:schemeClr val="tx1"/>
              </a:solidFill>
            </a:ln>
          </c:spPr>
          <c:marker>
            <c:symbol val="none"/>
          </c:marker>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ChartA1!$D$4:$D$19</c:f>
              <c:numCache>
                <c:formatCode>General</c:formatCode>
                <c:ptCount val="16"/>
                <c:pt idx="0">
                  <c:v>0</c:v>
                </c:pt>
                <c:pt idx="1">
                  <c:v>5</c:v>
                </c:pt>
                <c:pt idx="2">
                  <c:v>10</c:v>
                </c:pt>
                <c:pt idx="3">
                  <c:v>15</c:v>
                </c:pt>
                <c:pt idx="4">
                  <c:v>20</c:v>
                </c:pt>
                <c:pt idx="5">
                  <c:v>25</c:v>
                </c:pt>
                <c:pt idx="6">
                  <c:v>30</c:v>
                </c:pt>
                <c:pt idx="7">
                  <c:v>35</c:v>
                </c:pt>
                <c:pt idx="8">
                  <c:v>40</c:v>
                </c:pt>
                <c:pt idx="9">
                  <c:v>45</c:v>
                </c:pt>
                <c:pt idx="10">
                  <c:v>50</c:v>
                </c:pt>
                <c:pt idx="11">
                  <c:v>55</c:v>
                </c:pt>
                <c:pt idx="12">
                  <c:v>60</c:v>
                </c:pt>
                <c:pt idx="13">
                  <c:v>65</c:v>
                </c:pt>
                <c:pt idx="14">
                  <c:v>70</c:v>
                </c:pt>
                <c:pt idx="15">
                  <c:v>75</c:v>
                </c:pt>
              </c:numCache>
            </c:numRef>
          </c:val>
          <c:smooth val="0"/>
          <c:extLst>
            <c:ext xmlns:c16="http://schemas.microsoft.com/office/drawing/2014/chart" uri="{C3380CC4-5D6E-409C-BE32-E72D297353CC}">
              <c16:uniqueId val="{00000001-2038-4752-8AA5-E8C1E233E8B9}"/>
            </c:ext>
          </c:extLst>
        </c:ser>
        <c:ser>
          <c:idx val="3"/>
          <c:order val="2"/>
          <c:tx>
            <c:strRef>
              <c:f>ChartA1!$B$25</c:f>
              <c:strCache>
                <c:ptCount val="1"/>
                <c:pt idx="0">
                  <c:v>Domestic Price = Price at the Border (Free Trade)</c:v>
                </c:pt>
              </c:strCache>
            </c:strRef>
          </c:tx>
          <c:spPr>
            <a:ln w="38100">
              <a:solidFill>
                <a:schemeClr val="accent3">
                  <a:lumMod val="50000"/>
                </a:schemeClr>
              </a:solidFill>
              <a:prstDash val="sysDash"/>
            </a:ln>
          </c:spPr>
          <c:marker>
            <c:symbol val="none"/>
          </c:marker>
          <c:dLbls>
            <c:dLbl>
              <c:idx val="0"/>
              <c:layout>
                <c:manualLayout>
                  <c:x val="-4.7365173329807213E-2"/>
                  <c:y val="8.6326989862125572E-2"/>
                </c:manualLayout>
              </c:layout>
              <c:tx>
                <c:rich>
                  <a:bodyPr wrap="square" lIns="38100" tIns="19050" rIns="38100" bIns="19050" anchor="ctr">
                    <a:noAutofit/>
                  </a:bodyPr>
                  <a:lstStyle/>
                  <a:p>
                    <a:pPr>
                      <a:defRPr>
                        <a:latin typeface="Arial" panose="020B0604020202020204" pitchFamily="34" charset="0"/>
                        <a:cs typeface="Arial" panose="020B0604020202020204" pitchFamily="34" charset="0"/>
                      </a:defRPr>
                    </a:pPr>
                    <a:r>
                      <a:rPr lang="en-US" sz="1200">
                        <a:solidFill>
                          <a:schemeClr val="accent3">
                            <a:lumMod val="50000"/>
                          </a:schemeClr>
                        </a:solidFill>
                      </a:rPr>
                      <a:t>No-tariff P</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layout>
                    <c:manualLayout>
                      <c:w val="0.30287766979099384"/>
                      <c:h val="6.8410067437910879E-2"/>
                    </c:manualLayout>
                  </c15:layout>
                  <c15:showDataLabelsRange val="0"/>
                </c:ext>
                <c:ext xmlns:c16="http://schemas.microsoft.com/office/drawing/2014/chart" uri="{C3380CC4-5D6E-409C-BE32-E72D297353CC}">
                  <c16:uniqueId val="{00000000-220F-4202-B8E3-CFA5D9CBD4CE}"/>
                </c:ext>
              </c:extLst>
            </c:dLbl>
            <c:dLbl>
              <c:idx val="15"/>
              <c:delete val="1"/>
              <c:extLst>
                <c:ext xmlns:c15="http://schemas.microsoft.com/office/drawing/2012/chart" uri="{CE6537A1-D6FC-4f65-9D91-7224C49458BB}">
                  <c15:layout>
                    <c:manualLayout>
                      <c:w val="0.23452152700432452"/>
                      <c:h val="0.11274630638219502"/>
                    </c:manualLayout>
                  </c15:layout>
                </c:ext>
                <c:ext xmlns:c16="http://schemas.microsoft.com/office/drawing/2014/chart" uri="{C3380CC4-5D6E-409C-BE32-E72D297353CC}">
                  <c16:uniqueId val="{00000001-FF35-4B8D-AF24-F148D92EB1BB}"/>
                </c:ext>
              </c:extLst>
            </c:dLbl>
            <c:spPr>
              <a:noFill/>
              <a:ln>
                <a:noFill/>
              </a:ln>
              <a:effectLst/>
            </c:spPr>
            <c:txPr>
              <a:bodyPr wrap="square" lIns="38100" tIns="19050" rIns="38100" bIns="19050" anchor="ctr">
                <a:spAutoFit/>
              </a:bodyPr>
              <a:lstStyle/>
              <a:p>
                <a:pPr>
                  <a:defRPr>
                    <a:latin typeface="Arial" panose="020B0604020202020204" pitchFamily="34" charset="0"/>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a:solidFill>
                        <a:schemeClr val="accent3">
                          <a:lumMod val="50000"/>
                        </a:schemeClr>
                      </a:solidFill>
                    </a:ln>
                  </c:spPr>
                </c15:leaderLines>
              </c:ext>
            </c:extLst>
          </c:dLbls>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ChartA1!$B$27:$B$42</c:f>
              <c:numCache>
                <c:formatCode>0.00</c:formatCode>
                <c:ptCount val="16"/>
                <c:pt idx="0">
                  <c:v>30.488815244407622</c:v>
                </c:pt>
                <c:pt idx="1">
                  <c:v>30.488815244407622</c:v>
                </c:pt>
                <c:pt idx="2">
                  <c:v>30.488815244407622</c:v>
                </c:pt>
                <c:pt idx="3">
                  <c:v>30.488815244407622</c:v>
                </c:pt>
                <c:pt idx="4">
                  <c:v>30.488815244407622</c:v>
                </c:pt>
                <c:pt idx="5">
                  <c:v>30.488815244407622</c:v>
                </c:pt>
                <c:pt idx="6">
                  <c:v>30.488815244407622</c:v>
                </c:pt>
                <c:pt idx="7">
                  <c:v>30.488815244407622</c:v>
                </c:pt>
                <c:pt idx="8">
                  <c:v>30.488815244407622</c:v>
                </c:pt>
                <c:pt idx="9">
                  <c:v>30.488815244407622</c:v>
                </c:pt>
                <c:pt idx="10">
                  <c:v>30.488815244407622</c:v>
                </c:pt>
                <c:pt idx="11">
                  <c:v>30.488815244407622</c:v>
                </c:pt>
                <c:pt idx="12">
                  <c:v>30.488815244407622</c:v>
                </c:pt>
                <c:pt idx="13">
                  <c:v>30.488815244407622</c:v>
                </c:pt>
                <c:pt idx="14">
                  <c:v>30.488815244407622</c:v>
                </c:pt>
                <c:pt idx="15">
                  <c:v>30.488815244407622</c:v>
                </c:pt>
              </c:numCache>
            </c:numRef>
          </c:val>
          <c:smooth val="0"/>
          <c:extLst>
            <c:ext xmlns:c16="http://schemas.microsoft.com/office/drawing/2014/chart" uri="{C3380CC4-5D6E-409C-BE32-E72D297353CC}">
              <c16:uniqueId val="{00000002-2038-4752-8AA5-E8C1E233E8B9}"/>
            </c:ext>
          </c:extLst>
        </c:ser>
        <c:ser>
          <c:idx val="1"/>
          <c:order val="3"/>
          <c:tx>
            <c:strRef>
              <c:f>ChartA1!$C$25</c:f>
              <c:strCache>
                <c:ptCount val="1"/>
                <c:pt idx="0">
                  <c:v>Domestic Price (US Tariffs)</c:v>
                </c:pt>
              </c:strCache>
            </c:strRef>
          </c:tx>
          <c:spPr>
            <a:ln w="38100">
              <a:solidFill>
                <a:schemeClr val="accent5">
                  <a:lumMod val="75000"/>
                </a:schemeClr>
              </a:solidFill>
              <a:prstDash val="sysDash"/>
            </a:ln>
          </c:spPr>
          <c:marker>
            <c:symbol val="none"/>
          </c:marker>
          <c:dLbls>
            <c:dLbl>
              <c:idx val="15"/>
              <c:layout>
                <c:manualLayout>
                  <c:x val="-1.2382836745605003E-2"/>
                  <c:y val="-0.11238032135085761"/>
                </c:manualLayout>
              </c:layout>
              <c:tx>
                <c:rich>
                  <a:bodyPr wrap="square" lIns="38100" tIns="19050" rIns="38100" bIns="19050" anchor="ctr">
                    <a:noAutofit/>
                  </a:bodyPr>
                  <a:lstStyle/>
                  <a:p>
                    <a:pPr>
                      <a:defRPr/>
                    </a:pPr>
                    <a:r>
                      <a:rPr lang="en-US" sz="1200">
                        <a:solidFill>
                          <a:schemeClr val="accent5">
                            <a:lumMod val="75000"/>
                          </a:schemeClr>
                        </a:solidFill>
                        <a:latin typeface="Arial" panose="020B0604020202020204" pitchFamily="34" charset="0"/>
                        <a:cs typeface="Arial" panose="020B0604020202020204" pitchFamily="34" charset="0"/>
                      </a:rPr>
                      <a:t>Post-tariff P</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layout>
                    <c:manualLayout>
                      <c:w val="0.3198022672138901"/>
                      <c:h val="6.3246864410322914E-2"/>
                    </c:manualLayout>
                  </c15:layout>
                  <c15:showDataLabelsRange val="0"/>
                </c:ext>
                <c:ext xmlns:c16="http://schemas.microsoft.com/office/drawing/2014/chart" uri="{C3380CC4-5D6E-409C-BE32-E72D297353CC}">
                  <c16:uniqueId val="{00000000-FF35-4B8D-AF24-F148D92EB1B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15:leaderLines>
                  <c:spPr>
                    <a:ln>
                      <a:solidFill>
                        <a:schemeClr val="accent5">
                          <a:lumMod val="75000"/>
                        </a:schemeClr>
                      </a:solidFill>
                    </a:ln>
                  </c:spPr>
                </c15:leaderLines>
              </c:ext>
            </c:extLst>
          </c:dLbls>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ChartA1!$C$27:$C$42</c:f>
              <c:numCache>
                <c:formatCode>0.00</c:formatCode>
                <c:ptCount val="16"/>
                <c:pt idx="0">
                  <c:v>34.328358208955223</c:v>
                </c:pt>
                <c:pt idx="1">
                  <c:v>34.328358208955223</c:v>
                </c:pt>
                <c:pt idx="2">
                  <c:v>34.328358208955223</c:v>
                </c:pt>
                <c:pt idx="3">
                  <c:v>34.328358208955223</c:v>
                </c:pt>
                <c:pt idx="4">
                  <c:v>34.328358208955223</c:v>
                </c:pt>
                <c:pt idx="5">
                  <c:v>34.328358208955223</c:v>
                </c:pt>
                <c:pt idx="6">
                  <c:v>34.328358208955223</c:v>
                </c:pt>
                <c:pt idx="7">
                  <c:v>34.328358208955223</c:v>
                </c:pt>
                <c:pt idx="8">
                  <c:v>34.328358208955223</c:v>
                </c:pt>
                <c:pt idx="9">
                  <c:v>34.328358208955223</c:v>
                </c:pt>
                <c:pt idx="10">
                  <c:v>34.328358208955223</c:v>
                </c:pt>
                <c:pt idx="11">
                  <c:v>34.328358208955223</c:v>
                </c:pt>
                <c:pt idx="12">
                  <c:v>34.328358208955223</c:v>
                </c:pt>
                <c:pt idx="13">
                  <c:v>34.328358208955223</c:v>
                </c:pt>
                <c:pt idx="14">
                  <c:v>34.328358208955223</c:v>
                </c:pt>
                <c:pt idx="15">
                  <c:v>34.328358208955223</c:v>
                </c:pt>
              </c:numCache>
            </c:numRef>
          </c:val>
          <c:smooth val="0"/>
          <c:extLst>
            <c:ext xmlns:c16="http://schemas.microsoft.com/office/drawing/2014/chart" uri="{C3380CC4-5D6E-409C-BE32-E72D297353CC}">
              <c16:uniqueId val="{00000003-2038-4752-8AA5-E8C1E233E8B9}"/>
            </c:ext>
          </c:extLst>
        </c:ser>
        <c:dLbls>
          <c:showLegendKey val="0"/>
          <c:showVal val="0"/>
          <c:showCatName val="0"/>
          <c:showSerName val="0"/>
          <c:showPercent val="0"/>
          <c:showBubbleSize val="0"/>
        </c:dLbls>
        <c:smooth val="0"/>
        <c:axId val="181672664"/>
        <c:axId val="181673448"/>
      </c:lineChart>
      <c:catAx>
        <c:axId val="181672664"/>
        <c:scaling>
          <c:orientation val="minMax"/>
        </c:scaling>
        <c:delete val="0"/>
        <c:axPos val="b"/>
        <c:numFmt formatCode="General" sourceLinked="0"/>
        <c:majorTickMark val="out"/>
        <c:minorTickMark val="none"/>
        <c:tickLblPos val="low"/>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181673448"/>
        <c:crosses val="autoZero"/>
        <c:auto val="1"/>
        <c:lblAlgn val="ctr"/>
        <c:lblOffset val="100"/>
        <c:tickLblSkip val="2"/>
        <c:tickMarkSkip val="2"/>
        <c:noMultiLvlLbl val="1"/>
      </c:catAx>
      <c:valAx>
        <c:axId val="181673448"/>
        <c:scaling>
          <c:orientation val="minMax"/>
          <c:max val="50"/>
          <c:min val="0"/>
        </c:scaling>
        <c:delete val="0"/>
        <c:axPos val="l"/>
        <c:numFmt formatCode="#,##0" sourceLinked="0"/>
        <c:majorTickMark val="out"/>
        <c:minorTickMark val="none"/>
        <c:tickLblPos val="low"/>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181672664"/>
        <c:crosses val="autoZero"/>
        <c:crossBetween val="between"/>
      </c:valAx>
      <c:spPr>
        <a:noFill/>
      </c:spPr>
    </c:plotArea>
    <c:plotVisOnly val="1"/>
    <c:dispBlanksAs val="gap"/>
    <c:showDLblsOverMax val="0"/>
  </c:chart>
  <c:spPr>
    <a:solidFill>
      <a:srgbClr val="FFFFFF"/>
    </a:solidFill>
    <a:ln>
      <a:noFill/>
    </a:ln>
  </c:sp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724569756281831E-2"/>
          <c:y val="1.8134603466320284E-2"/>
          <c:w val="0.93819395621166768"/>
          <c:h val="0.90901051698269753"/>
        </c:manualLayout>
      </c:layout>
      <c:lineChart>
        <c:grouping val="standard"/>
        <c:varyColors val="0"/>
        <c:ser>
          <c:idx val="2"/>
          <c:order val="0"/>
          <c:tx>
            <c:strRef>
              <c:f>ChartA1!$G$2</c:f>
              <c:strCache>
                <c:ptCount val="1"/>
                <c:pt idx="0">
                  <c:v>Domestic Price</c:v>
                </c:pt>
              </c:strCache>
            </c:strRef>
          </c:tx>
          <c:spPr>
            <a:ln w="38100">
              <a:solidFill>
                <a:schemeClr val="accent6">
                  <a:lumMod val="50000"/>
                </a:schemeClr>
              </a:solidFill>
            </a:ln>
          </c:spPr>
          <c:marker>
            <c:symbol val="none"/>
          </c:marker>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ChartA1!$G$4:$G$19</c:f>
              <c:numCache>
                <c:formatCode>0.00</c:formatCode>
                <c:ptCount val="16"/>
                <c:pt idx="0">
                  <c:v>21.333333333333332</c:v>
                </c:pt>
                <c:pt idx="1">
                  <c:v>23.2</c:v>
                </c:pt>
                <c:pt idx="2">
                  <c:v>25.066666666666666</c:v>
                </c:pt>
                <c:pt idx="3">
                  <c:v>26.93333333333333</c:v>
                </c:pt>
                <c:pt idx="4">
                  <c:v>28.799999999999997</c:v>
                </c:pt>
                <c:pt idx="5">
                  <c:v>30.666666666666664</c:v>
                </c:pt>
                <c:pt idx="6">
                  <c:v>32.533333333333331</c:v>
                </c:pt>
                <c:pt idx="7">
                  <c:v>34.4</c:v>
                </c:pt>
                <c:pt idx="8">
                  <c:v>36.266666666666666</c:v>
                </c:pt>
                <c:pt idx="9">
                  <c:v>38.133333333333333</c:v>
                </c:pt>
                <c:pt idx="10">
                  <c:v>40</c:v>
                </c:pt>
                <c:pt idx="11">
                  <c:v>41.866666666666667</c:v>
                </c:pt>
                <c:pt idx="12">
                  <c:v>43.733333333333334</c:v>
                </c:pt>
                <c:pt idx="13">
                  <c:v>45.599999999999994</c:v>
                </c:pt>
                <c:pt idx="14">
                  <c:v>47.466666666666669</c:v>
                </c:pt>
                <c:pt idx="15">
                  <c:v>49.333333333333329</c:v>
                </c:pt>
              </c:numCache>
            </c:numRef>
          </c:val>
          <c:smooth val="0"/>
          <c:extLst>
            <c:ext xmlns:c16="http://schemas.microsoft.com/office/drawing/2014/chart" uri="{C3380CC4-5D6E-409C-BE32-E72D297353CC}">
              <c16:uniqueId val="{00000000-A872-4458-9D92-DAE03A1A4DA3}"/>
            </c:ext>
          </c:extLst>
        </c:ser>
        <c:ser>
          <c:idx val="0"/>
          <c:order val="1"/>
          <c:tx>
            <c:strRef>
              <c:f>ChartA1!$F$2</c:f>
              <c:strCache>
                <c:ptCount val="1"/>
                <c:pt idx="0">
                  <c:v>Domestic Price</c:v>
                </c:pt>
              </c:strCache>
            </c:strRef>
          </c:tx>
          <c:spPr>
            <a:ln w="38100">
              <a:solidFill>
                <a:schemeClr val="tx1"/>
              </a:solidFill>
            </a:ln>
          </c:spPr>
          <c:marker>
            <c:symbol val="none"/>
          </c:marker>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ChartA1!$F$4:$F$19</c:f>
              <c:numCache>
                <c:formatCode>0.00</c:formatCode>
                <c:ptCount val="16"/>
                <c:pt idx="0">
                  <c:v>42.10526315789474</c:v>
                </c:pt>
                <c:pt idx="1">
                  <c:v>39.736842105263165</c:v>
                </c:pt>
                <c:pt idx="2">
                  <c:v>37.368421052631582</c:v>
                </c:pt>
                <c:pt idx="3">
                  <c:v>35</c:v>
                </c:pt>
                <c:pt idx="4">
                  <c:v>32.631578947368425</c:v>
                </c:pt>
                <c:pt idx="5">
                  <c:v>30.263157894736846</c:v>
                </c:pt>
                <c:pt idx="6">
                  <c:v>27.894736842105267</c:v>
                </c:pt>
                <c:pt idx="7">
                  <c:v>25.526315789473689</c:v>
                </c:pt>
                <c:pt idx="8">
                  <c:v>23.15789473684211</c:v>
                </c:pt>
                <c:pt idx="9">
                  <c:v>20.789473684210531</c:v>
                </c:pt>
                <c:pt idx="10">
                  <c:v>18.421052631578952</c:v>
                </c:pt>
                <c:pt idx="11">
                  <c:v>16.052631578947373</c:v>
                </c:pt>
                <c:pt idx="12">
                  <c:v>13.684210526315795</c:v>
                </c:pt>
                <c:pt idx="13">
                  <c:v>11.315789473684216</c:v>
                </c:pt>
                <c:pt idx="14">
                  <c:v>8.9473684210526372</c:v>
                </c:pt>
                <c:pt idx="15">
                  <c:v>6.5789473684210549</c:v>
                </c:pt>
              </c:numCache>
            </c:numRef>
          </c:val>
          <c:smooth val="0"/>
          <c:extLst>
            <c:ext xmlns:c16="http://schemas.microsoft.com/office/drawing/2014/chart" uri="{C3380CC4-5D6E-409C-BE32-E72D297353CC}">
              <c16:uniqueId val="{00000001-A872-4458-9D92-DAE03A1A4DA3}"/>
            </c:ext>
          </c:extLst>
        </c:ser>
        <c:ser>
          <c:idx val="3"/>
          <c:order val="2"/>
          <c:tx>
            <c:strRef>
              <c:f>ChartA1!$H$2</c:f>
              <c:strCache>
                <c:ptCount val="1"/>
                <c:pt idx="0">
                  <c:v>Domestic Price</c:v>
                </c:pt>
              </c:strCache>
            </c:strRef>
          </c:tx>
          <c:spPr>
            <a:ln w="38100">
              <a:solidFill>
                <a:schemeClr val="accent5">
                  <a:lumMod val="75000"/>
                </a:schemeClr>
              </a:solidFill>
            </a:ln>
          </c:spPr>
          <c:marker>
            <c:symbol val="none"/>
          </c:marker>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ChartA1!$H$4:$H$19</c:f>
              <c:numCache>
                <c:formatCode>0.00</c:formatCode>
                <c:ptCount val="16"/>
                <c:pt idx="0">
                  <c:v>26.666666666666668</c:v>
                </c:pt>
                <c:pt idx="1">
                  <c:v>29</c:v>
                </c:pt>
                <c:pt idx="2">
                  <c:v>31.333333333333336</c:v>
                </c:pt>
                <c:pt idx="3">
                  <c:v>33.666666666666671</c:v>
                </c:pt>
                <c:pt idx="4">
                  <c:v>36</c:v>
                </c:pt>
                <c:pt idx="5">
                  <c:v>38.333333333333336</c:v>
                </c:pt>
                <c:pt idx="6">
                  <c:v>40.666666666666671</c:v>
                </c:pt>
                <c:pt idx="7">
                  <c:v>43</c:v>
                </c:pt>
                <c:pt idx="8">
                  <c:v>45.333333333333336</c:v>
                </c:pt>
                <c:pt idx="9">
                  <c:v>47.666666666666671</c:v>
                </c:pt>
                <c:pt idx="10">
                  <c:v>50</c:v>
                </c:pt>
                <c:pt idx="11">
                  <c:v>52.333333333333336</c:v>
                </c:pt>
                <c:pt idx="12">
                  <c:v>54.666666666666671</c:v>
                </c:pt>
                <c:pt idx="13">
                  <c:v>57</c:v>
                </c:pt>
                <c:pt idx="14">
                  <c:v>59.333333333333343</c:v>
                </c:pt>
                <c:pt idx="15">
                  <c:v>61.666666666666671</c:v>
                </c:pt>
              </c:numCache>
            </c:numRef>
          </c:val>
          <c:smooth val="0"/>
          <c:extLst>
            <c:ext xmlns:c16="http://schemas.microsoft.com/office/drawing/2014/chart" uri="{C3380CC4-5D6E-409C-BE32-E72D297353CC}">
              <c16:uniqueId val="{00000002-A872-4458-9D92-DAE03A1A4DA3}"/>
            </c:ext>
          </c:extLst>
        </c:ser>
        <c:ser>
          <c:idx val="1"/>
          <c:order val="3"/>
          <c:tx>
            <c:strRef>
              <c:f>ChartA1!$B$25</c:f>
              <c:strCache>
                <c:ptCount val="1"/>
                <c:pt idx="0">
                  <c:v>Domestic Price = Price at the Border (Free Trade)</c:v>
                </c:pt>
              </c:strCache>
            </c:strRef>
          </c:tx>
          <c:spPr>
            <a:ln w="38100">
              <a:solidFill>
                <a:schemeClr val="accent3">
                  <a:lumMod val="50000"/>
                </a:schemeClr>
              </a:solidFill>
              <a:prstDash val="sysDash"/>
            </a:ln>
          </c:spPr>
          <c:marker>
            <c:symbol val="none"/>
          </c:marker>
          <c:dLbls>
            <c:dLbl>
              <c:idx val="15"/>
              <c:layout>
                <c:manualLayout>
                  <c:x val="-9.2392802815088656E-3"/>
                  <c:y val="0.10359753115619123"/>
                </c:manualLayout>
              </c:layout>
              <c:tx>
                <c:rich>
                  <a:bodyPr wrap="square" lIns="38100" tIns="19050" rIns="38100" bIns="19050" anchor="ctr">
                    <a:noAutofit/>
                  </a:bodyPr>
                  <a:lstStyle/>
                  <a:p>
                    <a:pPr>
                      <a:defRPr/>
                    </a:pPr>
                    <a:r>
                      <a:rPr lang="en-US" sz="1200">
                        <a:solidFill>
                          <a:schemeClr val="accent3">
                            <a:lumMod val="50000"/>
                          </a:schemeClr>
                        </a:solidFill>
                        <a:latin typeface="Arial" panose="020B0604020202020204" pitchFamily="34" charset="0"/>
                        <a:cs typeface="Arial" panose="020B0604020202020204" pitchFamily="34" charset="0"/>
                      </a:rPr>
                      <a:t>No-tariff P</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layout>
                    <c:manualLayout>
                      <c:w val="0.31829312385557029"/>
                      <c:h val="6.7187791286439688E-2"/>
                    </c:manualLayout>
                  </c15:layout>
                  <c15:showDataLabelsRange val="0"/>
                </c:ext>
                <c:ext xmlns:c16="http://schemas.microsoft.com/office/drawing/2014/chart" uri="{C3380CC4-5D6E-409C-BE32-E72D297353CC}">
                  <c16:uniqueId val="{00000000-87CE-4F31-BECA-A8ADC596F54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15:leaderLines>
                  <c:spPr>
                    <a:ln>
                      <a:solidFill>
                        <a:schemeClr val="accent3">
                          <a:lumMod val="50000"/>
                        </a:schemeClr>
                      </a:solidFill>
                    </a:ln>
                  </c:spPr>
                </c15:leaderLines>
              </c:ext>
            </c:extLst>
          </c:dLbls>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ChartA1!$B$27:$B$42</c:f>
              <c:numCache>
                <c:formatCode>0.00</c:formatCode>
                <c:ptCount val="16"/>
                <c:pt idx="0">
                  <c:v>30.488815244407622</c:v>
                </c:pt>
                <c:pt idx="1">
                  <c:v>30.488815244407622</c:v>
                </c:pt>
                <c:pt idx="2">
                  <c:v>30.488815244407622</c:v>
                </c:pt>
                <c:pt idx="3">
                  <c:v>30.488815244407622</c:v>
                </c:pt>
                <c:pt idx="4">
                  <c:v>30.488815244407622</c:v>
                </c:pt>
                <c:pt idx="5">
                  <c:v>30.488815244407622</c:v>
                </c:pt>
                <c:pt idx="6">
                  <c:v>30.488815244407622</c:v>
                </c:pt>
                <c:pt idx="7">
                  <c:v>30.488815244407622</c:v>
                </c:pt>
                <c:pt idx="8">
                  <c:v>30.488815244407622</c:v>
                </c:pt>
                <c:pt idx="9">
                  <c:v>30.488815244407622</c:v>
                </c:pt>
                <c:pt idx="10">
                  <c:v>30.488815244407622</c:v>
                </c:pt>
                <c:pt idx="11">
                  <c:v>30.488815244407622</c:v>
                </c:pt>
                <c:pt idx="12">
                  <c:v>30.488815244407622</c:v>
                </c:pt>
                <c:pt idx="13">
                  <c:v>30.488815244407622</c:v>
                </c:pt>
                <c:pt idx="14">
                  <c:v>30.488815244407622</c:v>
                </c:pt>
                <c:pt idx="15">
                  <c:v>30.488815244407622</c:v>
                </c:pt>
              </c:numCache>
            </c:numRef>
          </c:val>
          <c:smooth val="0"/>
          <c:extLst>
            <c:ext xmlns:c16="http://schemas.microsoft.com/office/drawing/2014/chart" uri="{C3380CC4-5D6E-409C-BE32-E72D297353CC}">
              <c16:uniqueId val="{00000003-A872-4458-9D92-DAE03A1A4DA3}"/>
            </c:ext>
          </c:extLst>
        </c:ser>
        <c:ser>
          <c:idx val="4"/>
          <c:order val="4"/>
          <c:tx>
            <c:strRef>
              <c:f>ChartA1!$C$25</c:f>
              <c:strCache>
                <c:ptCount val="1"/>
                <c:pt idx="0">
                  <c:v>Domestic Price (US Tariffs)</c:v>
                </c:pt>
              </c:strCache>
            </c:strRef>
          </c:tx>
          <c:spPr>
            <a:ln w="38100">
              <a:solidFill>
                <a:schemeClr val="accent5">
                  <a:lumMod val="75000"/>
                </a:schemeClr>
              </a:solidFill>
              <a:prstDash val="sysDash"/>
            </a:ln>
          </c:spPr>
          <c:marker>
            <c:symbol val="none"/>
          </c:marker>
          <c:dLbls>
            <c:dLbl>
              <c:idx val="15"/>
              <c:layout>
                <c:manualLayout>
                  <c:x val="-0.23913968599264543"/>
                  <c:y val="0.1118144760127134"/>
                </c:manualLayout>
              </c:layout>
              <c:tx>
                <c:rich>
                  <a:bodyPr/>
                  <a:lstStyle/>
                  <a:p>
                    <a:r>
                      <a:rPr lang="en-US" sz="1200">
                        <a:solidFill>
                          <a:schemeClr val="accent5">
                            <a:lumMod val="75000"/>
                          </a:schemeClr>
                        </a:solidFill>
                        <a:latin typeface="Arial" panose="020B0604020202020204" pitchFamily="34" charset="0"/>
                        <a:cs typeface="Arial" panose="020B0604020202020204" pitchFamily="34" charset="0"/>
                      </a:rPr>
                      <a:t>Post-tariff P</a:t>
                    </a:r>
                  </a:p>
                </c:rich>
              </c:tx>
              <c:showLegendKey val="0"/>
              <c:showVal val="1"/>
              <c:showCatName val="0"/>
              <c:showSerName val="0"/>
              <c:showPercent val="0"/>
              <c:showBubbleSize val="0"/>
              <c:extLst>
                <c:ext xmlns:c15="http://schemas.microsoft.com/office/drawing/2012/chart" uri="{CE6537A1-D6FC-4f65-9D91-7224C49458BB}">
                  <c15:layout>
                    <c:manualLayout>
                      <c:w val="0.33246921226326104"/>
                      <c:h val="0.10066591502203404"/>
                    </c:manualLayout>
                  </c15:layout>
                  <c15:showDataLabelsRange val="0"/>
                </c:ext>
                <c:ext xmlns:c16="http://schemas.microsoft.com/office/drawing/2014/chart" uri="{C3380CC4-5D6E-409C-BE32-E72D297353CC}">
                  <c16:uniqueId val="{00000001-87CE-4F31-BECA-A8ADC596F54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15:leaderLines>
                  <c:spPr>
                    <a:ln>
                      <a:solidFill>
                        <a:schemeClr val="accent5">
                          <a:lumMod val="75000"/>
                        </a:schemeClr>
                      </a:solidFill>
                    </a:ln>
                  </c:spPr>
                </c15:leaderLines>
              </c:ext>
            </c:extLst>
          </c:dLbls>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ChartA1!$C$27:$C$42</c:f>
              <c:numCache>
                <c:formatCode>0.00</c:formatCode>
                <c:ptCount val="16"/>
                <c:pt idx="0">
                  <c:v>34.328358208955223</c:v>
                </c:pt>
                <c:pt idx="1">
                  <c:v>34.328358208955223</c:v>
                </c:pt>
                <c:pt idx="2">
                  <c:v>34.328358208955223</c:v>
                </c:pt>
                <c:pt idx="3">
                  <c:v>34.328358208955223</c:v>
                </c:pt>
                <c:pt idx="4">
                  <c:v>34.328358208955223</c:v>
                </c:pt>
                <c:pt idx="5">
                  <c:v>34.328358208955223</c:v>
                </c:pt>
                <c:pt idx="6">
                  <c:v>34.328358208955223</c:v>
                </c:pt>
                <c:pt idx="7">
                  <c:v>34.328358208955223</c:v>
                </c:pt>
                <c:pt idx="8">
                  <c:v>34.328358208955223</c:v>
                </c:pt>
                <c:pt idx="9">
                  <c:v>34.328358208955223</c:v>
                </c:pt>
                <c:pt idx="10">
                  <c:v>34.328358208955223</c:v>
                </c:pt>
                <c:pt idx="11">
                  <c:v>34.328358208955223</c:v>
                </c:pt>
                <c:pt idx="12">
                  <c:v>34.328358208955223</c:v>
                </c:pt>
                <c:pt idx="13">
                  <c:v>34.328358208955223</c:v>
                </c:pt>
                <c:pt idx="14">
                  <c:v>34.328358208955223</c:v>
                </c:pt>
                <c:pt idx="15">
                  <c:v>34.328358208955223</c:v>
                </c:pt>
              </c:numCache>
            </c:numRef>
          </c:val>
          <c:smooth val="0"/>
          <c:extLst>
            <c:ext xmlns:c16="http://schemas.microsoft.com/office/drawing/2014/chart" uri="{C3380CC4-5D6E-409C-BE32-E72D297353CC}">
              <c16:uniqueId val="{00000004-A872-4458-9D92-DAE03A1A4DA3}"/>
            </c:ext>
          </c:extLst>
        </c:ser>
        <c:dLbls>
          <c:showLegendKey val="0"/>
          <c:showVal val="0"/>
          <c:showCatName val="0"/>
          <c:showSerName val="0"/>
          <c:showPercent val="0"/>
          <c:showBubbleSize val="0"/>
        </c:dLbls>
        <c:smooth val="0"/>
        <c:axId val="181672664"/>
        <c:axId val="181673448"/>
      </c:lineChart>
      <c:catAx>
        <c:axId val="181672664"/>
        <c:scaling>
          <c:orientation val="minMax"/>
        </c:scaling>
        <c:delete val="0"/>
        <c:axPos val="b"/>
        <c:numFmt formatCode="General" sourceLinked="0"/>
        <c:majorTickMark val="out"/>
        <c:minorTickMark val="none"/>
        <c:tickLblPos val="low"/>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181673448"/>
        <c:crosses val="autoZero"/>
        <c:auto val="1"/>
        <c:lblAlgn val="ctr"/>
        <c:lblOffset val="100"/>
        <c:tickLblSkip val="2"/>
        <c:tickMarkSkip val="2"/>
        <c:noMultiLvlLbl val="1"/>
      </c:catAx>
      <c:valAx>
        <c:axId val="181673448"/>
        <c:scaling>
          <c:orientation val="minMax"/>
          <c:max val="50"/>
        </c:scaling>
        <c:delete val="0"/>
        <c:axPos val="l"/>
        <c:numFmt formatCode="#,##0" sourceLinked="0"/>
        <c:majorTickMark val="out"/>
        <c:minorTickMark val="none"/>
        <c:tickLblPos val="none"/>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181672664"/>
        <c:crosses val="autoZero"/>
        <c:crossBetween val="between"/>
      </c:valAx>
      <c:spPr>
        <a:noFill/>
      </c:spPr>
    </c:plotArea>
    <c:plotVisOnly val="1"/>
    <c:dispBlanksAs val="gap"/>
    <c:showDLblsOverMax val="0"/>
  </c:chart>
  <c:spPr>
    <a:solidFill>
      <a:srgbClr val="FFFFFF"/>
    </a:solidFill>
    <a:ln>
      <a:noFill/>
    </a:ln>
  </c:sp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US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ChartA1!$C$3</c:f>
              <c:strCache>
                <c:ptCount val="1"/>
                <c:pt idx="0">
                  <c:v>AD</c:v>
                </c:pt>
              </c:strCache>
            </c:strRef>
          </c:tx>
          <c:spPr>
            <a:ln w="28575" cap="rnd">
              <a:solidFill>
                <a:schemeClr val="accent1"/>
              </a:solidFill>
              <a:round/>
            </a:ln>
            <a:effectLst/>
          </c:spPr>
          <c:marker>
            <c:symbol val="none"/>
          </c:marker>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ChartA1!$C$4:$C$19</c:f>
              <c:numCache>
                <c:formatCode>General</c:formatCode>
                <c:ptCount val="16"/>
                <c:pt idx="0">
                  <c:v>80</c:v>
                </c:pt>
                <c:pt idx="1">
                  <c:v>75.5</c:v>
                </c:pt>
                <c:pt idx="2">
                  <c:v>71</c:v>
                </c:pt>
                <c:pt idx="3">
                  <c:v>66.5</c:v>
                </c:pt>
                <c:pt idx="4">
                  <c:v>62</c:v>
                </c:pt>
                <c:pt idx="5">
                  <c:v>57.5</c:v>
                </c:pt>
                <c:pt idx="6">
                  <c:v>53</c:v>
                </c:pt>
                <c:pt idx="7">
                  <c:v>48.5</c:v>
                </c:pt>
                <c:pt idx="8">
                  <c:v>44</c:v>
                </c:pt>
                <c:pt idx="9">
                  <c:v>39.5</c:v>
                </c:pt>
                <c:pt idx="10">
                  <c:v>35</c:v>
                </c:pt>
                <c:pt idx="11">
                  <c:v>30.5</c:v>
                </c:pt>
                <c:pt idx="12">
                  <c:v>26</c:v>
                </c:pt>
                <c:pt idx="13">
                  <c:v>21.5</c:v>
                </c:pt>
                <c:pt idx="14">
                  <c:v>17</c:v>
                </c:pt>
                <c:pt idx="15">
                  <c:v>12.5</c:v>
                </c:pt>
              </c:numCache>
            </c:numRef>
          </c:val>
          <c:smooth val="0"/>
          <c:extLst>
            <c:ext xmlns:c16="http://schemas.microsoft.com/office/drawing/2014/chart" uri="{C3380CC4-5D6E-409C-BE32-E72D297353CC}">
              <c16:uniqueId val="{00000000-BE94-4FF1-98B9-66F89A3C5A66}"/>
            </c:ext>
          </c:extLst>
        </c:ser>
        <c:ser>
          <c:idx val="1"/>
          <c:order val="1"/>
          <c:tx>
            <c:strRef>
              <c:f>ChartA1!$D$3</c:f>
              <c:strCache>
                <c:ptCount val="1"/>
                <c:pt idx="0">
                  <c:v>AS</c:v>
                </c:pt>
              </c:strCache>
            </c:strRef>
          </c:tx>
          <c:spPr>
            <a:ln w="28575" cap="rnd">
              <a:solidFill>
                <a:schemeClr val="accent2"/>
              </a:solidFill>
              <a:round/>
            </a:ln>
            <a:effectLst/>
          </c:spPr>
          <c:marker>
            <c:symbol val="none"/>
          </c:marker>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ChartA1!$D$4:$D$19</c:f>
              <c:numCache>
                <c:formatCode>General</c:formatCode>
                <c:ptCount val="16"/>
                <c:pt idx="0">
                  <c:v>0</c:v>
                </c:pt>
                <c:pt idx="1">
                  <c:v>5</c:v>
                </c:pt>
                <c:pt idx="2">
                  <c:v>10</c:v>
                </c:pt>
                <c:pt idx="3">
                  <c:v>15</c:v>
                </c:pt>
                <c:pt idx="4">
                  <c:v>20</c:v>
                </c:pt>
                <c:pt idx="5">
                  <c:v>25</c:v>
                </c:pt>
                <c:pt idx="6">
                  <c:v>30</c:v>
                </c:pt>
                <c:pt idx="7">
                  <c:v>35</c:v>
                </c:pt>
                <c:pt idx="8">
                  <c:v>40</c:v>
                </c:pt>
                <c:pt idx="9">
                  <c:v>45</c:v>
                </c:pt>
                <c:pt idx="10">
                  <c:v>50</c:v>
                </c:pt>
                <c:pt idx="11">
                  <c:v>55</c:v>
                </c:pt>
                <c:pt idx="12">
                  <c:v>60</c:v>
                </c:pt>
                <c:pt idx="13">
                  <c:v>65</c:v>
                </c:pt>
                <c:pt idx="14">
                  <c:v>70</c:v>
                </c:pt>
                <c:pt idx="15">
                  <c:v>75</c:v>
                </c:pt>
              </c:numCache>
            </c:numRef>
          </c:val>
          <c:smooth val="0"/>
          <c:extLst>
            <c:ext xmlns:c16="http://schemas.microsoft.com/office/drawing/2014/chart" uri="{C3380CC4-5D6E-409C-BE32-E72D297353CC}">
              <c16:uniqueId val="{00000001-BE94-4FF1-98B9-66F89A3C5A66}"/>
            </c:ext>
          </c:extLst>
        </c:ser>
        <c:ser>
          <c:idx val="2"/>
          <c:order val="2"/>
          <c:tx>
            <c:strRef>
              <c:f>ChartA1!$B$25</c:f>
              <c:strCache>
                <c:ptCount val="1"/>
                <c:pt idx="0">
                  <c:v>Domestic Price = Price at the Border (Free Trade)</c:v>
                </c:pt>
              </c:strCache>
            </c:strRef>
          </c:tx>
          <c:spPr>
            <a:ln w="28575" cap="rnd">
              <a:solidFill>
                <a:srgbClr val="C00000"/>
              </a:solidFill>
              <a:prstDash val="sysDash"/>
              <a:round/>
            </a:ln>
            <a:effectLst/>
          </c:spPr>
          <c:marker>
            <c:symbol val="none"/>
          </c:marker>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ChartA1!$B$27:$B$42</c:f>
              <c:numCache>
                <c:formatCode>0.00</c:formatCode>
                <c:ptCount val="16"/>
                <c:pt idx="0">
                  <c:v>30.488815244407622</c:v>
                </c:pt>
                <c:pt idx="1">
                  <c:v>30.488815244407622</c:v>
                </c:pt>
                <c:pt idx="2">
                  <c:v>30.488815244407622</c:v>
                </c:pt>
                <c:pt idx="3">
                  <c:v>30.488815244407622</c:v>
                </c:pt>
                <c:pt idx="4">
                  <c:v>30.488815244407622</c:v>
                </c:pt>
                <c:pt idx="5">
                  <c:v>30.488815244407622</c:v>
                </c:pt>
                <c:pt idx="6">
                  <c:v>30.488815244407622</c:v>
                </c:pt>
                <c:pt idx="7">
                  <c:v>30.488815244407622</c:v>
                </c:pt>
                <c:pt idx="8">
                  <c:v>30.488815244407622</c:v>
                </c:pt>
                <c:pt idx="9">
                  <c:v>30.488815244407622</c:v>
                </c:pt>
                <c:pt idx="10">
                  <c:v>30.488815244407622</c:v>
                </c:pt>
                <c:pt idx="11">
                  <c:v>30.488815244407622</c:v>
                </c:pt>
                <c:pt idx="12">
                  <c:v>30.488815244407622</c:v>
                </c:pt>
                <c:pt idx="13">
                  <c:v>30.488815244407622</c:v>
                </c:pt>
                <c:pt idx="14">
                  <c:v>30.488815244407622</c:v>
                </c:pt>
                <c:pt idx="15">
                  <c:v>30.488815244407622</c:v>
                </c:pt>
              </c:numCache>
            </c:numRef>
          </c:val>
          <c:smooth val="0"/>
          <c:extLst>
            <c:ext xmlns:c16="http://schemas.microsoft.com/office/drawing/2014/chart" uri="{C3380CC4-5D6E-409C-BE32-E72D297353CC}">
              <c16:uniqueId val="{00000002-BE94-4FF1-98B9-66F89A3C5A66}"/>
            </c:ext>
          </c:extLst>
        </c:ser>
        <c:ser>
          <c:idx val="3"/>
          <c:order val="3"/>
          <c:tx>
            <c:strRef>
              <c:f>ChartA1!$C$25</c:f>
              <c:strCache>
                <c:ptCount val="1"/>
                <c:pt idx="0">
                  <c:v>Domestic Price (US Tariffs)</c:v>
                </c:pt>
              </c:strCache>
            </c:strRef>
          </c:tx>
          <c:spPr>
            <a:ln w="28575" cap="rnd">
              <a:solidFill>
                <a:schemeClr val="accent4"/>
              </a:solidFill>
              <a:prstDash val="sysDash"/>
              <a:round/>
            </a:ln>
            <a:effectLst/>
          </c:spPr>
          <c:marker>
            <c:symbol val="none"/>
          </c:marker>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ChartA1!$C$27:$C$42</c:f>
              <c:numCache>
                <c:formatCode>0.00</c:formatCode>
                <c:ptCount val="16"/>
                <c:pt idx="0">
                  <c:v>34.328358208955223</c:v>
                </c:pt>
                <c:pt idx="1">
                  <c:v>34.328358208955223</c:v>
                </c:pt>
                <c:pt idx="2">
                  <c:v>34.328358208955223</c:v>
                </c:pt>
                <c:pt idx="3">
                  <c:v>34.328358208955223</c:v>
                </c:pt>
                <c:pt idx="4">
                  <c:v>34.328358208955223</c:v>
                </c:pt>
                <c:pt idx="5">
                  <c:v>34.328358208955223</c:v>
                </c:pt>
                <c:pt idx="6">
                  <c:v>34.328358208955223</c:v>
                </c:pt>
                <c:pt idx="7">
                  <c:v>34.328358208955223</c:v>
                </c:pt>
                <c:pt idx="8">
                  <c:v>34.328358208955223</c:v>
                </c:pt>
                <c:pt idx="9">
                  <c:v>34.328358208955223</c:v>
                </c:pt>
                <c:pt idx="10">
                  <c:v>34.328358208955223</c:v>
                </c:pt>
                <c:pt idx="11">
                  <c:v>34.328358208955223</c:v>
                </c:pt>
                <c:pt idx="12">
                  <c:v>34.328358208955223</c:v>
                </c:pt>
                <c:pt idx="13">
                  <c:v>34.328358208955223</c:v>
                </c:pt>
                <c:pt idx="14">
                  <c:v>34.328358208955223</c:v>
                </c:pt>
                <c:pt idx="15">
                  <c:v>34.328358208955223</c:v>
                </c:pt>
              </c:numCache>
            </c:numRef>
          </c:val>
          <c:smooth val="0"/>
          <c:extLst>
            <c:ext xmlns:c16="http://schemas.microsoft.com/office/drawing/2014/chart" uri="{C3380CC4-5D6E-409C-BE32-E72D297353CC}">
              <c16:uniqueId val="{00000003-BE94-4FF1-98B9-66F89A3C5A66}"/>
            </c:ext>
          </c:extLst>
        </c:ser>
        <c:dLbls>
          <c:showLegendKey val="0"/>
          <c:showVal val="0"/>
          <c:showCatName val="0"/>
          <c:showSerName val="0"/>
          <c:showPercent val="0"/>
          <c:showBubbleSize val="0"/>
        </c:dLbls>
        <c:smooth val="0"/>
        <c:axId val="1587837056"/>
        <c:axId val="1587842816"/>
      </c:lineChart>
      <c:catAx>
        <c:axId val="1587837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87842816"/>
        <c:crosses val="autoZero"/>
        <c:auto val="1"/>
        <c:lblAlgn val="ctr"/>
        <c:lblOffset val="100"/>
        <c:noMultiLvlLbl val="0"/>
      </c:catAx>
      <c:valAx>
        <c:axId val="1587842816"/>
        <c:scaling>
          <c:orientation val="minMax"/>
          <c:max val="5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87837056"/>
        <c:crosses val="autoZero"/>
        <c:crossBetween val="between"/>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World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9871391076115479E-2"/>
          <c:y val="0.17171296296296296"/>
          <c:w val="0.85429527559055118"/>
          <c:h val="0.41070027704870216"/>
        </c:manualLayout>
      </c:layout>
      <c:lineChart>
        <c:grouping val="standard"/>
        <c:varyColors val="0"/>
        <c:ser>
          <c:idx val="0"/>
          <c:order val="0"/>
          <c:tx>
            <c:strRef>
              <c:f>ChartA1!$F$3</c:f>
              <c:strCache>
                <c:ptCount val="1"/>
                <c:pt idx="0">
                  <c:v>MD</c:v>
                </c:pt>
              </c:strCache>
            </c:strRef>
          </c:tx>
          <c:spPr>
            <a:ln w="28575" cap="rnd">
              <a:solidFill>
                <a:schemeClr val="accent1"/>
              </a:solidFill>
              <a:round/>
            </a:ln>
            <a:effectLst/>
          </c:spPr>
          <c:marker>
            <c:symbol val="none"/>
          </c:marker>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ChartA1!$F$4:$F$19</c:f>
              <c:numCache>
                <c:formatCode>0.00</c:formatCode>
                <c:ptCount val="16"/>
                <c:pt idx="0">
                  <c:v>42.10526315789474</c:v>
                </c:pt>
                <c:pt idx="1">
                  <c:v>39.736842105263165</c:v>
                </c:pt>
                <c:pt idx="2">
                  <c:v>37.368421052631582</c:v>
                </c:pt>
                <c:pt idx="3">
                  <c:v>35</c:v>
                </c:pt>
                <c:pt idx="4">
                  <c:v>32.631578947368425</c:v>
                </c:pt>
                <c:pt idx="5">
                  <c:v>30.263157894736846</c:v>
                </c:pt>
                <c:pt idx="6">
                  <c:v>27.894736842105267</c:v>
                </c:pt>
                <c:pt idx="7">
                  <c:v>25.526315789473689</c:v>
                </c:pt>
                <c:pt idx="8">
                  <c:v>23.15789473684211</c:v>
                </c:pt>
                <c:pt idx="9">
                  <c:v>20.789473684210531</c:v>
                </c:pt>
                <c:pt idx="10">
                  <c:v>18.421052631578952</c:v>
                </c:pt>
                <c:pt idx="11">
                  <c:v>16.052631578947373</c:v>
                </c:pt>
                <c:pt idx="12">
                  <c:v>13.684210526315795</c:v>
                </c:pt>
                <c:pt idx="13">
                  <c:v>11.315789473684216</c:v>
                </c:pt>
                <c:pt idx="14">
                  <c:v>8.9473684210526372</c:v>
                </c:pt>
                <c:pt idx="15">
                  <c:v>6.5789473684210549</c:v>
                </c:pt>
              </c:numCache>
            </c:numRef>
          </c:val>
          <c:smooth val="0"/>
          <c:extLst>
            <c:ext xmlns:c16="http://schemas.microsoft.com/office/drawing/2014/chart" uri="{C3380CC4-5D6E-409C-BE32-E72D297353CC}">
              <c16:uniqueId val="{00000000-C592-40B2-870C-ED4D3F1CA27B}"/>
            </c:ext>
          </c:extLst>
        </c:ser>
        <c:ser>
          <c:idx val="1"/>
          <c:order val="1"/>
          <c:tx>
            <c:strRef>
              <c:f>ChartA1!$G$3</c:f>
              <c:strCache>
                <c:ptCount val="1"/>
                <c:pt idx="0">
                  <c:v>MS (Free Trade)</c:v>
                </c:pt>
              </c:strCache>
            </c:strRef>
          </c:tx>
          <c:spPr>
            <a:ln w="28575" cap="rnd">
              <a:solidFill>
                <a:schemeClr val="accent2"/>
              </a:solidFill>
              <a:round/>
            </a:ln>
            <a:effectLst/>
          </c:spPr>
          <c:marker>
            <c:symbol val="none"/>
          </c:marker>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ChartA1!$G$4:$G$19</c:f>
              <c:numCache>
                <c:formatCode>0.00</c:formatCode>
                <c:ptCount val="16"/>
                <c:pt idx="0">
                  <c:v>21.333333333333332</c:v>
                </c:pt>
                <c:pt idx="1">
                  <c:v>23.2</c:v>
                </c:pt>
                <c:pt idx="2">
                  <c:v>25.066666666666666</c:v>
                </c:pt>
                <c:pt idx="3">
                  <c:v>26.93333333333333</c:v>
                </c:pt>
                <c:pt idx="4">
                  <c:v>28.799999999999997</c:v>
                </c:pt>
                <c:pt idx="5">
                  <c:v>30.666666666666664</c:v>
                </c:pt>
                <c:pt idx="6">
                  <c:v>32.533333333333331</c:v>
                </c:pt>
                <c:pt idx="7">
                  <c:v>34.4</c:v>
                </c:pt>
                <c:pt idx="8">
                  <c:v>36.266666666666666</c:v>
                </c:pt>
                <c:pt idx="9">
                  <c:v>38.133333333333333</c:v>
                </c:pt>
                <c:pt idx="10">
                  <c:v>40</c:v>
                </c:pt>
                <c:pt idx="11">
                  <c:v>41.866666666666667</c:v>
                </c:pt>
                <c:pt idx="12">
                  <c:v>43.733333333333334</c:v>
                </c:pt>
                <c:pt idx="13">
                  <c:v>45.599999999999994</c:v>
                </c:pt>
                <c:pt idx="14">
                  <c:v>47.466666666666669</c:v>
                </c:pt>
                <c:pt idx="15">
                  <c:v>49.333333333333329</c:v>
                </c:pt>
              </c:numCache>
            </c:numRef>
          </c:val>
          <c:smooth val="0"/>
          <c:extLst>
            <c:ext xmlns:c16="http://schemas.microsoft.com/office/drawing/2014/chart" uri="{C3380CC4-5D6E-409C-BE32-E72D297353CC}">
              <c16:uniqueId val="{00000001-C592-40B2-870C-ED4D3F1CA27B}"/>
            </c:ext>
          </c:extLst>
        </c:ser>
        <c:ser>
          <c:idx val="2"/>
          <c:order val="2"/>
          <c:tx>
            <c:strRef>
              <c:f>ChartA1!$H$3</c:f>
              <c:strCache>
                <c:ptCount val="1"/>
                <c:pt idx="0">
                  <c:v>MS (US Tariffs)</c:v>
                </c:pt>
              </c:strCache>
            </c:strRef>
          </c:tx>
          <c:spPr>
            <a:ln w="28575" cap="rnd">
              <a:solidFill>
                <a:schemeClr val="accent3"/>
              </a:solidFill>
              <a:round/>
            </a:ln>
            <a:effectLst/>
          </c:spPr>
          <c:marker>
            <c:symbol val="none"/>
          </c:marker>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ChartA1!$H$4:$H$19</c:f>
              <c:numCache>
                <c:formatCode>0.00</c:formatCode>
                <c:ptCount val="16"/>
                <c:pt idx="0">
                  <c:v>26.666666666666668</c:v>
                </c:pt>
                <c:pt idx="1">
                  <c:v>29</c:v>
                </c:pt>
                <c:pt idx="2">
                  <c:v>31.333333333333336</c:v>
                </c:pt>
                <c:pt idx="3">
                  <c:v>33.666666666666671</c:v>
                </c:pt>
                <c:pt idx="4">
                  <c:v>36</c:v>
                </c:pt>
                <c:pt idx="5">
                  <c:v>38.333333333333336</c:v>
                </c:pt>
                <c:pt idx="6">
                  <c:v>40.666666666666671</c:v>
                </c:pt>
                <c:pt idx="7">
                  <c:v>43</c:v>
                </c:pt>
                <c:pt idx="8">
                  <c:v>45.333333333333336</c:v>
                </c:pt>
                <c:pt idx="9">
                  <c:v>47.666666666666671</c:v>
                </c:pt>
                <c:pt idx="10">
                  <c:v>50</c:v>
                </c:pt>
                <c:pt idx="11">
                  <c:v>52.333333333333336</c:v>
                </c:pt>
                <c:pt idx="12">
                  <c:v>54.666666666666671</c:v>
                </c:pt>
                <c:pt idx="13">
                  <c:v>57</c:v>
                </c:pt>
                <c:pt idx="14">
                  <c:v>59.333333333333343</c:v>
                </c:pt>
                <c:pt idx="15">
                  <c:v>61.666666666666671</c:v>
                </c:pt>
              </c:numCache>
            </c:numRef>
          </c:val>
          <c:smooth val="0"/>
          <c:extLst>
            <c:ext xmlns:c16="http://schemas.microsoft.com/office/drawing/2014/chart" uri="{C3380CC4-5D6E-409C-BE32-E72D297353CC}">
              <c16:uniqueId val="{00000002-C592-40B2-870C-ED4D3F1CA27B}"/>
            </c:ext>
          </c:extLst>
        </c:ser>
        <c:ser>
          <c:idx val="3"/>
          <c:order val="3"/>
          <c:tx>
            <c:strRef>
              <c:f>ChartA1!$B$25</c:f>
              <c:strCache>
                <c:ptCount val="1"/>
                <c:pt idx="0">
                  <c:v>Domestic Price = Price at the Border (Free Trade)</c:v>
                </c:pt>
              </c:strCache>
            </c:strRef>
          </c:tx>
          <c:spPr>
            <a:ln w="28575" cap="rnd">
              <a:solidFill>
                <a:srgbClr val="C00000"/>
              </a:solidFill>
              <a:prstDash val="sysDash"/>
              <a:round/>
            </a:ln>
            <a:effectLst/>
          </c:spPr>
          <c:marker>
            <c:symbol val="none"/>
          </c:marker>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ChartA1!$B$27:$B$42</c:f>
              <c:numCache>
                <c:formatCode>0.00</c:formatCode>
                <c:ptCount val="16"/>
                <c:pt idx="0">
                  <c:v>30.488815244407622</c:v>
                </c:pt>
                <c:pt idx="1">
                  <c:v>30.488815244407622</c:v>
                </c:pt>
                <c:pt idx="2">
                  <c:v>30.488815244407622</c:v>
                </c:pt>
                <c:pt idx="3">
                  <c:v>30.488815244407622</c:v>
                </c:pt>
                <c:pt idx="4">
                  <c:v>30.488815244407622</c:v>
                </c:pt>
                <c:pt idx="5">
                  <c:v>30.488815244407622</c:v>
                </c:pt>
                <c:pt idx="6">
                  <c:v>30.488815244407622</c:v>
                </c:pt>
                <c:pt idx="7">
                  <c:v>30.488815244407622</c:v>
                </c:pt>
                <c:pt idx="8">
                  <c:v>30.488815244407622</c:v>
                </c:pt>
                <c:pt idx="9">
                  <c:v>30.488815244407622</c:v>
                </c:pt>
                <c:pt idx="10">
                  <c:v>30.488815244407622</c:v>
                </c:pt>
                <c:pt idx="11">
                  <c:v>30.488815244407622</c:v>
                </c:pt>
                <c:pt idx="12">
                  <c:v>30.488815244407622</c:v>
                </c:pt>
                <c:pt idx="13">
                  <c:v>30.488815244407622</c:v>
                </c:pt>
                <c:pt idx="14">
                  <c:v>30.488815244407622</c:v>
                </c:pt>
                <c:pt idx="15">
                  <c:v>30.488815244407622</c:v>
                </c:pt>
              </c:numCache>
            </c:numRef>
          </c:val>
          <c:smooth val="0"/>
          <c:extLst>
            <c:ext xmlns:c16="http://schemas.microsoft.com/office/drawing/2014/chart" uri="{C3380CC4-5D6E-409C-BE32-E72D297353CC}">
              <c16:uniqueId val="{00000003-C592-40B2-870C-ED4D3F1CA27B}"/>
            </c:ext>
          </c:extLst>
        </c:ser>
        <c:ser>
          <c:idx val="4"/>
          <c:order val="4"/>
          <c:tx>
            <c:strRef>
              <c:f>ChartA1!$C$25</c:f>
              <c:strCache>
                <c:ptCount val="1"/>
                <c:pt idx="0">
                  <c:v>Domestic Price (US Tariffs)</c:v>
                </c:pt>
              </c:strCache>
            </c:strRef>
          </c:tx>
          <c:spPr>
            <a:ln w="28575" cap="rnd">
              <a:solidFill>
                <a:schemeClr val="accent4"/>
              </a:solidFill>
              <a:prstDash val="sysDash"/>
              <a:round/>
            </a:ln>
            <a:effectLst/>
          </c:spPr>
          <c:marker>
            <c:symbol val="none"/>
          </c:marker>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ChartA1!$C$27:$C$42</c:f>
              <c:numCache>
                <c:formatCode>0.00</c:formatCode>
                <c:ptCount val="16"/>
                <c:pt idx="0">
                  <c:v>34.328358208955223</c:v>
                </c:pt>
                <c:pt idx="1">
                  <c:v>34.328358208955223</c:v>
                </c:pt>
                <c:pt idx="2">
                  <c:v>34.328358208955223</c:v>
                </c:pt>
                <c:pt idx="3">
                  <c:v>34.328358208955223</c:v>
                </c:pt>
                <c:pt idx="4">
                  <c:v>34.328358208955223</c:v>
                </c:pt>
                <c:pt idx="5">
                  <c:v>34.328358208955223</c:v>
                </c:pt>
                <c:pt idx="6">
                  <c:v>34.328358208955223</c:v>
                </c:pt>
                <c:pt idx="7">
                  <c:v>34.328358208955223</c:v>
                </c:pt>
                <c:pt idx="8">
                  <c:v>34.328358208955223</c:v>
                </c:pt>
                <c:pt idx="9">
                  <c:v>34.328358208955223</c:v>
                </c:pt>
                <c:pt idx="10">
                  <c:v>34.328358208955223</c:v>
                </c:pt>
                <c:pt idx="11">
                  <c:v>34.328358208955223</c:v>
                </c:pt>
                <c:pt idx="12">
                  <c:v>34.328358208955223</c:v>
                </c:pt>
                <c:pt idx="13">
                  <c:v>34.328358208955223</c:v>
                </c:pt>
                <c:pt idx="14">
                  <c:v>34.328358208955223</c:v>
                </c:pt>
                <c:pt idx="15">
                  <c:v>34.328358208955223</c:v>
                </c:pt>
              </c:numCache>
            </c:numRef>
          </c:val>
          <c:smooth val="0"/>
          <c:extLst>
            <c:ext xmlns:c16="http://schemas.microsoft.com/office/drawing/2014/chart" uri="{C3380CC4-5D6E-409C-BE32-E72D297353CC}">
              <c16:uniqueId val="{00000004-C592-40B2-870C-ED4D3F1CA27B}"/>
            </c:ext>
          </c:extLst>
        </c:ser>
        <c:dLbls>
          <c:showLegendKey val="0"/>
          <c:showVal val="0"/>
          <c:showCatName val="0"/>
          <c:showSerName val="0"/>
          <c:showPercent val="0"/>
          <c:showBubbleSize val="0"/>
        </c:dLbls>
        <c:smooth val="0"/>
        <c:axId val="1587843776"/>
        <c:axId val="1587838976"/>
      </c:lineChart>
      <c:catAx>
        <c:axId val="1587843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87838976"/>
        <c:crosses val="autoZero"/>
        <c:auto val="1"/>
        <c:lblAlgn val="ctr"/>
        <c:lblOffset val="100"/>
        <c:noMultiLvlLbl val="0"/>
      </c:catAx>
      <c:valAx>
        <c:axId val="1587838976"/>
        <c:scaling>
          <c:orientation val="minMax"/>
          <c:max val="50"/>
          <c:min val="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87843776"/>
        <c:crosses val="autoZero"/>
        <c:crossBetween val="between"/>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Foreign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ChartA1!$I$3</c:f>
              <c:strCache>
                <c:ptCount val="1"/>
                <c:pt idx="0">
                  <c:v>AD*</c:v>
                </c:pt>
              </c:strCache>
            </c:strRef>
          </c:tx>
          <c:spPr>
            <a:ln w="28575" cap="rnd">
              <a:solidFill>
                <a:schemeClr val="accent1"/>
              </a:solidFill>
              <a:round/>
            </a:ln>
            <a:effectLst/>
          </c:spPr>
          <c:marker>
            <c:symbol val="none"/>
          </c:marker>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ChartA1!$I$4:$I$19</c:f>
              <c:numCache>
                <c:formatCode>General</c:formatCode>
                <c:ptCount val="16"/>
                <c:pt idx="0">
                  <c:v>40</c:v>
                </c:pt>
                <c:pt idx="1">
                  <c:v>36</c:v>
                </c:pt>
                <c:pt idx="2">
                  <c:v>32</c:v>
                </c:pt>
                <c:pt idx="3">
                  <c:v>28</c:v>
                </c:pt>
                <c:pt idx="4">
                  <c:v>24</c:v>
                </c:pt>
                <c:pt idx="5">
                  <c:v>20</c:v>
                </c:pt>
                <c:pt idx="6">
                  <c:v>16</c:v>
                </c:pt>
                <c:pt idx="7">
                  <c:v>12</c:v>
                </c:pt>
                <c:pt idx="8">
                  <c:v>8</c:v>
                </c:pt>
                <c:pt idx="9">
                  <c:v>4</c:v>
                </c:pt>
                <c:pt idx="10">
                  <c:v>0</c:v>
                </c:pt>
                <c:pt idx="11">
                  <c:v>-4</c:v>
                </c:pt>
                <c:pt idx="12">
                  <c:v>-8</c:v>
                </c:pt>
                <c:pt idx="13">
                  <c:v>-12</c:v>
                </c:pt>
                <c:pt idx="14">
                  <c:v>-16</c:v>
                </c:pt>
                <c:pt idx="15">
                  <c:v>-20</c:v>
                </c:pt>
              </c:numCache>
            </c:numRef>
          </c:val>
          <c:smooth val="0"/>
          <c:extLst>
            <c:ext xmlns:c16="http://schemas.microsoft.com/office/drawing/2014/chart" uri="{C3380CC4-5D6E-409C-BE32-E72D297353CC}">
              <c16:uniqueId val="{00000000-87E9-41D6-962D-F6E89EE304C3}"/>
            </c:ext>
          </c:extLst>
        </c:ser>
        <c:ser>
          <c:idx val="1"/>
          <c:order val="1"/>
          <c:tx>
            <c:strRef>
              <c:f>ChartA1!$J$3</c:f>
              <c:strCache>
                <c:ptCount val="1"/>
                <c:pt idx="0">
                  <c:v>AS*</c:v>
                </c:pt>
              </c:strCache>
            </c:strRef>
          </c:tx>
          <c:spPr>
            <a:ln w="28575" cap="rnd">
              <a:solidFill>
                <a:schemeClr val="accent2"/>
              </a:solidFill>
              <a:round/>
            </a:ln>
            <a:effectLst/>
          </c:spPr>
          <c:marker>
            <c:symbol val="none"/>
          </c:marker>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ChartA1!$J$4:$J$19</c:f>
              <c:numCache>
                <c:formatCode>General</c:formatCode>
                <c:ptCount val="16"/>
                <c:pt idx="0">
                  <c:v>5</c:v>
                </c:pt>
                <c:pt idx="1">
                  <c:v>8.5</c:v>
                </c:pt>
                <c:pt idx="2">
                  <c:v>12</c:v>
                </c:pt>
                <c:pt idx="3">
                  <c:v>15.5</c:v>
                </c:pt>
                <c:pt idx="4">
                  <c:v>19</c:v>
                </c:pt>
                <c:pt idx="5">
                  <c:v>22.5</c:v>
                </c:pt>
                <c:pt idx="6">
                  <c:v>26</c:v>
                </c:pt>
                <c:pt idx="7">
                  <c:v>29.5</c:v>
                </c:pt>
                <c:pt idx="8">
                  <c:v>33</c:v>
                </c:pt>
                <c:pt idx="9">
                  <c:v>36.5</c:v>
                </c:pt>
                <c:pt idx="10">
                  <c:v>40</c:v>
                </c:pt>
                <c:pt idx="11">
                  <c:v>43.5</c:v>
                </c:pt>
                <c:pt idx="12">
                  <c:v>47</c:v>
                </c:pt>
                <c:pt idx="13">
                  <c:v>50.5</c:v>
                </c:pt>
                <c:pt idx="14">
                  <c:v>54</c:v>
                </c:pt>
                <c:pt idx="15">
                  <c:v>57.5</c:v>
                </c:pt>
              </c:numCache>
            </c:numRef>
          </c:val>
          <c:smooth val="0"/>
          <c:extLst>
            <c:ext xmlns:c16="http://schemas.microsoft.com/office/drawing/2014/chart" uri="{C3380CC4-5D6E-409C-BE32-E72D297353CC}">
              <c16:uniqueId val="{00000001-87E9-41D6-962D-F6E89EE304C3}"/>
            </c:ext>
          </c:extLst>
        </c:ser>
        <c:ser>
          <c:idx val="3"/>
          <c:order val="2"/>
          <c:tx>
            <c:strRef>
              <c:f>ChartA1!$B$25</c:f>
              <c:strCache>
                <c:ptCount val="1"/>
                <c:pt idx="0">
                  <c:v>Domestic Price = Price at the Border (Free Trade)</c:v>
                </c:pt>
              </c:strCache>
            </c:strRef>
          </c:tx>
          <c:spPr>
            <a:ln w="28575" cap="rnd">
              <a:solidFill>
                <a:srgbClr val="C00000"/>
              </a:solidFill>
              <a:prstDash val="sysDash"/>
              <a:round/>
            </a:ln>
            <a:effectLst/>
          </c:spPr>
          <c:marker>
            <c:symbol val="none"/>
          </c:marker>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ChartA1!$B$27:$B$42</c:f>
              <c:numCache>
                <c:formatCode>0.00</c:formatCode>
                <c:ptCount val="16"/>
                <c:pt idx="0">
                  <c:v>30.488815244407622</c:v>
                </c:pt>
                <c:pt idx="1">
                  <c:v>30.488815244407622</c:v>
                </c:pt>
                <c:pt idx="2">
                  <c:v>30.488815244407622</c:v>
                </c:pt>
                <c:pt idx="3">
                  <c:v>30.488815244407622</c:v>
                </c:pt>
                <c:pt idx="4">
                  <c:v>30.488815244407622</c:v>
                </c:pt>
                <c:pt idx="5">
                  <c:v>30.488815244407622</c:v>
                </c:pt>
                <c:pt idx="6">
                  <c:v>30.488815244407622</c:v>
                </c:pt>
                <c:pt idx="7">
                  <c:v>30.488815244407622</c:v>
                </c:pt>
                <c:pt idx="8">
                  <c:v>30.488815244407622</c:v>
                </c:pt>
                <c:pt idx="9">
                  <c:v>30.488815244407622</c:v>
                </c:pt>
                <c:pt idx="10">
                  <c:v>30.488815244407622</c:v>
                </c:pt>
                <c:pt idx="11">
                  <c:v>30.488815244407622</c:v>
                </c:pt>
                <c:pt idx="12">
                  <c:v>30.488815244407622</c:v>
                </c:pt>
                <c:pt idx="13">
                  <c:v>30.488815244407622</c:v>
                </c:pt>
                <c:pt idx="14">
                  <c:v>30.488815244407622</c:v>
                </c:pt>
                <c:pt idx="15">
                  <c:v>30.488815244407622</c:v>
                </c:pt>
              </c:numCache>
            </c:numRef>
          </c:val>
          <c:smooth val="0"/>
          <c:extLst>
            <c:ext xmlns:c16="http://schemas.microsoft.com/office/drawing/2014/chart" uri="{C3380CC4-5D6E-409C-BE32-E72D297353CC}">
              <c16:uniqueId val="{00000002-87E9-41D6-962D-F6E89EE304C3}"/>
            </c:ext>
          </c:extLst>
        </c:ser>
        <c:ser>
          <c:idx val="4"/>
          <c:order val="3"/>
          <c:tx>
            <c:strRef>
              <c:f>ChartA1!$C$25</c:f>
              <c:strCache>
                <c:ptCount val="1"/>
                <c:pt idx="0">
                  <c:v>Domestic Price (US Tariffs)</c:v>
                </c:pt>
              </c:strCache>
            </c:strRef>
          </c:tx>
          <c:spPr>
            <a:ln w="28575" cap="rnd">
              <a:solidFill>
                <a:schemeClr val="accent4"/>
              </a:solidFill>
              <a:prstDash val="sysDash"/>
              <a:round/>
            </a:ln>
            <a:effectLst/>
          </c:spPr>
          <c:marker>
            <c:symbol val="none"/>
          </c:marker>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ChartA1!$C$27:$C$42</c:f>
              <c:numCache>
                <c:formatCode>0.00</c:formatCode>
                <c:ptCount val="16"/>
                <c:pt idx="0">
                  <c:v>34.328358208955223</c:v>
                </c:pt>
                <c:pt idx="1">
                  <c:v>34.328358208955223</c:v>
                </c:pt>
                <c:pt idx="2">
                  <c:v>34.328358208955223</c:v>
                </c:pt>
                <c:pt idx="3">
                  <c:v>34.328358208955223</c:v>
                </c:pt>
                <c:pt idx="4">
                  <c:v>34.328358208955223</c:v>
                </c:pt>
                <c:pt idx="5">
                  <c:v>34.328358208955223</c:v>
                </c:pt>
                <c:pt idx="6">
                  <c:v>34.328358208955223</c:v>
                </c:pt>
                <c:pt idx="7">
                  <c:v>34.328358208955223</c:v>
                </c:pt>
                <c:pt idx="8">
                  <c:v>34.328358208955223</c:v>
                </c:pt>
                <c:pt idx="9">
                  <c:v>34.328358208955223</c:v>
                </c:pt>
                <c:pt idx="10">
                  <c:v>34.328358208955223</c:v>
                </c:pt>
                <c:pt idx="11">
                  <c:v>34.328358208955223</c:v>
                </c:pt>
                <c:pt idx="12">
                  <c:v>34.328358208955223</c:v>
                </c:pt>
                <c:pt idx="13">
                  <c:v>34.328358208955223</c:v>
                </c:pt>
                <c:pt idx="14">
                  <c:v>34.328358208955223</c:v>
                </c:pt>
                <c:pt idx="15">
                  <c:v>34.328358208955223</c:v>
                </c:pt>
              </c:numCache>
            </c:numRef>
          </c:val>
          <c:smooth val="0"/>
          <c:extLst>
            <c:ext xmlns:c16="http://schemas.microsoft.com/office/drawing/2014/chart" uri="{C3380CC4-5D6E-409C-BE32-E72D297353CC}">
              <c16:uniqueId val="{00000003-87E9-41D6-962D-F6E89EE304C3}"/>
            </c:ext>
          </c:extLst>
        </c:ser>
        <c:ser>
          <c:idx val="5"/>
          <c:order val="4"/>
          <c:tx>
            <c:strRef>
              <c:f>ChartA1!$D$25</c:f>
              <c:strCache>
                <c:ptCount val="1"/>
                <c:pt idx="0">
                  <c:v>Price at the Border (US Tariffs)</c:v>
                </c:pt>
              </c:strCache>
            </c:strRef>
          </c:tx>
          <c:spPr>
            <a:ln w="28575" cap="rnd">
              <a:solidFill>
                <a:schemeClr val="accent6"/>
              </a:solidFill>
              <a:prstDash val="sysDash"/>
              <a:round/>
            </a:ln>
            <a:effectLst/>
          </c:spPr>
          <c:marker>
            <c:symbol val="none"/>
          </c:marker>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ChartA1!$D$27:$D$42</c:f>
              <c:numCache>
                <c:formatCode>0.00</c:formatCode>
                <c:ptCount val="16"/>
                <c:pt idx="0">
                  <c:v>27.462686567164177</c:v>
                </c:pt>
                <c:pt idx="1">
                  <c:v>27.462686567164177</c:v>
                </c:pt>
                <c:pt idx="2">
                  <c:v>27.462686567164177</c:v>
                </c:pt>
                <c:pt idx="3">
                  <c:v>27.462686567164177</c:v>
                </c:pt>
                <c:pt idx="4">
                  <c:v>27.462686567164177</c:v>
                </c:pt>
                <c:pt idx="5">
                  <c:v>27.462686567164177</c:v>
                </c:pt>
                <c:pt idx="6">
                  <c:v>27.462686567164177</c:v>
                </c:pt>
                <c:pt idx="7">
                  <c:v>27.462686567164177</c:v>
                </c:pt>
                <c:pt idx="8">
                  <c:v>27.462686567164177</c:v>
                </c:pt>
                <c:pt idx="9">
                  <c:v>27.462686567164177</c:v>
                </c:pt>
                <c:pt idx="10">
                  <c:v>27.462686567164177</c:v>
                </c:pt>
                <c:pt idx="11">
                  <c:v>27.462686567164177</c:v>
                </c:pt>
                <c:pt idx="12">
                  <c:v>27.462686567164177</c:v>
                </c:pt>
                <c:pt idx="13">
                  <c:v>27.462686567164177</c:v>
                </c:pt>
                <c:pt idx="14">
                  <c:v>27.462686567164177</c:v>
                </c:pt>
                <c:pt idx="15">
                  <c:v>27.462686567164177</c:v>
                </c:pt>
              </c:numCache>
            </c:numRef>
          </c:val>
          <c:smooth val="0"/>
          <c:extLst>
            <c:ext xmlns:c16="http://schemas.microsoft.com/office/drawing/2014/chart" uri="{C3380CC4-5D6E-409C-BE32-E72D297353CC}">
              <c16:uniqueId val="{00000004-87E9-41D6-962D-F6E89EE304C3}"/>
            </c:ext>
          </c:extLst>
        </c:ser>
        <c:dLbls>
          <c:showLegendKey val="0"/>
          <c:showVal val="0"/>
          <c:showCatName val="0"/>
          <c:showSerName val="0"/>
          <c:showPercent val="0"/>
          <c:showBubbleSize val="0"/>
        </c:dLbls>
        <c:smooth val="0"/>
        <c:axId val="1587859136"/>
        <c:axId val="1587859616"/>
        <c:extLst/>
      </c:lineChart>
      <c:catAx>
        <c:axId val="1587859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87859616"/>
        <c:crosses val="autoZero"/>
        <c:auto val="1"/>
        <c:lblAlgn val="ctr"/>
        <c:lblOffset val="100"/>
        <c:noMultiLvlLbl val="0"/>
      </c:catAx>
      <c:valAx>
        <c:axId val="1587859616"/>
        <c:scaling>
          <c:orientation val="minMax"/>
          <c:max val="5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87859136"/>
        <c:crosses val="autoZero"/>
        <c:crossBetween val="between"/>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39424708633944E-2"/>
          <c:y val="0.14616718927833136"/>
          <c:w val="0.92391914767091543"/>
          <c:h val="0.59882433279910807"/>
        </c:manualLayout>
      </c:layout>
      <c:lineChart>
        <c:grouping val="standard"/>
        <c:varyColors val="0"/>
        <c:ser>
          <c:idx val="1"/>
          <c:order val="0"/>
          <c:tx>
            <c:v>Counterfactual aggregate tariff rate (at 2024 USMCA compliance rates)</c:v>
          </c:tx>
          <c:spPr>
            <a:ln w="38100">
              <a:solidFill>
                <a:srgbClr val="F47721"/>
              </a:solidFill>
              <a:prstDash val="sysDash"/>
            </a:ln>
          </c:spPr>
          <c:marker>
            <c:symbol val="none"/>
          </c:marker>
          <c:cat>
            <c:numRef>
              <c:f>Data1!$A$2:$A$29</c:f>
              <c:numCache>
                <c:formatCode>m/d/yyyy</c:formatCode>
                <c:ptCount val="28"/>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numCache>
            </c:numRef>
          </c:cat>
          <c:val>
            <c:numRef>
              <c:f>Data1!$C$2:$C$29</c:f>
              <c:numCache>
                <c:formatCode>0.0</c:formatCode>
                <c:ptCount val="28"/>
                <c:pt idx="0">
                  <c:v>2.4758952206156501</c:v>
                </c:pt>
                <c:pt idx="1">
                  <c:v>2.4302460558126602</c:v>
                </c:pt>
                <c:pt idx="2">
                  <c:v>2.2115445497564101</c:v>
                </c:pt>
                <c:pt idx="3">
                  <c:v>2.1655505155275399</c:v>
                </c:pt>
                <c:pt idx="4">
                  <c:v>2.2282604513605202</c:v>
                </c:pt>
                <c:pt idx="5">
                  <c:v>2.32478398373329</c:v>
                </c:pt>
                <c:pt idx="6">
                  <c:v>2.47375233080361</c:v>
                </c:pt>
                <c:pt idx="7">
                  <c:v>2.49605949991785</c:v>
                </c:pt>
                <c:pt idx="8">
                  <c:v>2.3837675484627301</c:v>
                </c:pt>
                <c:pt idx="9">
                  <c:v>2.3037733566337599</c:v>
                </c:pt>
                <c:pt idx="10">
                  <c:v>2.3093370643195001</c:v>
                </c:pt>
                <c:pt idx="11">
                  <c:v>2.3119015374710101</c:v>
                </c:pt>
                <c:pt idx="12">
                  <c:v>2.2038377272295899</c:v>
                </c:pt>
                <c:pt idx="13">
                  <c:v>2.3079913684318698</c:v>
                </c:pt>
                <c:pt idx="14">
                  <c:v>3.8233169275384302</c:v>
                </c:pt>
                <c:pt idx="15">
                  <c:v>7.4562259690371597</c:v>
                </c:pt>
                <c:pt idx="16">
                  <c:v>9.2950273056243802</c:v>
                </c:pt>
                <c:pt idx="17">
                  <c:v>9.5915615285562605</c:v>
                </c:pt>
                <c:pt idx="18">
                  <c:v>10.493216901862199</c:v>
                </c:pt>
                <c:pt idx="19">
                  <c:v>11.5816238471118</c:v>
                </c:pt>
                <c:pt idx="20">
                  <c:v>11.649945163518399</c:v>
                </c:pt>
                <c:pt idx="21">
                  <c:v>12.2045528330825</c:v>
                </c:pt>
                <c:pt idx="22">
                  <c:v>11.103736168900801</c:v>
                </c:pt>
                <c:pt idx="23">
                  <c:v>10.2164808567614</c:v>
                </c:pt>
                <c:pt idx="24">
                  <c:v>10.768707116934699</c:v>
                </c:pt>
                <c:pt idx="25">
                  <c:v>9.2409125479143093</c:v>
                </c:pt>
                <c:pt idx="26">
                  <c:v>7.1486812038402201</c:v>
                </c:pt>
                <c:pt idx="27">
                  <c:v>6.9222623541226396</c:v>
                </c:pt>
              </c:numCache>
            </c:numRef>
          </c:val>
          <c:smooth val="0"/>
          <c:extLst>
            <c:ext xmlns:c16="http://schemas.microsoft.com/office/drawing/2014/chart" uri="{C3380CC4-5D6E-409C-BE32-E72D297353CC}">
              <c16:uniqueId val="{00000001-B13F-4A8E-901C-C197E193C190}"/>
            </c:ext>
          </c:extLst>
        </c:ser>
        <c:ser>
          <c:idx val="0"/>
          <c:order val="1"/>
          <c:tx>
            <c:v>Collected aggregate tariff rate</c:v>
          </c:tx>
          <c:spPr>
            <a:ln w="38100">
              <a:solidFill>
                <a:srgbClr val="2B5280"/>
              </a:solidFill>
            </a:ln>
          </c:spPr>
          <c:marker>
            <c:symbol val="none"/>
          </c:marker>
          <c:cat>
            <c:numRef>
              <c:f>Data1!$A$2:$A$29</c:f>
              <c:numCache>
                <c:formatCode>m/d/yyyy</c:formatCode>
                <c:ptCount val="28"/>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numCache>
            </c:numRef>
          </c:cat>
          <c:val>
            <c:numRef>
              <c:f>Data1!$B$2:$B$29</c:f>
              <c:numCache>
                <c:formatCode>0.0</c:formatCode>
                <c:ptCount val="28"/>
                <c:pt idx="0">
                  <c:v>2.4751960604791901</c:v>
                </c:pt>
                <c:pt idx="1">
                  <c:v>2.4281999721959</c:v>
                </c:pt>
                <c:pt idx="2">
                  <c:v>2.2093403216209699</c:v>
                </c:pt>
                <c:pt idx="3">
                  <c:v>2.1652620619446199</c:v>
                </c:pt>
                <c:pt idx="4">
                  <c:v>2.2282843016772902</c:v>
                </c:pt>
                <c:pt idx="5">
                  <c:v>2.3258167909459702</c:v>
                </c:pt>
                <c:pt idx="6">
                  <c:v>2.47465416610485</c:v>
                </c:pt>
                <c:pt idx="7">
                  <c:v>2.4966405518700299</c:v>
                </c:pt>
                <c:pt idx="8">
                  <c:v>2.3843546810833698</c:v>
                </c:pt>
                <c:pt idx="9">
                  <c:v>2.3036015994222399</c:v>
                </c:pt>
                <c:pt idx="10">
                  <c:v>2.3094527507179898</c:v>
                </c:pt>
                <c:pt idx="11">
                  <c:v>2.3129811894537999</c:v>
                </c:pt>
                <c:pt idx="12">
                  <c:v>2.2069681068423899</c:v>
                </c:pt>
                <c:pt idx="13">
                  <c:v>2.3113662572000901</c:v>
                </c:pt>
                <c:pt idx="14">
                  <c:v>3.8161949059201499</c:v>
                </c:pt>
                <c:pt idx="15">
                  <c:v>7.4209764815095403</c:v>
                </c:pt>
                <c:pt idx="16">
                  <c:v>9.2778753794856694</c:v>
                </c:pt>
                <c:pt idx="17">
                  <c:v>9.55625561010552</c:v>
                </c:pt>
                <c:pt idx="18">
                  <c:v>9.7465547481879398</c:v>
                </c:pt>
                <c:pt idx="19">
                  <c:v>10.5519919788658</c:v>
                </c:pt>
                <c:pt idx="20">
                  <c:v>10.6524248647044</c:v>
                </c:pt>
                <c:pt idx="21">
                  <c:v>10.908800103406</c:v>
                </c:pt>
                <c:pt idx="22">
                  <c:v>9.9907441649260207</c:v>
                </c:pt>
                <c:pt idx="23">
                  <c:v>9.4158657588005301</c:v>
                </c:pt>
                <c:pt idx="24">
                  <c:v>9.8716444771788403</c:v>
                </c:pt>
                <c:pt idx="25">
                  <c:v>8.4769781073723198</c:v>
                </c:pt>
                <c:pt idx="26">
                  <c:v>6.8485613536074901</c:v>
                </c:pt>
                <c:pt idx="27">
                  <c:v>6.7393903812781897</c:v>
                </c:pt>
              </c:numCache>
            </c:numRef>
          </c:val>
          <c:smooth val="0"/>
          <c:extLst>
            <c:ext xmlns:c16="http://schemas.microsoft.com/office/drawing/2014/chart" uri="{C3380CC4-5D6E-409C-BE32-E72D297353CC}">
              <c16:uniqueId val="{00000000-B13F-4A8E-901C-C197E193C190}"/>
            </c:ext>
          </c:extLst>
        </c:ser>
        <c:dLbls>
          <c:showLegendKey val="0"/>
          <c:showVal val="0"/>
          <c:showCatName val="0"/>
          <c:showSerName val="0"/>
          <c:showPercent val="0"/>
          <c:showBubbleSize val="0"/>
        </c:dLbls>
        <c:smooth val="0"/>
        <c:axId val="181672664"/>
        <c:axId val="181673448"/>
      </c:lineChart>
      <c:dateAx>
        <c:axId val="181672664"/>
        <c:scaling>
          <c:orientation val="minMax"/>
          <c:min val="45292"/>
        </c:scaling>
        <c:delete val="0"/>
        <c:axPos val="b"/>
        <c:numFmt formatCode="[$-409]mmm\ yy;@" sourceLinked="0"/>
        <c:majorTickMark val="out"/>
        <c:minorTickMark val="none"/>
        <c:tickLblPos val="low"/>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181673448"/>
        <c:crosses val="autoZero"/>
        <c:auto val="1"/>
        <c:lblOffset val="100"/>
        <c:baseTimeUnit val="months"/>
        <c:majorUnit val="3"/>
        <c:majorTimeUnit val="months"/>
      </c:dateAx>
      <c:valAx>
        <c:axId val="181673448"/>
        <c:scaling>
          <c:orientation val="minMax"/>
          <c:min val="0"/>
        </c:scaling>
        <c:delete val="0"/>
        <c:axPos val="l"/>
        <c:numFmt formatCode="#,##0" sourceLinked="0"/>
        <c:majorTickMark val="out"/>
        <c:minorTickMark val="none"/>
        <c:tickLblPos val="low"/>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181672664"/>
        <c:crossesAt val="45292"/>
        <c:crossBetween val="midCat"/>
      </c:valAx>
      <c:spPr>
        <a:noFill/>
      </c:spPr>
    </c:plotArea>
    <c:legend>
      <c:legendPos val="r"/>
      <c:layout>
        <c:manualLayout>
          <c:xMode val="edge"/>
          <c:yMode val="edge"/>
          <c:x val="4.459391030348598E-2"/>
          <c:y val="0.17531619167073142"/>
          <c:w val="0.56344064291766649"/>
          <c:h val="9.5858778714607573E-2"/>
        </c:manualLayout>
      </c:layout>
      <c:overlay val="0"/>
      <c:txPr>
        <a:bodyPr/>
        <a:lstStyle/>
        <a:p>
          <a:pPr>
            <a:defRPr sz="1200">
              <a:solidFill>
                <a:srgbClr val="000000"/>
              </a:solidFill>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FFFFFF"/>
    </a:solidFill>
    <a:ln>
      <a:noFill/>
    </a:ln>
  </c:spPr>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724569756281831E-2"/>
          <c:y val="0.15045065384526052"/>
          <c:w val="0.93819395621166768"/>
          <c:h val="0.64626279237219242"/>
        </c:manualLayout>
      </c:layout>
      <c:barChart>
        <c:barDir val="bar"/>
        <c:grouping val="stacked"/>
        <c:varyColors val="0"/>
        <c:ser>
          <c:idx val="1"/>
          <c:order val="0"/>
          <c:tx>
            <c:strRef>
              <c:f>Data2all!$B$1</c:f>
              <c:strCache>
                <c:ptCount val="1"/>
                <c:pt idx="0">
                  <c:v>Canada</c:v>
                </c:pt>
              </c:strCache>
            </c:strRef>
          </c:tx>
          <c:spPr>
            <a:solidFill>
              <a:schemeClr val="accent5"/>
            </a:solidFill>
            <a:ln w="38100">
              <a:solidFill>
                <a:schemeClr val="accent5"/>
              </a:solidFill>
            </a:ln>
          </c:spPr>
          <c:invertIfNegative val="0"/>
          <c:cat>
            <c:strRef>
              <c:f>Data2all!$A$2:$A$28</c:f>
              <c:strCache>
                <c:ptCount val="27"/>
                <c:pt idx="0">
                  <c:v>Educational books</c:v>
                </c:pt>
                <c:pt idx="1">
                  <c:v>Recreational books</c:v>
                </c:pt>
                <c:pt idx="2">
                  <c:v>Men's and boys' clothing</c:v>
                </c:pt>
                <c:pt idx="3">
                  <c:v>New motor vehicles</c:v>
                </c:pt>
                <c:pt idx="4">
                  <c:v>Women's and girls' clothing</c:v>
                </c:pt>
                <c:pt idx="5">
                  <c:v>Other clothing materials and footwear</c:v>
                </c:pt>
                <c:pt idx="6">
                  <c:v>Luggage and similar personal items</c:v>
                </c:pt>
                <c:pt idx="7">
                  <c:v>Musical instruments</c:v>
                </c:pt>
                <c:pt idx="8">
                  <c:v>Net purchases of used motor vehicles</c:v>
                </c:pt>
                <c:pt idx="9">
                  <c:v>Recreational items</c:v>
                </c:pt>
                <c:pt idx="10">
                  <c:v>Motor vehicle parts and accessories</c:v>
                </c:pt>
                <c:pt idx="11">
                  <c:v>Sports and recreational vehicles</c:v>
                </c:pt>
                <c:pt idx="12">
                  <c:v>Sporting equipment and guns</c:v>
                </c:pt>
                <c:pt idx="13">
                  <c:v>Therapeutic appliances and equipment</c:v>
                </c:pt>
                <c:pt idx="14">
                  <c:v>Glassware and tableware</c:v>
                </c:pt>
                <c:pt idx="15">
                  <c:v>Jewelry and watches</c:v>
                </c:pt>
                <c:pt idx="16">
                  <c:v>Tobacco</c:v>
                </c:pt>
                <c:pt idx="17">
                  <c:v>Magazines, newspapers, and stationery</c:v>
                </c:pt>
                <c:pt idx="18">
                  <c:v>Pharmaceutical and other medical products</c:v>
                </c:pt>
                <c:pt idx="19">
                  <c:v>Personal care products</c:v>
                </c:pt>
                <c:pt idx="20">
                  <c:v>Household appliances</c:v>
                </c:pt>
                <c:pt idx="21">
                  <c:v>Tools and equipment for house and garden</c:v>
                </c:pt>
                <c:pt idx="22">
                  <c:v>Furniture and furnishings</c:v>
                </c:pt>
                <c:pt idx="23">
                  <c:v>AV and information processing</c:v>
                </c:pt>
                <c:pt idx="24">
                  <c:v>Household supplies</c:v>
                </c:pt>
                <c:pt idx="25">
                  <c:v>Telephone and facsimile equipment</c:v>
                </c:pt>
                <c:pt idx="26">
                  <c:v>Children's and infants' clothing</c:v>
                </c:pt>
              </c:strCache>
            </c:strRef>
          </c:cat>
          <c:val>
            <c:numRef>
              <c:f>Data2all!$B$2:$B$28</c:f>
              <c:numCache>
                <c:formatCode>General</c:formatCode>
                <c:ptCount val="27"/>
                <c:pt idx="0">
                  <c:v>1.66515022718236E-3</c:v>
                </c:pt>
                <c:pt idx="1">
                  <c:v>1.0514018110350401E-2</c:v>
                </c:pt>
                <c:pt idx="2">
                  <c:v>4.5195044372165399E-2</c:v>
                </c:pt>
                <c:pt idx="3">
                  <c:v>5.4801103104216799E-2</c:v>
                </c:pt>
                <c:pt idx="4">
                  <c:v>6.0553285340595397E-2</c:v>
                </c:pt>
                <c:pt idx="5">
                  <c:v>5.7278976871968403E-2</c:v>
                </c:pt>
                <c:pt idx="6">
                  <c:v>7.2839634033565095E-2</c:v>
                </c:pt>
                <c:pt idx="7">
                  <c:v>0.23645542735602401</c:v>
                </c:pt>
                <c:pt idx="8">
                  <c:v>0.33654421213833602</c:v>
                </c:pt>
                <c:pt idx="9">
                  <c:v>0.29898298922356498</c:v>
                </c:pt>
                <c:pt idx="10">
                  <c:v>0.143608459677186</c:v>
                </c:pt>
                <c:pt idx="11">
                  <c:v>0.17330725802545499</c:v>
                </c:pt>
                <c:pt idx="12">
                  <c:v>0.40655897162883597</c:v>
                </c:pt>
                <c:pt idx="13">
                  <c:v>0.23384938028337801</c:v>
                </c:pt>
                <c:pt idx="14">
                  <c:v>0.41641673990165701</c:v>
                </c:pt>
                <c:pt idx="15">
                  <c:v>0.23437603635740001</c:v>
                </c:pt>
                <c:pt idx="16">
                  <c:v>0.57842704961523195</c:v>
                </c:pt>
                <c:pt idx="17">
                  <c:v>0.73990777888486303</c:v>
                </c:pt>
                <c:pt idx="18">
                  <c:v>1.05700811494545</c:v>
                </c:pt>
                <c:pt idx="19">
                  <c:v>0.68384943493760098</c:v>
                </c:pt>
                <c:pt idx="20">
                  <c:v>0.33102309915539302</c:v>
                </c:pt>
                <c:pt idx="21">
                  <c:v>0.83812722745817103</c:v>
                </c:pt>
                <c:pt idx="22">
                  <c:v>0.92841478127685495</c:v>
                </c:pt>
                <c:pt idx="23">
                  <c:v>8.5544609784024395E-2</c:v>
                </c:pt>
                <c:pt idx="24">
                  <c:v>1.85229541085562</c:v>
                </c:pt>
                <c:pt idx="25">
                  <c:v>8.6278487612969898E-2</c:v>
                </c:pt>
                <c:pt idx="26">
                  <c:v>2.50232311677693</c:v>
                </c:pt>
              </c:numCache>
            </c:numRef>
          </c:val>
          <c:extLst>
            <c:ext xmlns:c16="http://schemas.microsoft.com/office/drawing/2014/chart" uri="{C3380CC4-5D6E-409C-BE32-E72D297353CC}">
              <c16:uniqueId val="{00000001-0474-481D-ABF5-B5A870DDB99C}"/>
            </c:ext>
          </c:extLst>
        </c:ser>
        <c:ser>
          <c:idx val="0"/>
          <c:order val="1"/>
          <c:tx>
            <c:strRef>
              <c:f>Data2all!$C$1</c:f>
              <c:strCache>
                <c:ptCount val="1"/>
                <c:pt idx="0">
                  <c:v>Mexico</c:v>
                </c:pt>
              </c:strCache>
            </c:strRef>
          </c:tx>
          <c:spPr>
            <a:solidFill>
              <a:schemeClr val="accent2"/>
            </a:solidFill>
            <a:ln w="38100">
              <a:solidFill>
                <a:srgbClr val="F47721"/>
              </a:solidFill>
              <a:prstDash val="solid"/>
            </a:ln>
          </c:spPr>
          <c:invertIfNegative val="0"/>
          <c:cat>
            <c:strRef>
              <c:f>Data2all!$A$2:$A$28</c:f>
              <c:strCache>
                <c:ptCount val="27"/>
                <c:pt idx="0">
                  <c:v>Educational books</c:v>
                </c:pt>
                <c:pt idx="1">
                  <c:v>Recreational books</c:v>
                </c:pt>
                <c:pt idx="2">
                  <c:v>Men's and boys' clothing</c:v>
                </c:pt>
                <c:pt idx="3">
                  <c:v>New motor vehicles</c:v>
                </c:pt>
                <c:pt idx="4">
                  <c:v>Women's and girls' clothing</c:v>
                </c:pt>
                <c:pt idx="5">
                  <c:v>Other clothing materials and footwear</c:v>
                </c:pt>
                <c:pt idx="6">
                  <c:v>Luggage and similar personal items</c:v>
                </c:pt>
                <c:pt idx="7">
                  <c:v>Musical instruments</c:v>
                </c:pt>
                <c:pt idx="8">
                  <c:v>Net purchases of used motor vehicles</c:v>
                </c:pt>
                <c:pt idx="9">
                  <c:v>Recreational items</c:v>
                </c:pt>
                <c:pt idx="10">
                  <c:v>Motor vehicle parts and accessories</c:v>
                </c:pt>
                <c:pt idx="11">
                  <c:v>Sports and recreational vehicles</c:v>
                </c:pt>
                <c:pt idx="12">
                  <c:v>Sporting equipment and guns</c:v>
                </c:pt>
                <c:pt idx="13">
                  <c:v>Therapeutic appliances and equipment</c:v>
                </c:pt>
                <c:pt idx="14">
                  <c:v>Glassware and tableware</c:v>
                </c:pt>
                <c:pt idx="15">
                  <c:v>Jewelry and watches</c:v>
                </c:pt>
                <c:pt idx="16">
                  <c:v>Tobacco</c:v>
                </c:pt>
                <c:pt idx="17">
                  <c:v>Magazines, newspapers, and stationery</c:v>
                </c:pt>
                <c:pt idx="18">
                  <c:v>Pharmaceutical and other medical products</c:v>
                </c:pt>
                <c:pt idx="19">
                  <c:v>Personal care products</c:v>
                </c:pt>
                <c:pt idx="20">
                  <c:v>Household appliances</c:v>
                </c:pt>
                <c:pt idx="21">
                  <c:v>Tools and equipment for house and garden</c:v>
                </c:pt>
                <c:pt idx="22">
                  <c:v>Furniture and furnishings</c:v>
                </c:pt>
                <c:pt idx="23">
                  <c:v>AV and information processing</c:v>
                </c:pt>
                <c:pt idx="24">
                  <c:v>Household supplies</c:v>
                </c:pt>
                <c:pt idx="25">
                  <c:v>Telephone and facsimile equipment</c:v>
                </c:pt>
                <c:pt idx="26">
                  <c:v>Children's and infants' clothing</c:v>
                </c:pt>
              </c:strCache>
            </c:strRef>
          </c:cat>
          <c:val>
            <c:numRef>
              <c:f>Data2all!$C$2:$C$28</c:f>
              <c:numCache>
                <c:formatCode>General</c:formatCode>
                <c:ptCount val="27"/>
                <c:pt idx="0">
                  <c:v>2.29553145234048E-4</c:v>
                </c:pt>
                <c:pt idx="1">
                  <c:v>6.7299748179530296E-3</c:v>
                </c:pt>
                <c:pt idx="2">
                  <c:v>0.24679300146359301</c:v>
                </c:pt>
                <c:pt idx="3">
                  <c:v>0.23883009241561501</c:v>
                </c:pt>
                <c:pt idx="4">
                  <c:v>0.237099663542855</c:v>
                </c:pt>
                <c:pt idx="5">
                  <c:v>0.243270613319056</c:v>
                </c:pt>
                <c:pt idx="6">
                  <c:v>0.237977801027554</c:v>
                </c:pt>
                <c:pt idx="7">
                  <c:v>0.105419696819243</c:v>
                </c:pt>
                <c:pt idx="8">
                  <c:v>4.6395082645122099E-2</c:v>
                </c:pt>
                <c:pt idx="9">
                  <c:v>0.11180038437973799</c:v>
                </c:pt>
                <c:pt idx="10">
                  <c:v>0.26899741625479801</c:v>
                </c:pt>
                <c:pt idx="11">
                  <c:v>0.36192734899864398</c:v>
                </c:pt>
                <c:pt idx="12">
                  <c:v>0.26262237498444502</c:v>
                </c:pt>
                <c:pt idx="13">
                  <c:v>0.50802177356947198</c:v>
                </c:pt>
                <c:pt idx="14">
                  <c:v>0.35753426896379598</c:v>
                </c:pt>
                <c:pt idx="15">
                  <c:v>0.59921926219530297</c:v>
                </c:pt>
                <c:pt idx="16">
                  <c:v>0.28145675578875301</c:v>
                </c:pt>
                <c:pt idx="17">
                  <c:v>0.13422055658614801</c:v>
                </c:pt>
                <c:pt idx="18">
                  <c:v>0.21961586224080301</c:v>
                </c:pt>
                <c:pt idx="19">
                  <c:v>0.67954760216687304</c:v>
                </c:pt>
                <c:pt idx="20">
                  <c:v>1.3554895301773999</c:v>
                </c:pt>
                <c:pt idx="21">
                  <c:v>0.861488744097203</c:v>
                </c:pt>
                <c:pt idx="22">
                  <c:v>0.878420194362731</c:v>
                </c:pt>
                <c:pt idx="23">
                  <c:v>2.0490236701799902</c:v>
                </c:pt>
                <c:pt idx="24">
                  <c:v>0.39344165200950698</c:v>
                </c:pt>
                <c:pt idx="25">
                  <c:v>2.2378415752977601</c:v>
                </c:pt>
                <c:pt idx="26">
                  <c:v>0.48134839480118902</c:v>
                </c:pt>
              </c:numCache>
            </c:numRef>
          </c:val>
          <c:extLst>
            <c:ext xmlns:c16="http://schemas.microsoft.com/office/drawing/2014/chart" uri="{C3380CC4-5D6E-409C-BE32-E72D297353CC}">
              <c16:uniqueId val="{00000003-0474-481D-ABF5-B5A870DDB99C}"/>
            </c:ext>
          </c:extLst>
        </c:ser>
        <c:dLbls>
          <c:showLegendKey val="0"/>
          <c:showVal val="0"/>
          <c:showCatName val="0"/>
          <c:showSerName val="0"/>
          <c:showPercent val="0"/>
          <c:showBubbleSize val="0"/>
        </c:dLbls>
        <c:gapWidth val="150"/>
        <c:overlap val="100"/>
        <c:axId val="181672664"/>
        <c:axId val="181673448"/>
      </c:barChart>
      <c:catAx>
        <c:axId val="181672664"/>
        <c:scaling>
          <c:orientation val="minMax"/>
          <c:min val="1"/>
        </c:scaling>
        <c:delete val="0"/>
        <c:axPos val="l"/>
        <c:numFmt formatCode="[$-409]mmm\ yy;@" sourceLinked="0"/>
        <c:majorTickMark val="out"/>
        <c:minorTickMark val="none"/>
        <c:tickLblPos val="low"/>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181673448"/>
        <c:crosses val="autoZero"/>
        <c:auto val="1"/>
        <c:lblAlgn val="ctr"/>
        <c:lblOffset val="100"/>
        <c:tickLblSkip val="1"/>
        <c:noMultiLvlLbl val="0"/>
      </c:catAx>
      <c:valAx>
        <c:axId val="181673448"/>
        <c:scaling>
          <c:orientation val="minMax"/>
          <c:max val="3"/>
          <c:min val="0"/>
        </c:scaling>
        <c:delete val="0"/>
        <c:axPos val="b"/>
        <c:numFmt formatCode="#,##0" sourceLinked="0"/>
        <c:majorTickMark val="out"/>
        <c:minorTickMark val="none"/>
        <c:tickLblPos val="low"/>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181672664"/>
        <c:crosses val="autoZero"/>
        <c:crossBetween val="between"/>
        <c:majorUnit val="1"/>
      </c:valAx>
      <c:spPr>
        <a:noFill/>
      </c:spPr>
    </c:plotArea>
    <c:legend>
      <c:legendPos val="r"/>
      <c:layout>
        <c:manualLayout>
          <c:xMode val="edge"/>
          <c:yMode val="edge"/>
          <c:x val="0.86674972094563041"/>
          <c:y val="0.65673212087427113"/>
          <c:w val="0.10451900551491931"/>
          <c:h val="9.0977725129491566E-2"/>
        </c:manualLayout>
      </c:layout>
      <c:overlay val="0"/>
      <c:txPr>
        <a:bodyPr/>
        <a:lstStyle/>
        <a:p>
          <a:pPr>
            <a:defRPr sz="1200">
              <a:solidFill>
                <a:srgbClr val="000000"/>
              </a:solidFill>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FFFFFF"/>
    </a:solidFill>
    <a:ln>
      <a:noFill/>
    </a:ln>
  </c:spPr>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724569756281831E-2"/>
          <c:y val="0.15045065384526052"/>
          <c:w val="0.93819395621166768"/>
          <c:h val="0.64626279237219242"/>
        </c:manualLayout>
      </c:layout>
      <c:barChart>
        <c:barDir val="bar"/>
        <c:grouping val="stacked"/>
        <c:varyColors val="0"/>
        <c:ser>
          <c:idx val="1"/>
          <c:order val="0"/>
          <c:tx>
            <c:strRef>
              <c:f>Data2!$B$1</c:f>
              <c:strCache>
                <c:ptCount val="1"/>
                <c:pt idx="0">
                  <c:v>Canada</c:v>
                </c:pt>
              </c:strCache>
            </c:strRef>
          </c:tx>
          <c:spPr>
            <a:solidFill>
              <a:schemeClr val="accent5"/>
            </a:solidFill>
            <a:ln w="38100">
              <a:solidFill>
                <a:schemeClr val="accent5"/>
              </a:solidFill>
            </a:ln>
          </c:spPr>
          <c:invertIfNegative val="0"/>
          <c:cat>
            <c:strRef>
              <c:f>Data2!$A$3:$A$22</c:f>
              <c:strCache>
                <c:ptCount val="20"/>
                <c:pt idx="0">
                  <c:v>Men's and boys' clothing</c:v>
                </c:pt>
                <c:pt idx="1">
                  <c:v>New motor vehicles</c:v>
                </c:pt>
                <c:pt idx="2">
                  <c:v>Women's and girls' clothing</c:v>
                </c:pt>
                <c:pt idx="3">
                  <c:v>Other clothing materials and footwear</c:v>
                </c:pt>
                <c:pt idx="4">
                  <c:v>Luggage and similar personal items</c:v>
                </c:pt>
                <c:pt idx="5">
                  <c:v>Musical instruments</c:v>
                </c:pt>
                <c:pt idx="6">
                  <c:v>Motor vehicle parts and accessories</c:v>
                </c:pt>
                <c:pt idx="7">
                  <c:v>Sporting equipment and guns</c:v>
                </c:pt>
                <c:pt idx="8">
                  <c:v>Therapeutic appliances and equipment</c:v>
                </c:pt>
                <c:pt idx="9">
                  <c:v>Glassware and tableware</c:v>
                </c:pt>
                <c:pt idx="10">
                  <c:v>Jewelry and watches</c:v>
                </c:pt>
                <c:pt idx="11">
                  <c:v>Pharmaceutical and other medical products</c:v>
                </c:pt>
                <c:pt idx="12">
                  <c:v>Personal care products</c:v>
                </c:pt>
                <c:pt idx="13">
                  <c:v>Household appliances</c:v>
                </c:pt>
                <c:pt idx="14">
                  <c:v>Tools and equipment for house and garden</c:v>
                </c:pt>
                <c:pt idx="15">
                  <c:v>Furniture and furnishings</c:v>
                </c:pt>
                <c:pt idx="16">
                  <c:v>AV and information processing</c:v>
                </c:pt>
                <c:pt idx="17">
                  <c:v>Household supplies</c:v>
                </c:pt>
                <c:pt idx="18">
                  <c:v>Telephone and facsimile equipment</c:v>
                </c:pt>
                <c:pt idx="19">
                  <c:v>Children's and infants' clothing</c:v>
                </c:pt>
              </c:strCache>
            </c:strRef>
          </c:cat>
          <c:val>
            <c:numRef>
              <c:f>Data2!$B$3:$B$22</c:f>
              <c:numCache>
                <c:formatCode>0.0</c:formatCode>
                <c:ptCount val="20"/>
                <c:pt idx="0">
                  <c:v>4.5195044372165399E-2</c:v>
                </c:pt>
                <c:pt idx="1">
                  <c:v>5.4801103104216799E-2</c:v>
                </c:pt>
                <c:pt idx="2">
                  <c:v>6.0553285340595397E-2</c:v>
                </c:pt>
                <c:pt idx="3">
                  <c:v>5.7278976871968403E-2</c:v>
                </c:pt>
                <c:pt idx="4">
                  <c:v>7.2839634033565095E-2</c:v>
                </c:pt>
                <c:pt idx="5">
                  <c:v>0.23645542735602401</c:v>
                </c:pt>
                <c:pt idx="6">
                  <c:v>0.143608459677186</c:v>
                </c:pt>
                <c:pt idx="7">
                  <c:v>0.40655897162883597</c:v>
                </c:pt>
                <c:pt idx="8">
                  <c:v>0.23384938028337801</c:v>
                </c:pt>
                <c:pt idx="9">
                  <c:v>0.41641673990165701</c:v>
                </c:pt>
                <c:pt idx="10">
                  <c:v>0.23437603635740001</c:v>
                </c:pt>
                <c:pt idx="11">
                  <c:v>1.05700811494545</c:v>
                </c:pt>
                <c:pt idx="12">
                  <c:v>0.68384943493760098</c:v>
                </c:pt>
                <c:pt idx="13">
                  <c:v>0.33102309915539302</c:v>
                </c:pt>
                <c:pt idx="14">
                  <c:v>0.83812722745817103</c:v>
                </c:pt>
                <c:pt idx="15">
                  <c:v>0.92841478127685495</c:v>
                </c:pt>
                <c:pt idx="16">
                  <c:v>8.5544609784024395E-2</c:v>
                </c:pt>
                <c:pt idx="17">
                  <c:v>1.85229541085562</c:v>
                </c:pt>
                <c:pt idx="18">
                  <c:v>8.6278487612969898E-2</c:v>
                </c:pt>
                <c:pt idx="19">
                  <c:v>2.50232311677693</c:v>
                </c:pt>
              </c:numCache>
            </c:numRef>
          </c:val>
          <c:extLst>
            <c:ext xmlns:c16="http://schemas.microsoft.com/office/drawing/2014/chart" uri="{C3380CC4-5D6E-409C-BE32-E72D297353CC}">
              <c16:uniqueId val="{00000000-AE90-4519-8BAF-7369AAE4995A}"/>
            </c:ext>
          </c:extLst>
        </c:ser>
        <c:ser>
          <c:idx val="0"/>
          <c:order val="1"/>
          <c:tx>
            <c:strRef>
              <c:f>Data2!$C$1</c:f>
              <c:strCache>
                <c:ptCount val="1"/>
                <c:pt idx="0">
                  <c:v>Mexico</c:v>
                </c:pt>
              </c:strCache>
            </c:strRef>
          </c:tx>
          <c:spPr>
            <a:solidFill>
              <a:schemeClr val="accent2"/>
            </a:solidFill>
            <a:ln w="38100">
              <a:solidFill>
                <a:srgbClr val="F47721"/>
              </a:solidFill>
              <a:prstDash val="solid"/>
            </a:ln>
          </c:spPr>
          <c:invertIfNegative val="0"/>
          <c:cat>
            <c:strRef>
              <c:f>Data2!$A$3:$A$22</c:f>
              <c:strCache>
                <c:ptCount val="20"/>
                <c:pt idx="0">
                  <c:v>Men's and boys' clothing</c:v>
                </c:pt>
                <c:pt idx="1">
                  <c:v>New motor vehicles</c:v>
                </c:pt>
                <c:pt idx="2">
                  <c:v>Women's and girls' clothing</c:v>
                </c:pt>
                <c:pt idx="3">
                  <c:v>Other clothing materials and footwear</c:v>
                </c:pt>
                <c:pt idx="4">
                  <c:v>Luggage and similar personal items</c:v>
                </c:pt>
                <c:pt idx="5">
                  <c:v>Musical instruments</c:v>
                </c:pt>
                <c:pt idx="6">
                  <c:v>Motor vehicle parts and accessories</c:v>
                </c:pt>
                <c:pt idx="7">
                  <c:v>Sporting equipment and guns</c:v>
                </c:pt>
                <c:pt idx="8">
                  <c:v>Therapeutic appliances and equipment</c:v>
                </c:pt>
                <c:pt idx="9">
                  <c:v>Glassware and tableware</c:v>
                </c:pt>
                <c:pt idx="10">
                  <c:v>Jewelry and watches</c:v>
                </c:pt>
                <c:pt idx="11">
                  <c:v>Pharmaceutical and other medical products</c:v>
                </c:pt>
                <c:pt idx="12">
                  <c:v>Personal care products</c:v>
                </c:pt>
                <c:pt idx="13">
                  <c:v>Household appliances</c:v>
                </c:pt>
                <c:pt idx="14">
                  <c:v>Tools and equipment for house and garden</c:v>
                </c:pt>
                <c:pt idx="15">
                  <c:v>Furniture and furnishings</c:v>
                </c:pt>
                <c:pt idx="16">
                  <c:v>AV and information processing</c:v>
                </c:pt>
                <c:pt idx="17">
                  <c:v>Household supplies</c:v>
                </c:pt>
                <c:pt idx="18">
                  <c:v>Telephone and facsimile equipment</c:v>
                </c:pt>
                <c:pt idx="19">
                  <c:v>Children's and infants' clothing</c:v>
                </c:pt>
              </c:strCache>
            </c:strRef>
          </c:cat>
          <c:val>
            <c:numRef>
              <c:f>Data2!$C$3:$C$22</c:f>
              <c:numCache>
                <c:formatCode>0.0</c:formatCode>
                <c:ptCount val="20"/>
                <c:pt idx="0">
                  <c:v>0.24679300146359301</c:v>
                </c:pt>
                <c:pt idx="1">
                  <c:v>0.23883009241561501</c:v>
                </c:pt>
                <c:pt idx="2">
                  <c:v>0.237099663542855</c:v>
                </c:pt>
                <c:pt idx="3">
                  <c:v>0.243270613319056</c:v>
                </c:pt>
                <c:pt idx="4">
                  <c:v>0.237977801027554</c:v>
                </c:pt>
                <c:pt idx="5">
                  <c:v>0.105419696819243</c:v>
                </c:pt>
                <c:pt idx="6">
                  <c:v>0.26899741625479801</c:v>
                </c:pt>
                <c:pt idx="7">
                  <c:v>0.26262237498444502</c:v>
                </c:pt>
                <c:pt idx="8">
                  <c:v>0.50802177356947198</c:v>
                </c:pt>
                <c:pt idx="9">
                  <c:v>0.35753426896379598</c:v>
                </c:pt>
                <c:pt idx="10">
                  <c:v>0.59921926219530297</c:v>
                </c:pt>
                <c:pt idx="11">
                  <c:v>0.21961586224080301</c:v>
                </c:pt>
                <c:pt idx="12">
                  <c:v>0.67954760216687304</c:v>
                </c:pt>
                <c:pt idx="13">
                  <c:v>1.3554895301773999</c:v>
                </c:pt>
                <c:pt idx="14">
                  <c:v>0.861488744097203</c:v>
                </c:pt>
                <c:pt idx="15">
                  <c:v>0.878420194362731</c:v>
                </c:pt>
                <c:pt idx="16">
                  <c:v>2.0490236701799902</c:v>
                </c:pt>
                <c:pt idx="17">
                  <c:v>0.39344165200950698</c:v>
                </c:pt>
                <c:pt idx="18">
                  <c:v>2.2378415752977601</c:v>
                </c:pt>
                <c:pt idx="19">
                  <c:v>0.48134839480118902</c:v>
                </c:pt>
              </c:numCache>
            </c:numRef>
          </c:val>
          <c:extLst>
            <c:ext xmlns:c16="http://schemas.microsoft.com/office/drawing/2014/chart" uri="{C3380CC4-5D6E-409C-BE32-E72D297353CC}">
              <c16:uniqueId val="{00000001-AE90-4519-8BAF-7369AAE4995A}"/>
            </c:ext>
          </c:extLst>
        </c:ser>
        <c:dLbls>
          <c:showLegendKey val="0"/>
          <c:showVal val="0"/>
          <c:showCatName val="0"/>
          <c:showSerName val="0"/>
          <c:showPercent val="0"/>
          <c:showBubbleSize val="0"/>
        </c:dLbls>
        <c:gapWidth val="150"/>
        <c:overlap val="100"/>
        <c:axId val="181672664"/>
        <c:axId val="181673448"/>
      </c:barChart>
      <c:catAx>
        <c:axId val="181672664"/>
        <c:scaling>
          <c:orientation val="minMax"/>
          <c:min val="1"/>
        </c:scaling>
        <c:delete val="0"/>
        <c:axPos val="l"/>
        <c:numFmt formatCode="[$-409]mmm\ yy;@" sourceLinked="0"/>
        <c:majorTickMark val="out"/>
        <c:minorTickMark val="none"/>
        <c:tickLblPos val="low"/>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181673448"/>
        <c:crosses val="autoZero"/>
        <c:auto val="1"/>
        <c:lblAlgn val="ctr"/>
        <c:lblOffset val="100"/>
        <c:tickLblSkip val="1"/>
        <c:noMultiLvlLbl val="0"/>
      </c:catAx>
      <c:valAx>
        <c:axId val="181673448"/>
        <c:scaling>
          <c:orientation val="minMax"/>
          <c:max val="3"/>
          <c:min val="0"/>
        </c:scaling>
        <c:delete val="0"/>
        <c:axPos val="b"/>
        <c:numFmt formatCode="#,##0" sourceLinked="0"/>
        <c:majorTickMark val="out"/>
        <c:minorTickMark val="none"/>
        <c:tickLblPos val="low"/>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181672664"/>
        <c:crosses val="autoZero"/>
        <c:crossBetween val="between"/>
        <c:majorUnit val="1"/>
      </c:valAx>
      <c:spPr>
        <a:noFill/>
      </c:spPr>
    </c:plotArea>
    <c:legend>
      <c:legendPos val="r"/>
      <c:layout>
        <c:manualLayout>
          <c:xMode val="edge"/>
          <c:yMode val="edge"/>
          <c:x val="0.86674972094563041"/>
          <c:y val="0.65673212087427113"/>
          <c:w val="0.10451900551491931"/>
          <c:h val="9.0977725129491566E-2"/>
        </c:manualLayout>
      </c:layout>
      <c:overlay val="0"/>
      <c:txPr>
        <a:bodyPr/>
        <a:lstStyle/>
        <a:p>
          <a:pPr>
            <a:defRPr sz="1200">
              <a:solidFill>
                <a:srgbClr val="000000"/>
              </a:solidFill>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FFFFFF"/>
    </a:solidFill>
    <a:ln>
      <a:noFill/>
    </a:ln>
  </c:spPr>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chartsheets/_rels/sheet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4.bin"/></Relationships>
</file>

<file path=xl/chartsheets/_rels/sheet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5.bin"/></Relationships>
</file>

<file path=xl/chartsheets/_rels/sheet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6.bin"/></Relationships>
</file>

<file path=xl/chartsheets/_rels/sheet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7.bin"/></Relationships>
</file>

<file path=xl/chartsheets/_rels/sheet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8.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D8EAC2F-9636-4F25-9756-182F85E767EE}">
  <sheetPr>
    <tabColor rgb="FFB5E6A2"/>
  </sheetPr>
  <sheetViews>
    <sheetView zoomScale="109" workbookViewId="0" zoomToFit="1"/>
  </sheetViews>
  <pageMargins left="0.7" right="0.7" top="0.75" bottom="0.75" header="0.3" footer="0.3"/>
  <pageSetup orientation="landscape" r:id="rId1"/>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850C17B2-5443-4C5A-A3C5-ADC7CE4ECC77}">
  <sheetPr>
    <tabColor theme="9" tint="0.59999389629810485"/>
  </sheetPr>
  <sheetViews>
    <sheetView workbookViewId="0"/>
  </sheetViews>
  <pageMargins left="0.25" right="0.25" top="0.25" bottom="2.25" header="0.3" footer="0.3"/>
  <pageSetup orientation="landscape" horizontalDpi="4294967295" verticalDpi="4294967295" r:id="rId1"/>
  <headerFooter>
    <oddHeader>&amp;L&amp;"Calibri"&amp;11&amp;K000000NONCONFIDENTIAL // FRSONLY&amp;1#</oddHeader>
    <oddFooter>&amp;L&amp;F&amp;C&amp;A&amp;RDRAFT</oddFooter>
  </headerFooter>
  <drawing r:id="rId2"/>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606B4588-179B-4D0D-BCDF-29A9633599F5}">
  <sheetPr>
    <tabColor theme="9" tint="0.59999389629810485"/>
  </sheetPr>
  <sheetViews>
    <sheetView workbookViewId="0"/>
  </sheetViews>
  <pageMargins left="0.25" right="0.25" top="0.25" bottom="2.25" header="0.3" footer="0.3"/>
  <pageSetup orientation="landscape" horizontalDpi="4294967295" verticalDpi="4294967295" r:id="rId1"/>
  <headerFooter>
    <oddHeader>&amp;L&amp;"Calibri"&amp;11&amp;K000000NONCONFIDENTIAL // FRSONLY&amp;1#</oddHeader>
    <oddFooter>&amp;L&amp;F&amp;C&amp;A&amp;RDRAFT</oddFooter>
  </headerFooter>
  <drawing r:id="rId2"/>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03F567E-6C8E-4F4A-8301-5020CD276488}">
  <sheetPr>
    <tabColor theme="9" tint="0.59999389629810485"/>
  </sheetPr>
  <sheetViews>
    <sheetView tabSelected="1" workbookViewId="0"/>
  </sheetViews>
  <pageMargins left="0.25" right="0.25" top="0.25" bottom="2.25" header="0.3" footer="0.3"/>
  <pageSetup orientation="landscape" horizontalDpi="4294967295" verticalDpi="4294967295" r:id="rId1"/>
  <headerFooter>
    <oddHeader>&amp;L&amp;"Calibri"&amp;11&amp;K000000NONCONFIDENTIAL // FRSONLY&amp;1#</oddHeader>
    <oddFooter>&amp;L&amp;F&amp;C&amp;A&amp;RDRAFT</oddFooter>
  </headerFooter>
  <drawing r:id="rId2"/>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6EC99C3-5D19-4686-8A43-F67C42FC95DF}">
  <sheetPr>
    <tabColor theme="9" tint="0.59999389629810485"/>
  </sheetPr>
  <sheetViews>
    <sheetView workbookViewId="0"/>
  </sheetViews>
  <pageMargins left="0.25" right="0.25" top="0.25" bottom="2.25" header="0.3" footer="0.3"/>
  <pageSetup orientation="landscape" horizontalDpi="4294967295" verticalDpi="4294967295" r:id="rId1"/>
  <headerFooter>
    <oddHeader>&amp;L&amp;"Calibri"&amp;11&amp;K000000NONCONFIDENTIAL // FRSONLY&amp;1#</oddHeader>
    <oddFooter>&amp;L&amp;F&amp;C&amp;A&amp;RDRAFT</oddFooter>
  </headerFooter>
  <drawing r:id="rId2"/>
</chartsheet>
</file>

<file path=xl/chartsheets/sheet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3C9C8F50-D1D1-414B-8064-2F69D646641B}">
  <sheetPr>
    <tabColor theme="9" tint="0.59999389629810485"/>
  </sheetPr>
  <sheetViews>
    <sheetView zoomScale="110" workbookViewId="0"/>
  </sheetViews>
  <pageMargins left="0.25" right="0.25" top="0.25" bottom="2.25" header="0.3" footer="0.3"/>
  <pageSetup orientation="landscape" horizontalDpi="4294967295" verticalDpi="4294967295" r:id="rId1"/>
  <headerFooter>
    <oddHeader>&amp;L&amp;"Calibri"&amp;11&amp;K000000NONCONFIDENTIAL // FRSONLY&amp;1#</oddHeader>
    <oddFooter>&amp;L&amp;F&amp;C&amp;A&amp;RDRAFT</oddFooter>
  </headerFooter>
  <drawing r:id="rId2"/>
</chartsheet>
</file>

<file path=xl/chartsheets/sheet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5D253EAC-6FCE-4F86-9126-255A9E59EEE7}">
  <sheetPr>
    <tabColor theme="9" tint="0.59999389629810485"/>
  </sheetPr>
  <sheetViews>
    <sheetView zoomScale="110" workbookViewId="0"/>
  </sheetViews>
  <pageMargins left="0.25" right="0.25" top="0.25" bottom="2.25" header="0.3" footer="0.3"/>
  <pageSetup orientation="landscape" horizontalDpi="4294967295" verticalDpi="4294967295" r:id="rId1"/>
  <headerFooter>
    <oddHeader>&amp;L&amp;"Calibri"&amp;11&amp;K000000NONCONFIDENTIAL // FRSONLY&amp;1#</oddHeader>
    <oddFooter>&amp;L&amp;F&amp;C&amp;A&amp;RDRAFT</oddFooter>
  </headerFooter>
  <drawing r:id="rId2"/>
</chartsheet>
</file>

<file path=xl/chartsheets/sheet8.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BF90AC23-4FEE-41DF-B85E-973FFF7352EC}">
  <sheetPr>
    <tabColor theme="9" tint="0.59999389629810485"/>
  </sheetPr>
  <sheetViews>
    <sheetView workbookViewId="0"/>
  </sheetViews>
  <pageMargins left="0.25" right="0.25" top="0.25" bottom="2.25" header="0.3" footer="0.3"/>
  <pageSetup orientation="landscape" horizontalDpi="4294967295" verticalDpi="4294967295" r:id="rId1"/>
  <headerFooter>
    <oddHeader>&amp;L&amp;"Calibri"&amp;11&amp;K000000NONCONFIDENTIAL // FRSONLY&amp;1#</oddHeader>
    <oddFooter>&amp;L&amp;F&amp;C&amp;A&amp;RDRAFT</oddFooter>
  </headerFooter>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absoluteAnchor>
    <xdr:pos x="0" y="0"/>
    <xdr:ext cx="8677362" cy="6300482"/>
    <xdr:graphicFrame macro="">
      <xdr:nvGraphicFramePr>
        <xdr:cNvPr id="2" name="Chart 1">
          <a:extLst>
            <a:ext uri="{FF2B5EF4-FFF2-40B4-BE49-F238E27FC236}">
              <a16:creationId xmlns:a16="http://schemas.microsoft.com/office/drawing/2014/main" id="{F1ECC188-D601-6813-E7C9-96FACC935A7E}"/>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0.xml><?xml version="1.0" encoding="utf-8"?>
<xdr:wsDr xmlns:xdr="http://schemas.openxmlformats.org/drawingml/2006/spreadsheetDrawing" xmlns:a="http://schemas.openxmlformats.org/drawingml/2006/main">
  <xdr:absoluteAnchor>
    <xdr:pos x="0" y="0"/>
    <xdr:ext cx="9496425" cy="5381625"/>
    <xdr:graphicFrame macro="">
      <xdr:nvGraphicFramePr>
        <xdr:cNvPr id="2" name="Chart 1">
          <a:extLst>
            <a:ext uri="{FF2B5EF4-FFF2-40B4-BE49-F238E27FC236}">
              <a16:creationId xmlns:a16="http://schemas.microsoft.com/office/drawing/2014/main" id="{57A46CF2-8C0C-331D-A9DC-E7DF07E4FEFE}"/>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1.xml><?xml version="1.0" encoding="utf-8"?>
<c:userShapes xmlns:c="http://schemas.openxmlformats.org/drawingml/2006/chart">
  <cdr:relSizeAnchor xmlns:cdr="http://schemas.openxmlformats.org/drawingml/2006/chartDrawing">
    <cdr:from>
      <cdr:x>0.00702</cdr:x>
      <cdr:y>0</cdr:y>
    </cdr:from>
    <cdr:to>
      <cdr:x>1</cdr:x>
      <cdr:y>0.09682</cdr:y>
    </cdr:to>
    <cdr:sp macro="" textlink="">
      <cdr:nvSpPr>
        <cdr:cNvPr id="4" name="TextBox 1"/>
        <cdr:cNvSpPr txBox="1"/>
      </cdr:nvSpPr>
      <cdr:spPr>
        <a:xfrm xmlns:a="http://schemas.openxmlformats.org/drawingml/2006/main">
          <a:off x="66675" y="0"/>
          <a:ext cx="9429750" cy="521049"/>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Chart 2</a:t>
          </a:r>
          <a:endParaRPr lang="en-US" sz="1400">
            <a:solidFill>
              <a:srgbClr val="2B5280"/>
            </a:solidFill>
            <a:effectLst/>
            <a:latin typeface="Arial" panose="020B0604020202020204" pitchFamily="34" charset="0"/>
            <a:cs typeface="Arial" panose="020B0604020202020204" pitchFamily="34" charset="0"/>
          </a:endParaRPr>
        </a:p>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Shifts in USMCA compliance during 2024 helped limit some industry tariff pass-through in U.S. </a:t>
          </a:r>
          <a:endParaRPr lang="en-US" sz="1400">
            <a:solidFill>
              <a:srgbClr val="2B528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0.00602</cdr:x>
      <cdr:y>0.09912</cdr:y>
    </cdr:from>
    <cdr:to>
      <cdr:x>0.69946</cdr:x>
      <cdr:y>0.14894</cdr:y>
    </cdr:to>
    <cdr:sp macro="" textlink="">
      <cdr:nvSpPr>
        <cdr:cNvPr id="2" name="TextBox 4"/>
        <cdr:cNvSpPr txBox="1"/>
      </cdr:nvSpPr>
      <cdr:spPr>
        <a:xfrm xmlns:a="http://schemas.openxmlformats.org/drawingml/2006/main">
          <a:off x="57149" y="533400"/>
          <a:ext cx="6585219" cy="26813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rgbClr val="000000"/>
              </a:solidFill>
              <a:latin typeface="Arial" panose="020B0604020202020204" pitchFamily="34" charset="0"/>
              <a:cs typeface="Arial" panose="020B0604020202020204" pitchFamily="34" charset="0"/>
            </a:rPr>
            <a:t>Estimated effective tariff reduction relative to 2024 USMCA compliance rate, percent</a:t>
          </a:r>
        </a:p>
      </cdr:txBody>
    </cdr:sp>
  </cdr:relSizeAnchor>
  <cdr:relSizeAnchor xmlns:cdr="http://schemas.openxmlformats.org/drawingml/2006/chartDrawing">
    <cdr:from>
      <cdr:x>0.00501</cdr:x>
      <cdr:y>0.84779</cdr:y>
    </cdr:from>
    <cdr:to>
      <cdr:x>0.98783</cdr:x>
      <cdr:y>0.96558</cdr:y>
    </cdr:to>
    <cdr:sp macro="" textlink="">
      <cdr:nvSpPr>
        <cdr:cNvPr id="7" name="TextBox 5"/>
        <cdr:cNvSpPr txBox="1"/>
      </cdr:nvSpPr>
      <cdr:spPr>
        <a:xfrm xmlns:a="http://schemas.openxmlformats.org/drawingml/2006/main">
          <a:off x="47624" y="4562475"/>
          <a:ext cx="9333229" cy="63391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nSpc>
              <a:spcPct val="100000"/>
            </a:lnSpc>
            <a:spcAft>
              <a:spcPts val="200"/>
            </a:spcAft>
          </a:pPr>
          <a:r>
            <a:rPr lang="en-US" sz="1100" b="0" i="0" kern="900" baseline="0">
              <a:solidFill>
                <a:srgbClr val="000000"/>
              </a:solidFill>
              <a:effectLst/>
              <a:latin typeface="Arial" panose="020B0604020202020204" pitchFamily="34" charset="0"/>
              <a:ea typeface="+mn-ea"/>
              <a:cs typeface="Arial" panose="020B0604020202020204" pitchFamily="34" charset="0"/>
            </a:rPr>
            <a:t>NOTES: Chart shows the estimated reduction in tariff rates from higher </a:t>
          </a:r>
          <a:r>
            <a:rPr lang="en-US" sz="1100" b="0" i="0" baseline="0">
              <a:solidFill>
                <a:schemeClr val="dk1"/>
              </a:solidFill>
              <a:effectLst/>
              <a:latin typeface="Arial" panose="020B0604020202020204" pitchFamily="34" charset="0"/>
              <a:ea typeface="+mn-ea"/>
              <a:cs typeface="Arial" panose="020B0604020202020204" pitchFamily="34" charset="0"/>
            </a:rPr>
            <a:t>United States–Mexico–Canada Agreement </a:t>
          </a:r>
          <a:r>
            <a:rPr lang="en-US" sz="1100" b="0" i="0" baseline="0">
              <a:solidFill>
                <a:schemeClr val="dk1"/>
              </a:solidFill>
              <a:effectLst/>
              <a:latin typeface="+mn-lt"/>
              <a:ea typeface="+mn-ea"/>
              <a:cs typeface="+mn-cs"/>
            </a:rPr>
            <a:t>(</a:t>
          </a:r>
          <a:r>
            <a:rPr lang="en-US" sz="1100" b="0" i="0" kern="900" baseline="0">
              <a:solidFill>
                <a:srgbClr val="000000"/>
              </a:solidFill>
              <a:effectLst/>
              <a:latin typeface="Arial" panose="020B0604020202020204" pitchFamily="34" charset="0"/>
              <a:ea typeface="+mn-ea"/>
              <a:cs typeface="Arial" panose="020B0604020202020204" pitchFamily="34" charset="0"/>
            </a:rPr>
            <a:t>USMCA) compliance for imports from Canada and Mexico across select personal consumption expenditures (PCE) categories. Estimates combine 2023 Bureau of Economic Analysis/ PCE bridge/import-exposure data with industry-level USMCA tariff-effect measures for fourth quarter 2025. Last observation: fourth quarter 2025.</a:t>
          </a:r>
        </a:p>
        <a:p xmlns:a="http://schemas.openxmlformats.org/drawingml/2006/main">
          <a:pPr>
            <a:lnSpc>
              <a:spcPct val="100000"/>
            </a:lnSpc>
            <a:spcAft>
              <a:spcPts val="200"/>
            </a:spcAft>
          </a:pPr>
          <a:r>
            <a:rPr lang="en-US" sz="1100" b="0" i="0" kern="900" baseline="0">
              <a:solidFill>
                <a:srgbClr val="000000"/>
              </a:solidFill>
              <a:effectLst/>
              <a:latin typeface="Arial" panose="020B0604020202020204" pitchFamily="34" charset="0"/>
              <a:ea typeface="+mn-ea"/>
              <a:cs typeface="Arial" panose="020B0604020202020204" pitchFamily="34" charset="0"/>
            </a:rPr>
            <a:t>SOURCES: Census Bureau, accessed via the U.S. International Trade Commission's DataWeb; authors' calculations.</a:t>
          </a:r>
          <a:endParaRPr lang="en-US" sz="1100" kern="900" baseline="0">
            <a:solidFill>
              <a:srgbClr val="00000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0.7205</cdr:x>
      <cdr:y>0.96769</cdr:y>
    </cdr:from>
    <cdr:to>
      <cdr:x>1</cdr:x>
      <cdr:y>1</cdr:y>
    </cdr:to>
    <cdr:sp macro="" textlink="">
      <cdr:nvSpPr>
        <cdr:cNvPr id="8" name="TextBox 4">
          <a:extLst xmlns:a="http://schemas.openxmlformats.org/drawingml/2006/main">
            <a:ext uri="{FF2B5EF4-FFF2-40B4-BE49-F238E27FC236}">
              <a16:creationId xmlns:a16="http://schemas.microsoft.com/office/drawing/2014/main" id="{EE9D7086-1A3C-6BAA-058B-3C8B7D890AC5}"/>
            </a:ext>
          </a:extLst>
        </cdr:cNvPr>
        <cdr:cNvSpPr txBox="1"/>
      </cdr:nvSpPr>
      <cdr:spPr>
        <a:xfrm xmlns:a="http://schemas.openxmlformats.org/drawingml/2006/main">
          <a:off x="6606968" y="5161658"/>
          <a:ext cx="2563009" cy="1723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US" sz="1100">
              <a:solidFill>
                <a:srgbClr val="000000"/>
              </a:solidFill>
              <a:latin typeface="Montserrat" panose="00000500000000000000" pitchFamily="2" charset="0"/>
              <a:cs typeface="Arial" panose="020B0604020202020204" pitchFamily="34" charset="0"/>
            </a:rPr>
            <a:t>Federal Reserve Bank of Dallas</a:t>
          </a:r>
        </a:p>
      </cdr:txBody>
    </cdr:sp>
  </cdr:relSizeAnchor>
</c:userShapes>
</file>

<file path=xl/drawings/drawing12.xml><?xml version="1.0" encoding="utf-8"?>
<xdr:wsDr xmlns:xdr="http://schemas.openxmlformats.org/drawingml/2006/spreadsheetDrawing" xmlns:a="http://schemas.openxmlformats.org/drawingml/2006/main">
  <xdr:absoluteAnchor>
    <xdr:pos x="0" y="0"/>
    <xdr:ext cx="9481705" cy="5368636"/>
    <xdr:graphicFrame macro="">
      <xdr:nvGraphicFramePr>
        <xdr:cNvPr id="4" name="Chart 1">
          <a:extLst>
            <a:ext uri="{FF2B5EF4-FFF2-40B4-BE49-F238E27FC236}">
              <a16:creationId xmlns:a16="http://schemas.microsoft.com/office/drawing/2014/main" id="{7A1575E9-BD95-5CFB-1C72-396BA4F34E6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3.xml><?xml version="1.0" encoding="utf-8"?>
<c:userShapes xmlns:c="http://schemas.openxmlformats.org/drawingml/2006/chart">
  <cdr:relSizeAnchor xmlns:cdr="http://schemas.openxmlformats.org/drawingml/2006/chartDrawing">
    <cdr:from>
      <cdr:x>0.00457</cdr:x>
      <cdr:y>0</cdr:y>
    </cdr:from>
    <cdr:to>
      <cdr:x>1</cdr:x>
      <cdr:y>0.09682</cdr:y>
    </cdr:to>
    <cdr:sp macro="" textlink="">
      <cdr:nvSpPr>
        <cdr:cNvPr id="4" name="TextBox 1"/>
        <cdr:cNvSpPr txBox="1"/>
      </cdr:nvSpPr>
      <cdr:spPr>
        <a:xfrm xmlns:a="http://schemas.openxmlformats.org/drawingml/2006/main">
          <a:off x="43295" y="0"/>
          <a:ext cx="9438410" cy="519791"/>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Chart 3</a:t>
          </a:r>
          <a:endParaRPr lang="en-US" sz="1400">
            <a:solidFill>
              <a:srgbClr val="2B5280"/>
            </a:solidFill>
            <a:effectLst/>
            <a:latin typeface="Arial" panose="020B0604020202020204" pitchFamily="34" charset="0"/>
            <a:cs typeface="Arial" panose="020B0604020202020204" pitchFamily="34" charset="0"/>
          </a:endParaRPr>
        </a:p>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Goods have much higher import exposure than services</a:t>
          </a:r>
          <a:endParaRPr lang="en-US" sz="1400">
            <a:solidFill>
              <a:srgbClr val="2B528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0.47767</cdr:x>
      <cdr:y>0.80902</cdr:y>
    </cdr:from>
    <cdr:to>
      <cdr:x>0.94708</cdr:x>
      <cdr:y>0.84889</cdr:y>
    </cdr:to>
    <cdr:sp macro="" textlink="">
      <cdr:nvSpPr>
        <cdr:cNvPr id="2" name="TextBox 4"/>
        <cdr:cNvSpPr txBox="1"/>
      </cdr:nvSpPr>
      <cdr:spPr>
        <a:xfrm xmlns:a="http://schemas.openxmlformats.org/drawingml/2006/main">
          <a:off x="4533264" y="4348912"/>
          <a:ext cx="4454872" cy="21432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rgbClr val="000000"/>
              </a:solidFill>
              <a:latin typeface="Arial" panose="020B0604020202020204" pitchFamily="34" charset="0"/>
              <a:cs typeface="Arial" panose="020B0604020202020204" pitchFamily="34" charset="0"/>
            </a:rPr>
            <a:t>Percent</a:t>
          </a:r>
        </a:p>
      </cdr:txBody>
    </cdr:sp>
  </cdr:relSizeAnchor>
  <cdr:relSizeAnchor xmlns:cdr="http://schemas.openxmlformats.org/drawingml/2006/chartDrawing">
    <cdr:from>
      <cdr:x>0.00365</cdr:x>
      <cdr:y>0.82581</cdr:y>
    </cdr:from>
    <cdr:to>
      <cdr:x>0.98783</cdr:x>
      <cdr:y>0.98761</cdr:y>
    </cdr:to>
    <cdr:sp macro="" textlink="">
      <cdr:nvSpPr>
        <cdr:cNvPr id="7" name="TextBox 5"/>
        <cdr:cNvSpPr txBox="1"/>
      </cdr:nvSpPr>
      <cdr:spPr>
        <a:xfrm xmlns:a="http://schemas.openxmlformats.org/drawingml/2006/main">
          <a:off x="34619" y="4433473"/>
          <a:ext cx="9334545" cy="86864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nSpc>
              <a:spcPct val="100000"/>
            </a:lnSpc>
            <a:spcAft>
              <a:spcPts val="200"/>
            </a:spcAft>
          </a:pPr>
          <a:r>
            <a:rPr lang="en-US" sz="1100" b="0" i="0" kern="900" baseline="0">
              <a:solidFill>
                <a:srgbClr val="000000"/>
              </a:solidFill>
              <a:effectLst/>
              <a:latin typeface="Arial" panose="020B0604020202020204" pitchFamily="34" charset="0"/>
              <a:ea typeface="+mn-ea"/>
              <a:cs typeface="Arial" panose="020B0604020202020204" pitchFamily="34" charset="0"/>
            </a:rPr>
            <a:t>NOTES: </a:t>
          </a:r>
          <a:r>
            <a:rPr lang="en-US" sz="1100" b="0" i="0" baseline="0">
              <a:solidFill>
                <a:schemeClr val="dk1"/>
              </a:solidFill>
              <a:effectLst/>
              <a:latin typeface="Arial" panose="020B0604020202020204" pitchFamily="34" charset="0"/>
              <a:ea typeface="+mn-ea"/>
              <a:cs typeface="Arial" panose="020B0604020202020204" pitchFamily="34" charset="0"/>
            </a:rPr>
            <a:t>USMCA is the United States–Mexico–Canada Agreement. ROW is Rest of World. </a:t>
          </a:r>
          <a:r>
            <a:rPr lang="en-US" sz="1100" b="0" i="0" kern="900" baseline="0">
              <a:solidFill>
                <a:srgbClr val="000000"/>
              </a:solidFill>
              <a:effectLst/>
              <a:latin typeface="Arial" panose="020B0604020202020204" pitchFamily="34" charset="0"/>
              <a:ea typeface="+mn-ea"/>
              <a:cs typeface="Arial" panose="020B0604020202020204" pitchFamily="34" charset="0"/>
            </a:rPr>
            <a:t>Bars show import exposure in personal consumption expenditures (PCE), measured as the share of PCE spending accounted for by imports sold directly to final demand and as imported content in domestically produced goods. Import exposure equals the sum of those two components.  Last observation: fourth quarter 2025. </a:t>
          </a:r>
        </a:p>
        <a:p xmlns:a="http://schemas.openxmlformats.org/drawingml/2006/main">
          <a:pPr>
            <a:lnSpc>
              <a:spcPct val="100000"/>
            </a:lnSpc>
            <a:spcAft>
              <a:spcPts val="200"/>
            </a:spcAft>
          </a:pPr>
          <a:r>
            <a:rPr lang="en-US" sz="1100" b="0" i="0" kern="900" baseline="0">
              <a:solidFill>
                <a:srgbClr val="000000"/>
              </a:solidFill>
              <a:effectLst/>
              <a:latin typeface="Arial" panose="020B0604020202020204" pitchFamily="34" charset="0"/>
              <a:ea typeface="+mn-ea"/>
              <a:cs typeface="Arial" panose="020B0604020202020204" pitchFamily="34" charset="0"/>
            </a:rPr>
            <a:t>SOURCES: U.S. Bureau of Economic Analysis; Census Bureau, accessed via the U.S. International Trade Commission; authors' calculations.</a:t>
          </a:r>
          <a:endParaRPr lang="en-US" sz="1100" kern="900" baseline="0">
            <a:solidFill>
              <a:srgbClr val="00000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0.7205</cdr:x>
      <cdr:y>0.96769</cdr:y>
    </cdr:from>
    <cdr:to>
      <cdr:x>1</cdr:x>
      <cdr:y>1</cdr:y>
    </cdr:to>
    <cdr:sp macro="" textlink="">
      <cdr:nvSpPr>
        <cdr:cNvPr id="8" name="TextBox 4">
          <a:extLst xmlns:a="http://schemas.openxmlformats.org/drawingml/2006/main">
            <a:ext uri="{FF2B5EF4-FFF2-40B4-BE49-F238E27FC236}">
              <a16:creationId xmlns:a16="http://schemas.microsoft.com/office/drawing/2014/main" id="{EE9D7086-1A3C-6BAA-058B-3C8B7D890AC5}"/>
            </a:ext>
          </a:extLst>
        </cdr:cNvPr>
        <cdr:cNvSpPr txBox="1"/>
      </cdr:nvSpPr>
      <cdr:spPr>
        <a:xfrm xmlns:a="http://schemas.openxmlformats.org/drawingml/2006/main">
          <a:off x="6606968" y="5161658"/>
          <a:ext cx="2563009" cy="1723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US" sz="1100">
              <a:solidFill>
                <a:srgbClr val="000000"/>
              </a:solidFill>
              <a:latin typeface="Montserrat" panose="00000500000000000000" pitchFamily="2" charset="0"/>
              <a:cs typeface="Arial" panose="020B0604020202020204" pitchFamily="34" charset="0"/>
            </a:rPr>
            <a:t>Federal Reserve Bank of Dallas</a:t>
          </a:r>
        </a:p>
      </cdr:txBody>
    </cdr:sp>
  </cdr:relSizeAnchor>
</c:userShapes>
</file>

<file path=xl/drawings/drawing14.xml><?xml version="1.0" encoding="utf-8"?>
<xdr:wsDr xmlns:xdr="http://schemas.openxmlformats.org/drawingml/2006/spreadsheetDrawing" xmlns:a="http://schemas.openxmlformats.org/drawingml/2006/main">
  <xdr:absoluteAnchor>
    <xdr:pos x="0" y="0"/>
    <xdr:ext cx="9481705" cy="5368636"/>
    <xdr:graphicFrame macro="">
      <xdr:nvGraphicFramePr>
        <xdr:cNvPr id="2" name="Chart 1">
          <a:extLst>
            <a:ext uri="{FF2B5EF4-FFF2-40B4-BE49-F238E27FC236}">
              <a16:creationId xmlns:a16="http://schemas.microsoft.com/office/drawing/2014/main" id="{E436D3CA-679F-69F6-C2F0-8BFD2250467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5.xml><?xml version="1.0" encoding="utf-8"?>
<c:userShapes xmlns:c="http://schemas.openxmlformats.org/drawingml/2006/chart">
  <cdr:relSizeAnchor xmlns:cdr="http://schemas.openxmlformats.org/drawingml/2006/chartDrawing">
    <cdr:from>
      <cdr:x>0</cdr:x>
      <cdr:y>0</cdr:y>
    </cdr:from>
    <cdr:to>
      <cdr:x>1</cdr:x>
      <cdr:y>0.09682</cdr:y>
    </cdr:to>
    <cdr:sp macro="" textlink="">
      <cdr:nvSpPr>
        <cdr:cNvPr id="4" name="TextBox 1"/>
        <cdr:cNvSpPr txBox="1"/>
      </cdr:nvSpPr>
      <cdr:spPr>
        <a:xfrm xmlns:a="http://schemas.openxmlformats.org/drawingml/2006/main">
          <a:off x="0" y="0"/>
          <a:ext cx="9490982" cy="521049"/>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Chart 3</a:t>
          </a:r>
          <a:endParaRPr lang="en-US" sz="1400">
            <a:solidFill>
              <a:srgbClr val="2B5280"/>
            </a:solidFill>
            <a:effectLst/>
            <a:latin typeface="Arial" panose="020B0604020202020204" pitchFamily="34" charset="0"/>
            <a:cs typeface="Arial" panose="020B0604020202020204" pitchFamily="34" charset="0"/>
          </a:endParaRPr>
        </a:p>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Goods have much higher import exposure than services</a:t>
          </a:r>
          <a:endParaRPr lang="en-US" sz="1400">
            <a:solidFill>
              <a:srgbClr val="2B528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0.52913</cdr:x>
      <cdr:y>0.82448</cdr:y>
    </cdr:from>
    <cdr:to>
      <cdr:x>0.99854</cdr:x>
      <cdr:y>0.86435</cdr:y>
    </cdr:to>
    <cdr:sp macro="" textlink="">
      <cdr:nvSpPr>
        <cdr:cNvPr id="2" name="TextBox 4"/>
        <cdr:cNvSpPr txBox="1"/>
      </cdr:nvSpPr>
      <cdr:spPr>
        <a:xfrm xmlns:a="http://schemas.openxmlformats.org/drawingml/2006/main">
          <a:off x="5021637" y="4432040"/>
          <a:ext cx="4454872" cy="21432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rgbClr val="000000"/>
              </a:solidFill>
              <a:latin typeface="Arial" panose="020B0604020202020204" pitchFamily="34" charset="0"/>
              <a:cs typeface="Arial" panose="020B0604020202020204" pitchFamily="34" charset="0"/>
            </a:rPr>
            <a:t>Percent</a:t>
          </a:r>
        </a:p>
      </cdr:txBody>
    </cdr:sp>
  </cdr:relSizeAnchor>
  <cdr:relSizeAnchor xmlns:cdr="http://schemas.openxmlformats.org/drawingml/2006/chartDrawing">
    <cdr:from>
      <cdr:x>0</cdr:x>
      <cdr:y>0.86195</cdr:y>
    </cdr:from>
    <cdr:to>
      <cdr:x>0.98783</cdr:x>
      <cdr:y>0.98761</cdr:y>
    </cdr:to>
    <cdr:sp macro="" textlink="">
      <cdr:nvSpPr>
        <cdr:cNvPr id="7" name="TextBox 5"/>
        <cdr:cNvSpPr txBox="1"/>
      </cdr:nvSpPr>
      <cdr:spPr>
        <a:xfrm xmlns:a="http://schemas.openxmlformats.org/drawingml/2006/main">
          <a:off x="0" y="4638675"/>
          <a:ext cx="9380854" cy="67627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nSpc>
              <a:spcPct val="100000"/>
            </a:lnSpc>
            <a:spcAft>
              <a:spcPts val="200"/>
            </a:spcAft>
          </a:pPr>
          <a:r>
            <a:rPr lang="en-US" sz="1100" b="0" i="0" kern="900" baseline="0">
              <a:solidFill>
                <a:srgbClr val="000000"/>
              </a:solidFill>
              <a:effectLst/>
              <a:latin typeface="Arial" panose="020B0604020202020204" pitchFamily="34" charset="0"/>
              <a:ea typeface="+mn-ea"/>
              <a:cs typeface="Arial" panose="020B0604020202020204" pitchFamily="34" charset="0"/>
            </a:rPr>
            <a:t>NOTES: Last observation: Fourth quarter 2025. Bars show import exposure in personal consumption expenditures, measured as the share of PCE spending accounted for by imports sold directly to final demand and imported content embodied in domestically produced goods. Import exposure equals the sum of those two components. Estimates are constructed from 2023 BEA PCE bridge and global value chain data. </a:t>
          </a:r>
        </a:p>
        <a:p xmlns:a="http://schemas.openxmlformats.org/drawingml/2006/main">
          <a:pPr>
            <a:lnSpc>
              <a:spcPct val="100000"/>
            </a:lnSpc>
            <a:spcAft>
              <a:spcPts val="200"/>
            </a:spcAft>
          </a:pPr>
          <a:r>
            <a:rPr lang="en-US" sz="1100" b="0" i="0" kern="900" baseline="0">
              <a:solidFill>
                <a:srgbClr val="000000"/>
              </a:solidFill>
              <a:effectLst/>
              <a:latin typeface="Arial" panose="020B0604020202020204" pitchFamily="34" charset="0"/>
              <a:ea typeface="+mn-ea"/>
              <a:cs typeface="Arial" panose="020B0604020202020204" pitchFamily="34" charset="0"/>
            </a:rPr>
            <a:t>SOURCES: U.S. Bureau of Economic Analysis, U.S. Census Bureau, accessed via the U.S. International Trade Commission's DataWeb at https://dataweb.usitc.gov; authors' calculations.</a:t>
          </a:r>
          <a:endParaRPr lang="en-US" sz="1100" kern="900" baseline="0">
            <a:solidFill>
              <a:srgbClr val="00000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0.7205</cdr:x>
      <cdr:y>0.96769</cdr:y>
    </cdr:from>
    <cdr:to>
      <cdr:x>1</cdr:x>
      <cdr:y>1</cdr:y>
    </cdr:to>
    <cdr:sp macro="" textlink="">
      <cdr:nvSpPr>
        <cdr:cNvPr id="8" name="TextBox 4">
          <a:extLst xmlns:a="http://schemas.openxmlformats.org/drawingml/2006/main">
            <a:ext uri="{FF2B5EF4-FFF2-40B4-BE49-F238E27FC236}">
              <a16:creationId xmlns:a16="http://schemas.microsoft.com/office/drawing/2014/main" id="{EE9D7086-1A3C-6BAA-058B-3C8B7D890AC5}"/>
            </a:ext>
          </a:extLst>
        </cdr:cNvPr>
        <cdr:cNvSpPr txBox="1"/>
      </cdr:nvSpPr>
      <cdr:spPr>
        <a:xfrm xmlns:a="http://schemas.openxmlformats.org/drawingml/2006/main">
          <a:off x="6606968" y="5161658"/>
          <a:ext cx="2563009" cy="1723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US" sz="1100">
              <a:solidFill>
                <a:srgbClr val="000000"/>
              </a:solidFill>
              <a:latin typeface="Montserrat" panose="00000500000000000000" pitchFamily="2" charset="0"/>
              <a:cs typeface="Arial" panose="020B0604020202020204" pitchFamily="34" charset="0"/>
            </a:rPr>
            <a:t>Federal Reserve Bank of Dallas</a:t>
          </a:r>
        </a:p>
      </cdr:txBody>
    </cdr:sp>
  </cdr:relSizeAnchor>
</c:userShapes>
</file>

<file path=xl/drawings/drawing16.xml><?xml version="1.0" encoding="utf-8"?>
<xdr:wsDr xmlns:xdr="http://schemas.openxmlformats.org/drawingml/2006/spreadsheetDrawing" xmlns:a="http://schemas.openxmlformats.org/drawingml/2006/main">
  <xdr:absoluteAnchor>
    <xdr:pos x="0" y="0"/>
    <xdr:ext cx="9481705" cy="5368636"/>
    <xdr:graphicFrame macro="">
      <xdr:nvGraphicFramePr>
        <xdr:cNvPr id="2" name="Chart 1">
          <a:extLst>
            <a:ext uri="{FF2B5EF4-FFF2-40B4-BE49-F238E27FC236}">
              <a16:creationId xmlns:a16="http://schemas.microsoft.com/office/drawing/2014/main" id="{79909433-1DD0-B7AA-2066-99E007E8119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7.xml><?xml version="1.0" encoding="utf-8"?>
<c:userShapes xmlns:c="http://schemas.openxmlformats.org/drawingml/2006/chart">
  <cdr:relSizeAnchor xmlns:cdr="http://schemas.openxmlformats.org/drawingml/2006/chartDrawing">
    <cdr:from>
      <cdr:x>0.00457</cdr:x>
      <cdr:y>0</cdr:y>
    </cdr:from>
    <cdr:to>
      <cdr:x>1</cdr:x>
      <cdr:y>0.09682</cdr:y>
    </cdr:to>
    <cdr:sp macro="" textlink="">
      <cdr:nvSpPr>
        <cdr:cNvPr id="4" name="TextBox 1"/>
        <cdr:cNvSpPr txBox="1"/>
      </cdr:nvSpPr>
      <cdr:spPr>
        <a:xfrm xmlns:a="http://schemas.openxmlformats.org/drawingml/2006/main">
          <a:off x="43295" y="0"/>
          <a:ext cx="9438410" cy="519791"/>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Chart 3</a:t>
          </a:r>
          <a:endParaRPr lang="en-US" sz="1400">
            <a:solidFill>
              <a:srgbClr val="2B5280"/>
            </a:solidFill>
            <a:effectLst/>
            <a:latin typeface="Arial" panose="020B0604020202020204" pitchFamily="34" charset="0"/>
            <a:cs typeface="Arial" panose="020B0604020202020204" pitchFamily="34" charset="0"/>
          </a:endParaRPr>
        </a:p>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Goods have much higher import exposure than services</a:t>
          </a:r>
          <a:endParaRPr lang="en-US" sz="1400">
            <a:solidFill>
              <a:srgbClr val="2B528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0.47767</cdr:x>
      <cdr:y>0.80902</cdr:y>
    </cdr:from>
    <cdr:to>
      <cdr:x>0.94708</cdr:x>
      <cdr:y>0.84889</cdr:y>
    </cdr:to>
    <cdr:sp macro="" textlink="">
      <cdr:nvSpPr>
        <cdr:cNvPr id="2" name="TextBox 4"/>
        <cdr:cNvSpPr txBox="1"/>
      </cdr:nvSpPr>
      <cdr:spPr>
        <a:xfrm xmlns:a="http://schemas.openxmlformats.org/drawingml/2006/main">
          <a:off x="4533264" y="4348912"/>
          <a:ext cx="4454872" cy="21432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rgbClr val="000000"/>
              </a:solidFill>
              <a:latin typeface="Arial" panose="020B0604020202020204" pitchFamily="34" charset="0"/>
              <a:cs typeface="Arial" panose="020B0604020202020204" pitchFamily="34" charset="0"/>
            </a:rPr>
            <a:t>Percent</a:t>
          </a:r>
        </a:p>
      </cdr:txBody>
    </cdr:sp>
  </cdr:relSizeAnchor>
  <cdr:relSizeAnchor xmlns:cdr="http://schemas.openxmlformats.org/drawingml/2006/chartDrawing">
    <cdr:from>
      <cdr:x>0.00365</cdr:x>
      <cdr:y>0.81129</cdr:y>
    </cdr:from>
    <cdr:to>
      <cdr:x>0.98783</cdr:x>
      <cdr:y>0.98761</cdr:y>
    </cdr:to>
    <cdr:sp macro="" textlink="">
      <cdr:nvSpPr>
        <cdr:cNvPr id="7" name="TextBox 5"/>
        <cdr:cNvSpPr txBox="1"/>
      </cdr:nvSpPr>
      <cdr:spPr>
        <a:xfrm xmlns:a="http://schemas.openxmlformats.org/drawingml/2006/main">
          <a:off x="34636" y="4355524"/>
          <a:ext cx="9331677" cy="94659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nSpc>
              <a:spcPct val="100000"/>
            </a:lnSpc>
            <a:spcAft>
              <a:spcPts val="200"/>
            </a:spcAft>
          </a:pPr>
          <a:r>
            <a:rPr lang="en-US" sz="1100" b="0" i="0" kern="900" baseline="0">
              <a:solidFill>
                <a:srgbClr val="000000"/>
              </a:solidFill>
              <a:effectLst/>
              <a:latin typeface="Arial" panose="020B0604020202020204" pitchFamily="34" charset="0"/>
              <a:ea typeface="+mn-ea"/>
              <a:cs typeface="Arial" panose="020B0604020202020204" pitchFamily="34" charset="0"/>
            </a:rPr>
            <a:t>NOTES: Bars show import exposure in personal consumption expenditures (PCE), measured as the share of PCE spending accounted for by imports sold directly to final demand and imported content  in domestically produced goods. Import exposure equals the sum of those two components. Estimates constructed from 2023 BEA PCE bridge and global value chain data. ROW is rest of the world. Last observation, fourth quarter 2025. </a:t>
          </a:r>
        </a:p>
        <a:p xmlns:a="http://schemas.openxmlformats.org/drawingml/2006/main">
          <a:pPr>
            <a:lnSpc>
              <a:spcPct val="100000"/>
            </a:lnSpc>
            <a:spcAft>
              <a:spcPts val="200"/>
            </a:spcAft>
          </a:pPr>
          <a:r>
            <a:rPr lang="en-US" sz="1100" b="0" i="0" kern="900" baseline="0">
              <a:solidFill>
                <a:srgbClr val="000000"/>
              </a:solidFill>
              <a:effectLst/>
              <a:latin typeface="Arial" panose="020B0604020202020204" pitchFamily="34" charset="0"/>
              <a:ea typeface="+mn-ea"/>
              <a:cs typeface="Arial" panose="020B0604020202020204" pitchFamily="34" charset="0"/>
            </a:rPr>
            <a:t>SOURCES: U.S. Bureau of Economic Analysis (BEA); Census Bureau, accessed via the U.S. International Trade Commission authors' calculations.</a:t>
          </a:r>
          <a:endParaRPr lang="en-US" sz="1100" kern="900" baseline="0">
            <a:solidFill>
              <a:srgbClr val="00000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0.7205</cdr:x>
      <cdr:y>0.96769</cdr:y>
    </cdr:from>
    <cdr:to>
      <cdr:x>1</cdr:x>
      <cdr:y>1</cdr:y>
    </cdr:to>
    <cdr:sp macro="" textlink="">
      <cdr:nvSpPr>
        <cdr:cNvPr id="8" name="TextBox 4">
          <a:extLst xmlns:a="http://schemas.openxmlformats.org/drawingml/2006/main">
            <a:ext uri="{FF2B5EF4-FFF2-40B4-BE49-F238E27FC236}">
              <a16:creationId xmlns:a16="http://schemas.microsoft.com/office/drawing/2014/main" id="{EE9D7086-1A3C-6BAA-058B-3C8B7D890AC5}"/>
            </a:ext>
          </a:extLst>
        </cdr:cNvPr>
        <cdr:cNvSpPr txBox="1"/>
      </cdr:nvSpPr>
      <cdr:spPr>
        <a:xfrm xmlns:a="http://schemas.openxmlformats.org/drawingml/2006/main">
          <a:off x="6606968" y="5161658"/>
          <a:ext cx="2563009" cy="1723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US" sz="1100">
              <a:solidFill>
                <a:srgbClr val="000000"/>
              </a:solidFill>
              <a:latin typeface="Montserrat" panose="00000500000000000000" pitchFamily="2" charset="0"/>
              <a:cs typeface="Arial" panose="020B0604020202020204" pitchFamily="34" charset="0"/>
            </a:rPr>
            <a:t>Federal Reserve Bank of Dallas</a:t>
          </a:r>
        </a:p>
      </cdr:txBody>
    </cdr:sp>
  </cdr:relSizeAnchor>
</c:userShapes>
</file>

<file path=xl/drawings/drawing18.xml><?xml version="1.0" encoding="utf-8"?>
<xdr:wsDr xmlns:xdr="http://schemas.openxmlformats.org/drawingml/2006/spreadsheetDrawing" xmlns:a="http://schemas.openxmlformats.org/drawingml/2006/main">
  <xdr:absoluteAnchor>
    <xdr:pos x="0" y="0"/>
    <xdr:ext cx="9496425" cy="5381625"/>
    <xdr:graphicFrame macro="">
      <xdr:nvGraphicFramePr>
        <xdr:cNvPr id="2" name="Chart 1">
          <a:extLst>
            <a:ext uri="{FF2B5EF4-FFF2-40B4-BE49-F238E27FC236}">
              <a16:creationId xmlns:a16="http://schemas.microsoft.com/office/drawing/2014/main" id="{F84B2044-19F5-06C3-E7AA-F5D488369F16}"/>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9.xml><?xml version="1.0" encoding="utf-8"?>
<c:userShapes xmlns:c="http://schemas.openxmlformats.org/drawingml/2006/chart">
  <cdr:relSizeAnchor xmlns:cdr="http://schemas.openxmlformats.org/drawingml/2006/chartDrawing">
    <cdr:from>
      <cdr:x>0.00548</cdr:x>
      <cdr:y>0</cdr:y>
    </cdr:from>
    <cdr:to>
      <cdr:x>1</cdr:x>
      <cdr:y>0.09682</cdr:y>
    </cdr:to>
    <cdr:sp macro="" textlink="">
      <cdr:nvSpPr>
        <cdr:cNvPr id="4" name="TextBox 1"/>
        <cdr:cNvSpPr txBox="1"/>
      </cdr:nvSpPr>
      <cdr:spPr>
        <a:xfrm xmlns:a="http://schemas.openxmlformats.org/drawingml/2006/main">
          <a:off x="51955" y="0"/>
          <a:ext cx="9429750" cy="519791"/>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Chart 4</a:t>
          </a:r>
          <a:endParaRPr lang="en-US" sz="1400">
            <a:solidFill>
              <a:srgbClr val="2B5280"/>
            </a:solidFill>
            <a:effectLst/>
            <a:latin typeface="Arial" panose="020B0604020202020204" pitchFamily="34" charset="0"/>
            <a:cs typeface="Arial" panose="020B0604020202020204" pitchFamily="34" charset="0"/>
          </a:endParaRPr>
        </a:p>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Attenuation effects of USMCA compliance meaningfully impacted U.S. goods prices</a:t>
          </a:r>
          <a:endParaRPr lang="en-US" sz="1400">
            <a:solidFill>
              <a:srgbClr val="2B528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0.49041</cdr:x>
      <cdr:y>0.76774</cdr:y>
    </cdr:from>
    <cdr:to>
      <cdr:x>0.74703</cdr:x>
      <cdr:y>0.82097</cdr:y>
    </cdr:to>
    <cdr:sp macro="" textlink="">
      <cdr:nvSpPr>
        <cdr:cNvPr id="2" name="TextBox 4"/>
        <cdr:cNvSpPr txBox="1"/>
      </cdr:nvSpPr>
      <cdr:spPr>
        <a:xfrm xmlns:a="http://schemas.openxmlformats.org/drawingml/2006/main">
          <a:off x="4649933" y="4121727"/>
          <a:ext cx="2433204" cy="2857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200">
              <a:solidFill>
                <a:srgbClr val="000000"/>
              </a:solidFill>
              <a:latin typeface="Arial" panose="020B0604020202020204" pitchFamily="34" charset="0"/>
              <a:cs typeface="Arial" panose="020B0604020202020204" pitchFamily="34" charset="0"/>
            </a:rPr>
            <a:t>Basis points </a:t>
          </a:r>
        </a:p>
      </cdr:txBody>
    </cdr:sp>
  </cdr:relSizeAnchor>
  <cdr:relSizeAnchor xmlns:cdr="http://schemas.openxmlformats.org/drawingml/2006/chartDrawing">
    <cdr:from>
      <cdr:x>0.00731</cdr:x>
      <cdr:y>0.78226</cdr:y>
    </cdr:from>
    <cdr:to>
      <cdr:x>0.98783</cdr:x>
      <cdr:y>1</cdr:y>
    </cdr:to>
    <cdr:sp macro="" textlink="">
      <cdr:nvSpPr>
        <cdr:cNvPr id="7" name="TextBox 5"/>
        <cdr:cNvSpPr txBox="1"/>
      </cdr:nvSpPr>
      <cdr:spPr>
        <a:xfrm xmlns:a="http://schemas.openxmlformats.org/drawingml/2006/main">
          <a:off x="69273" y="4199659"/>
          <a:ext cx="9297040" cy="116897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nSpc>
              <a:spcPct val="100000"/>
            </a:lnSpc>
            <a:spcAft>
              <a:spcPts val="200"/>
            </a:spcAft>
          </a:pPr>
          <a:r>
            <a:rPr lang="en-US" sz="1100" b="0" i="0" kern="900" baseline="0">
              <a:solidFill>
                <a:srgbClr val="000000"/>
              </a:solidFill>
              <a:effectLst/>
              <a:latin typeface="Arial" panose="020B0604020202020204" pitchFamily="34" charset="0"/>
              <a:ea typeface="+mn-ea"/>
              <a:cs typeface="Arial" panose="020B0604020202020204" pitchFamily="34" charset="0"/>
            </a:rPr>
            <a:t>NOTES: USMCA is the United States–Mexico–Canada Agreement. Bars show estimated USMCA-related price effects on personal consumption expenditures (PCE). The rough price effect equals the PCE import-exposure share multiplied by the estimated USMCA effect on tariff rates. The bottom-up price effect aggregates estimated Canada and Mexico tariff-dollar effects relative to PCE purchasers’ value. USMCA tariff effects use industry-level Canada and Mexico estimates for fourth quarter 2025.</a:t>
          </a:r>
        </a:p>
        <a:p xmlns:a="http://schemas.openxmlformats.org/drawingml/2006/main">
          <a:pPr>
            <a:lnSpc>
              <a:spcPct val="100000"/>
            </a:lnSpc>
            <a:spcAft>
              <a:spcPts val="200"/>
            </a:spcAft>
          </a:pPr>
          <a:r>
            <a:rPr lang="en-US" sz="1100" b="0" i="0" kern="900" baseline="0">
              <a:solidFill>
                <a:srgbClr val="000000"/>
              </a:solidFill>
              <a:effectLst/>
              <a:latin typeface="Arial" panose="020B0604020202020204" pitchFamily="34" charset="0"/>
              <a:ea typeface="+mn-ea"/>
              <a:cs typeface="Arial" panose="020B0604020202020204" pitchFamily="34" charset="0"/>
            </a:rPr>
            <a:t>SOURCES: U.S. Bureau of Economic Analysis; Census Bureau, via the U.S. International Trade Commission's DataWeb; authors' calculations.</a:t>
          </a:r>
          <a:endParaRPr lang="en-US" sz="1100" kern="900" baseline="0">
            <a:solidFill>
              <a:srgbClr val="00000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0.7205</cdr:x>
      <cdr:y>0.96769</cdr:y>
    </cdr:from>
    <cdr:to>
      <cdr:x>1</cdr:x>
      <cdr:y>1</cdr:y>
    </cdr:to>
    <cdr:sp macro="" textlink="">
      <cdr:nvSpPr>
        <cdr:cNvPr id="8" name="TextBox 4">
          <a:extLst xmlns:a="http://schemas.openxmlformats.org/drawingml/2006/main">
            <a:ext uri="{FF2B5EF4-FFF2-40B4-BE49-F238E27FC236}">
              <a16:creationId xmlns:a16="http://schemas.microsoft.com/office/drawing/2014/main" id="{EE9D7086-1A3C-6BAA-058B-3C8B7D890AC5}"/>
            </a:ext>
          </a:extLst>
        </cdr:cNvPr>
        <cdr:cNvSpPr txBox="1"/>
      </cdr:nvSpPr>
      <cdr:spPr>
        <a:xfrm xmlns:a="http://schemas.openxmlformats.org/drawingml/2006/main">
          <a:off x="6606968" y="5161658"/>
          <a:ext cx="2563009" cy="1723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US" sz="1100">
              <a:solidFill>
                <a:srgbClr val="000000"/>
              </a:solidFill>
              <a:latin typeface="Montserrat" panose="00000500000000000000" pitchFamily="2" charset="0"/>
              <a:cs typeface="Arial" panose="020B0604020202020204" pitchFamily="34" charset="0"/>
            </a:rPr>
            <a:t>Federal Reserve Bank of Dallas</a:t>
          </a:r>
        </a:p>
      </cdr:txBody>
    </cdr:sp>
  </cdr:relSizeAnchor>
</c:userShapes>
</file>

<file path=xl/drawings/drawing2.xml><?xml version="1.0" encoding="utf-8"?>
<c:userShapes xmlns:c="http://schemas.openxmlformats.org/drawingml/2006/chart">
  <cdr:relSizeAnchor xmlns:cdr="http://schemas.openxmlformats.org/drawingml/2006/chartDrawing">
    <cdr:from>
      <cdr:x>0</cdr:x>
      <cdr:y>0</cdr:y>
    </cdr:from>
    <cdr:to>
      <cdr:x>0.98324</cdr:x>
      <cdr:y>0.09682</cdr:y>
    </cdr:to>
    <cdr:sp macro="" textlink="">
      <cdr:nvSpPr>
        <cdr:cNvPr id="4" name="TextBox 1"/>
        <cdr:cNvSpPr txBox="1"/>
      </cdr:nvSpPr>
      <cdr:spPr>
        <a:xfrm xmlns:a="http://schemas.openxmlformats.org/drawingml/2006/main">
          <a:off x="0" y="0"/>
          <a:ext cx="9016288" cy="516437"/>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Chart 1</a:t>
          </a:r>
          <a:endParaRPr lang="en-US" sz="1400">
            <a:solidFill>
              <a:srgbClr val="2B5280"/>
            </a:solidFill>
            <a:effectLst/>
            <a:latin typeface="Arial" panose="020B0604020202020204" pitchFamily="34" charset="0"/>
            <a:cs typeface="Arial" panose="020B0604020202020204" pitchFamily="34" charset="0"/>
          </a:endParaRPr>
        </a:p>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U.S. tariffs without retaliation: Tariff burden sharing in a large-country model</a:t>
          </a:r>
          <a:endParaRPr lang="en-US" sz="1400">
            <a:solidFill>
              <a:srgbClr val="2B528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0.09986</cdr:y>
    </cdr:from>
    <cdr:to>
      <cdr:x>1</cdr:x>
      <cdr:y>0.16694</cdr:y>
    </cdr:to>
    <cdr:sp macro="" textlink="">
      <cdr:nvSpPr>
        <cdr:cNvPr id="2" name="TextBox 4"/>
        <cdr:cNvSpPr txBox="1"/>
      </cdr:nvSpPr>
      <cdr:spPr>
        <a:xfrm xmlns:a="http://schemas.openxmlformats.org/drawingml/2006/main">
          <a:off x="0" y="629153"/>
          <a:ext cx="8677362" cy="42263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rgbClr val="000000"/>
              </a:solidFill>
              <a:latin typeface="Arial" panose="020B0604020202020204" pitchFamily="34" charset="0"/>
              <a:cs typeface="Arial" panose="020B0604020202020204" pitchFamily="34" charset="0"/>
            </a:rPr>
            <a:t>                               </a:t>
          </a:r>
          <a:r>
            <a:rPr lang="en-US" sz="1200" b="1">
              <a:solidFill>
                <a:srgbClr val="000000"/>
              </a:solidFill>
              <a:latin typeface="Arial" panose="020B0604020202020204" pitchFamily="34" charset="0"/>
              <a:cs typeface="Arial" panose="020B0604020202020204" pitchFamily="34" charset="0"/>
            </a:rPr>
            <a:t>U.S. AS-AD                                        World Trade Balance                               Foreign AS-AD</a:t>
          </a:r>
        </a:p>
        <a:p xmlns:a="http://schemas.openxmlformats.org/drawingml/2006/main">
          <a:pPr algn="l"/>
          <a:r>
            <a:rPr lang="en-US" sz="1200">
              <a:solidFill>
                <a:srgbClr val="000000"/>
              </a:solidFill>
              <a:latin typeface="Arial" panose="020B0604020202020204" pitchFamily="34" charset="0"/>
              <a:cs typeface="Arial" panose="020B0604020202020204" pitchFamily="34" charset="0"/>
            </a:rPr>
            <a:t>Domestic</a:t>
          </a:r>
          <a:r>
            <a:rPr lang="en-US" sz="1200" baseline="0">
              <a:solidFill>
                <a:srgbClr val="000000"/>
              </a:solidFill>
              <a:latin typeface="Arial" panose="020B0604020202020204" pitchFamily="34" charset="0"/>
              <a:cs typeface="Arial" panose="020B0604020202020204" pitchFamily="34" charset="0"/>
            </a:rPr>
            <a:t> price in USD,</a:t>
          </a:r>
          <a:r>
            <a:rPr lang="en-US" sz="1200">
              <a:solidFill>
                <a:srgbClr val="000000"/>
              </a:solidFill>
              <a:latin typeface="Arial" panose="020B0604020202020204" pitchFamily="34" charset="0"/>
              <a:cs typeface="Arial" panose="020B0604020202020204" pitchFamily="34" charset="0"/>
            </a:rPr>
            <a:t>                             Domestic</a:t>
          </a:r>
          <a:r>
            <a:rPr lang="en-US" sz="1200" baseline="0">
              <a:solidFill>
                <a:srgbClr val="000000"/>
              </a:solidFill>
              <a:latin typeface="Arial" panose="020B0604020202020204" pitchFamily="34" charset="0"/>
              <a:cs typeface="Arial" panose="020B0604020202020204" pitchFamily="34" charset="0"/>
            </a:rPr>
            <a:t> price in USD,</a:t>
          </a:r>
          <a:r>
            <a:rPr lang="en-US" sz="1200">
              <a:solidFill>
                <a:srgbClr val="000000"/>
              </a:solidFill>
              <a:latin typeface="Arial" panose="020B0604020202020204" pitchFamily="34" charset="0"/>
              <a:cs typeface="Arial" panose="020B0604020202020204" pitchFamily="34" charset="0"/>
            </a:rPr>
            <a:t>                                Foreign</a:t>
          </a:r>
          <a:r>
            <a:rPr lang="en-US" sz="1200" baseline="0">
              <a:solidFill>
                <a:srgbClr val="000000"/>
              </a:solidFill>
              <a:latin typeface="Arial" panose="020B0604020202020204" pitchFamily="34" charset="0"/>
              <a:cs typeface="Arial" panose="020B0604020202020204" pitchFamily="34" charset="0"/>
            </a:rPr>
            <a:t> price</a:t>
          </a:r>
          <a:r>
            <a:rPr lang="en-US" sz="1200">
              <a:solidFill>
                <a:srgbClr val="000000"/>
              </a:solidFill>
              <a:latin typeface="Arial" panose="020B0604020202020204" pitchFamily="34" charset="0"/>
              <a:cs typeface="Arial" panose="020B0604020202020204" pitchFamily="34" charset="0"/>
            </a:rPr>
            <a:t> (price at the border) in USD,</a:t>
          </a:r>
        </a:p>
        <a:p xmlns:a="http://schemas.openxmlformats.org/drawingml/2006/main">
          <a:pPr algn="l"/>
          <a:r>
            <a:rPr lang="en-US" sz="1200">
              <a:solidFill>
                <a:srgbClr val="000000"/>
              </a:solidFill>
              <a:latin typeface="Arial" panose="020B0604020202020204" pitchFamily="34" charset="0"/>
              <a:cs typeface="Arial" panose="020B0604020202020204" pitchFamily="34" charset="0"/>
            </a:rPr>
            <a:t>P                                                                P</a:t>
          </a:r>
          <a:r>
            <a:rPr lang="en-US" sz="1200" baseline="0">
              <a:solidFill>
                <a:srgbClr val="000000"/>
              </a:solidFill>
              <a:latin typeface="Arial" panose="020B0604020202020204" pitchFamily="34" charset="0"/>
              <a:cs typeface="Arial" panose="020B0604020202020204" pitchFamily="34" charset="0"/>
            </a:rPr>
            <a:t>                                       </a:t>
          </a:r>
          <a:r>
            <a:rPr lang="en-US" sz="1200">
              <a:solidFill>
                <a:srgbClr val="000000"/>
              </a:solidFill>
              <a:latin typeface="Arial" panose="020B0604020202020204" pitchFamily="34" charset="0"/>
              <a:cs typeface="Arial" panose="020B0604020202020204" pitchFamily="34" charset="0"/>
            </a:rPr>
            <a:t>                           P*</a:t>
          </a:r>
        </a:p>
      </cdr:txBody>
    </cdr:sp>
  </cdr:relSizeAnchor>
  <cdr:relSizeAnchor xmlns:cdr="http://schemas.openxmlformats.org/drawingml/2006/chartDrawing">
    <cdr:from>
      <cdr:x>0</cdr:x>
      <cdr:y>0.85714</cdr:y>
    </cdr:from>
    <cdr:to>
      <cdr:x>0.98783</cdr:x>
      <cdr:y>0.96179</cdr:y>
    </cdr:to>
    <cdr:sp macro="" textlink="">
      <cdr:nvSpPr>
        <cdr:cNvPr id="7" name="TextBox 5"/>
        <cdr:cNvSpPr txBox="1"/>
      </cdr:nvSpPr>
      <cdr:spPr>
        <a:xfrm xmlns:a="http://schemas.openxmlformats.org/drawingml/2006/main">
          <a:off x="0" y="5400414"/>
          <a:ext cx="8571759" cy="65932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nSpc>
              <a:spcPct val="100000"/>
            </a:lnSpc>
            <a:spcAft>
              <a:spcPts val="200"/>
            </a:spcAft>
          </a:pPr>
          <a:r>
            <a:rPr lang="en-US" sz="1100" b="0" i="0" kern="900" baseline="0">
              <a:solidFill>
                <a:srgbClr val="000000"/>
              </a:solidFill>
              <a:effectLst/>
              <a:latin typeface="Arial" panose="020B0604020202020204" pitchFamily="34" charset="0"/>
              <a:ea typeface="+mn-ea"/>
              <a:cs typeface="Arial" panose="020B0604020202020204" pitchFamily="34" charset="0"/>
            </a:rPr>
            <a:t>NOTE: In a standard large-country framework, tariffs create a wedge between the domestic price paid by U.S. buyers (P) and the border price received by foreign exporters (P*) in USD; the gap equals the tariff. The left and right panels map U.S. import demand (MD) and foreign export supply (MS), derived from their respective aggregate supply–aggregate demand (AS–AD) equilibria, while the center panel shows world trade equilibrium, with the U.S. as a net importer and the rest of the world as net exporters. The outcome depends on demand and supply elasticities and the resulting burden sharing. Preferential agreements such as USMCA can narrow the wedge by allowing qualifying trade to enter duty-free.</a:t>
          </a:r>
        </a:p>
        <a:p xmlns:a="http://schemas.openxmlformats.org/drawingml/2006/main">
          <a:pPr>
            <a:lnSpc>
              <a:spcPct val="100000"/>
            </a:lnSpc>
            <a:spcAft>
              <a:spcPts val="200"/>
            </a:spcAft>
          </a:pPr>
          <a:r>
            <a:rPr lang="en-US" sz="1100" b="0" i="0" kern="900" baseline="0">
              <a:solidFill>
                <a:srgbClr val="000000"/>
              </a:solidFill>
              <a:effectLst/>
              <a:latin typeface="Arial" panose="020B0604020202020204" pitchFamily="34" charset="0"/>
              <a:ea typeface="+mn-ea"/>
              <a:cs typeface="Arial" panose="020B0604020202020204" pitchFamily="34" charset="0"/>
            </a:rPr>
            <a:t>SOURCE: Authors' rendering.</a:t>
          </a:r>
          <a:endParaRPr lang="en-US" sz="1100" kern="900" baseline="0">
            <a:solidFill>
              <a:srgbClr val="00000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0.7205</cdr:x>
      <cdr:y>0.96769</cdr:y>
    </cdr:from>
    <cdr:to>
      <cdr:x>1</cdr:x>
      <cdr:y>1</cdr:y>
    </cdr:to>
    <cdr:sp macro="" textlink="">
      <cdr:nvSpPr>
        <cdr:cNvPr id="8" name="TextBox 4">
          <a:extLst xmlns:a="http://schemas.openxmlformats.org/drawingml/2006/main">
            <a:ext uri="{FF2B5EF4-FFF2-40B4-BE49-F238E27FC236}">
              <a16:creationId xmlns:a16="http://schemas.microsoft.com/office/drawing/2014/main" id="{EE9D7086-1A3C-6BAA-058B-3C8B7D890AC5}"/>
            </a:ext>
          </a:extLst>
        </cdr:cNvPr>
        <cdr:cNvSpPr txBox="1"/>
      </cdr:nvSpPr>
      <cdr:spPr>
        <a:xfrm xmlns:a="http://schemas.openxmlformats.org/drawingml/2006/main">
          <a:off x="6606968" y="5161658"/>
          <a:ext cx="2563009" cy="1723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US" sz="1100">
              <a:solidFill>
                <a:srgbClr val="000000"/>
              </a:solidFill>
              <a:latin typeface="Montserrat" panose="00000500000000000000" pitchFamily="2" charset="0"/>
              <a:cs typeface="Arial" panose="020B0604020202020204" pitchFamily="34" charset="0"/>
            </a:rPr>
            <a:t>Federal Reserve Bank of Dallas</a:t>
          </a:r>
        </a:p>
      </cdr:txBody>
    </cdr:sp>
  </cdr:relSizeAnchor>
  <cdr:relSizeAnchor xmlns:cdr="http://schemas.openxmlformats.org/drawingml/2006/chartDrawing">
    <cdr:from>
      <cdr:x>0</cdr:x>
      <cdr:y>0.18227</cdr:y>
    </cdr:from>
    <cdr:to>
      <cdr:x>0.3399</cdr:x>
      <cdr:y>0.80104</cdr:y>
    </cdr:to>
    <cdr:graphicFrame macro="">
      <cdr:nvGraphicFramePr>
        <cdr:cNvPr id="3" name="Chart 1">
          <a:extLst xmlns:a="http://schemas.openxmlformats.org/drawingml/2006/main">
            <a:ext uri="{FF2B5EF4-FFF2-40B4-BE49-F238E27FC236}">
              <a16:creationId xmlns:a16="http://schemas.microsoft.com/office/drawing/2014/main" id="{066B6102-386A-9BAC-D762-8B9B712C7A14}"/>
            </a:ext>
          </a:extLst>
        </cdr:cNvPr>
        <cdr:cNvGraphicFramePr/>
      </cdr:nvGraphicFramePr>
      <cdr:xfrm>
        <a:off xmlns:a="http://schemas.openxmlformats.org/drawingml/2006/main" x="0" y="0"/>
        <a:ext xmlns:a="http://schemas.openxmlformats.org/drawingml/2006/main" cx="0" cy="0"/>
      </cdr: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cdr:graphicFrame>
  </cdr:relSizeAnchor>
  <cdr:relSizeAnchor xmlns:cdr="http://schemas.openxmlformats.org/drawingml/2006/chartDrawing">
    <cdr:from>
      <cdr:x>0.35046</cdr:x>
      <cdr:y>0.18835</cdr:y>
    </cdr:from>
    <cdr:to>
      <cdr:x>0.66728</cdr:x>
      <cdr:y>0.80305</cdr:y>
    </cdr:to>
    <cdr:graphicFrame macro="">
      <cdr:nvGraphicFramePr>
        <cdr:cNvPr id="5" name="Chart 1">
          <a:extLst xmlns:a="http://schemas.openxmlformats.org/drawingml/2006/main">
            <a:ext uri="{FF2B5EF4-FFF2-40B4-BE49-F238E27FC236}">
              <a16:creationId xmlns:a16="http://schemas.microsoft.com/office/drawing/2014/main" id="{9AF479AD-548F-F01C-5BCE-952EC93E4F3B}"/>
            </a:ext>
          </a:extLst>
        </cdr:cNvPr>
        <cdr:cNvGraphicFramePr/>
      </cdr:nvGraphicFramePr>
      <cdr:xfrm>
        <a:off xmlns:a="http://schemas.openxmlformats.org/drawingml/2006/main" x="0" y="0"/>
        <a:ext xmlns:a="http://schemas.openxmlformats.org/drawingml/2006/main" cx="0" cy="0"/>
      </cdr: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cdr:graphicFrame>
  </cdr:relSizeAnchor>
  <cdr:relSizeAnchor xmlns:cdr="http://schemas.openxmlformats.org/drawingml/2006/chartDrawing">
    <cdr:from>
      <cdr:x>0.87709</cdr:x>
      <cdr:y>0.70381</cdr:y>
    </cdr:from>
    <cdr:to>
      <cdr:x>0.91318</cdr:x>
      <cdr:y>0.75016</cdr:y>
    </cdr:to>
    <cdr:sp macro="" textlink="">
      <cdr:nvSpPr>
        <cdr:cNvPr id="10" name="TextBox 9">
          <a:extLst xmlns:a="http://schemas.openxmlformats.org/drawingml/2006/main">
            <a:ext uri="{FF2B5EF4-FFF2-40B4-BE49-F238E27FC236}">
              <a16:creationId xmlns:a16="http://schemas.microsoft.com/office/drawing/2014/main" id="{12485360-C6C9-1985-D546-8B8E60BDD798}"/>
            </a:ext>
          </a:extLst>
        </cdr:cNvPr>
        <cdr:cNvSpPr txBox="1"/>
      </cdr:nvSpPr>
      <cdr:spPr>
        <a:xfrm xmlns:a="http://schemas.openxmlformats.org/drawingml/2006/main">
          <a:off x="7610796" y="4434328"/>
          <a:ext cx="313166" cy="29202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1200" kern="1200">
              <a:latin typeface="Arial" panose="020B0604020202020204" pitchFamily="34" charset="0"/>
              <a:cs typeface="Arial" panose="020B0604020202020204" pitchFamily="34" charset="0"/>
            </a:rPr>
            <a:t>AD*</a:t>
          </a:r>
        </a:p>
      </cdr:txBody>
    </cdr:sp>
  </cdr:relSizeAnchor>
  <cdr:relSizeAnchor xmlns:cdr="http://schemas.openxmlformats.org/drawingml/2006/chartDrawing">
    <cdr:from>
      <cdr:x>0.71596</cdr:x>
      <cdr:y>0.66767</cdr:y>
    </cdr:from>
    <cdr:to>
      <cdr:x>0.75205</cdr:x>
      <cdr:y>0.71402</cdr:y>
    </cdr:to>
    <cdr:sp macro="" textlink="">
      <cdr:nvSpPr>
        <cdr:cNvPr id="11" name="TextBox 1">
          <a:extLst xmlns:a="http://schemas.openxmlformats.org/drawingml/2006/main">
            <a:ext uri="{FF2B5EF4-FFF2-40B4-BE49-F238E27FC236}">
              <a16:creationId xmlns:a16="http://schemas.microsoft.com/office/drawing/2014/main" id="{6D47877F-2B99-CF4C-D9D9-31A65A45404A}"/>
            </a:ext>
          </a:extLst>
        </cdr:cNvPr>
        <cdr:cNvSpPr txBox="1"/>
      </cdr:nvSpPr>
      <cdr:spPr>
        <a:xfrm xmlns:a="http://schemas.openxmlformats.org/drawingml/2006/main">
          <a:off x="6212602" y="4206644"/>
          <a:ext cx="313166" cy="292027"/>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kern="1200">
              <a:latin typeface="Arial" panose="020B0604020202020204" pitchFamily="34" charset="0"/>
              <a:cs typeface="Arial" panose="020B0604020202020204" pitchFamily="34" charset="0"/>
            </a:rPr>
            <a:t>AS*</a:t>
          </a:r>
        </a:p>
      </cdr:txBody>
    </cdr:sp>
  </cdr:relSizeAnchor>
  <cdr:relSizeAnchor xmlns:cdr="http://schemas.openxmlformats.org/drawingml/2006/chartDrawing">
    <cdr:from>
      <cdr:x>0</cdr:x>
      <cdr:y>0.79863</cdr:y>
    </cdr:from>
    <cdr:to>
      <cdr:x>1</cdr:x>
      <cdr:y>0.82663</cdr:y>
    </cdr:to>
    <cdr:sp macro="" textlink="">
      <cdr:nvSpPr>
        <cdr:cNvPr id="15" name="TextBox 4">
          <a:extLst xmlns:a="http://schemas.openxmlformats.org/drawingml/2006/main">
            <a:ext uri="{FF2B5EF4-FFF2-40B4-BE49-F238E27FC236}">
              <a16:creationId xmlns:a16="http://schemas.microsoft.com/office/drawing/2014/main" id="{BAECF1C7-3E5F-D11A-3DAB-2BFDFCA9C3C2}"/>
            </a:ext>
          </a:extLst>
        </cdr:cNvPr>
        <cdr:cNvSpPr txBox="1"/>
      </cdr:nvSpPr>
      <cdr:spPr>
        <a:xfrm xmlns:a="http://schemas.openxmlformats.org/drawingml/2006/main">
          <a:off x="0" y="5031773"/>
          <a:ext cx="8677362" cy="17641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rgbClr val="000000"/>
              </a:solidFill>
              <a:latin typeface="Arial" panose="020B0604020202020204" pitchFamily="34" charset="0"/>
              <a:cs typeface="Arial" panose="020B0604020202020204" pitchFamily="34" charset="0"/>
            </a:rPr>
            <a:t>                                                                 Q                                                        MS=MD                                                               Q*</a:t>
          </a:r>
        </a:p>
      </cdr:txBody>
    </cdr:sp>
  </cdr:relSizeAnchor>
  <cdr:relSizeAnchor xmlns:cdr="http://schemas.openxmlformats.org/drawingml/2006/chartDrawing">
    <cdr:from>
      <cdr:x>0.16515</cdr:x>
      <cdr:y>0.42095</cdr:y>
    </cdr:from>
    <cdr:to>
      <cdr:x>0.2427</cdr:x>
      <cdr:y>0.43135</cdr:y>
    </cdr:to>
    <cdr:sp macro="" textlink="">
      <cdr:nvSpPr>
        <cdr:cNvPr id="16" name="Left Brace 15">
          <a:extLst xmlns:a="http://schemas.openxmlformats.org/drawingml/2006/main">
            <a:ext uri="{FF2B5EF4-FFF2-40B4-BE49-F238E27FC236}">
              <a16:creationId xmlns:a16="http://schemas.microsoft.com/office/drawing/2014/main" id="{A90FB2AC-0361-2CDD-FF3F-6EB168CE0B14}"/>
            </a:ext>
          </a:extLst>
        </cdr:cNvPr>
        <cdr:cNvSpPr/>
      </cdr:nvSpPr>
      <cdr:spPr>
        <a:xfrm xmlns:a="http://schemas.openxmlformats.org/drawingml/2006/main" rot="16200000">
          <a:off x="1736795" y="2348457"/>
          <a:ext cx="65525" cy="672930"/>
        </a:xfrm>
        <a:prstGeom xmlns:a="http://schemas.openxmlformats.org/drawingml/2006/main" prst="leftBrace">
          <a:avLst/>
        </a:prstGeom>
        <a:ln xmlns:a="http://schemas.openxmlformats.org/drawingml/2006/main">
          <a:solidFill>
            <a:srgbClr val="C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en-US" kern="1200"/>
        </a:p>
      </cdr:txBody>
    </cdr:sp>
  </cdr:relSizeAnchor>
  <cdr:relSizeAnchor xmlns:cdr="http://schemas.openxmlformats.org/drawingml/2006/chartDrawing">
    <cdr:from>
      <cdr:x>0.5136</cdr:x>
      <cdr:y>0.26491</cdr:y>
    </cdr:from>
    <cdr:to>
      <cdr:x>0.56596</cdr:x>
      <cdr:y>0.29126</cdr:y>
    </cdr:to>
    <cdr:cxnSp macro="">
      <cdr:nvCxnSpPr>
        <cdr:cNvPr id="18" name="Straight Arrow Connector 17">
          <a:extLst xmlns:a="http://schemas.openxmlformats.org/drawingml/2006/main">
            <a:ext uri="{FF2B5EF4-FFF2-40B4-BE49-F238E27FC236}">
              <a16:creationId xmlns:a16="http://schemas.microsoft.com/office/drawing/2014/main" id="{4B3A49A7-41D9-10B2-6F0F-082B1BE51C4C}"/>
            </a:ext>
          </a:extLst>
        </cdr:cNvPr>
        <cdr:cNvCxnSpPr/>
      </cdr:nvCxnSpPr>
      <cdr:spPr>
        <a:xfrm xmlns:a="http://schemas.openxmlformats.org/drawingml/2006/main" flipH="1" flipV="1">
          <a:off x="4456679" y="1669065"/>
          <a:ext cx="454346" cy="166018"/>
        </a:xfrm>
        <a:prstGeom xmlns:a="http://schemas.openxmlformats.org/drawingml/2006/main" prst="straightConnector1">
          <a:avLst/>
        </a:prstGeom>
        <a:ln xmlns:a="http://schemas.openxmlformats.org/drawingml/2006/main" w="15875">
          <a:solidFill>
            <a:schemeClr val="accent5">
              <a:lumMod val="75000"/>
            </a:schemeClr>
          </a:solidFill>
          <a:tailEnd type="triangle"/>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0.90698</cdr:x>
      <cdr:y>0.41776</cdr:y>
    </cdr:from>
    <cdr:to>
      <cdr:x>0.90735</cdr:x>
      <cdr:y>0.44938</cdr:y>
    </cdr:to>
    <cdr:cxnSp macro="">
      <cdr:nvCxnSpPr>
        <cdr:cNvPr id="22" name="Straight Arrow Connector 21">
          <a:extLst xmlns:a="http://schemas.openxmlformats.org/drawingml/2006/main">
            <a:ext uri="{FF2B5EF4-FFF2-40B4-BE49-F238E27FC236}">
              <a16:creationId xmlns:a16="http://schemas.microsoft.com/office/drawing/2014/main" id="{2A84F70C-C27C-014D-6878-FE6303B1116D}"/>
            </a:ext>
          </a:extLst>
        </cdr:cNvPr>
        <cdr:cNvCxnSpPr/>
      </cdr:nvCxnSpPr>
      <cdr:spPr>
        <a:xfrm xmlns:a="http://schemas.openxmlformats.org/drawingml/2006/main">
          <a:off x="7870182" y="2632090"/>
          <a:ext cx="3211" cy="199222"/>
        </a:xfrm>
        <a:prstGeom xmlns:a="http://schemas.openxmlformats.org/drawingml/2006/main" prst="straightConnector1">
          <a:avLst/>
        </a:prstGeom>
        <a:ln xmlns:a="http://schemas.openxmlformats.org/drawingml/2006/main" w="15875">
          <a:solidFill>
            <a:schemeClr val="accent5">
              <a:lumMod val="75000"/>
            </a:schemeClr>
          </a:solidFill>
          <a:tailEnd type="triangle"/>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0.18228</cdr:x>
      <cdr:y>0.35065</cdr:y>
    </cdr:from>
    <cdr:to>
      <cdr:x>0.22155</cdr:x>
      <cdr:y>0.362</cdr:y>
    </cdr:to>
    <cdr:sp macro="" textlink="">
      <cdr:nvSpPr>
        <cdr:cNvPr id="26" name="Left Brace 25">
          <a:extLst xmlns:a="http://schemas.openxmlformats.org/drawingml/2006/main">
            <a:ext uri="{FF2B5EF4-FFF2-40B4-BE49-F238E27FC236}">
              <a16:creationId xmlns:a16="http://schemas.microsoft.com/office/drawing/2014/main" id="{2F3F2D5C-A16E-8FBE-14B9-49F4D74359A1}"/>
            </a:ext>
          </a:extLst>
        </cdr:cNvPr>
        <cdr:cNvSpPr/>
      </cdr:nvSpPr>
      <cdr:spPr>
        <a:xfrm xmlns:a="http://schemas.openxmlformats.org/drawingml/2006/main" rot="5400000">
          <a:off x="1716297" y="2074617"/>
          <a:ext cx="71511" cy="340760"/>
        </a:xfrm>
        <a:prstGeom xmlns:a="http://schemas.openxmlformats.org/drawingml/2006/main" prst="leftBrace">
          <a:avLst/>
        </a:prstGeom>
        <a:ln xmlns:a="http://schemas.openxmlformats.org/drawingml/2006/main">
          <a:solidFill>
            <a:srgbClr val="C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en-US" kern="1200"/>
        </a:p>
      </cdr:txBody>
    </cdr:sp>
  </cdr:relSizeAnchor>
  <cdr:relSizeAnchor xmlns:cdr="http://schemas.openxmlformats.org/drawingml/2006/chartDrawing">
    <cdr:from>
      <cdr:x>0.138</cdr:x>
      <cdr:y>0.32035</cdr:y>
    </cdr:from>
    <cdr:to>
      <cdr:x>0.20342</cdr:x>
      <cdr:y>0.34674</cdr:y>
    </cdr:to>
    <cdr:cxnSp macro="">
      <cdr:nvCxnSpPr>
        <cdr:cNvPr id="28" name="Straight Arrow Connector 27">
          <a:extLst xmlns:a="http://schemas.openxmlformats.org/drawingml/2006/main">
            <a:ext uri="{FF2B5EF4-FFF2-40B4-BE49-F238E27FC236}">
              <a16:creationId xmlns:a16="http://schemas.microsoft.com/office/drawing/2014/main" id="{2E95699D-3B12-1FE1-ED34-A540B22DDF7F}"/>
            </a:ext>
          </a:extLst>
        </cdr:cNvPr>
        <cdr:cNvCxnSpPr/>
      </cdr:nvCxnSpPr>
      <cdr:spPr>
        <a:xfrm xmlns:a="http://schemas.openxmlformats.org/drawingml/2006/main">
          <a:off x="1197476" y="2018355"/>
          <a:ext cx="567673" cy="166270"/>
        </a:xfrm>
        <a:prstGeom xmlns:a="http://schemas.openxmlformats.org/drawingml/2006/main" prst="straightConnector1">
          <a:avLst/>
        </a:prstGeom>
        <a:ln xmlns:a="http://schemas.openxmlformats.org/drawingml/2006/main">
          <a:solidFill>
            <a:srgbClr val="C00000"/>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0.75207</cdr:x>
      <cdr:y>0.39919</cdr:y>
    </cdr:from>
    <cdr:to>
      <cdr:x>0.82962</cdr:x>
      <cdr:y>0.40959</cdr:y>
    </cdr:to>
    <cdr:sp macro="" textlink="">
      <cdr:nvSpPr>
        <cdr:cNvPr id="6" name="Left Brace 5">
          <a:extLst xmlns:a="http://schemas.openxmlformats.org/drawingml/2006/main">
            <a:ext uri="{FF2B5EF4-FFF2-40B4-BE49-F238E27FC236}">
              <a16:creationId xmlns:a16="http://schemas.microsoft.com/office/drawing/2014/main" id="{FE6EF4F9-52A3-8802-C61D-4155A3E2D30C}"/>
            </a:ext>
          </a:extLst>
        </cdr:cNvPr>
        <cdr:cNvSpPr/>
      </cdr:nvSpPr>
      <cdr:spPr>
        <a:xfrm xmlns:a="http://schemas.openxmlformats.org/drawingml/2006/main" rot="5400000">
          <a:off x="6829712" y="2211394"/>
          <a:ext cx="65525" cy="672929"/>
        </a:xfrm>
        <a:prstGeom xmlns:a="http://schemas.openxmlformats.org/drawingml/2006/main" prst="leftBrace">
          <a:avLst/>
        </a:prstGeom>
        <a:ln xmlns:a="http://schemas.openxmlformats.org/drawingml/2006/main">
          <a:solidFill>
            <a:srgbClr val="C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en-US" kern="1200"/>
        </a:p>
      </cdr:txBody>
    </cdr:sp>
  </cdr:relSizeAnchor>
  <cdr:relSizeAnchor xmlns:cdr="http://schemas.openxmlformats.org/drawingml/2006/chartDrawing">
    <cdr:from>
      <cdr:x>0.75025</cdr:x>
      <cdr:y>0.47547</cdr:y>
    </cdr:from>
    <cdr:to>
      <cdr:x>0.78934</cdr:x>
      <cdr:y>0.51733</cdr:y>
    </cdr:to>
    <cdr:cxnSp macro="">
      <cdr:nvCxnSpPr>
        <cdr:cNvPr id="20" name="Straight Arrow Connector 19">
          <a:extLst xmlns:a="http://schemas.openxmlformats.org/drawingml/2006/main">
            <a:ext uri="{FF2B5EF4-FFF2-40B4-BE49-F238E27FC236}">
              <a16:creationId xmlns:a16="http://schemas.microsoft.com/office/drawing/2014/main" id="{C002DCF8-CA51-7F45-9089-347045548DA0}"/>
            </a:ext>
          </a:extLst>
        </cdr:cNvPr>
        <cdr:cNvCxnSpPr/>
      </cdr:nvCxnSpPr>
      <cdr:spPr>
        <a:xfrm xmlns:a="http://schemas.openxmlformats.org/drawingml/2006/main" flipV="1">
          <a:off x="6510191" y="2995710"/>
          <a:ext cx="339198" cy="263738"/>
        </a:xfrm>
        <a:prstGeom xmlns:a="http://schemas.openxmlformats.org/drawingml/2006/main" prst="straightConnector1">
          <a:avLst/>
        </a:prstGeom>
        <a:ln xmlns:a="http://schemas.openxmlformats.org/drawingml/2006/main">
          <a:solidFill>
            <a:srgbClr val="C00000"/>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0.73396</cdr:x>
      <cdr:y>0.27991</cdr:y>
    </cdr:from>
    <cdr:to>
      <cdr:x>0.83917</cdr:x>
      <cdr:y>0.34093</cdr:y>
    </cdr:to>
    <cdr:sp macro="" textlink="">
      <cdr:nvSpPr>
        <cdr:cNvPr id="21" name="TextBox 1">
          <a:extLst xmlns:a="http://schemas.openxmlformats.org/drawingml/2006/main">
            <a:ext uri="{FF2B5EF4-FFF2-40B4-BE49-F238E27FC236}">
              <a16:creationId xmlns:a16="http://schemas.microsoft.com/office/drawing/2014/main" id="{AB089D92-E1A3-C92F-C256-A0C37C5F3A19}"/>
            </a:ext>
          </a:extLst>
        </cdr:cNvPr>
        <cdr:cNvSpPr txBox="1"/>
      </cdr:nvSpPr>
      <cdr:spPr>
        <a:xfrm xmlns:a="http://schemas.openxmlformats.org/drawingml/2006/main">
          <a:off x="6368837" y="1763556"/>
          <a:ext cx="912945" cy="38445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200" kern="1200">
              <a:solidFill>
                <a:srgbClr val="C00000"/>
              </a:solidFill>
              <a:latin typeface="Arial" panose="020B0604020202020204" pitchFamily="34" charset="0"/>
              <a:cs typeface="Arial" panose="020B0604020202020204" pitchFamily="34" charset="0"/>
            </a:rPr>
            <a:t>No-tariff</a:t>
          </a:r>
        </a:p>
        <a:p xmlns:a="http://schemas.openxmlformats.org/drawingml/2006/main">
          <a:pPr algn="ctr"/>
          <a:r>
            <a:rPr lang="en-US" sz="1200" kern="1200">
              <a:solidFill>
                <a:srgbClr val="C00000"/>
              </a:solidFill>
              <a:latin typeface="Arial" panose="020B0604020202020204" pitchFamily="34" charset="0"/>
              <a:cs typeface="Arial" panose="020B0604020202020204" pitchFamily="34" charset="0"/>
            </a:rPr>
            <a:t>exports</a:t>
          </a:r>
        </a:p>
      </cdr:txBody>
    </cdr:sp>
  </cdr:relSizeAnchor>
  <cdr:relSizeAnchor xmlns:cdr="http://schemas.openxmlformats.org/drawingml/2006/chartDrawing">
    <cdr:from>
      <cdr:x>0.7682</cdr:x>
      <cdr:y>0.45883</cdr:y>
    </cdr:from>
    <cdr:to>
      <cdr:x>0.80747</cdr:x>
      <cdr:y>0.47018</cdr:y>
    </cdr:to>
    <cdr:sp macro="" textlink="">
      <cdr:nvSpPr>
        <cdr:cNvPr id="23" name="Left Brace 22">
          <a:extLst xmlns:a="http://schemas.openxmlformats.org/drawingml/2006/main">
            <a:ext uri="{FF2B5EF4-FFF2-40B4-BE49-F238E27FC236}">
              <a16:creationId xmlns:a16="http://schemas.microsoft.com/office/drawing/2014/main" id="{39558C93-A02A-4BB9-7B88-9C0A7089878C}"/>
            </a:ext>
          </a:extLst>
        </cdr:cNvPr>
        <cdr:cNvSpPr/>
      </cdr:nvSpPr>
      <cdr:spPr>
        <a:xfrm xmlns:a="http://schemas.openxmlformats.org/drawingml/2006/main" rot="16200000">
          <a:off x="6800538" y="2756227"/>
          <a:ext cx="71511" cy="340760"/>
        </a:xfrm>
        <a:prstGeom xmlns:a="http://schemas.openxmlformats.org/drawingml/2006/main" prst="leftBrace">
          <a:avLst/>
        </a:prstGeom>
        <a:ln xmlns:a="http://schemas.openxmlformats.org/drawingml/2006/main">
          <a:solidFill>
            <a:srgbClr val="C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en-US" kern="1200"/>
        </a:p>
      </cdr:txBody>
    </cdr:sp>
  </cdr:relSizeAnchor>
  <cdr:relSizeAnchor xmlns:cdr="http://schemas.openxmlformats.org/drawingml/2006/chartDrawing">
    <cdr:from>
      <cdr:x>0.67856</cdr:x>
      <cdr:y>0.51153</cdr:y>
    </cdr:from>
    <cdr:to>
      <cdr:x>0.78377</cdr:x>
      <cdr:y>0.57255</cdr:y>
    </cdr:to>
    <cdr:sp macro="" textlink="">
      <cdr:nvSpPr>
        <cdr:cNvPr id="25" name="TextBox 1">
          <a:extLst xmlns:a="http://schemas.openxmlformats.org/drawingml/2006/main">
            <a:ext uri="{FF2B5EF4-FFF2-40B4-BE49-F238E27FC236}">
              <a16:creationId xmlns:a16="http://schemas.microsoft.com/office/drawing/2014/main" id="{476527A9-A4C7-4285-5F1E-9D71106CBFDB}"/>
            </a:ext>
          </a:extLst>
        </cdr:cNvPr>
        <cdr:cNvSpPr txBox="1"/>
      </cdr:nvSpPr>
      <cdr:spPr>
        <a:xfrm xmlns:a="http://schemas.openxmlformats.org/drawingml/2006/main">
          <a:off x="5888136" y="3222887"/>
          <a:ext cx="912945" cy="38445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200" kern="1200">
              <a:solidFill>
                <a:srgbClr val="C00000"/>
              </a:solidFill>
              <a:latin typeface="Arial" panose="020B0604020202020204" pitchFamily="34" charset="0"/>
              <a:cs typeface="Arial" panose="020B0604020202020204" pitchFamily="34" charset="0"/>
            </a:rPr>
            <a:t>Post-tariff</a:t>
          </a:r>
        </a:p>
        <a:p xmlns:a="http://schemas.openxmlformats.org/drawingml/2006/main">
          <a:pPr algn="ctr"/>
          <a:r>
            <a:rPr lang="en-US" sz="1200" kern="1200">
              <a:solidFill>
                <a:srgbClr val="C00000"/>
              </a:solidFill>
              <a:latin typeface="Arial" panose="020B0604020202020204" pitchFamily="34" charset="0"/>
              <a:cs typeface="Arial" panose="020B0604020202020204" pitchFamily="34" charset="0"/>
            </a:rPr>
            <a:t>exports</a:t>
          </a:r>
        </a:p>
      </cdr:txBody>
    </cdr:sp>
  </cdr:relSizeAnchor>
  <cdr:relSizeAnchor xmlns:cdr="http://schemas.openxmlformats.org/drawingml/2006/chartDrawing">
    <cdr:from>
      <cdr:x>0.78757</cdr:x>
      <cdr:y>0.34786</cdr:y>
    </cdr:from>
    <cdr:to>
      <cdr:x>0.79053</cdr:x>
      <cdr:y>0.39251</cdr:y>
    </cdr:to>
    <cdr:cxnSp macro="">
      <cdr:nvCxnSpPr>
        <cdr:cNvPr id="9" name="Straight Arrow Connector 8">
          <a:extLst xmlns:a="http://schemas.openxmlformats.org/drawingml/2006/main">
            <a:ext uri="{FF2B5EF4-FFF2-40B4-BE49-F238E27FC236}">
              <a16:creationId xmlns:a16="http://schemas.microsoft.com/office/drawing/2014/main" id="{FC577B14-BA5E-4168-F3B2-EE49F46C1027}"/>
            </a:ext>
          </a:extLst>
        </cdr:cNvPr>
        <cdr:cNvCxnSpPr/>
      </cdr:nvCxnSpPr>
      <cdr:spPr>
        <a:xfrm xmlns:a="http://schemas.openxmlformats.org/drawingml/2006/main">
          <a:off x="6834056" y="2191694"/>
          <a:ext cx="25685" cy="281316"/>
        </a:xfrm>
        <a:prstGeom xmlns:a="http://schemas.openxmlformats.org/drawingml/2006/main" prst="straightConnector1">
          <a:avLst/>
        </a:prstGeom>
        <a:ln xmlns:a="http://schemas.openxmlformats.org/drawingml/2006/main">
          <a:solidFill>
            <a:srgbClr val="C00000"/>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0.66264</cdr:x>
      <cdr:y>0.37171</cdr:y>
    </cdr:from>
    <cdr:to>
      <cdr:x>0.67875</cdr:x>
      <cdr:y>0.45076</cdr:y>
    </cdr:to>
    <cdr:sp macro="" textlink="">
      <cdr:nvSpPr>
        <cdr:cNvPr id="12" name="Left Brace 11">
          <a:extLst xmlns:a="http://schemas.openxmlformats.org/drawingml/2006/main">
            <a:ext uri="{FF2B5EF4-FFF2-40B4-BE49-F238E27FC236}">
              <a16:creationId xmlns:a16="http://schemas.microsoft.com/office/drawing/2014/main" id="{606EE063-DDC1-95B1-FF05-E143262027E1}"/>
            </a:ext>
          </a:extLst>
        </cdr:cNvPr>
        <cdr:cNvSpPr/>
      </cdr:nvSpPr>
      <cdr:spPr>
        <a:xfrm xmlns:a="http://schemas.openxmlformats.org/drawingml/2006/main" rot="10800000">
          <a:off x="5749953" y="2341927"/>
          <a:ext cx="139817" cy="498096"/>
        </a:xfrm>
        <a:prstGeom xmlns:a="http://schemas.openxmlformats.org/drawingml/2006/main" prst="leftBrace">
          <a:avLst/>
        </a:prstGeom>
        <a:ln xmlns:a="http://schemas.openxmlformats.org/drawingml/2006/main" w="38100">
          <a:solidFill>
            <a:schemeClr val="accent2"/>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en-US" kern="1200"/>
        </a:p>
      </cdr:txBody>
    </cdr:sp>
  </cdr:relSizeAnchor>
  <cdr:relSizeAnchor xmlns:cdr="http://schemas.openxmlformats.org/drawingml/2006/chartDrawing">
    <cdr:from>
      <cdr:x>0.67875</cdr:x>
      <cdr:y>0.26352</cdr:y>
    </cdr:from>
    <cdr:to>
      <cdr:x>0.70091</cdr:x>
      <cdr:y>0.40777</cdr:y>
    </cdr:to>
    <cdr:cxnSp macro="">
      <cdr:nvCxnSpPr>
        <cdr:cNvPr id="14" name="Straight Arrow Connector 13">
          <a:extLst xmlns:a="http://schemas.openxmlformats.org/drawingml/2006/main">
            <a:ext uri="{FF2B5EF4-FFF2-40B4-BE49-F238E27FC236}">
              <a16:creationId xmlns:a16="http://schemas.microsoft.com/office/drawing/2014/main" id="{CBC11046-DE1D-6D5E-EE65-C77D7BD77039}"/>
            </a:ext>
          </a:extLst>
        </cdr:cNvPr>
        <cdr:cNvCxnSpPr/>
      </cdr:nvCxnSpPr>
      <cdr:spPr>
        <a:xfrm xmlns:a="http://schemas.openxmlformats.org/drawingml/2006/main" flipH="1">
          <a:off x="5889771" y="1660321"/>
          <a:ext cx="192247" cy="908807"/>
        </a:xfrm>
        <a:prstGeom xmlns:a="http://schemas.openxmlformats.org/drawingml/2006/main" prst="straightConnector1">
          <a:avLst/>
        </a:prstGeom>
        <a:ln xmlns:a="http://schemas.openxmlformats.org/drawingml/2006/main">
          <a:tailEnd type="triangle"/>
        </a:ln>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0.69889</cdr:x>
      <cdr:y>0.20804</cdr:y>
    </cdr:from>
    <cdr:to>
      <cdr:x>0.83484</cdr:x>
      <cdr:y>0.29126</cdr:y>
    </cdr:to>
    <cdr:sp macro="" textlink="">
      <cdr:nvSpPr>
        <cdr:cNvPr id="13" name="TextBox 12">
          <a:extLst xmlns:a="http://schemas.openxmlformats.org/drawingml/2006/main">
            <a:ext uri="{FF2B5EF4-FFF2-40B4-BE49-F238E27FC236}">
              <a16:creationId xmlns:a16="http://schemas.microsoft.com/office/drawing/2014/main" id="{1FEF476E-1911-8F3B-B796-193D9F795B40}"/>
            </a:ext>
          </a:extLst>
        </cdr:cNvPr>
        <cdr:cNvSpPr txBox="1"/>
      </cdr:nvSpPr>
      <cdr:spPr>
        <a:xfrm xmlns:a="http://schemas.openxmlformats.org/drawingml/2006/main">
          <a:off x="6064521" y="1310752"/>
          <a:ext cx="1179721" cy="5243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kern="1200">
              <a:solidFill>
                <a:schemeClr val="accent2"/>
              </a:solidFill>
              <a:latin typeface="Arial" panose="020B0604020202020204" pitchFamily="34" charset="0"/>
              <a:cs typeface="Arial" panose="020B0604020202020204" pitchFamily="34" charset="0"/>
            </a:rPr>
            <a:t>Ad valorem tariff</a:t>
          </a:r>
        </a:p>
      </cdr:txBody>
    </cdr:sp>
  </cdr:relSizeAnchor>
  <cdr:relSizeAnchor xmlns:cdr="http://schemas.openxmlformats.org/drawingml/2006/chartDrawing">
    <cdr:from>
      <cdr:x>0.56477</cdr:x>
      <cdr:y>0.38196</cdr:y>
    </cdr:from>
    <cdr:to>
      <cdr:x>0.56477</cdr:x>
      <cdr:y>0.41247</cdr:y>
    </cdr:to>
    <cdr:cxnSp macro="">
      <cdr:nvCxnSpPr>
        <cdr:cNvPr id="17" name="Straight Arrow Connector 16">
          <a:extLst xmlns:a="http://schemas.openxmlformats.org/drawingml/2006/main">
            <a:ext uri="{FF2B5EF4-FFF2-40B4-BE49-F238E27FC236}">
              <a16:creationId xmlns:a16="http://schemas.microsoft.com/office/drawing/2014/main" id="{4A385524-58A1-3496-9702-1C92895534C5}"/>
            </a:ext>
          </a:extLst>
        </cdr:cNvPr>
        <cdr:cNvCxnSpPr/>
      </cdr:nvCxnSpPr>
      <cdr:spPr>
        <a:xfrm xmlns:a="http://schemas.openxmlformats.org/drawingml/2006/main" flipV="1">
          <a:off x="4900697" y="2406542"/>
          <a:ext cx="0" cy="192237"/>
        </a:xfrm>
        <a:prstGeom xmlns:a="http://schemas.openxmlformats.org/drawingml/2006/main" prst="straightConnector1">
          <a:avLst/>
        </a:prstGeom>
        <a:ln xmlns:a="http://schemas.openxmlformats.org/drawingml/2006/main" w="15875">
          <a:solidFill>
            <a:schemeClr val="accent5">
              <a:lumMod val="75000"/>
            </a:schemeClr>
          </a:solidFill>
          <a:tailEnd type="triangle"/>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3.xml><?xml version="1.0" encoding="utf-8"?>
<c:userShapes xmlns:c="http://schemas.openxmlformats.org/drawingml/2006/chart">
  <cdr:relSizeAnchor xmlns:cdr="http://schemas.openxmlformats.org/drawingml/2006/chartDrawing">
    <cdr:from>
      <cdr:x>0.85003</cdr:x>
      <cdr:y>0.51788</cdr:y>
    </cdr:from>
    <cdr:to>
      <cdr:x>0.97659</cdr:x>
      <cdr:y>0.60312</cdr:y>
    </cdr:to>
    <cdr:sp macro="" textlink="">
      <cdr:nvSpPr>
        <cdr:cNvPr id="3" name="TextBox 2">
          <a:extLst xmlns:a="http://schemas.openxmlformats.org/drawingml/2006/main">
            <a:ext uri="{FF2B5EF4-FFF2-40B4-BE49-F238E27FC236}">
              <a16:creationId xmlns:a16="http://schemas.microsoft.com/office/drawing/2014/main" id="{9E9ED3B3-9099-36C7-7864-7F640C752115}"/>
            </a:ext>
          </a:extLst>
        </cdr:cNvPr>
        <cdr:cNvSpPr txBox="1"/>
      </cdr:nvSpPr>
      <cdr:spPr>
        <a:xfrm xmlns:a="http://schemas.openxmlformats.org/drawingml/2006/main">
          <a:off x="2506447" y="2019196"/>
          <a:ext cx="373182" cy="33234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1200" kern="1200">
              <a:latin typeface="Arial" panose="020B0604020202020204" pitchFamily="34" charset="0"/>
              <a:cs typeface="Arial" panose="020B0604020202020204" pitchFamily="34" charset="0"/>
            </a:rPr>
            <a:t>AD</a:t>
          </a:r>
        </a:p>
      </cdr:txBody>
    </cdr:sp>
  </cdr:relSizeAnchor>
  <cdr:relSizeAnchor xmlns:cdr="http://schemas.openxmlformats.org/drawingml/2006/chartDrawing">
    <cdr:from>
      <cdr:x>0.14079</cdr:x>
      <cdr:y>0.63437</cdr:y>
    </cdr:from>
    <cdr:to>
      <cdr:x>0.28186</cdr:x>
      <cdr:y>0.71771</cdr:y>
    </cdr:to>
    <cdr:sp macro="" textlink="">
      <cdr:nvSpPr>
        <cdr:cNvPr id="5" name="TextBox 4">
          <a:extLst xmlns:a="http://schemas.openxmlformats.org/drawingml/2006/main">
            <a:ext uri="{FF2B5EF4-FFF2-40B4-BE49-F238E27FC236}">
              <a16:creationId xmlns:a16="http://schemas.microsoft.com/office/drawing/2014/main" id="{83334B4C-5C6A-F345-8DD4-FD573B39C807}"/>
            </a:ext>
          </a:extLst>
        </cdr:cNvPr>
        <cdr:cNvSpPr txBox="1"/>
      </cdr:nvSpPr>
      <cdr:spPr>
        <a:xfrm xmlns:a="http://schemas.openxmlformats.org/drawingml/2006/main">
          <a:off x="415149" y="2473376"/>
          <a:ext cx="415967" cy="32493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1200" kern="1200">
              <a:latin typeface="Arial" panose="020B0604020202020204" pitchFamily="34" charset="0"/>
              <a:cs typeface="Arial" panose="020B0604020202020204" pitchFamily="34" charset="0"/>
            </a:rPr>
            <a:t>AS</a:t>
          </a:r>
        </a:p>
      </cdr:txBody>
    </cdr:sp>
  </cdr:relSizeAnchor>
  <cdr:relSizeAnchor xmlns:cdr="http://schemas.openxmlformats.org/drawingml/2006/chartDrawing">
    <cdr:from>
      <cdr:x>0.44442</cdr:x>
      <cdr:y>0.40253</cdr:y>
    </cdr:from>
    <cdr:to>
      <cdr:x>0.77329</cdr:x>
      <cdr:y>0.50115</cdr:y>
    </cdr:to>
    <cdr:sp macro="" textlink="">
      <cdr:nvSpPr>
        <cdr:cNvPr id="2" name="TextBox 1">
          <a:extLst xmlns:a="http://schemas.openxmlformats.org/drawingml/2006/main">
            <a:ext uri="{FF2B5EF4-FFF2-40B4-BE49-F238E27FC236}">
              <a16:creationId xmlns:a16="http://schemas.microsoft.com/office/drawing/2014/main" id="{6E73FA8E-66F6-1479-E4E9-A18D025C2CC7}"/>
            </a:ext>
          </a:extLst>
        </cdr:cNvPr>
        <cdr:cNvSpPr txBox="1"/>
      </cdr:nvSpPr>
      <cdr:spPr>
        <a:xfrm xmlns:a="http://schemas.openxmlformats.org/drawingml/2006/main">
          <a:off x="1310780" y="1569287"/>
          <a:ext cx="969981" cy="38447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200" kern="1200">
              <a:solidFill>
                <a:srgbClr val="C00000"/>
              </a:solidFill>
              <a:latin typeface="Arial" panose="020B0604020202020204" pitchFamily="34" charset="0"/>
              <a:cs typeface="Arial" panose="020B0604020202020204" pitchFamily="34" charset="0"/>
            </a:rPr>
            <a:t>No-tariff</a:t>
          </a:r>
        </a:p>
        <a:p xmlns:a="http://schemas.openxmlformats.org/drawingml/2006/main">
          <a:pPr algn="ctr"/>
          <a:r>
            <a:rPr lang="en-US" sz="1200" kern="1200">
              <a:solidFill>
                <a:srgbClr val="C00000"/>
              </a:solidFill>
              <a:latin typeface="Arial" panose="020B0604020202020204" pitchFamily="34" charset="0"/>
              <a:cs typeface="Arial" panose="020B0604020202020204" pitchFamily="34" charset="0"/>
            </a:rPr>
            <a:t>imports</a:t>
          </a:r>
        </a:p>
      </cdr:txBody>
    </cdr:sp>
  </cdr:relSizeAnchor>
  <cdr:relSizeAnchor xmlns:cdr="http://schemas.openxmlformats.org/drawingml/2006/chartDrawing">
    <cdr:from>
      <cdr:x>0.27258</cdr:x>
      <cdr:y>0.31511</cdr:y>
    </cdr:from>
    <cdr:to>
      <cdr:x>0.27258</cdr:x>
      <cdr:y>0.36442</cdr:y>
    </cdr:to>
    <cdr:cxnSp macro="">
      <cdr:nvCxnSpPr>
        <cdr:cNvPr id="4" name="Straight Arrow Connector 3">
          <a:extLst xmlns:a="http://schemas.openxmlformats.org/drawingml/2006/main">
            <a:ext uri="{FF2B5EF4-FFF2-40B4-BE49-F238E27FC236}">
              <a16:creationId xmlns:a16="http://schemas.microsoft.com/office/drawing/2014/main" id="{14C844A0-FE8F-D3EA-58B2-E5906262A285}"/>
            </a:ext>
          </a:extLst>
        </cdr:cNvPr>
        <cdr:cNvCxnSpPr/>
      </cdr:nvCxnSpPr>
      <cdr:spPr>
        <a:xfrm xmlns:a="http://schemas.openxmlformats.org/drawingml/2006/main" flipV="1">
          <a:off x="803945" y="1228471"/>
          <a:ext cx="0" cy="192248"/>
        </a:xfrm>
        <a:prstGeom xmlns:a="http://schemas.openxmlformats.org/drawingml/2006/main" prst="straightConnector1">
          <a:avLst/>
        </a:prstGeom>
        <a:ln xmlns:a="http://schemas.openxmlformats.org/drawingml/2006/main" w="15875">
          <a:solidFill>
            <a:schemeClr val="accent5">
              <a:lumMod val="75000"/>
            </a:schemeClr>
          </a:solidFill>
          <a:tailEnd type="triangle"/>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0.19191</cdr:x>
      <cdr:y>0.12287</cdr:y>
    </cdr:from>
    <cdr:to>
      <cdr:x>0.52078</cdr:x>
      <cdr:y>0.22149</cdr:y>
    </cdr:to>
    <cdr:sp macro="" textlink="">
      <cdr:nvSpPr>
        <cdr:cNvPr id="10" name="TextBox 1">
          <a:extLst xmlns:a="http://schemas.openxmlformats.org/drawingml/2006/main">
            <a:ext uri="{FF2B5EF4-FFF2-40B4-BE49-F238E27FC236}">
              <a16:creationId xmlns:a16="http://schemas.microsoft.com/office/drawing/2014/main" id="{B9453360-281E-DD2D-26B3-1EFD65EA814B}"/>
            </a:ext>
          </a:extLst>
        </cdr:cNvPr>
        <cdr:cNvSpPr txBox="1"/>
      </cdr:nvSpPr>
      <cdr:spPr>
        <a:xfrm xmlns:a="http://schemas.openxmlformats.org/drawingml/2006/main">
          <a:off x="565888" y="479051"/>
          <a:ext cx="969725" cy="38451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200" kern="1200">
              <a:solidFill>
                <a:srgbClr val="C00000"/>
              </a:solidFill>
              <a:latin typeface="Arial" panose="020B0604020202020204" pitchFamily="34" charset="0"/>
              <a:cs typeface="Arial" panose="020B0604020202020204" pitchFamily="34" charset="0"/>
            </a:rPr>
            <a:t>Post-tariff</a:t>
          </a:r>
        </a:p>
        <a:p xmlns:a="http://schemas.openxmlformats.org/drawingml/2006/main">
          <a:pPr algn="ctr"/>
          <a:r>
            <a:rPr lang="en-US" sz="1200" kern="1200">
              <a:solidFill>
                <a:srgbClr val="C00000"/>
              </a:solidFill>
              <a:latin typeface="Arial" panose="020B0604020202020204" pitchFamily="34" charset="0"/>
              <a:cs typeface="Arial" panose="020B0604020202020204" pitchFamily="34" charset="0"/>
            </a:rPr>
            <a:t>imports</a:t>
          </a:r>
        </a:p>
      </cdr:txBody>
    </cdr:sp>
  </cdr:relSizeAnchor>
</c:userShapes>
</file>

<file path=xl/drawings/drawing4.xml><?xml version="1.0" encoding="utf-8"?>
<c:userShapes xmlns:c="http://schemas.openxmlformats.org/drawingml/2006/chart">
  <cdr:relSizeAnchor xmlns:cdr="http://schemas.openxmlformats.org/drawingml/2006/chartDrawing">
    <cdr:from>
      <cdr:x>0.61029</cdr:x>
      <cdr:y>0.19286</cdr:y>
    </cdr:from>
    <cdr:to>
      <cdr:x>1</cdr:x>
      <cdr:y>0.26884</cdr:y>
    </cdr:to>
    <cdr:sp macro="" textlink="">
      <cdr:nvSpPr>
        <cdr:cNvPr id="3" name="TextBox 1">
          <a:extLst xmlns:a="http://schemas.openxmlformats.org/drawingml/2006/main">
            <a:ext uri="{FF2B5EF4-FFF2-40B4-BE49-F238E27FC236}">
              <a16:creationId xmlns:a16="http://schemas.microsoft.com/office/drawing/2014/main" id="{C0B2F2B9-6913-772A-AFF5-58520E3E4169}"/>
            </a:ext>
          </a:extLst>
        </cdr:cNvPr>
        <cdr:cNvSpPr txBox="1"/>
      </cdr:nvSpPr>
      <cdr:spPr>
        <a:xfrm xmlns:a="http://schemas.openxmlformats.org/drawingml/2006/main">
          <a:off x="1677797" y="746916"/>
          <a:ext cx="1071389" cy="29426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kern="1200">
              <a:solidFill>
                <a:schemeClr val="accent6">
                  <a:lumMod val="50000"/>
                </a:schemeClr>
              </a:solidFill>
              <a:latin typeface="Arial" panose="020B0604020202020204" pitchFamily="34" charset="0"/>
              <a:cs typeface="Arial" panose="020B0604020202020204" pitchFamily="34" charset="0"/>
            </a:rPr>
            <a:t>MS (No-tariff</a:t>
          </a:r>
          <a:r>
            <a:rPr lang="en-US" sz="1200" kern="1200" baseline="0">
              <a:solidFill>
                <a:schemeClr val="accent6">
                  <a:lumMod val="50000"/>
                </a:schemeClr>
              </a:solidFill>
              <a:latin typeface="Arial" panose="020B0604020202020204" pitchFamily="34" charset="0"/>
              <a:cs typeface="Arial" panose="020B0604020202020204" pitchFamily="34" charset="0"/>
            </a:rPr>
            <a:t>)</a:t>
          </a:r>
          <a:endParaRPr lang="en-US" sz="1200" kern="1200">
            <a:solidFill>
              <a:schemeClr val="accent6">
                <a:lumMod val="50000"/>
              </a:schemeClr>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0.77137</cdr:x>
      <cdr:y>0.62893</cdr:y>
    </cdr:from>
    <cdr:to>
      <cdr:x>0.88675</cdr:x>
      <cdr:y>0.714</cdr:y>
    </cdr:to>
    <cdr:sp macro="" textlink="">
      <cdr:nvSpPr>
        <cdr:cNvPr id="5" name="TextBox 1">
          <a:extLst xmlns:a="http://schemas.openxmlformats.org/drawingml/2006/main">
            <a:ext uri="{FF2B5EF4-FFF2-40B4-BE49-F238E27FC236}">
              <a16:creationId xmlns:a16="http://schemas.microsoft.com/office/drawing/2014/main" id="{504A8619-7BD9-6445-4C56-6A9FDF60D215}"/>
            </a:ext>
          </a:extLst>
        </cdr:cNvPr>
        <cdr:cNvSpPr txBox="1"/>
      </cdr:nvSpPr>
      <cdr:spPr>
        <a:xfrm xmlns:a="http://schemas.openxmlformats.org/drawingml/2006/main">
          <a:off x="2253096" y="2428771"/>
          <a:ext cx="337012" cy="32852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kern="1200">
              <a:latin typeface="Arial" panose="020B0604020202020204" pitchFamily="34" charset="0"/>
              <a:cs typeface="Arial" panose="020B0604020202020204" pitchFamily="34" charset="0"/>
            </a:rPr>
            <a:t>MD</a:t>
          </a:r>
        </a:p>
      </cdr:txBody>
    </cdr:sp>
  </cdr:relSizeAnchor>
  <cdr:relSizeAnchor xmlns:cdr="http://schemas.openxmlformats.org/drawingml/2006/chartDrawing">
    <cdr:from>
      <cdr:x>0.17482</cdr:x>
      <cdr:y>0.005</cdr:y>
    </cdr:from>
    <cdr:to>
      <cdr:x>0.54939</cdr:x>
      <cdr:y>0.09008</cdr:y>
    </cdr:to>
    <cdr:sp macro="" textlink="">
      <cdr:nvSpPr>
        <cdr:cNvPr id="6" name="TextBox 1">
          <a:extLst xmlns:a="http://schemas.openxmlformats.org/drawingml/2006/main">
            <a:ext uri="{FF2B5EF4-FFF2-40B4-BE49-F238E27FC236}">
              <a16:creationId xmlns:a16="http://schemas.microsoft.com/office/drawing/2014/main" id="{504A8619-7BD9-6445-4C56-6A9FDF60D215}"/>
            </a:ext>
          </a:extLst>
        </cdr:cNvPr>
        <cdr:cNvSpPr txBox="1"/>
      </cdr:nvSpPr>
      <cdr:spPr>
        <a:xfrm xmlns:a="http://schemas.openxmlformats.org/drawingml/2006/main">
          <a:off x="480619" y="19357"/>
          <a:ext cx="1029769" cy="329507"/>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kern="1200">
              <a:solidFill>
                <a:schemeClr val="accent5">
                  <a:lumMod val="75000"/>
                </a:schemeClr>
              </a:solidFill>
              <a:latin typeface="Arial" panose="020B0604020202020204" pitchFamily="34" charset="0"/>
              <a:cs typeface="Arial" panose="020B0604020202020204" pitchFamily="34" charset="0"/>
            </a:rPr>
            <a:t>MS (</a:t>
          </a:r>
          <a:r>
            <a:rPr lang="en-US" sz="1200" kern="1200" baseline="0">
              <a:solidFill>
                <a:schemeClr val="accent5">
                  <a:lumMod val="75000"/>
                </a:schemeClr>
              </a:solidFill>
              <a:latin typeface="Arial" panose="020B0604020202020204" pitchFamily="34" charset="0"/>
              <a:cs typeface="Arial" panose="020B0604020202020204" pitchFamily="34" charset="0"/>
            </a:rPr>
            <a:t>Post-tariff)</a:t>
          </a:r>
          <a:endParaRPr lang="en-US" sz="1200" kern="1200">
            <a:solidFill>
              <a:schemeClr val="accent5">
                <a:lumMod val="75000"/>
              </a:schemeClr>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0.06115</cdr:x>
      <cdr:y>0.38315</cdr:y>
    </cdr:from>
    <cdr:to>
      <cdr:x>0.29153</cdr:x>
      <cdr:y>0.40007</cdr:y>
    </cdr:to>
    <cdr:sp macro="" textlink="">
      <cdr:nvSpPr>
        <cdr:cNvPr id="2" name="Left Brace 1">
          <a:extLst xmlns:a="http://schemas.openxmlformats.org/drawingml/2006/main">
            <a:ext uri="{FF2B5EF4-FFF2-40B4-BE49-F238E27FC236}">
              <a16:creationId xmlns:a16="http://schemas.microsoft.com/office/drawing/2014/main" id="{1B07854D-E031-4CF3-08FD-AEFD1BC5C8B9}"/>
            </a:ext>
          </a:extLst>
        </cdr:cNvPr>
        <cdr:cNvSpPr/>
      </cdr:nvSpPr>
      <cdr:spPr>
        <a:xfrm xmlns:a="http://schemas.openxmlformats.org/drawingml/2006/main" rot="16200000">
          <a:off x="452019" y="1200007"/>
          <a:ext cx="65529" cy="633352"/>
        </a:xfrm>
        <a:prstGeom xmlns:a="http://schemas.openxmlformats.org/drawingml/2006/main" prst="leftBrace">
          <a:avLst/>
        </a:prstGeom>
        <a:ln xmlns:a="http://schemas.openxmlformats.org/drawingml/2006/main">
          <a:solidFill>
            <a:srgbClr val="C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en-US" kern="1200"/>
        </a:p>
      </cdr:txBody>
    </cdr:sp>
  </cdr:relSizeAnchor>
  <cdr:relSizeAnchor xmlns:cdr="http://schemas.openxmlformats.org/drawingml/2006/chartDrawing">
    <cdr:from>
      <cdr:x>0.20239</cdr:x>
      <cdr:y>0.40884</cdr:y>
    </cdr:from>
    <cdr:to>
      <cdr:x>0.26271</cdr:x>
      <cdr:y>0.55238</cdr:y>
    </cdr:to>
    <cdr:cxnSp macro="">
      <cdr:nvCxnSpPr>
        <cdr:cNvPr id="4" name="Straight Arrow Connector 3">
          <a:extLst xmlns:a="http://schemas.openxmlformats.org/drawingml/2006/main">
            <a:ext uri="{FF2B5EF4-FFF2-40B4-BE49-F238E27FC236}">
              <a16:creationId xmlns:a16="http://schemas.microsoft.com/office/drawing/2014/main" id="{A04F4869-46A4-C657-BB58-21373687C925}"/>
            </a:ext>
          </a:extLst>
        </cdr:cNvPr>
        <cdr:cNvCxnSpPr/>
      </cdr:nvCxnSpPr>
      <cdr:spPr>
        <a:xfrm xmlns:a="http://schemas.openxmlformats.org/drawingml/2006/main" flipH="1" flipV="1">
          <a:off x="591151" y="1583418"/>
          <a:ext cx="176209" cy="555891"/>
        </a:xfrm>
        <a:prstGeom xmlns:a="http://schemas.openxmlformats.org/drawingml/2006/main" prst="straightConnector1">
          <a:avLst/>
        </a:prstGeom>
        <a:ln xmlns:a="http://schemas.openxmlformats.org/drawingml/2006/main">
          <a:solidFill>
            <a:srgbClr val="C00000"/>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0.10714</cdr:x>
      <cdr:y>0.54561</cdr:y>
    </cdr:from>
    <cdr:to>
      <cdr:x>0.43923</cdr:x>
      <cdr:y>0.64488</cdr:y>
    </cdr:to>
    <cdr:sp macro="" textlink="">
      <cdr:nvSpPr>
        <cdr:cNvPr id="8" name="TextBox 1">
          <a:extLst xmlns:a="http://schemas.openxmlformats.org/drawingml/2006/main">
            <a:ext uri="{FF2B5EF4-FFF2-40B4-BE49-F238E27FC236}">
              <a16:creationId xmlns:a16="http://schemas.microsoft.com/office/drawing/2014/main" id="{AFE19212-4E91-EC2E-5159-A52354A8CC12}"/>
            </a:ext>
          </a:extLst>
        </cdr:cNvPr>
        <cdr:cNvSpPr txBox="1"/>
      </cdr:nvSpPr>
      <cdr:spPr>
        <a:xfrm xmlns:a="http://schemas.openxmlformats.org/drawingml/2006/main">
          <a:off x="312956" y="2113093"/>
          <a:ext cx="969981" cy="38447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200" kern="1200">
              <a:solidFill>
                <a:srgbClr val="C00000"/>
              </a:solidFill>
              <a:latin typeface="Arial" panose="020B0604020202020204" pitchFamily="34" charset="0"/>
              <a:cs typeface="Arial" panose="020B0604020202020204" pitchFamily="34" charset="0"/>
            </a:rPr>
            <a:t>No-tariff</a:t>
          </a:r>
        </a:p>
        <a:p xmlns:a="http://schemas.openxmlformats.org/drawingml/2006/main">
          <a:pPr algn="ctr"/>
          <a:r>
            <a:rPr lang="en-US" sz="1200" kern="1200">
              <a:solidFill>
                <a:srgbClr val="C00000"/>
              </a:solidFill>
              <a:latin typeface="Arial" panose="020B0604020202020204" pitchFamily="34" charset="0"/>
              <a:cs typeface="Arial" panose="020B0604020202020204" pitchFamily="34" charset="0"/>
            </a:rPr>
            <a:t>imports</a:t>
          </a:r>
        </a:p>
      </cdr:txBody>
    </cdr:sp>
  </cdr:relSizeAnchor>
  <cdr:relSizeAnchor xmlns:cdr="http://schemas.openxmlformats.org/drawingml/2006/chartDrawing">
    <cdr:from>
      <cdr:x>0.07723</cdr:x>
      <cdr:y>0.27034</cdr:y>
    </cdr:from>
    <cdr:to>
      <cdr:x>0.19389</cdr:x>
      <cdr:y>0.2888</cdr:y>
    </cdr:to>
    <cdr:sp macro="" textlink="">
      <cdr:nvSpPr>
        <cdr:cNvPr id="9" name="Left Brace 8">
          <a:extLst xmlns:a="http://schemas.openxmlformats.org/drawingml/2006/main">
            <a:ext uri="{FF2B5EF4-FFF2-40B4-BE49-F238E27FC236}">
              <a16:creationId xmlns:a16="http://schemas.microsoft.com/office/drawing/2014/main" id="{F9112F88-3492-8D92-F6E9-0A3237A1EA9C}"/>
            </a:ext>
          </a:extLst>
        </cdr:cNvPr>
        <cdr:cNvSpPr/>
      </cdr:nvSpPr>
      <cdr:spPr>
        <a:xfrm xmlns:a="http://schemas.openxmlformats.org/drawingml/2006/main" rot="5400000">
          <a:off x="360194" y="912369"/>
          <a:ext cx="71511" cy="340760"/>
        </a:xfrm>
        <a:prstGeom xmlns:a="http://schemas.openxmlformats.org/drawingml/2006/main" prst="leftBrace">
          <a:avLst/>
        </a:prstGeom>
        <a:ln xmlns:a="http://schemas.openxmlformats.org/drawingml/2006/main">
          <a:solidFill>
            <a:srgbClr val="C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en-US" kern="1200"/>
        </a:p>
      </cdr:txBody>
    </cdr:sp>
  </cdr:relSizeAnchor>
  <cdr:relSizeAnchor xmlns:cdr="http://schemas.openxmlformats.org/drawingml/2006/chartDrawing">
    <cdr:from>
      <cdr:x>0.13695</cdr:x>
      <cdr:y>0.22383</cdr:y>
    </cdr:from>
    <cdr:to>
      <cdr:x>0.22034</cdr:x>
      <cdr:y>0.26363</cdr:y>
    </cdr:to>
    <cdr:cxnSp macro="">
      <cdr:nvCxnSpPr>
        <cdr:cNvPr id="10" name="Straight Arrow Connector 9">
          <a:extLst xmlns:a="http://schemas.openxmlformats.org/drawingml/2006/main">
            <a:ext uri="{FF2B5EF4-FFF2-40B4-BE49-F238E27FC236}">
              <a16:creationId xmlns:a16="http://schemas.microsoft.com/office/drawing/2014/main" id="{8C479706-6172-ADE6-85D5-A6807589E7D3}"/>
            </a:ext>
          </a:extLst>
        </cdr:cNvPr>
        <cdr:cNvCxnSpPr/>
      </cdr:nvCxnSpPr>
      <cdr:spPr>
        <a:xfrm xmlns:a="http://schemas.openxmlformats.org/drawingml/2006/main" flipH="1">
          <a:off x="400011" y="866859"/>
          <a:ext cx="243571" cy="154157"/>
        </a:xfrm>
        <a:prstGeom xmlns:a="http://schemas.openxmlformats.org/drawingml/2006/main" prst="straightConnector1">
          <a:avLst/>
        </a:prstGeom>
        <a:ln xmlns:a="http://schemas.openxmlformats.org/drawingml/2006/main">
          <a:solidFill>
            <a:srgbClr val="C00000"/>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0.07723</cdr:x>
      <cdr:y>0.10788</cdr:y>
    </cdr:from>
    <cdr:to>
      <cdr:x>0.40931</cdr:x>
      <cdr:y>0.20715</cdr:y>
    </cdr:to>
    <cdr:sp macro="" textlink="">
      <cdr:nvSpPr>
        <cdr:cNvPr id="13" name="TextBox 1">
          <a:extLst xmlns:a="http://schemas.openxmlformats.org/drawingml/2006/main">
            <a:ext uri="{FF2B5EF4-FFF2-40B4-BE49-F238E27FC236}">
              <a16:creationId xmlns:a16="http://schemas.microsoft.com/office/drawing/2014/main" id="{ACA049CA-4BE8-5308-E818-7DFE457F9CD5}"/>
            </a:ext>
          </a:extLst>
        </cdr:cNvPr>
        <cdr:cNvSpPr txBox="1"/>
      </cdr:nvSpPr>
      <cdr:spPr>
        <a:xfrm xmlns:a="http://schemas.openxmlformats.org/drawingml/2006/main">
          <a:off x="225571" y="417818"/>
          <a:ext cx="969981" cy="38447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200" kern="1200">
              <a:solidFill>
                <a:srgbClr val="C00000"/>
              </a:solidFill>
              <a:latin typeface="Arial" panose="020B0604020202020204" pitchFamily="34" charset="0"/>
              <a:cs typeface="Arial" panose="020B0604020202020204" pitchFamily="34" charset="0"/>
            </a:rPr>
            <a:t>Post-tariff</a:t>
          </a:r>
        </a:p>
        <a:p xmlns:a="http://schemas.openxmlformats.org/drawingml/2006/main">
          <a:pPr algn="ctr"/>
          <a:r>
            <a:rPr lang="en-US" sz="1200" kern="1200">
              <a:solidFill>
                <a:srgbClr val="C00000"/>
              </a:solidFill>
              <a:latin typeface="Arial" panose="020B0604020202020204" pitchFamily="34" charset="0"/>
              <a:cs typeface="Arial" panose="020B0604020202020204" pitchFamily="34" charset="0"/>
            </a:rPr>
            <a:t>imports</a:t>
          </a:r>
        </a:p>
      </cdr:txBody>
    </cdr:sp>
  </cdr:relSizeAnchor>
</c:userShapes>
</file>

<file path=xl/drawings/drawing5.xml><?xml version="1.0" encoding="utf-8"?>
<xdr:wsDr xmlns:xdr="http://schemas.openxmlformats.org/drawingml/2006/spreadsheetDrawing" xmlns:a="http://schemas.openxmlformats.org/drawingml/2006/main">
  <xdr:twoCellAnchor>
    <xdr:from>
      <xdr:col>14</xdr:col>
      <xdr:colOff>0</xdr:colOff>
      <xdr:row>3</xdr:row>
      <xdr:rowOff>4762</xdr:rowOff>
    </xdr:from>
    <xdr:to>
      <xdr:col>18</xdr:col>
      <xdr:colOff>600075</xdr:colOff>
      <xdr:row>17</xdr:row>
      <xdr:rowOff>80962</xdr:rowOff>
    </xdr:to>
    <xdr:graphicFrame macro="">
      <xdr:nvGraphicFramePr>
        <xdr:cNvPr id="2" name="Chart 1">
          <a:extLst>
            <a:ext uri="{FF2B5EF4-FFF2-40B4-BE49-F238E27FC236}">
              <a16:creationId xmlns:a16="http://schemas.microsoft.com/office/drawing/2014/main" id="{22B6AB4C-1958-407C-A409-0BA8B8DDFE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600075</xdr:colOff>
      <xdr:row>3</xdr:row>
      <xdr:rowOff>4762</xdr:rowOff>
    </xdr:from>
    <xdr:to>
      <xdr:col>23</xdr:col>
      <xdr:colOff>600075</xdr:colOff>
      <xdr:row>17</xdr:row>
      <xdr:rowOff>80962</xdr:rowOff>
    </xdr:to>
    <xdr:graphicFrame macro="">
      <xdr:nvGraphicFramePr>
        <xdr:cNvPr id="3" name="Chart 2">
          <a:extLst>
            <a:ext uri="{FF2B5EF4-FFF2-40B4-BE49-F238E27FC236}">
              <a16:creationId xmlns:a16="http://schemas.microsoft.com/office/drawing/2014/main" id="{A56C3FB8-2912-498E-B609-AECE412D7C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23</xdr:col>
      <xdr:colOff>600075</xdr:colOff>
      <xdr:row>3</xdr:row>
      <xdr:rowOff>4762</xdr:rowOff>
    </xdr:from>
    <xdr:to>
      <xdr:col>29</xdr:col>
      <xdr:colOff>9525</xdr:colOff>
      <xdr:row>17</xdr:row>
      <xdr:rowOff>80962</xdr:rowOff>
    </xdr:to>
    <xdr:graphicFrame macro="">
      <xdr:nvGraphicFramePr>
        <xdr:cNvPr id="4" name="Chart 3">
          <a:extLst>
            <a:ext uri="{FF2B5EF4-FFF2-40B4-BE49-F238E27FC236}">
              <a16:creationId xmlns:a16="http://schemas.microsoft.com/office/drawing/2014/main" id="{BE86E1B0-C202-4AB3-B6E5-9AA82FF3BC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absoluteAnchor>
    <xdr:pos x="0" y="0"/>
    <xdr:ext cx="9481705" cy="5368636"/>
    <xdr:graphicFrame macro="">
      <xdr:nvGraphicFramePr>
        <xdr:cNvPr id="2" name="Chart 1">
          <a:extLst>
            <a:ext uri="{FF2B5EF4-FFF2-40B4-BE49-F238E27FC236}">
              <a16:creationId xmlns:a16="http://schemas.microsoft.com/office/drawing/2014/main" id="{263E2FBF-87A5-FFE8-D04C-3250F241220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c:userShapes xmlns:c="http://schemas.openxmlformats.org/drawingml/2006/chart">
  <cdr:relSizeAnchor xmlns:cdr="http://schemas.openxmlformats.org/drawingml/2006/chartDrawing">
    <cdr:from>
      <cdr:x>0.00573</cdr:x>
      <cdr:y>0</cdr:y>
    </cdr:from>
    <cdr:to>
      <cdr:x>0.98324</cdr:x>
      <cdr:y>0.09682</cdr:y>
    </cdr:to>
    <cdr:sp macro="" textlink="">
      <cdr:nvSpPr>
        <cdr:cNvPr id="4" name="TextBox 1"/>
        <cdr:cNvSpPr txBox="1"/>
      </cdr:nvSpPr>
      <cdr:spPr>
        <a:xfrm xmlns:a="http://schemas.openxmlformats.org/drawingml/2006/main">
          <a:off x="54429" y="0"/>
          <a:ext cx="9277484" cy="521049"/>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Chart 1</a:t>
          </a:r>
          <a:endParaRPr lang="en-US" sz="1400">
            <a:solidFill>
              <a:srgbClr val="2B5280"/>
            </a:solidFill>
            <a:effectLst/>
            <a:latin typeface="Arial" panose="020B0604020202020204" pitchFamily="34" charset="0"/>
            <a:cs typeface="Arial" panose="020B0604020202020204" pitchFamily="34" charset="0"/>
          </a:endParaRPr>
        </a:p>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USMCA compliance helped limit impact of rising U.S. tariff rates</a:t>
          </a:r>
          <a:endParaRPr lang="en-US" sz="1400">
            <a:solidFill>
              <a:srgbClr val="2B528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0.00717</cdr:x>
      <cdr:y>0.08976</cdr:y>
    </cdr:from>
    <cdr:to>
      <cdr:x>0.69946</cdr:x>
      <cdr:y>0.14894</cdr:y>
    </cdr:to>
    <cdr:sp macro="" textlink="">
      <cdr:nvSpPr>
        <cdr:cNvPr id="2" name="TextBox 4"/>
        <cdr:cNvSpPr txBox="1"/>
      </cdr:nvSpPr>
      <cdr:spPr>
        <a:xfrm xmlns:a="http://schemas.openxmlformats.org/drawingml/2006/main">
          <a:off x="68036" y="483054"/>
          <a:ext cx="6570526" cy="31848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rgbClr val="000000"/>
              </a:solidFill>
              <a:latin typeface="Arial" panose="020B0604020202020204" pitchFamily="34" charset="0"/>
              <a:cs typeface="Arial" panose="020B0604020202020204" pitchFamily="34" charset="0"/>
            </a:rPr>
            <a:t>Calculated duties share of customs value, percent</a:t>
          </a:r>
        </a:p>
      </cdr:txBody>
    </cdr:sp>
  </cdr:relSizeAnchor>
  <cdr:relSizeAnchor xmlns:cdr="http://schemas.openxmlformats.org/drawingml/2006/chartDrawing">
    <cdr:from>
      <cdr:x>0.00645</cdr:x>
      <cdr:y>0.79267</cdr:y>
    </cdr:from>
    <cdr:to>
      <cdr:x>0.9885</cdr:x>
      <cdr:y>0.96558</cdr:y>
    </cdr:to>
    <cdr:sp macro="" textlink="">
      <cdr:nvSpPr>
        <cdr:cNvPr id="7" name="TextBox 5"/>
        <cdr:cNvSpPr txBox="1"/>
      </cdr:nvSpPr>
      <cdr:spPr>
        <a:xfrm xmlns:a="http://schemas.openxmlformats.org/drawingml/2006/main">
          <a:off x="61232" y="4265839"/>
          <a:ext cx="9320605" cy="9305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nSpc>
              <a:spcPct val="100000"/>
            </a:lnSpc>
            <a:spcAft>
              <a:spcPts val="200"/>
            </a:spcAft>
          </a:pPr>
          <a:r>
            <a:rPr lang="en-US" sz="1100" b="0" i="0" kern="900" baseline="0">
              <a:solidFill>
                <a:srgbClr val="000000"/>
              </a:solidFill>
              <a:effectLst/>
              <a:latin typeface="Arial" panose="020B0604020202020204" pitchFamily="34" charset="0"/>
              <a:ea typeface="+mn-ea"/>
              <a:cs typeface="Arial" panose="020B0604020202020204" pitchFamily="34" charset="0"/>
            </a:rPr>
            <a:t>NOTES: Realized tariff rates calculated as total U.S. import duties divided by total customs value, using data. The counterfactual holds Canada’s and Mexico’s full-year 2024 USMCA import shares fixed; it applies current monthly USMCA and non-USMCA tariff rates to that fixed mix and recombines Canada, Mexico and Rest of World imports using observed monthly import values. USMCA is United States–Mexico–Canada Agreement covering North American trade. Last observation: April 2026.</a:t>
          </a:r>
        </a:p>
        <a:p xmlns:a="http://schemas.openxmlformats.org/drawingml/2006/main">
          <a:pPr>
            <a:lnSpc>
              <a:spcPct val="100000"/>
            </a:lnSpc>
            <a:spcAft>
              <a:spcPts val="200"/>
            </a:spcAft>
          </a:pPr>
          <a:r>
            <a:rPr lang="en-US" sz="1100" b="0" i="0" kern="900" baseline="0">
              <a:solidFill>
                <a:srgbClr val="000000"/>
              </a:solidFill>
              <a:effectLst/>
              <a:latin typeface="Arial" panose="020B0604020202020204" pitchFamily="34" charset="0"/>
              <a:ea typeface="+mn-ea"/>
              <a:cs typeface="Arial" panose="020B0604020202020204" pitchFamily="34" charset="0"/>
            </a:rPr>
            <a:t>SOURCES: Census Bureau, accessed via the U.S. International Trade Commission's DataWeb; authors' calculations.</a:t>
          </a:r>
          <a:endParaRPr lang="en-US" sz="1100" kern="900" baseline="0">
            <a:solidFill>
              <a:srgbClr val="00000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0.7205</cdr:x>
      <cdr:y>0.96769</cdr:y>
    </cdr:from>
    <cdr:to>
      <cdr:x>1</cdr:x>
      <cdr:y>1</cdr:y>
    </cdr:to>
    <cdr:sp macro="" textlink="">
      <cdr:nvSpPr>
        <cdr:cNvPr id="8" name="TextBox 4">
          <a:extLst xmlns:a="http://schemas.openxmlformats.org/drawingml/2006/main">
            <a:ext uri="{FF2B5EF4-FFF2-40B4-BE49-F238E27FC236}">
              <a16:creationId xmlns:a16="http://schemas.microsoft.com/office/drawing/2014/main" id="{EE9D7086-1A3C-6BAA-058B-3C8B7D890AC5}"/>
            </a:ext>
          </a:extLst>
        </cdr:cNvPr>
        <cdr:cNvSpPr txBox="1"/>
      </cdr:nvSpPr>
      <cdr:spPr>
        <a:xfrm xmlns:a="http://schemas.openxmlformats.org/drawingml/2006/main">
          <a:off x="6606968" y="5161658"/>
          <a:ext cx="2563009" cy="1723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US" sz="1100">
              <a:solidFill>
                <a:srgbClr val="000000"/>
              </a:solidFill>
              <a:latin typeface="Montserrat" panose="00000500000000000000" pitchFamily="2" charset="0"/>
              <a:cs typeface="Arial" panose="020B0604020202020204" pitchFamily="34" charset="0"/>
            </a:rPr>
            <a:t>Federal Reserve Bank of Dallas</a:t>
          </a:r>
        </a:p>
      </cdr:txBody>
    </cdr:sp>
  </cdr:relSizeAnchor>
</c:userShapes>
</file>

<file path=xl/drawings/drawing8.xml><?xml version="1.0" encoding="utf-8"?>
<xdr:wsDr xmlns:xdr="http://schemas.openxmlformats.org/drawingml/2006/spreadsheetDrawing" xmlns:a="http://schemas.openxmlformats.org/drawingml/2006/main">
  <xdr:absoluteAnchor>
    <xdr:pos x="0" y="0"/>
    <xdr:ext cx="9496425" cy="5381625"/>
    <xdr:graphicFrame macro="">
      <xdr:nvGraphicFramePr>
        <xdr:cNvPr id="2" name="Chart 1">
          <a:extLst>
            <a:ext uri="{FF2B5EF4-FFF2-40B4-BE49-F238E27FC236}">
              <a16:creationId xmlns:a16="http://schemas.microsoft.com/office/drawing/2014/main" id="{9AE42181-30BE-07A1-773D-5669D1490704}"/>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9.xml><?xml version="1.0" encoding="utf-8"?>
<c:userShapes xmlns:c="http://schemas.openxmlformats.org/drawingml/2006/chart">
  <cdr:relSizeAnchor xmlns:cdr="http://schemas.openxmlformats.org/drawingml/2006/chartDrawing">
    <cdr:from>
      <cdr:x>0</cdr:x>
      <cdr:y>0</cdr:y>
    </cdr:from>
    <cdr:to>
      <cdr:x>1</cdr:x>
      <cdr:y>0.09682</cdr:y>
    </cdr:to>
    <cdr:sp macro="" textlink="">
      <cdr:nvSpPr>
        <cdr:cNvPr id="4" name="TextBox 1"/>
        <cdr:cNvSpPr txBox="1"/>
      </cdr:nvSpPr>
      <cdr:spPr>
        <a:xfrm xmlns:a="http://schemas.openxmlformats.org/drawingml/2006/main">
          <a:off x="0" y="0"/>
          <a:ext cx="9490982" cy="521049"/>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Chart 2</a:t>
          </a:r>
          <a:endParaRPr lang="en-US" sz="1400">
            <a:solidFill>
              <a:srgbClr val="2B5280"/>
            </a:solidFill>
            <a:effectLst/>
            <a:latin typeface="Arial" panose="020B0604020202020204" pitchFamily="34" charset="0"/>
            <a:cs typeface="Arial" panose="020B0604020202020204" pitchFamily="34" charset="0"/>
          </a:endParaRPr>
        </a:p>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Industries with lower 2024 USMCA compliance had greater scope to lower tariff exposure by raising compliance</a:t>
          </a:r>
          <a:endParaRPr lang="en-US" sz="1400">
            <a:solidFill>
              <a:srgbClr val="2B528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0.00206</cdr:x>
      <cdr:y>0.10704</cdr:y>
    </cdr:from>
    <cdr:to>
      <cdr:x>0.69946</cdr:x>
      <cdr:y>0.14894</cdr:y>
    </cdr:to>
    <cdr:sp macro="" textlink="">
      <cdr:nvSpPr>
        <cdr:cNvPr id="2" name="TextBox 4"/>
        <cdr:cNvSpPr txBox="1"/>
      </cdr:nvSpPr>
      <cdr:spPr>
        <a:xfrm xmlns:a="http://schemas.openxmlformats.org/drawingml/2006/main">
          <a:off x="19543" y="575030"/>
          <a:ext cx="6616207" cy="22507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rgbClr val="000000"/>
              </a:solidFill>
              <a:latin typeface="Arial" panose="020B0604020202020204" pitchFamily="34" charset="0"/>
              <a:cs typeface="Arial" panose="020B0604020202020204" pitchFamily="34" charset="0"/>
            </a:rPr>
            <a:t>Additional tariff rate increase under 2024 USMCA compliance rates by industry, percent</a:t>
          </a:r>
        </a:p>
      </cdr:txBody>
    </cdr:sp>
  </cdr:relSizeAnchor>
  <cdr:relSizeAnchor xmlns:cdr="http://schemas.openxmlformats.org/drawingml/2006/chartDrawing">
    <cdr:from>
      <cdr:x>0</cdr:x>
      <cdr:y>0.86372</cdr:y>
    </cdr:from>
    <cdr:to>
      <cdr:x>0.98783</cdr:x>
      <cdr:y>0.96558</cdr:y>
    </cdr:to>
    <cdr:sp macro="" textlink="">
      <cdr:nvSpPr>
        <cdr:cNvPr id="7" name="TextBox 5"/>
        <cdr:cNvSpPr txBox="1"/>
      </cdr:nvSpPr>
      <cdr:spPr>
        <a:xfrm xmlns:a="http://schemas.openxmlformats.org/drawingml/2006/main">
          <a:off x="0" y="4648199"/>
          <a:ext cx="9380854" cy="54818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nSpc>
              <a:spcPct val="100000"/>
            </a:lnSpc>
            <a:spcAft>
              <a:spcPts val="200"/>
            </a:spcAft>
          </a:pPr>
          <a:r>
            <a:rPr lang="en-US" sz="1100" b="0" i="0" kern="900" baseline="0">
              <a:solidFill>
                <a:srgbClr val="000000"/>
              </a:solidFill>
              <a:effectLst/>
              <a:latin typeface="Arial" panose="020B0604020202020204" pitchFamily="34" charset="0"/>
              <a:ea typeface="+mn-ea"/>
              <a:cs typeface="Arial" panose="020B0604020202020204" pitchFamily="34" charset="0"/>
            </a:rPr>
            <a:t>NOTES: Last observation: Fourth quarter 2025. Bars show the estimated reduction in tariff rates from higher USMCA compliance across broad PCE goods categories, split between Canada and Mexico. Estimates combine 2023 BEA PCE bridge/import-exposure data with industry-level USMCA tariff-effect measures for 2025Q4. Food, energy, services, and the all-PCE aggregate are excluded.</a:t>
          </a:r>
        </a:p>
        <a:p xmlns:a="http://schemas.openxmlformats.org/drawingml/2006/main">
          <a:pPr>
            <a:lnSpc>
              <a:spcPct val="100000"/>
            </a:lnSpc>
            <a:spcAft>
              <a:spcPts val="200"/>
            </a:spcAft>
          </a:pPr>
          <a:r>
            <a:rPr lang="en-US" sz="1100" b="0" i="0" kern="900" baseline="0">
              <a:solidFill>
                <a:srgbClr val="000000"/>
              </a:solidFill>
              <a:effectLst/>
              <a:latin typeface="Arial" panose="020B0604020202020204" pitchFamily="34" charset="0"/>
              <a:ea typeface="+mn-ea"/>
              <a:cs typeface="Arial" panose="020B0604020202020204" pitchFamily="34" charset="0"/>
            </a:rPr>
            <a:t>SOURCES: U.S. Census Bureau, accessed via the U.S. International Trade Commission's DataWeb at https://dataweb.usitc.gov; authors' calculations.</a:t>
          </a:r>
          <a:endParaRPr lang="en-US" sz="1100" kern="900" baseline="0">
            <a:solidFill>
              <a:srgbClr val="00000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0.7205</cdr:x>
      <cdr:y>0.96769</cdr:y>
    </cdr:from>
    <cdr:to>
      <cdr:x>1</cdr:x>
      <cdr:y>1</cdr:y>
    </cdr:to>
    <cdr:sp macro="" textlink="">
      <cdr:nvSpPr>
        <cdr:cNvPr id="8" name="TextBox 4">
          <a:extLst xmlns:a="http://schemas.openxmlformats.org/drawingml/2006/main">
            <a:ext uri="{FF2B5EF4-FFF2-40B4-BE49-F238E27FC236}">
              <a16:creationId xmlns:a16="http://schemas.microsoft.com/office/drawing/2014/main" id="{EE9D7086-1A3C-6BAA-058B-3C8B7D890AC5}"/>
            </a:ext>
          </a:extLst>
        </cdr:cNvPr>
        <cdr:cNvSpPr txBox="1"/>
      </cdr:nvSpPr>
      <cdr:spPr>
        <a:xfrm xmlns:a="http://schemas.openxmlformats.org/drawingml/2006/main">
          <a:off x="6606968" y="5161658"/>
          <a:ext cx="2563009" cy="1723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US" sz="1100">
              <a:solidFill>
                <a:srgbClr val="000000"/>
              </a:solidFill>
              <a:latin typeface="Montserrat" panose="00000500000000000000" pitchFamily="2" charset="0"/>
              <a:cs typeface="Arial" panose="020B0604020202020204" pitchFamily="34" charset="0"/>
            </a:rPr>
            <a:t>Federal Reserve Bank of Dallas</a:t>
          </a: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2BAD7-2BD9-42CB-9CE2-A91BAB4C3414}">
  <dimension ref="B1:S42"/>
  <sheetViews>
    <sheetView topLeftCell="A19" zoomScaleNormal="100" workbookViewId="0">
      <selection activeCell="O18" sqref="O18"/>
    </sheetView>
  </sheetViews>
  <sheetFormatPr defaultRowHeight="15" x14ac:dyDescent="0.25"/>
  <cols>
    <col min="6" max="6" width="14.28515625" bestFit="1" customWidth="1"/>
    <col min="7" max="7" width="15.140625" bestFit="1" customWidth="1"/>
    <col min="8" max="8" width="14.28515625" bestFit="1" customWidth="1"/>
  </cols>
  <sheetData>
    <row r="1" spans="2:12" x14ac:dyDescent="0.25">
      <c r="C1" s="1" t="s">
        <v>0</v>
      </c>
      <c r="D1" s="1"/>
      <c r="E1" s="1"/>
      <c r="F1" s="2" t="s">
        <v>1</v>
      </c>
      <c r="G1" s="2"/>
      <c r="H1" s="2"/>
      <c r="I1" s="3" t="s">
        <v>2</v>
      </c>
      <c r="J1" s="3"/>
      <c r="K1" s="3"/>
      <c r="L1" s="4" t="s">
        <v>3</v>
      </c>
    </row>
    <row r="2" spans="2:12" x14ac:dyDescent="0.25">
      <c r="C2" s="1" t="s">
        <v>4</v>
      </c>
      <c r="D2" s="1" t="s">
        <v>4</v>
      </c>
      <c r="E2" s="1" t="s">
        <v>5</v>
      </c>
      <c r="F2" s="2" t="s">
        <v>4</v>
      </c>
      <c r="G2" s="2" t="s">
        <v>4</v>
      </c>
      <c r="H2" s="5" t="s">
        <v>4</v>
      </c>
      <c r="I2" s="3" t="s">
        <v>6</v>
      </c>
      <c r="J2" s="3" t="s">
        <v>6</v>
      </c>
      <c r="K2" s="3" t="s">
        <v>5</v>
      </c>
      <c r="L2" s="4" t="s">
        <v>7</v>
      </c>
    </row>
    <row r="3" spans="2:12" x14ac:dyDescent="0.25">
      <c r="B3" t="s">
        <v>8</v>
      </c>
      <c r="C3" s="1" t="s">
        <v>9</v>
      </c>
      <c r="D3" s="1" t="s">
        <v>10</v>
      </c>
      <c r="E3" s="1"/>
      <c r="F3" s="2" t="s">
        <v>11</v>
      </c>
      <c r="G3" s="2" t="s">
        <v>12</v>
      </c>
      <c r="H3" s="2" t="s">
        <v>13</v>
      </c>
      <c r="I3" s="3" t="s">
        <v>14</v>
      </c>
      <c r="J3" s="3" t="s">
        <v>15</v>
      </c>
      <c r="K3" s="3"/>
      <c r="L3" s="4">
        <v>0</v>
      </c>
    </row>
    <row r="4" spans="2:12" x14ac:dyDescent="0.25">
      <c r="B4">
        <v>0</v>
      </c>
      <c r="C4" s="1">
        <f t="shared" ref="C4:C19" si="0">$E$5-$E$7*B4</f>
        <v>80</v>
      </c>
      <c r="D4" s="1">
        <f t="shared" ref="D4:D19" si="1">$E$9+$E$11*B4</f>
        <v>0</v>
      </c>
      <c r="E4" s="1" t="s">
        <v>16</v>
      </c>
      <c r="F4" s="6">
        <f t="shared" ref="F4:F19" si="2">(($E$5*$E$11+$E$7*$E$9)/($E$7+$E$11))-($E$7*$E$11/($E$7+$E$11))*B4</f>
        <v>42.10526315789474</v>
      </c>
      <c r="G4" s="6">
        <f t="shared" ref="G4:G19" si="3">(1+$L$3)*($K$5*$K$11+$K$7*$K$9)/($K$7+$K$11)+(1+$L$3)*(($K$7*$K$11)/($K$7+$K$11))*B4</f>
        <v>21.333333333333332</v>
      </c>
      <c r="H4" s="6">
        <f t="shared" ref="H4:H19" si="4">(1+$L$5)*($K$5*$K$11+$K$7*$K$9)/($K$7+$K$11)+(1+$L$5)*(($K$7*$K$11)/($K$7+$K$11))*B4</f>
        <v>26.666666666666668</v>
      </c>
      <c r="I4" s="3">
        <f t="shared" ref="I4:I19" si="5">$K$5-$K$7*B4</f>
        <v>40</v>
      </c>
      <c r="J4" s="3">
        <f t="shared" ref="J4:J19" si="6">$K$9+$K$11*B4</f>
        <v>5</v>
      </c>
      <c r="K4" s="3" t="s">
        <v>17</v>
      </c>
      <c r="L4" s="4" t="s">
        <v>18</v>
      </c>
    </row>
    <row r="5" spans="2:12" x14ac:dyDescent="0.25">
      <c r="B5">
        <v>1</v>
      </c>
      <c r="C5" s="1">
        <f t="shared" si="0"/>
        <v>75.5</v>
      </c>
      <c r="D5" s="1">
        <f t="shared" si="1"/>
        <v>5</v>
      </c>
      <c r="E5" s="1">
        <v>80</v>
      </c>
      <c r="F5" s="6">
        <f t="shared" si="2"/>
        <v>39.736842105263165</v>
      </c>
      <c r="G5" s="6">
        <f t="shared" si="3"/>
        <v>23.2</v>
      </c>
      <c r="H5" s="6">
        <f t="shared" si="4"/>
        <v>29</v>
      </c>
      <c r="I5" s="3">
        <f t="shared" si="5"/>
        <v>36</v>
      </c>
      <c r="J5" s="3">
        <f t="shared" si="6"/>
        <v>8.5</v>
      </c>
      <c r="K5" s="3">
        <v>40</v>
      </c>
      <c r="L5" s="4">
        <v>0.25</v>
      </c>
    </row>
    <row r="6" spans="2:12" x14ac:dyDescent="0.25">
      <c r="B6">
        <v>2</v>
      </c>
      <c r="C6" s="1">
        <f t="shared" si="0"/>
        <v>71</v>
      </c>
      <c r="D6" s="1">
        <f t="shared" si="1"/>
        <v>10</v>
      </c>
      <c r="E6" s="1" t="s">
        <v>19</v>
      </c>
      <c r="F6" s="6">
        <f t="shared" si="2"/>
        <v>37.368421052631582</v>
      </c>
      <c r="G6" s="6">
        <f t="shared" si="3"/>
        <v>25.066666666666666</v>
      </c>
      <c r="H6" s="6">
        <f t="shared" si="4"/>
        <v>31.333333333333336</v>
      </c>
      <c r="I6" s="3">
        <f t="shared" si="5"/>
        <v>32</v>
      </c>
      <c r="J6" s="3">
        <f t="shared" si="6"/>
        <v>12</v>
      </c>
      <c r="K6" s="3" t="s">
        <v>20</v>
      </c>
      <c r="L6" s="4"/>
    </row>
    <row r="7" spans="2:12" x14ac:dyDescent="0.25">
      <c r="B7">
        <v>3</v>
      </c>
      <c r="C7" s="1">
        <f t="shared" si="0"/>
        <v>66.5</v>
      </c>
      <c r="D7" s="1">
        <f t="shared" si="1"/>
        <v>15</v>
      </c>
      <c r="E7" s="1">
        <v>4.5</v>
      </c>
      <c r="F7" s="6">
        <f t="shared" si="2"/>
        <v>35</v>
      </c>
      <c r="G7" s="6">
        <f t="shared" si="3"/>
        <v>26.93333333333333</v>
      </c>
      <c r="H7" s="6">
        <f t="shared" si="4"/>
        <v>33.666666666666671</v>
      </c>
      <c r="I7" s="3">
        <f t="shared" si="5"/>
        <v>28</v>
      </c>
      <c r="J7" s="3">
        <f t="shared" si="6"/>
        <v>15.5</v>
      </c>
      <c r="K7" s="3">
        <v>4</v>
      </c>
      <c r="L7" s="4"/>
    </row>
    <row r="8" spans="2:12" x14ac:dyDescent="0.25">
      <c r="B8">
        <v>4</v>
      </c>
      <c r="C8" s="1">
        <f t="shared" si="0"/>
        <v>62</v>
      </c>
      <c r="D8" s="1">
        <f t="shared" si="1"/>
        <v>20</v>
      </c>
      <c r="E8" s="1" t="s">
        <v>21</v>
      </c>
      <c r="F8" s="6">
        <f t="shared" si="2"/>
        <v>32.631578947368425</v>
      </c>
      <c r="G8" s="6">
        <f t="shared" si="3"/>
        <v>28.799999999999997</v>
      </c>
      <c r="H8" s="6">
        <f t="shared" si="4"/>
        <v>36</v>
      </c>
      <c r="I8" s="3">
        <f t="shared" si="5"/>
        <v>24</v>
      </c>
      <c r="J8" s="3">
        <f t="shared" si="6"/>
        <v>19</v>
      </c>
      <c r="K8" s="3" t="s">
        <v>22</v>
      </c>
      <c r="L8" s="4"/>
    </row>
    <row r="9" spans="2:12" x14ac:dyDescent="0.25">
      <c r="B9">
        <v>5</v>
      </c>
      <c r="C9" s="1">
        <f t="shared" si="0"/>
        <v>57.5</v>
      </c>
      <c r="D9" s="1">
        <f t="shared" si="1"/>
        <v>25</v>
      </c>
      <c r="E9" s="1">
        <v>0</v>
      </c>
      <c r="F9" s="6">
        <f t="shared" si="2"/>
        <v>30.263157894736846</v>
      </c>
      <c r="G9" s="6">
        <f t="shared" si="3"/>
        <v>30.666666666666664</v>
      </c>
      <c r="H9" s="6">
        <f t="shared" si="4"/>
        <v>38.333333333333336</v>
      </c>
      <c r="I9" s="3">
        <f t="shared" si="5"/>
        <v>20</v>
      </c>
      <c r="J9" s="3">
        <f t="shared" si="6"/>
        <v>22.5</v>
      </c>
      <c r="K9" s="3">
        <v>5</v>
      </c>
      <c r="L9" s="4"/>
    </row>
    <row r="10" spans="2:12" x14ac:dyDescent="0.25">
      <c r="B10">
        <v>6</v>
      </c>
      <c r="C10" s="1">
        <f t="shared" si="0"/>
        <v>53</v>
      </c>
      <c r="D10" s="1">
        <f t="shared" si="1"/>
        <v>30</v>
      </c>
      <c r="E10" s="1" t="s">
        <v>23</v>
      </c>
      <c r="F10" s="6">
        <f t="shared" si="2"/>
        <v>27.894736842105267</v>
      </c>
      <c r="G10" s="6">
        <f t="shared" si="3"/>
        <v>32.533333333333331</v>
      </c>
      <c r="H10" s="6">
        <f t="shared" si="4"/>
        <v>40.666666666666671</v>
      </c>
      <c r="I10" s="3">
        <f t="shared" si="5"/>
        <v>16</v>
      </c>
      <c r="J10" s="3">
        <f t="shared" si="6"/>
        <v>26</v>
      </c>
      <c r="K10" s="3" t="s">
        <v>24</v>
      </c>
      <c r="L10" s="4"/>
    </row>
    <row r="11" spans="2:12" x14ac:dyDescent="0.25">
      <c r="B11">
        <v>7</v>
      </c>
      <c r="C11" s="1">
        <f t="shared" si="0"/>
        <v>48.5</v>
      </c>
      <c r="D11" s="1">
        <f t="shared" si="1"/>
        <v>35</v>
      </c>
      <c r="E11" s="1">
        <v>5</v>
      </c>
      <c r="F11" s="6">
        <f t="shared" si="2"/>
        <v>25.526315789473689</v>
      </c>
      <c r="G11" s="6">
        <f t="shared" si="3"/>
        <v>34.4</v>
      </c>
      <c r="H11" s="6">
        <f t="shared" si="4"/>
        <v>43</v>
      </c>
      <c r="I11" s="3">
        <f t="shared" si="5"/>
        <v>12</v>
      </c>
      <c r="J11" s="3">
        <f t="shared" si="6"/>
        <v>29.5</v>
      </c>
      <c r="K11" s="3">
        <v>3.5</v>
      </c>
      <c r="L11" s="4"/>
    </row>
    <row r="12" spans="2:12" x14ac:dyDescent="0.25">
      <c r="B12">
        <v>8</v>
      </c>
      <c r="C12" s="1">
        <f t="shared" si="0"/>
        <v>44</v>
      </c>
      <c r="D12" s="1">
        <f t="shared" si="1"/>
        <v>40</v>
      </c>
      <c r="E12" s="1"/>
      <c r="F12" s="6">
        <f t="shared" si="2"/>
        <v>23.15789473684211</v>
      </c>
      <c r="G12" s="6">
        <f t="shared" si="3"/>
        <v>36.266666666666666</v>
      </c>
      <c r="H12" s="6">
        <f t="shared" si="4"/>
        <v>45.333333333333336</v>
      </c>
      <c r="I12" s="3">
        <f t="shared" si="5"/>
        <v>8</v>
      </c>
      <c r="J12" s="3">
        <f t="shared" si="6"/>
        <v>33</v>
      </c>
      <c r="K12" s="3"/>
      <c r="L12" s="4"/>
    </row>
    <row r="13" spans="2:12" x14ac:dyDescent="0.25">
      <c r="B13">
        <v>9</v>
      </c>
      <c r="C13" s="1">
        <f t="shared" si="0"/>
        <v>39.5</v>
      </c>
      <c r="D13" s="1">
        <f t="shared" si="1"/>
        <v>45</v>
      </c>
      <c r="E13" s="1"/>
      <c r="F13" s="6">
        <f t="shared" si="2"/>
        <v>20.789473684210531</v>
      </c>
      <c r="G13" s="6">
        <f t="shared" si="3"/>
        <v>38.133333333333333</v>
      </c>
      <c r="H13" s="6">
        <f t="shared" si="4"/>
        <v>47.666666666666671</v>
      </c>
      <c r="I13" s="3">
        <f t="shared" si="5"/>
        <v>4</v>
      </c>
      <c r="J13" s="3">
        <f t="shared" si="6"/>
        <v>36.5</v>
      </c>
      <c r="K13" s="3"/>
      <c r="L13" s="4"/>
    </row>
    <row r="14" spans="2:12" x14ac:dyDescent="0.25">
      <c r="B14">
        <v>10</v>
      </c>
      <c r="C14" s="1">
        <f t="shared" si="0"/>
        <v>35</v>
      </c>
      <c r="D14" s="1">
        <f t="shared" si="1"/>
        <v>50</v>
      </c>
      <c r="E14" s="1"/>
      <c r="F14" s="6">
        <f t="shared" si="2"/>
        <v>18.421052631578952</v>
      </c>
      <c r="G14" s="6">
        <f t="shared" si="3"/>
        <v>40</v>
      </c>
      <c r="H14" s="6">
        <f t="shared" si="4"/>
        <v>50</v>
      </c>
      <c r="I14" s="3">
        <f t="shared" si="5"/>
        <v>0</v>
      </c>
      <c r="J14" s="3">
        <f t="shared" si="6"/>
        <v>40</v>
      </c>
      <c r="K14" s="3"/>
      <c r="L14" s="4"/>
    </row>
    <row r="15" spans="2:12" x14ac:dyDescent="0.25">
      <c r="B15">
        <v>11</v>
      </c>
      <c r="C15" s="1">
        <f t="shared" si="0"/>
        <v>30.5</v>
      </c>
      <c r="D15" s="1">
        <f t="shared" si="1"/>
        <v>55</v>
      </c>
      <c r="E15" s="1"/>
      <c r="F15" s="6">
        <f t="shared" si="2"/>
        <v>16.052631578947373</v>
      </c>
      <c r="G15" s="6">
        <f t="shared" si="3"/>
        <v>41.866666666666667</v>
      </c>
      <c r="H15" s="6">
        <f t="shared" si="4"/>
        <v>52.333333333333336</v>
      </c>
      <c r="I15" s="3">
        <f t="shared" si="5"/>
        <v>-4</v>
      </c>
      <c r="J15" s="3">
        <f t="shared" si="6"/>
        <v>43.5</v>
      </c>
      <c r="K15" s="3"/>
      <c r="L15" s="4"/>
    </row>
    <row r="16" spans="2:12" x14ac:dyDescent="0.25">
      <c r="B16">
        <v>12</v>
      </c>
      <c r="C16" s="1">
        <f t="shared" si="0"/>
        <v>26</v>
      </c>
      <c r="D16" s="1">
        <f t="shared" si="1"/>
        <v>60</v>
      </c>
      <c r="E16" s="1"/>
      <c r="F16" s="6">
        <f t="shared" si="2"/>
        <v>13.684210526315795</v>
      </c>
      <c r="G16" s="6">
        <f t="shared" si="3"/>
        <v>43.733333333333334</v>
      </c>
      <c r="H16" s="6">
        <f t="shared" si="4"/>
        <v>54.666666666666671</v>
      </c>
      <c r="I16" s="3">
        <f t="shared" si="5"/>
        <v>-8</v>
      </c>
      <c r="J16" s="3">
        <f t="shared" si="6"/>
        <v>47</v>
      </c>
      <c r="K16" s="3"/>
      <c r="L16" s="4"/>
    </row>
    <row r="17" spans="2:19" x14ac:dyDescent="0.25">
      <c r="B17">
        <v>13</v>
      </c>
      <c r="C17" s="1">
        <f t="shared" si="0"/>
        <v>21.5</v>
      </c>
      <c r="D17" s="1">
        <f t="shared" si="1"/>
        <v>65</v>
      </c>
      <c r="E17" s="1"/>
      <c r="F17" s="6">
        <f t="shared" si="2"/>
        <v>11.315789473684216</v>
      </c>
      <c r="G17" s="6">
        <f t="shared" si="3"/>
        <v>45.599999999999994</v>
      </c>
      <c r="H17" s="6">
        <f t="shared" si="4"/>
        <v>57</v>
      </c>
      <c r="I17" s="3">
        <f t="shared" si="5"/>
        <v>-12</v>
      </c>
      <c r="J17" s="3">
        <f t="shared" si="6"/>
        <v>50.5</v>
      </c>
      <c r="K17" s="3"/>
      <c r="L17" s="4"/>
    </row>
    <row r="18" spans="2:19" x14ac:dyDescent="0.25">
      <c r="B18">
        <v>14</v>
      </c>
      <c r="C18" s="1">
        <f t="shared" si="0"/>
        <v>17</v>
      </c>
      <c r="D18" s="1">
        <f t="shared" si="1"/>
        <v>70</v>
      </c>
      <c r="E18" s="1"/>
      <c r="F18" s="6">
        <f t="shared" si="2"/>
        <v>8.9473684210526372</v>
      </c>
      <c r="G18" s="6">
        <f t="shared" si="3"/>
        <v>47.466666666666669</v>
      </c>
      <c r="H18" s="6">
        <f t="shared" si="4"/>
        <v>59.333333333333343</v>
      </c>
      <c r="I18" s="3">
        <f t="shared" si="5"/>
        <v>-16</v>
      </c>
      <c r="J18" s="3">
        <f t="shared" si="6"/>
        <v>54</v>
      </c>
      <c r="K18" s="3"/>
      <c r="L18" s="4"/>
    </row>
    <row r="19" spans="2:19" x14ac:dyDescent="0.25">
      <c r="B19">
        <v>15</v>
      </c>
      <c r="C19" s="1">
        <f t="shared" si="0"/>
        <v>12.5</v>
      </c>
      <c r="D19" s="1">
        <f t="shared" si="1"/>
        <v>75</v>
      </c>
      <c r="E19" s="1"/>
      <c r="F19" s="6">
        <f t="shared" si="2"/>
        <v>6.5789473684210549</v>
      </c>
      <c r="G19" s="6">
        <f t="shared" si="3"/>
        <v>49.333333333333329</v>
      </c>
      <c r="H19" s="6">
        <f t="shared" si="4"/>
        <v>61.666666666666671</v>
      </c>
      <c r="I19" s="3">
        <f t="shared" si="5"/>
        <v>-20</v>
      </c>
      <c r="J19" s="3">
        <f t="shared" si="6"/>
        <v>57.5</v>
      </c>
      <c r="K19" s="3"/>
      <c r="L19" s="4"/>
    </row>
    <row r="23" spans="2:19" x14ac:dyDescent="0.25">
      <c r="B23" s="7" t="s">
        <v>25</v>
      </c>
    </row>
    <row r="24" spans="2:19" x14ac:dyDescent="0.25">
      <c r="B24" s="8" t="s">
        <v>26</v>
      </c>
      <c r="C24" s="8"/>
      <c r="D24" s="8"/>
      <c r="E24" s="8"/>
      <c r="F24" s="8"/>
      <c r="G24" s="9" t="s">
        <v>27</v>
      </c>
      <c r="H24" s="9"/>
      <c r="I24" s="9"/>
      <c r="J24" s="9"/>
      <c r="K24" s="9"/>
      <c r="L24" s="9"/>
      <c r="M24" s="9" t="s">
        <v>28</v>
      </c>
      <c r="N24" s="9"/>
      <c r="O24" s="9"/>
      <c r="P24" s="9"/>
      <c r="Q24" s="9"/>
      <c r="R24" s="9"/>
      <c r="S24" s="4" t="s">
        <v>29</v>
      </c>
    </row>
    <row r="25" spans="2:19" x14ac:dyDescent="0.25">
      <c r="B25" s="8" t="s">
        <v>30</v>
      </c>
      <c r="C25" s="8" t="s">
        <v>31</v>
      </c>
      <c r="D25" s="8" t="s">
        <v>32</v>
      </c>
      <c r="E25" s="8" t="s">
        <v>33</v>
      </c>
      <c r="F25" s="8" t="s">
        <v>34</v>
      </c>
      <c r="G25" s="10" t="s">
        <v>35</v>
      </c>
      <c r="H25" s="10" t="s">
        <v>36</v>
      </c>
      <c r="I25" s="10" t="s">
        <v>37</v>
      </c>
      <c r="J25" s="10" t="s">
        <v>38</v>
      </c>
      <c r="K25" s="10" t="s">
        <v>39</v>
      </c>
      <c r="L25" s="10" t="s">
        <v>40</v>
      </c>
      <c r="M25" s="10" t="s">
        <v>35</v>
      </c>
      <c r="N25" s="10" t="s">
        <v>36</v>
      </c>
      <c r="O25" s="10" t="s">
        <v>37</v>
      </c>
      <c r="P25" s="10" t="s">
        <v>38</v>
      </c>
      <c r="Q25" s="10" t="s">
        <v>39</v>
      </c>
      <c r="R25" s="10" t="s">
        <v>40</v>
      </c>
      <c r="S25" s="4"/>
    </row>
    <row r="26" spans="2:19" x14ac:dyDescent="0.25">
      <c r="B26" s="8"/>
      <c r="C26" s="8"/>
      <c r="D26" s="8"/>
      <c r="E26" s="8"/>
      <c r="F26" s="8"/>
      <c r="G26" s="9"/>
      <c r="H26" s="9"/>
      <c r="I26" s="9"/>
      <c r="J26" s="9"/>
      <c r="K26" s="9"/>
      <c r="L26" s="9"/>
      <c r="M26" s="9"/>
      <c r="N26" s="9"/>
      <c r="O26" s="9"/>
      <c r="P26" s="9"/>
      <c r="Q26" s="9"/>
      <c r="R26" s="9"/>
      <c r="S26" s="4"/>
    </row>
    <row r="27" spans="2:19" x14ac:dyDescent="0.25">
      <c r="B27" s="11">
        <f t="shared" ref="B27:B42" si="7">(1+$L$3)*(((($K$5*$K$11+$K$7*$K$9)/($K$7+$K$11))*($E$7*$E$11/($E$7+$E$11))+($K$7*$K$11/($K$7+$K$11))*(($E$5*$E$11+$E$7*$E$9)/($E$7+$E$11)))/($E$7*$E$11/($E$7+$E$11)+(1+$L$3)*($K$7*$K$11/($K$7+$K$11))))</f>
        <v>30.488815244407622</v>
      </c>
      <c r="C27" s="11">
        <f t="shared" ref="C27:C42" si="8">(1+$L$5)*(((($K$5*$K$11+$K$7*$K$9)/($K$7+$K$11))*($E$7*$E$11/($E$7+$E$11))+($K$7*$K$11/($K$7+$K$11))*(($E$5*$E$11+$E$7*$E$9)/($E$7+$E$11)))/($E$7*$E$11/($E$7+$E$11)+(1+$L$5)*($K$7*$K$11/($K$7+$K$11))))</f>
        <v>34.328358208955223</v>
      </c>
      <c r="D27" s="11">
        <f t="shared" ref="D27:D42" si="9">C27/(1+$L$5)</f>
        <v>27.462686567164177</v>
      </c>
      <c r="E27" s="11">
        <f t="shared" ref="E27:E42" si="10">(($E$5*$E$11+$E$7*$E$9)/($E$7+$E$11)-(1+$L$3)*($K$5*$K$11+$K$7*$K$9)/($K$7+$K$11))/($E$7*$E$11/($E$7+$E$11)+(1+$L$3)*($K$7*$K$11/($K$7+$K$11)))</f>
        <v>4.9047224523612272</v>
      </c>
      <c r="F27" s="11">
        <f t="shared" ref="F27:F42" si="11">(($E$5*$E$11+$E$7*$E$9)/($E$7+$E$11)-(1+$L$5)*($K$5*$K$11+$K$7*$K$9)/($K$7+$K$11))/($E$7*$E$11/($E$7+$E$11)+(1+$L$5)*($K$7*$K$11/($K$7+$K$11)))</f>
        <v>3.283582089552239</v>
      </c>
      <c r="G27" s="10">
        <f t="shared" ref="G27:G42" si="12">($E$5-B27)/$E$7</f>
        <v>11.002485501242752</v>
      </c>
      <c r="H27" s="10">
        <f t="shared" ref="H27:H42" si="13">(B27-$E$9)/$E$11</f>
        <v>6.0977630488815242</v>
      </c>
      <c r="I27" s="10">
        <f t="shared" ref="I27:I42" si="14">G27-H27</f>
        <v>4.9047224523612281</v>
      </c>
      <c r="J27" s="10">
        <f t="shared" ref="J27:J42" si="15">($K$5-B27)/$K$7</f>
        <v>2.3777961888980945</v>
      </c>
      <c r="K27" s="10">
        <f t="shared" ref="K27:K42" si="16">(B27-$K$9)/$K$11</f>
        <v>7.2825186412593208</v>
      </c>
      <c r="L27" s="10">
        <f t="shared" ref="L27:L42" si="17">K27-J27</f>
        <v>4.9047224523612263</v>
      </c>
      <c r="M27" s="10">
        <f t="shared" ref="M27:M42" si="18">($E$5-C27)/$E$7</f>
        <v>10.149253731343284</v>
      </c>
      <c r="N27" s="10">
        <f t="shared" ref="N27:N42" si="19">(C27-$E$9)/$E$11</f>
        <v>6.8656716417910442</v>
      </c>
      <c r="O27" s="10">
        <f t="shared" ref="O27:O42" si="20">M27-N27</f>
        <v>3.2835820895522403</v>
      </c>
      <c r="P27" s="10">
        <f t="shared" ref="P27:P42" si="21">($K$5-D27)/$K$7</f>
        <v>3.1343283582089558</v>
      </c>
      <c r="Q27" s="10">
        <f t="shared" ref="Q27:Q42" si="22">(D27-$K$9)/$K$11</f>
        <v>6.4179104477611935</v>
      </c>
      <c r="R27" s="10">
        <f t="shared" ref="R27:R42" si="23">Q27-P27</f>
        <v>3.2835820895522376</v>
      </c>
      <c r="S27" s="4">
        <f>B27/(1+$L$5)</f>
        <v>24.391052195526097</v>
      </c>
    </row>
    <row r="28" spans="2:19" x14ac:dyDescent="0.25">
      <c r="B28" s="11">
        <f t="shared" si="7"/>
        <v>30.488815244407622</v>
      </c>
      <c r="C28" s="11">
        <f t="shared" si="8"/>
        <v>34.328358208955223</v>
      </c>
      <c r="D28" s="11">
        <f t="shared" si="9"/>
        <v>27.462686567164177</v>
      </c>
      <c r="E28" s="11">
        <f t="shared" si="10"/>
        <v>4.9047224523612272</v>
      </c>
      <c r="F28" s="11">
        <f t="shared" si="11"/>
        <v>3.283582089552239</v>
      </c>
      <c r="G28" s="10">
        <f t="shared" si="12"/>
        <v>11.002485501242752</v>
      </c>
      <c r="H28" s="10">
        <f t="shared" si="13"/>
        <v>6.0977630488815242</v>
      </c>
      <c r="I28" s="10">
        <f t="shared" si="14"/>
        <v>4.9047224523612281</v>
      </c>
      <c r="J28" s="10">
        <f t="shared" si="15"/>
        <v>2.3777961888980945</v>
      </c>
      <c r="K28" s="10">
        <f t="shared" si="16"/>
        <v>7.2825186412593208</v>
      </c>
      <c r="L28" s="10">
        <f t="shared" si="17"/>
        <v>4.9047224523612263</v>
      </c>
      <c r="M28" s="10">
        <f t="shared" si="18"/>
        <v>10.149253731343284</v>
      </c>
      <c r="N28" s="10">
        <f t="shared" si="19"/>
        <v>6.8656716417910442</v>
      </c>
      <c r="O28" s="10">
        <f t="shared" si="20"/>
        <v>3.2835820895522403</v>
      </c>
      <c r="P28" s="10">
        <f t="shared" si="21"/>
        <v>3.1343283582089558</v>
      </c>
      <c r="Q28" s="10">
        <f t="shared" si="22"/>
        <v>6.4179104477611935</v>
      </c>
      <c r="R28" s="10">
        <f t="shared" si="23"/>
        <v>3.2835820895522376</v>
      </c>
      <c r="S28" s="4">
        <f t="shared" ref="S28:S42" si="24">B28/(1+$L$5)</f>
        <v>24.391052195526097</v>
      </c>
    </row>
    <row r="29" spans="2:19" x14ac:dyDescent="0.25">
      <c r="B29" s="11">
        <f t="shared" si="7"/>
        <v>30.488815244407622</v>
      </c>
      <c r="C29" s="11">
        <f t="shared" si="8"/>
        <v>34.328358208955223</v>
      </c>
      <c r="D29" s="11">
        <f t="shared" si="9"/>
        <v>27.462686567164177</v>
      </c>
      <c r="E29" s="11">
        <f t="shared" si="10"/>
        <v>4.9047224523612272</v>
      </c>
      <c r="F29" s="11">
        <f t="shared" si="11"/>
        <v>3.283582089552239</v>
      </c>
      <c r="G29" s="10">
        <f t="shared" si="12"/>
        <v>11.002485501242752</v>
      </c>
      <c r="H29" s="10">
        <f t="shared" si="13"/>
        <v>6.0977630488815242</v>
      </c>
      <c r="I29" s="10">
        <f t="shared" si="14"/>
        <v>4.9047224523612281</v>
      </c>
      <c r="J29" s="10">
        <f t="shared" si="15"/>
        <v>2.3777961888980945</v>
      </c>
      <c r="K29" s="10">
        <f t="shared" si="16"/>
        <v>7.2825186412593208</v>
      </c>
      <c r="L29" s="10">
        <f t="shared" si="17"/>
        <v>4.9047224523612263</v>
      </c>
      <c r="M29" s="10">
        <f t="shared" si="18"/>
        <v>10.149253731343284</v>
      </c>
      <c r="N29" s="10">
        <f t="shared" si="19"/>
        <v>6.8656716417910442</v>
      </c>
      <c r="O29" s="10">
        <f t="shared" si="20"/>
        <v>3.2835820895522403</v>
      </c>
      <c r="P29" s="10">
        <f t="shared" si="21"/>
        <v>3.1343283582089558</v>
      </c>
      <c r="Q29" s="10">
        <f t="shared" si="22"/>
        <v>6.4179104477611935</v>
      </c>
      <c r="R29" s="10">
        <f t="shared" si="23"/>
        <v>3.2835820895522376</v>
      </c>
      <c r="S29" s="4">
        <f t="shared" si="24"/>
        <v>24.391052195526097</v>
      </c>
    </row>
    <row r="30" spans="2:19" x14ac:dyDescent="0.25">
      <c r="B30" s="11">
        <f t="shared" si="7"/>
        <v>30.488815244407622</v>
      </c>
      <c r="C30" s="11">
        <f t="shared" si="8"/>
        <v>34.328358208955223</v>
      </c>
      <c r="D30" s="11">
        <f t="shared" si="9"/>
        <v>27.462686567164177</v>
      </c>
      <c r="E30" s="11">
        <f t="shared" si="10"/>
        <v>4.9047224523612272</v>
      </c>
      <c r="F30" s="11">
        <f t="shared" si="11"/>
        <v>3.283582089552239</v>
      </c>
      <c r="G30" s="10">
        <f t="shared" si="12"/>
        <v>11.002485501242752</v>
      </c>
      <c r="H30" s="10">
        <f t="shared" si="13"/>
        <v>6.0977630488815242</v>
      </c>
      <c r="I30" s="10">
        <f t="shared" si="14"/>
        <v>4.9047224523612281</v>
      </c>
      <c r="J30" s="10">
        <f t="shared" si="15"/>
        <v>2.3777961888980945</v>
      </c>
      <c r="K30" s="10">
        <f t="shared" si="16"/>
        <v>7.2825186412593208</v>
      </c>
      <c r="L30" s="10">
        <f t="shared" si="17"/>
        <v>4.9047224523612263</v>
      </c>
      <c r="M30" s="10">
        <f t="shared" si="18"/>
        <v>10.149253731343284</v>
      </c>
      <c r="N30" s="10">
        <f t="shared" si="19"/>
        <v>6.8656716417910442</v>
      </c>
      <c r="O30" s="10">
        <f t="shared" si="20"/>
        <v>3.2835820895522403</v>
      </c>
      <c r="P30" s="10">
        <f t="shared" si="21"/>
        <v>3.1343283582089558</v>
      </c>
      <c r="Q30" s="10">
        <f t="shared" si="22"/>
        <v>6.4179104477611935</v>
      </c>
      <c r="R30" s="10">
        <f t="shared" si="23"/>
        <v>3.2835820895522376</v>
      </c>
      <c r="S30" s="4">
        <f t="shared" si="24"/>
        <v>24.391052195526097</v>
      </c>
    </row>
    <row r="31" spans="2:19" x14ac:dyDescent="0.25">
      <c r="B31" s="11">
        <f t="shared" si="7"/>
        <v>30.488815244407622</v>
      </c>
      <c r="C31" s="11">
        <f t="shared" si="8"/>
        <v>34.328358208955223</v>
      </c>
      <c r="D31" s="11">
        <f t="shared" si="9"/>
        <v>27.462686567164177</v>
      </c>
      <c r="E31" s="11">
        <f t="shared" si="10"/>
        <v>4.9047224523612272</v>
      </c>
      <c r="F31" s="11">
        <f t="shared" si="11"/>
        <v>3.283582089552239</v>
      </c>
      <c r="G31" s="10">
        <f t="shared" si="12"/>
        <v>11.002485501242752</v>
      </c>
      <c r="H31" s="10">
        <f t="shared" si="13"/>
        <v>6.0977630488815242</v>
      </c>
      <c r="I31" s="10">
        <f t="shared" si="14"/>
        <v>4.9047224523612281</v>
      </c>
      <c r="J31" s="10">
        <f t="shared" si="15"/>
        <v>2.3777961888980945</v>
      </c>
      <c r="K31" s="10">
        <f t="shared" si="16"/>
        <v>7.2825186412593208</v>
      </c>
      <c r="L31" s="10">
        <f t="shared" si="17"/>
        <v>4.9047224523612263</v>
      </c>
      <c r="M31" s="10">
        <f t="shared" si="18"/>
        <v>10.149253731343284</v>
      </c>
      <c r="N31" s="10">
        <f t="shared" si="19"/>
        <v>6.8656716417910442</v>
      </c>
      <c r="O31" s="10">
        <f t="shared" si="20"/>
        <v>3.2835820895522403</v>
      </c>
      <c r="P31" s="10">
        <f t="shared" si="21"/>
        <v>3.1343283582089558</v>
      </c>
      <c r="Q31" s="10">
        <f t="shared" si="22"/>
        <v>6.4179104477611935</v>
      </c>
      <c r="R31" s="10">
        <f t="shared" si="23"/>
        <v>3.2835820895522376</v>
      </c>
      <c r="S31" s="4">
        <f t="shared" si="24"/>
        <v>24.391052195526097</v>
      </c>
    </row>
    <row r="32" spans="2:19" x14ac:dyDescent="0.25">
      <c r="B32" s="11">
        <f t="shared" si="7"/>
        <v>30.488815244407622</v>
      </c>
      <c r="C32" s="11">
        <f t="shared" si="8"/>
        <v>34.328358208955223</v>
      </c>
      <c r="D32" s="11">
        <f t="shared" si="9"/>
        <v>27.462686567164177</v>
      </c>
      <c r="E32" s="11">
        <f t="shared" si="10"/>
        <v>4.9047224523612272</v>
      </c>
      <c r="F32" s="11">
        <f t="shared" si="11"/>
        <v>3.283582089552239</v>
      </c>
      <c r="G32" s="10">
        <f t="shared" si="12"/>
        <v>11.002485501242752</v>
      </c>
      <c r="H32" s="10">
        <f t="shared" si="13"/>
        <v>6.0977630488815242</v>
      </c>
      <c r="I32" s="10">
        <f t="shared" si="14"/>
        <v>4.9047224523612281</v>
      </c>
      <c r="J32" s="10">
        <f t="shared" si="15"/>
        <v>2.3777961888980945</v>
      </c>
      <c r="K32" s="10">
        <f t="shared" si="16"/>
        <v>7.2825186412593208</v>
      </c>
      <c r="L32" s="10">
        <f t="shared" si="17"/>
        <v>4.9047224523612263</v>
      </c>
      <c r="M32" s="10">
        <f t="shared" si="18"/>
        <v>10.149253731343284</v>
      </c>
      <c r="N32" s="10">
        <f t="shared" si="19"/>
        <v>6.8656716417910442</v>
      </c>
      <c r="O32" s="10">
        <f t="shared" si="20"/>
        <v>3.2835820895522403</v>
      </c>
      <c r="P32" s="10">
        <f t="shared" si="21"/>
        <v>3.1343283582089558</v>
      </c>
      <c r="Q32" s="10">
        <f t="shared" si="22"/>
        <v>6.4179104477611935</v>
      </c>
      <c r="R32" s="10">
        <f t="shared" si="23"/>
        <v>3.2835820895522376</v>
      </c>
      <c r="S32" s="4">
        <f t="shared" si="24"/>
        <v>24.391052195526097</v>
      </c>
    </row>
    <row r="33" spans="2:19" x14ac:dyDescent="0.25">
      <c r="B33" s="11">
        <f t="shared" si="7"/>
        <v>30.488815244407622</v>
      </c>
      <c r="C33" s="11">
        <f t="shared" si="8"/>
        <v>34.328358208955223</v>
      </c>
      <c r="D33" s="11">
        <f t="shared" si="9"/>
        <v>27.462686567164177</v>
      </c>
      <c r="E33" s="11">
        <f t="shared" si="10"/>
        <v>4.9047224523612272</v>
      </c>
      <c r="F33" s="11">
        <f t="shared" si="11"/>
        <v>3.283582089552239</v>
      </c>
      <c r="G33" s="10">
        <f t="shared" si="12"/>
        <v>11.002485501242752</v>
      </c>
      <c r="H33" s="10">
        <f t="shared" si="13"/>
        <v>6.0977630488815242</v>
      </c>
      <c r="I33" s="10">
        <f t="shared" si="14"/>
        <v>4.9047224523612281</v>
      </c>
      <c r="J33" s="10">
        <f t="shared" si="15"/>
        <v>2.3777961888980945</v>
      </c>
      <c r="K33" s="10">
        <f t="shared" si="16"/>
        <v>7.2825186412593208</v>
      </c>
      <c r="L33" s="10">
        <f t="shared" si="17"/>
        <v>4.9047224523612263</v>
      </c>
      <c r="M33" s="10">
        <f t="shared" si="18"/>
        <v>10.149253731343284</v>
      </c>
      <c r="N33" s="10">
        <f t="shared" si="19"/>
        <v>6.8656716417910442</v>
      </c>
      <c r="O33" s="10">
        <f t="shared" si="20"/>
        <v>3.2835820895522403</v>
      </c>
      <c r="P33" s="10">
        <f t="shared" si="21"/>
        <v>3.1343283582089558</v>
      </c>
      <c r="Q33" s="10">
        <f t="shared" si="22"/>
        <v>6.4179104477611935</v>
      </c>
      <c r="R33" s="10">
        <f t="shared" si="23"/>
        <v>3.2835820895522376</v>
      </c>
      <c r="S33" s="4">
        <f t="shared" si="24"/>
        <v>24.391052195526097</v>
      </c>
    </row>
    <row r="34" spans="2:19" x14ac:dyDescent="0.25">
      <c r="B34" s="11">
        <f t="shared" si="7"/>
        <v>30.488815244407622</v>
      </c>
      <c r="C34" s="11">
        <f t="shared" si="8"/>
        <v>34.328358208955223</v>
      </c>
      <c r="D34" s="11">
        <f t="shared" si="9"/>
        <v>27.462686567164177</v>
      </c>
      <c r="E34" s="11">
        <f t="shared" si="10"/>
        <v>4.9047224523612272</v>
      </c>
      <c r="F34" s="11">
        <f t="shared" si="11"/>
        <v>3.283582089552239</v>
      </c>
      <c r="G34" s="10">
        <f t="shared" si="12"/>
        <v>11.002485501242752</v>
      </c>
      <c r="H34" s="10">
        <f t="shared" si="13"/>
        <v>6.0977630488815242</v>
      </c>
      <c r="I34" s="10">
        <f t="shared" si="14"/>
        <v>4.9047224523612281</v>
      </c>
      <c r="J34" s="10">
        <f t="shared" si="15"/>
        <v>2.3777961888980945</v>
      </c>
      <c r="K34" s="10">
        <f t="shared" si="16"/>
        <v>7.2825186412593208</v>
      </c>
      <c r="L34" s="10">
        <f t="shared" si="17"/>
        <v>4.9047224523612263</v>
      </c>
      <c r="M34" s="10">
        <f t="shared" si="18"/>
        <v>10.149253731343284</v>
      </c>
      <c r="N34" s="10">
        <f t="shared" si="19"/>
        <v>6.8656716417910442</v>
      </c>
      <c r="O34" s="10">
        <f t="shared" si="20"/>
        <v>3.2835820895522403</v>
      </c>
      <c r="P34" s="10">
        <f t="shared" si="21"/>
        <v>3.1343283582089558</v>
      </c>
      <c r="Q34" s="10">
        <f t="shared" si="22"/>
        <v>6.4179104477611935</v>
      </c>
      <c r="R34" s="10">
        <f t="shared" si="23"/>
        <v>3.2835820895522376</v>
      </c>
      <c r="S34" s="4">
        <f t="shared" si="24"/>
        <v>24.391052195526097</v>
      </c>
    </row>
    <row r="35" spans="2:19" x14ac:dyDescent="0.25">
      <c r="B35" s="11">
        <f t="shared" si="7"/>
        <v>30.488815244407622</v>
      </c>
      <c r="C35" s="11">
        <f t="shared" si="8"/>
        <v>34.328358208955223</v>
      </c>
      <c r="D35" s="11">
        <f t="shared" si="9"/>
        <v>27.462686567164177</v>
      </c>
      <c r="E35" s="11">
        <f t="shared" si="10"/>
        <v>4.9047224523612272</v>
      </c>
      <c r="F35" s="11">
        <f t="shared" si="11"/>
        <v>3.283582089552239</v>
      </c>
      <c r="G35" s="10">
        <f t="shared" si="12"/>
        <v>11.002485501242752</v>
      </c>
      <c r="H35" s="10">
        <f t="shared" si="13"/>
        <v>6.0977630488815242</v>
      </c>
      <c r="I35" s="10">
        <f t="shared" si="14"/>
        <v>4.9047224523612281</v>
      </c>
      <c r="J35" s="10">
        <f t="shared" si="15"/>
        <v>2.3777961888980945</v>
      </c>
      <c r="K35" s="10">
        <f t="shared" si="16"/>
        <v>7.2825186412593208</v>
      </c>
      <c r="L35" s="10">
        <f t="shared" si="17"/>
        <v>4.9047224523612263</v>
      </c>
      <c r="M35" s="10">
        <f t="shared" si="18"/>
        <v>10.149253731343284</v>
      </c>
      <c r="N35" s="10">
        <f t="shared" si="19"/>
        <v>6.8656716417910442</v>
      </c>
      <c r="O35" s="10">
        <f t="shared" si="20"/>
        <v>3.2835820895522403</v>
      </c>
      <c r="P35" s="10">
        <f t="shared" si="21"/>
        <v>3.1343283582089558</v>
      </c>
      <c r="Q35" s="10">
        <f t="shared" si="22"/>
        <v>6.4179104477611935</v>
      </c>
      <c r="R35" s="10">
        <f t="shared" si="23"/>
        <v>3.2835820895522376</v>
      </c>
      <c r="S35" s="4">
        <f t="shared" si="24"/>
        <v>24.391052195526097</v>
      </c>
    </row>
    <row r="36" spans="2:19" x14ac:dyDescent="0.25">
      <c r="B36" s="11">
        <f t="shared" si="7"/>
        <v>30.488815244407622</v>
      </c>
      <c r="C36" s="11">
        <f t="shared" si="8"/>
        <v>34.328358208955223</v>
      </c>
      <c r="D36" s="11">
        <f t="shared" si="9"/>
        <v>27.462686567164177</v>
      </c>
      <c r="E36" s="11">
        <f t="shared" si="10"/>
        <v>4.9047224523612272</v>
      </c>
      <c r="F36" s="11">
        <f t="shared" si="11"/>
        <v>3.283582089552239</v>
      </c>
      <c r="G36" s="10">
        <f t="shared" si="12"/>
        <v>11.002485501242752</v>
      </c>
      <c r="H36" s="10">
        <f t="shared" si="13"/>
        <v>6.0977630488815242</v>
      </c>
      <c r="I36" s="10">
        <f t="shared" si="14"/>
        <v>4.9047224523612281</v>
      </c>
      <c r="J36" s="10">
        <f t="shared" si="15"/>
        <v>2.3777961888980945</v>
      </c>
      <c r="K36" s="10">
        <f t="shared" si="16"/>
        <v>7.2825186412593208</v>
      </c>
      <c r="L36" s="10">
        <f t="shared" si="17"/>
        <v>4.9047224523612263</v>
      </c>
      <c r="M36" s="10">
        <f t="shared" si="18"/>
        <v>10.149253731343284</v>
      </c>
      <c r="N36" s="10">
        <f t="shared" si="19"/>
        <v>6.8656716417910442</v>
      </c>
      <c r="O36" s="10">
        <f t="shared" si="20"/>
        <v>3.2835820895522403</v>
      </c>
      <c r="P36" s="10">
        <f t="shared" si="21"/>
        <v>3.1343283582089558</v>
      </c>
      <c r="Q36" s="10">
        <f t="shared" si="22"/>
        <v>6.4179104477611935</v>
      </c>
      <c r="R36" s="10">
        <f t="shared" si="23"/>
        <v>3.2835820895522376</v>
      </c>
      <c r="S36" s="4">
        <f t="shared" si="24"/>
        <v>24.391052195526097</v>
      </c>
    </row>
    <row r="37" spans="2:19" x14ac:dyDescent="0.25">
      <c r="B37" s="11">
        <f t="shared" si="7"/>
        <v>30.488815244407622</v>
      </c>
      <c r="C37" s="11">
        <f t="shared" si="8"/>
        <v>34.328358208955223</v>
      </c>
      <c r="D37" s="11">
        <f t="shared" si="9"/>
        <v>27.462686567164177</v>
      </c>
      <c r="E37" s="11">
        <f t="shared" si="10"/>
        <v>4.9047224523612272</v>
      </c>
      <c r="F37" s="11">
        <f t="shared" si="11"/>
        <v>3.283582089552239</v>
      </c>
      <c r="G37" s="10">
        <f t="shared" si="12"/>
        <v>11.002485501242752</v>
      </c>
      <c r="H37" s="10">
        <f t="shared" si="13"/>
        <v>6.0977630488815242</v>
      </c>
      <c r="I37" s="10">
        <f t="shared" si="14"/>
        <v>4.9047224523612281</v>
      </c>
      <c r="J37" s="10">
        <f t="shared" si="15"/>
        <v>2.3777961888980945</v>
      </c>
      <c r="K37" s="10">
        <f t="shared" si="16"/>
        <v>7.2825186412593208</v>
      </c>
      <c r="L37" s="10">
        <f t="shared" si="17"/>
        <v>4.9047224523612263</v>
      </c>
      <c r="M37" s="10">
        <f t="shared" si="18"/>
        <v>10.149253731343284</v>
      </c>
      <c r="N37" s="10">
        <f t="shared" si="19"/>
        <v>6.8656716417910442</v>
      </c>
      <c r="O37" s="10">
        <f t="shared" si="20"/>
        <v>3.2835820895522403</v>
      </c>
      <c r="P37" s="10">
        <f t="shared" si="21"/>
        <v>3.1343283582089558</v>
      </c>
      <c r="Q37" s="10">
        <f t="shared" si="22"/>
        <v>6.4179104477611935</v>
      </c>
      <c r="R37" s="10">
        <f t="shared" si="23"/>
        <v>3.2835820895522376</v>
      </c>
      <c r="S37" s="4">
        <f t="shared" si="24"/>
        <v>24.391052195526097</v>
      </c>
    </row>
    <row r="38" spans="2:19" x14ac:dyDescent="0.25">
      <c r="B38" s="11">
        <f t="shared" si="7"/>
        <v>30.488815244407622</v>
      </c>
      <c r="C38" s="11">
        <f t="shared" si="8"/>
        <v>34.328358208955223</v>
      </c>
      <c r="D38" s="11">
        <f t="shared" si="9"/>
        <v>27.462686567164177</v>
      </c>
      <c r="E38" s="11">
        <f t="shared" si="10"/>
        <v>4.9047224523612272</v>
      </c>
      <c r="F38" s="11">
        <f t="shared" si="11"/>
        <v>3.283582089552239</v>
      </c>
      <c r="G38" s="10">
        <f t="shared" si="12"/>
        <v>11.002485501242752</v>
      </c>
      <c r="H38" s="10">
        <f t="shared" si="13"/>
        <v>6.0977630488815242</v>
      </c>
      <c r="I38" s="10">
        <f t="shared" si="14"/>
        <v>4.9047224523612281</v>
      </c>
      <c r="J38" s="10">
        <f t="shared" si="15"/>
        <v>2.3777961888980945</v>
      </c>
      <c r="K38" s="10">
        <f t="shared" si="16"/>
        <v>7.2825186412593208</v>
      </c>
      <c r="L38" s="10">
        <f t="shared" si="17"/>
        <v>4.9047224523612263</v>
      </c>
      <c r="M38" s="10">
        <f t="shared" si="18"/>
        <v>10.149253731343284</v>
      </c>
      <c r="N38" s="10">
        <f t="shared" si="19"/>
        <v>6.8656716417910442</v>
      </c>
      <c r="O38" s="10">
        <f t="shared" si="20"/>
        <v>3.2835820895522403</v>
      </c>
      <c r="P38" s="10">
        <f t="shared" si="21"/>
        <v>3.1343283582089558</v>
      </c>
      <c r="Q38" s="10">
        <f t="shared" si="22"/>
        <v>6.4179104477611935</v>
      </c>
      <c r="R38" s="10">
        <f t="shared" si="23"/>
        <v>3.2835820895522376</v>
      </c>
      <c r="S38" s="4">
        <f t="shared" si="24"/>
        <v>24.391052195526097</v>
      </c>
    </row>
    <row r="39" spans="2:19" x14ac:dyDescent="0.25">
      <c r="B39" s="11">
        <f t="shared" si="7"/>
        <v>30.488815244407622</v>
      </c>
      <c r="C39" s="11">
        <f t="shared" si="8"/>
        <v>34.328358208955223</v>
      </c>
      <c r="D39" s="11">
        <f t="shared" si="9"/>
        <v>27.462686567164177</v>
      </c>
      <c r="E39" s="11">
        <f t="shared" si="10"/>
        <v>4.9047224523612272</v>
      </c>
      <c r="F39" s="11">
        <f t="shared" si="11"/>
        <v>3.283582089552239</v>
      </c>
      <c r="G39" s="10">
        <f t="shared" si="12"/>
        <v>11.002485501242752</v>
      </c>
      <c r="H39" s="10">
        <f t="shared" si="13"/>
        <v>6.0977630488815242</v>
      </c>
      <c r="I39" s="10">
        <f t="shared" si="14"/>
        <v>4.9047224523612281</v>
      </c>
      <c r="J39" s="10">
        <f t="shared" si="15"/>
        <v>2.3777961888980945</v>
      </c>
      <c r="K39" s="10">
        <f t="shared" si="16"/>
        <v>7.2825186412593208</v>
      </c>
      <c r="L39" s="10">
        <f t="shared" si="17"/>
        <v>4.9047224523612263</v>
      </c>
      <c r="M39" s="10">
        <f t="shared" si="18"/>
        <v>10.149253731343284</v>
      </c>
      <c r="N39" s="10">
        <f t="shared" si="19"/>
        <v>6.8656716417910442</v>
      </c>
      <c r="O39" s="10">
        <f t="shared" si="20"/>
        <v>3.2835820895522403</v>
      </c>
      <c r="P39" s="10">
        <f t="shared" si="21"/>
        <v>3.1343283582089558</v>
      </c>
      <c r="Q39" s="10">
        <f t="shared" si="22"/>
        <v>6.4179104477611935</v>
      </c>
      <c r="R39" s="10">
        <f t="shared" si="23"/>
        <v>3.2835820895522376</v>
      </c>
      <c r="S39" s="4">
        <f t="shared" si="24"/>
        <v>24.391052195526097</v>
      </c>
    </row>
    <row r="40" spans="2:19" x14ac:dyDescent="0.25">
      <c r="B40" s="11">
        <f t="shared" si="7"/>
        <v>30.488815244407622</v>
      </c>
      <c r="C40" s="11">
        <f t="shared" si="8"/>
        <v>34.328358208955223</v>
      </c>
      <c r="D40" s="11">
        <f t="shared" si="9"/>
        <v>27.462686567164177</v>
      </c>
      <c r="E40" s="11">
        <f t="shared" si="10"/>
        <v>4.9047224523612272</v>
      </c>
      <c r="F40" s="11">
        <f t="shared" si="11"/>
        <v>3.283582089552239</v>
      </c>
      <c r="G40" s="10">
        <f t="shared" si="12"/>
        <v>11.002485501242752</v>
      </c>
      <c r="H40" s="10">
        <f t="shared" si="13"/>
        <v>6.0977630488815242</v>
      </c>
      <c r="I40" s="10">
        <f t="shared" si="14"/>
        <v>4.9047224523612281</v>
      </c>
      <c r="J40" s="10">
        <f t="shared" si="15"/>
        <v>2.3777961888980945</v>
      </c>
      <c r="K40" s="10">
        <f t="shared" si="16"/>
        <v>7.2825186412593208</v>
      </c>
      <c r="L40" s="10">
        <f t="shared" si="17"/>
        <v>4.9047224523612263</v>
      </c>
      <c r="M40" s="10">
        <f t="shared" si="18"/>
        <v>10.149253731343284</v>
      </c>
      <c r="N40" s="10">
        <f t="shared" si="19"/>
        <v>6.8656716417910442</v>
      </c>
      <c r="O40" s="10">
        <f t="shared" si="20"/>
        <v>3.2835820895522403</v>
      </c>
      <c r="P40" s="10">
        <f t="shared" si="21"/>
        <v>3.1343283582089558</v>
      </c>
      <c r="Q40" s="10">
        <f t="shared" si="22"/>
        <v>6.4179104477611935</v>
      </c>
      <c r="R40" s="10">
        <f t="shared" si="23"/>
        <v>3.2835820895522376</v>
      </c>
      <c r="S40" s="4">
        <f t="shared" si="24"/>
        <v>24.391052195526097</v>
      </c>
    </row>
    <row r="41" spans="2:19" x14ac:dyDescent="0.25">
      <c r="B41" s="11">
        <f t="shared" si="7"/>
        <v>30.488815244407622</v>
      </c>
      <c r="C41" s="11">
        <f t="shared" si="8"/>
        <v>34.328358208955223</v>
      </c>
      <c r="D41" s="11">
        <f t="shared" si="9"/>
        <v>27.462686567164177</v>
      </c>
      <c r="E41" s="11">
        <f t="shared" si="10"/>
        <v>4.9047224523612272</v>
      </c>
      <c r="F41" s="11">
        <f t="shared" si="11"/>
        <v>3.283582089552239</v>
      </c>
      <c r="G41" s="10">
        <f t="shared" si="12"/>
        <v>11.002485501242752</v>
      </c>
      <c r="H41" s="10">
        <f t="shared" si="13"/>
        <v>6.0977630488815242</v>
      </c>
      <c r="I41" s="10">
        <f t="shared" si="14"/>
        <v>4.9047224523612281</v>
      </c>
      <c r="J41" s="10">
        <f t="shared" si="15"/>
        <v>2.3777961888980945</v>
      </c>
      <c r="K41" s="10">
        <f t="shared" si="16"/>
        <v>7.2825186412593208</v>
      </c>
      <c r="L41" s="10">
        <f t="shared" si="17"/>
        <v>4.9047224523612263</v>
      </c>
      <c r="M41" s="10">
        <f t="shared" si="18"/>
        <v>10.149253731343284</v>
      </c>
      <c r="N41" s="10">
        <f t="shared" si="19"/>
        <v>6.8656716417910442</v>
      </c>
      <c r="O41" s="10">
        <f t="shared" si="20"/>
        <v>3.2835820895522403</v>
      </c>
      <c r="P41" s="10">
        <f t="shared" si="21"/>
        <v>3.1343283582089558</v>
      </c>
      <c r="Q41" s="10">
        <f t="shared" si="22"/>
        <v>6.4179104477611935</v>
      </c>
      <c r="R41" s="10">
        <f t="shared" si="23"/>
        <v>3.2835820895522376</v>
      </c>
      <c r="S41" s="4">
        <f t="shared" si="24"/>
        <v>24.391052195526097</v>
      </c>
    </row>
    <row r="42" spans="2:19" x14ac:dyDescent="0.25">
      <c r="B42" s="11">
        <f t="shared" si="7"/>
        <v>30.488815244407622</v>
      </c>
      <c r="C42" s="11">
        <f t="shared" si="8"/>
        <v>34.328358208955223</v>
      </c>
      <c r="D42" s="11">
        <f t="shared" si="9"/>
        <v>27.462686567164177</v>
      </c>
      <c r="E42" s="11">
        <f t="shared" si="10"/>
        <v>4.9047224523612272</v>
      </c>
      <c r="F42" s="11">
        <f t="shared" si="11"/>
        <v>3.283582089552239</v>
      </c>
      <c r="G42" s="10">
        <f t="shared" si="12"/>
        <v>11.002485501242752</v>
      </c>
      <c r="H42" s="10">
        <f t="shared" si="13"/>
        <v>6.0977630488815242</v>
      </c>
      <c r="I42" s="10">
        <f t="shared" si="14"/>
        <v>4.9047224523612281</v>
      </c>
      <c r="J42" s="10">
        <f t="shared" si="15"/>
        <v>2.3777961888980945</v>
      </c>
      <c r="K42" s="10">
        <f t="shared" si="16"/>
        <v>7.2825186412593208</v>
      </c>
      <c r="L42" s="10">
        <f t="shared" si="17"/>
        <v>4.9047224523612263</v>
      </c>
      <c r="M42" s="10">
        <f t="shared" si="18"/>
        <v>10.149253731343284</v>
      </c>
      <c r="N42" s="10">
        <f t="shared" si="19"/>
        <v>6.8656716417910442</v>
      </c>
      <c r="O42" s="10">
        <f t="shared" si="20"/>
        <v>3.2835820895522403</v>
      </c>
      <c r="P42" s="10">
        <f t="shared" si="21"/>
        <v>3.1343283582089558</v>
      </c>
      <c r="Q42" s="10">
        <f t="shared" si="22"/>
        <v>6.4179104477611935</v>
      </c>
      <c r="R42" s="10">
        <f t="shared" si="23"/>
        <v>3.2835820895522376</v>
      </c>
      <c r="S42" s="4">
        <f t="shared" si="24"/>
        <v>24.391052195526097</v>
      </c>
    </row>
  </sheetData>
  <pageMargins left="0.7" right="0.7" top="0.75" bottom="0.75" header="0.3" footer="0.3"/>
  <headerFooter>
    <oddHeader>&amp;L&amp;"Aptos"&amp;11&amp;K000000 NONCONFIDENTIAL // EXTERNAL&amp;1#_x000D_</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2398E-BCFE-4019-A599-96FB399F103D}">
  <dimension ref="B1:K39"/>
  <sheetViews>
    <sheetView workbookViewId="0">
      <selection activeCell="O18" sqref="O18"/>
    </sheetView>
  </sheetViews>
  <sheetFormatPr defaultRowHeight="15" x14ac:dyDescent="0.25"/>
  <sheetData>
    <row r="1" spans="2:11" ht="31.5" x14ac:dyDescent="0.25">
      <c r="B1" s="12" t="s">
        <v>41</v>
      </c>
    </row>
    <row r="3" spans="2:11" x14ac:dyDescent="0.25">
      <c r="B3" t="s">
        <v>42</v>
      </c>
      <c r="F3" t="s">
        <v>43</v>
      </c>
    </row>
    <row r="4" spans="2:11" x14ac:dyDescent="0.25">
      <c r="B4" t="s">
        <v>44</v>
      </c>
      <c r="F4" t="s">
        <v>45</v>
      </c>
    </row>
    <row r="5" spans="2:11" ht="17.25" x14ac:dyDescent="0.25">
      <c r="B5" t="s">
        <v>46</v>
      </c>
      <c r="F5" t="s">
        <v>47</v>
      </c>
    </row>
    <row r="6" spans="2:11" ht="17.25" x14ac:dyDescent="0.25">
      <c r="F6" t="s">
        <v>48</v>
      </c>
    </row>
    <row r="8" spans="2:11" x14ac:dyDescent="0.25">
      <c r="B8" t="s">
        <v>49</v>
      </c>
    </row>
    <row r="9" spans="2:11" x14ac:dyDescent="0.25">
      <c r="B9" s="13" t="s">
        <v>50</v>
      </c>
    </row>
    <row r="10" spans="2:11" x14ac:dyDescent="0.25">
      <c r="B10" s="13" t="s">
        <v>51</v>
      </c>
    </row>
    <row r="11" spans="2:11" x14ac:dyDescent="0.25">
      <c r="B11" s="13" t="s">
        <v>52</v>
      </c>
    </row>
    <row r="12" spans="2:11" x14ac:dyDescent="0.25">
      <c r="B12" t="s">
        <v>53</v>
      </c>
    </row>
    <row r="13" spans="2:11" x14ac:dyDescent="0.25">
      <c r="B13" t="s">
        <v>54</v>
      </c>
    </row>
    <row r="16" spans="2:11" ht="31.5" x14ac:dyDescent="0.25">
      <c r="B16" s="12" t="s">
        <v>55</v>
      </c>
      <c r="K16" s="12"/>
    </row>
    <row r="17" spans="2:11" x14ac:dyDescent="0.25">
      <c r="B17" t="s">
        <v>56</v>
      </c>
    </row>
    <row r="18" spans="2:11" x14ac:dyDescent="0.25">
      <c r="B18" t="s">
        <v>57</v>
      </c>
    </row>
    <row r="19" spans="2:11" x14ac:dyDescent="0.25">
      <c r="B19" t="s">
        <v>58</v>
      </c>
    </row>
    <row r="20" spans="2:11" x14ac:dyDescent="0.25">
      <c r="B20" t="s">
        <v>59</v>
      </c>
    </row>
    <row r="21" spans="2:11" x14ac:dyDescent="0.25">
      <c r="B21" t="s">
        <v>60</v>
      </c>
    </row>
    <row r="22" spans="2:11" x14ac:dyDescent="0.25">
      <c r="B22" t="s">
        <v>61</v>
      </c>
    </row>
    <row r="23" spans="2:11" ht="31.5" x14ac:dyDescent="0.25">
      <c r="B23" s="12" t="s">
        <v>62</v>
      </c>
      <c r="K23" s="12"/>
    </row>
    <row r="24" spans="2:11" x14ac:dyDescent="0.25">
      <c r="B24" t="s">
        <v>63</v>
      </c>
    </row>
    <row r="25" spans="2:11" x14ac:dyDescent="0.25">
      <c r="B25" t="s">
        <v>35</v>
      </c>
    </row>
    <row r="26" spans="2:11" x14ac:dyDescent="0.25">
      <c r="B26" t="s">
        <v>64</v>
      </c>
    </row>
    <row r="27" spans="2:11" x14ac:dyDescent="0.25">
      <c r="B27" t="s">
        <v>36</v>
      </c>
    </row>
    <row r="28" spans="2:11" x14ac:dyDescent="0.25">
      <c r="B28" t="s">
        <v>65</v>
      </c>
    </row>
    <row r="29" spans="2:11" x14ac:dyDescent="0.25">
      <c r="B29" t="s">
        <v>37</v>
      </c>
    </row>
    <row r="30" spans="2:11" ht="31.5" x14ac:dyDescent="0.25">
      <c r="B30" s="12" t="s">
        <v>66</v>
      </c>
      <c r="K30" s="12"/>
    </row>
    <row r="31" spans="2:11" x14ac:dyDescent="0.25">
      <c r="B31" t="s">
        <v>67</v>
      </c>
    </row>
    <row r="32" spans="2:11" x14ac:dyDescent="0.25">
      <c r="B32" t="s">
        <v>38</v>
      </c>
    </row>
    <row r="33" spans="2:2" x14ac:dyDescent="0.25">
      <c r="B33" t="s">
        <v>68</v>
      </c>
    </row>
    <row r="34" spans="2:2" x14ac:dyDescent="0.25">
      <c r="B34" t="s">
        <v>39</v>
      </c>
    </row>
    <row r="35" spans="2:2" x14ac:dyDescent="0.25">
      <c r="B35" t="s">
        <v>69</v>
      </c>
    </row>
    <row r="36" spans="2:2" x14ac:dyDescent="0.25">
      <c r="B36" t="s">
        <v>40</v>
      </c>
    </row>
    <row r="38" spans="2:2" x14ac:dyDescent="0.25">
      <c r="B38" s="7" t="s">
        <v>70</v>
      </c>
    </row>
    <row r="39" spans="2:2" x14ac:dyDescent="0.25">
      <c r="B39" t="s">
        <v>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5CD2E-509D-4553-8ABA-01C3EA78CCF8}">
  <dimension ref="A1:D37"/>
  <sheetViews>
    <sheetView workbookViewId="0">
      <pane xSplit="1" ySplit="1" topLeftCell="B4" activePane="bottomRight" state="frozen"/>
      <selection pane="topRight" activeCell="B1" sqref="B1"/>
      <selection pane="bottomLeft" activeCell="A2" sqref="A2"/>
      <selection pane="bottomRight" activeCell="D19" sqref="D19:F31"/>
    </sheetView>
  </sheetViews>
  <sheetFormatPr defaultColWidth="9.140625" defaultRowHeight="15" x14ac:dyDescent="0.25"/>
  <cols>
    <col min="1" max="1" width="9.7109375" style="14" bestFit="1" customWidth="1"/>
    <col min="2" max="16384" width="9.140625" style="14"/>
  </cols>
  <sheetData>
    <row r="1" spans="1:3" x14ac:dyDescent="0.25">
      <c r="A1" s="14" t="s">
        <v>72</v>
      </c>
      <c r="B1" s="14" t="s">
        <v>73</v>
      </c>
      <c r="C1" s="14" t="s">
        <v>74</v>
      </c>
    </row>
    <row r="2" spans="1:3" x14ac:dyDescent="0.25">
      <c r="A2" s="16">
        <v>45292</v>
      </c>
      <c r="B2" s="15">
        <v>2.4751960604791901</v>
      </c>
      <c r="C2" s="15">
        <v>2.4758952206156501</v>
      </c>
    </row>
    <row r="3" spans="1:3" x14ac:dyDescent="0.25">
      <c r="A3" s="16">
        <v>45323</v>
      </c>
      <c r="B3" s="15">
        <v>2.4281999721959</v>
      </c>
      <c r="C3" s="15">
        <v>2.4302460558126602</v>
      </c>
    </row>
    <row r="4" spans="1:3" x14ac:dyDescent="0.25">
      <c r="A4" s="16">
        <v>45352</v>
      </c>
      <c r="B4" s="15">
        <v>2.2093403216209699</v>
      </c>
      <c r="C4" s="15">
        <v>2.2115445497564101</v>
      </c>
    </row>
    <row r="5" spans="1:3" x14ac:dyDescent="0.25">
      <c r="A5" s="16">
        <v>45383</v>
      </c>
      <c r="B5" s="15">
        <v>2.1652620619446199</v>
      </c>
      <c r="C5" s="15">
        <v>2.1655505155275399</v>
      </c>
    </row>
    <row r="6" spans="1:3" x14ac:dyDescent="0.25">
      <c r="A6" s="16">
        <v>45413</v>
      </c>
      <c r="B6" s="15">
        <v>2.2282843016772902</v>
      </c>
      <c r="C6" s="15">
        <v>2.2282604513605202</v>
      </c>
    </row>
    <row r="7" spans="1:3" x14ac:dyDescent="0.25">
      <c r="A7" s="16">
        <v>45444</v>
      </c>
      <c r="B7" s="15">
        <v>2.3258167909459702</v>
      </c>
      <c r="C7" s="15">
        <v>2.32478398373329</v>
      </c>
    </row>
    <row r="8" spans="1:3" x14ac:dyDescent="0.25">
      <c r="A8" s="16">
        <v>45474</v>
      </c>
      <c r="B8" s="15">
        <v>2.47465416610485</v>
      </c>
      <c r="C8" s="15">
        <v>2.47375233080361</v>
      </c>
    </row>
    <row r="9" spans="1:3" x14ac:dyDescent="0.25">
      <c r="A9" s="16">
        <v>45505</v>
      </c>
      <c r="B9" s="15">
        <v>2.4966405518700299</v>
      </c>
      <c r="C9" s="15">
        <v>2.49605949991785</v>
      </c>
    </row>
    <row r="10" spans="1:3" x14ac:dyDescent="0.25">
      <c r="A10" s="16">
        <v>45536</v>
      </c>
      <c r="B10" s="15">
        <v>2.3843546810833698</v>
      </c>
      <c r="C10" s="15">
        <v>2.3837675484627301</v>
      </c>
    </row>
    <row r="11" spans="1:3" x14ac:dyDescent="0.25">
      <c r="A11" s="16">
        <v>45566</v>
      </c>
      <c r="B11" s="15">
        <v>2.3036015994222399</v>
      </c>
      <c r="C11" s="15">
        <v>2.3037733566337599</v>
      </c>
    </row>
    <row r="12" spans="1:3" x14ac:dyDescent="0.25">
      <c r="A12" s="16">
        <v>45597</v>
      </c>
      <c r="B12" s="15">
        <v>2.3094527507179898</v>
      </c>
      <c r="C12" s="15">
        <v>2.3093370643195001</v>
      </c>
    </row>
    <row r="13" spans="1:3" x14ac:dyDescent="0.25">
      <c r="A13" s="16">
        <v>45627</v>
      </c>
      <c r="B13" s="15">
        <v>2.3129811894537999</v>
      </c>
      <c r="C13" s="15">
        <v>2.3119015374710101</v>
      </c>
    </row>
    <row r="14" spans="1:3" x14ac:dyDescent="0.25">
      <c r="A14" s="16">
        <v>45658</v>
      </c>
      <c r="B14" s="15">
        <v>2.2069681068423899</v>
      </c>
      <c r="C14" s="15">
        <v>2.2038377272295899</v>
      </c>
    </row>
    <row r="15" spans="1:3" x14ac:dyDescent="0.25">
      <c r="A15" s="16">
        <v>45689</v>
      </c>
      <c r="B15" s="15">
        <v>2.3113662572000901</v>
      </c>
      <c r="C15" s="15">
        <v>2.3079913684318698</v>
      </c>
    </row>
    <row r="16" spans="1:3" x14ac:dyDescent="0.25">
      <c r="A16" s="16">
        <v>45717</v>
      </c>
      <c r="B16" s="15">
        <v>3.8161949059201499</v>
      </c>
      <c r="C16" s="15">
        <v>3.8233169275384302</v>
      </c>
    </row>
    <row r="17" spans="1:4" x14ac:dyDescent="0.25">
      <c r="A17" s="16">
        <v>45748</v>
      </c>
      <c r="B17" s="15">
        <v>7.4209764815095403</v>
      </c>
      <c r="C17" s="15">
        <v>7.4562259690371597</v>
      </c>
    </row>
    <row r="18" spans="1:4" x14ac:dyDescent="0.25">
      <c r="A18" s="16">
        <v>45778</v>
      </c>
      <c r="B18" s="15">
        <v>9.2778753794856694</v>
      </c>
      <c r="C18" s="15">
        <v>9.2950273056243802</v>
      </c>
    </row>
    <row r="19" spans="1:4" x14ac:dyDescent="0.25">
      <c r="A19" s="16">
        <v>45809</v>
      </c>
      <c r="B19" s="15">
        <v>9.55625561010552</v>
      </c>
      <c r="C19" s="15">
        <v>9.5915615285562605</v>
      </c>
      <c r="D19" s="15"/>
    </row>
    <row r="20" spans="1:4" x14ac:dyDescent="0.25">
      <c r="A20" s="16">
        <v>45839</v>
      </c>
      <c r="B20" s="15">
        <v>9.7465547481879398</v>
      </c>
      <c r="C20" s="15">
        <v>10.493216901862199</v>
      </c>
      <c r="D20" s="15"/>
    </row>
    <row r="21" spans="1:4" x14ac:dyDescent="0.25">
      <c r="A21" s="16">
        <v>45870</v>
      </c>
      <c r="B21" s="15">
        <v>10.5519919788658</v>
      </c>
      <c r="C21" s="15">
        <v>11.5816238471118</v>
      </c>
      <c r="D21" s="15"/>
    </row>
    <row r="22" spans="1:4" x14ac:dyDescent="0.25">
      <c r="A22" s="16">
        <v>45901</v>
      </c>
      <c r="B22" s="15">
        <v>10.6524248647044</v>
      </c>
      <c r="C22" s="15">
        <v>11.649945163518399</v>
      </c>
      <c r="D22" s="15"/>
    </row>
    <row r="23" spans="1:4" x14ac:dyDescent="0.25">
      <c r="A23" s="16">
        <v>45931</v>
      </c>
      <c r="B23" s="15">
        <v>10.908800103406</v>
      </c>
      <c r="C23" s="15">
        <v>12.2045528330825</v>
      </c>
      <c r="D23" s="15"/>
    </row>
    <row r="24" spans="1:4" x14ac:dyDescent="0.25">
      <c r="A24" s="16">
        <v>45962</v>
      </c>
      <c r="B24" s="15">
        <v>9.9907441649260207</v>
      </c>
      <c r="C24" s="15">
        <v>11.103736168900801</v>
      </c>
      <c r="D24" s="15"/>
    </row>
    <row r="25" spans="1:4" x14ac:dyDescent="0.25">
      <c r="A25" s="16">
        <v>45992</v>
      </c>
      <c r="B25" s="15">
        <v>9.4158657588005301</v>
      </c>
      <c r="C25" s="15">
        <v>10.2164808567614</v>
      </c>
      <c r="D25" s="15"/>
    </row>
    <row r="26" spans="1:4" x14ac:dyDescent="0.25">
      <c r="A26" s="16">
        <v>46023</v>
      </c>
      <c r="B26" s="15">
        <v>9.8716444771788403</v>
      </c>
      <c r="C26" s="15">
        <v>10.768707116934699</v>
      </c>
      <c r="D26" s="15"/>
    </row>
    <row r="27" spans="1:4" x14ac:dyDescent="0.25">
      <c r="A27" s="16">
        <v>46054</v>
      </c>
      <c r="B27" s="15">
        <v>8.4769781073723198</v>
      </c>
      <c r="C27" s="15">
        <v>9.2409125479143093</v>
      </c>
      <c r="D27" s="15"/>
    </row>
    <row r="28" spans="1:4" x14ac:dyDescent="0.25">
      <c r="A28" s="16">
        <v>46082</v>
      </c>
      <c r="B28" s="15">
        <v>6.8485613536074901</v>
      </c>
      <c r="C28" s="15">
        <v>7.1486812038402201</v>
      </c>
      <c r="D28" s="15"/>
    </row>
    <row r="29" spans="1:4" x14ac:dyDescent="0.25">
      <c r="A29" s="16">
        <v>46113</v>
      </c>
      <c r="B29" s="15">
        <v>6.7393903812781897</v>
      </c>
      <c r="C29" s="15">
        <v>6.9222623541226396</v>
      </c>
      <c r="D29" s="15"/>
    </row>
    <row r="30" spans="1:4" x14ac:dyDescent="0.25">
      <c r="A30" s="16">
        <v>46143</v>
      </c>
      <c r="D30" s="15"/>
    </row>
    <row r="31" spans="1:4" x14ac:dyDescent="0.25">
      <c r="A31" s="16">
        <v>46174</v>
      </c>
      <c r="D31" s="15"/>
    </row>
    <row r="32" spans="1:4" x14ac:dyDescent="0.25">
      <c r="A32" s="16">
        <v>46204</v>
      </c>
      <c r="D32" s="15"/>
    </row>
    <row r="33" spans="1:4" x14ac:dyDescent="0.25">
      <c r="A33" s="16">
        <v>46235</v>
      </c>
      <c r="D33" s="15"/>
    </row>
    <row r="34" spans="1:4" x14ac:dyDescent="0.25">
      <c r="A34" s="16">
        <v>46266</v>
      </c>
      <c r="D34" s="15"/>
    </row>
    <row r="35" spans="1:4" x14ac:dyDescent="0.25">
      <c r="A35" s="16">
        <v>46296</v>
      </c>
      <c r="D35" s="15"/>
    </row>
    <row r="36" spans="1:4" x14ac:dyDescent="0.25">
      <c r="A36" s="16">
        <v>46327</v>
      </c>
      <c r="D36" s="15"/>
    </row>
    <row r="37" spans="1:4" x14ac:dyDescent="0.25">
      <c r="A37" s="16">
        <v>46357</v>
      </c>
      <c r="D37" s="15"/>
    </row>
  </sheetData>
  <pageMargins left="0.7" right="0.7" top="0.75" bottom="0.75" header="0.3" footer="0.3"/>
  <headerFooter>
    <oddHeader>&amp;L&amp;"Aptos"&amp;11&amp;K000000 NONCONFIDENTIAL // EXTERNAL&amp;1#_x000D_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7A7E1-2E43-4468-A595-F956D0B1E3C8}">
  <dimension ref="A1:E28"/>
  <sheetViews>
    <sheetView workbookViewId="0">
      <selection activeCell="A12" sqref="A12"/>
    </sheetView>
  </sheetViews>
  <sheetFormatPr defaultRowHeight="15" x14ac:dyDescent="0.25"/>
  <cols>
    <col min="1" max="1" width="40.140625" bestFit="1" customWidth="1"/>
    <col min="8" max="8" width="40.140625" bestFit="1" customWidth="1"/>
  </cols>
  <sheetData>
    <row r="1" spans="1:5" x14ac:dyDescent="0.25">
      <c r="A1" t="s">
        <v>75</v>
      </c>
      <c r="B1" t="s">
        <v>76</v>
      </c>
      <c r="C1" t="s">
        <v>77</v>
      </c>
      <c r="D1" t="s">
        <v>78</v>
      </c>
      <c r="E1" t="s">
        <v>79</v>
      </c>
    </row>
    <row r="2" spans="1:5" x14ac:dyDescent="0.25">
      <c r="A2" t="s">
        <v>80</v>
      </c>
      <c r="B2">
        <v>1.66515022718236E-3</v>
      </c>
      <c r="C2">
        <v>2.29553145234048E-4</v>
      </c>
      <c r="D2">
        <v>1.89470337241641E-3</v>
      </c>
      <c r="E2">
        <v>22</v>
      </c>
    </row>
    <row r="3" spans="1:5" x14ac:dyDescent="0.25">
      <c r="A3" s="41" t="s">
        <v>81</v>
      </c>
      <c r="B3" s="41">
        <v>1.0514018110350401E-2</v>
      </c>
      <c r="C3" s="41">
        <v>6.7299748179530296E-3</v>
      </c>
      <c r="D3" s="41">
        <v>1.72439929283035E-2</v>
      </c>
      <c r="E3" s="41">
        <v>17</v>
      </c>
    </row>
    <row r="4" spans="1:5" x14ac:dyDescent="0.25">
      <c r="A4" t="s">
        <v>82</v>
      </c>
      <c r="B4">
        <v>4.5195044372165399E-2</v>
      </c>
      <c r="C4">
        <v>0.24679300146359301</v>
      </c>
      <c r="D4">
        <v>0.29198804583575799</v>
      </c>
      <c r="E4">
        <v>33</v>
      </c>
    </row>
    <row r="5" spans="1:5" x14ac:dyDescent="0.25">
      <c r="A5" t="s">
        <v>83</v>
      </c>
      <c r="B5">
        <v>5.4801103104216799E-2</v>
      </c>
      <c r="C5">
        <v>0.23883009241561501</v>
      </c>
      <c r="D5">
        <v>0.29363119551983202</v>
      </c>
      <c r="E5">
        <v>5</v>
      </c>
    </row>
    <row r="6" spans="1:5" x14ac:dyDescent="0.25">
      <c r="A6" t="s">
        <v>84</v>
      </c>
      <c r="B6">
        <v>6.0553285340595397E-2</v>
      </c>
      <c r="C6">
        <v>0.237099663542855</v>
      </c>
      <c r="D6">
        <v>0.29765294888345001</v>
      </c>
      <c r="E6">
        <v>32</v>
      </c>
    </row>
    <row r="7" spans="1:5" x14ac:dyDescent="0.25">
      <c r="A7" t="s">
        <v>85</v>
      </c>
      <c r="B7">
        <v>5.7278976871968403E-2</v>
      </c>
      <c r="C7">
        <v>0.243270613319056</v>
      </c>
      <c r="D7">
        <v>0.30054959019102401</v>
      </c>
      <c r="E7">
        <v>35</v>
      </c>
    </row>
    <row r="8" spans="1:5" x14ac:dyDescent="0.25">
      <c r="A8" t="s">
        <v>86</v>
      </c>
      <c r="B8">
        <v>7.2839634033565095E-2</v>
      </c>
      <c r="C8">
        <v>0.237977801027554</v>
      </c>
      <c r="D8">
        <v>0.31081743506111997</v>
      </c>
      <c r="E8">
        <v>23</v>
      </c>
    </row>
    <row r="9" spans="1:5" x14ac:dyDescent="0.25">
      <c r="A9" t="s">
        <v>87</v>
      </c>
      <c r="B9">
        <v>0.23645542735602401</v>
      </c>
      <c r="C9">
        <v>0.105419696819243</v>
      </c>
      <c r="D9">
        <v>0.341875124175268</v>
      </c>
      <c r="E9">
        <v>18</v>
      </c>
    </row>
    <row r="10" spans="1:5" x14ac:dyDescent="0.25">
      <c r="A10" s="41" t="s">
        <v>88</v>
      </c>
      <c r="B10" s="41">
        <v>0.33654421213833602</v>
      </c>
      <c r="C10" s="41">
        <v>4.6395082645122099E-2</v>
      </c>
      <c r="D10" s="41">
        <v>0.38293929478345901</v>
      </c>
      <c r="E10" s="41">
        <v>6</v>
      </c>
    </row>
    <row r="11" spans="1:5" x14ac:dyDescent="0.25">
      <c r="A11" s="41" t="s">
        <v>89</v>
      </c>
      <c r="B11" s="41">
        <v>0.29898298922356498</v>
      </c>
      <c r="C11" s="41">
        <v>0.11180038437973799</v>
      </c>
      <c r="D11" s="41">
        <v>0.41078337360330303</v>
      </c>
      <c r="E11" s="41">
        <v>41</v>
      </c>
    </row>
    <row r="12" spans="1:5" x14ac:dyDescent="0.25">
      <c r="A12" t="s">
        <v>90</v>
      </c>
      <c r="B12">
        <v>0.143608459677186</v>
      </c>
      <c r="C12">
        <v>0.26899741625479801</v>
      </c>
      <c r="D12">
        <v>0.412605875931985</v>
      </c>
      <c r="E12">
        <v>7</v>
      </c>
    </row>
    <row r="13" spans="1:5" x14ac:dyDescent="0.25">
      <c r="A13" s="41" t="s">
        <v>91</v>
      </c>
      <c r="B13" s="41">
        <v>0.17330725802545499</v>
      </c>
      <c r="C13" s="41">
        <v>0.36192734899864398</v>
      </c>
      <c r="D13" s="41">
        <v>0.53523460702409997</v>
      </c>
      <c r="E13" s="41">
        <v>16</v>
      </c>
    </row>
    <row r="14" spans="1:5" x14ac:dyDescent="0.25">
      <c r="A14" t="s">
        <v>92</v>
      </c>
      <c r="B14">
        <v>0.40655897162883597</v>
      </c>
      <c r="C14">
        <v>0.26262237498444502</v>
      </c>
      <c r="D14">
        <v>0.66918134661328199</v>
      </c>
      <c r="E14">
        <v>15</v>
      </c>
    </row>
    <row r="15" spans="1:5" x14ac:dyDescent="0.25">
      <c r="A15" t="s">
        <v>93</v>
      </c>
      <c r="B15">
        <v>0.23384938028337801</v>
      </c>
      <c r="C15">
        <v>0.50802177356947198</v>
      </c>
      <c r="D15">
        <v>0.74187115385285096</v>
      </c>
      <c r="E15">
        <v>21</v>
      </c>
    </row>
    <row r="16" spans="1:5" x14ac:dyDescent="0.25">
      <c r="A16" t="s">
        <v>94</v>
      </c>
      <c r="B16">
        <v>0.41641673990165701</v>
      </c>
      <c r="C16">
        <v>0.35753426896379598</v>
      </c>
      <c r="D16">
        <v>0.77395100886545398</v>
      </c>
      <c r="E16">
        <v>11</v>
      </c>
    </row>
    <row r="17" spans="1:5" x14ac:dyDescent="0.25">
      <c r="A17" t="s">
        <v>95</v>
      </c>
      <c r="B17">
        <v>0.23437603635740001</v>
      </c>
      <c r="C17">
        <v>0.59921926219530297</v>
      </c>
      <c r="D17">
        <v>0.83359529855270398</v>
      </c>
      <c r="E17">
        <v>20</v>
      </c>
    </row>
    <row r="18" spans="1:5" x14ac:dyDescent="0.25">
      <c r="A18" s="41" t="s">
        <v>96</v>
      </c>
      <c r="B18" s="41">
        <v>0.57842704961523195</v>
      </c>
      <c r="C18" s="41">
        <v>0.28145675578875301</v>
      </c>
      <c r="D18" s="41">
        <v>0.85988380540398601</v>
      </c>
      <c r="E18" s="41">
        <v>44</v>
      </c>
    </row>
    <row r="19" spans="1:5" x14ac:dyDescent="0.25">
      <c r="A19" s="41" t="s">
        <v>97</v>
      </c>
      <c r="B19" s="41">
        <v>0.73990777888486303</v>
      </c>
      <c r="C19" s="41">
        <v>0.13422055658614801</v>
      </c>
      <c r="D19" s="41">
        <v>0.87412833547101099</v>
      </c>
      <c r="E19" s="41">
        <v>45</v>
      </c>
    </row>
    <row r="20" spans="1:5" x14ac:dyDescent="0.25">
      <c r="A20" t="s">
        <v>98</v>
      </c>
      <c r="B20">
        <v>1.05700811494545</v>
      </c>
      <c r="C20">
        <v>0.21961586224080301</v>
      </c>
      <c r="D20">
        <v>1.27662397718626</v>
      </c>
      <c r="E20">
        <v>40</v>
      </c>
    </row>
    <row r="21" spans="1:5" x14ac:dyDescent="0.25">
      <c r="A21" t="s">
        <v>99</v>
      </c>
      <c r="B21">
        <v>0.68384943493760098</v>
      </c>
      <c r="C21">
        <v>0.67954760216687304</v>
      </c>
      <c r="D21">
        <v>1.3633970371044699</v>
      </c>
      <c r="E21">
        <v>43</v>
      </c>
    </row>
    <row r="22" spans="1:5" x14ac:dyDescent="0.25">
      <c r="A22" t="s">
        <v>100</v>
      </c>
      <c r="B22">
        <v>0.33102309915539302</v>
      </c>
      <c r="C22">
        <v>1.3554895301773999</v>
      </c>
      <c r="D22">
        <v>1.6865126293328001</v>
      </c>
      <c r="E22">
        <v>10</v>
      </c>
    </row>
    <row r="23" spans="1:5" x14ac:dyDescent="0.25">
      <c r="A23" t="s">
        <v>101</v>
      </c>
      <c r="B23">
        <v>0.83812722745817103</v>
      </c>
      <c r="C23">
        <v>0.861488744097203</v>
      </c>
      <c r="D23">
        <v>1.69961597155537</v>
      </c>
      <c r="E23">
        <v>12</v>
      </c>
    </row>
    <row r="24" spans="1:5" x14ac:dyDescent="0.25">
      <c r="A24" t="s">
        <v>102</v>
      </c>
      <c r="B24">
        <v>0.92841478127685495</v>
      </c>
      <c r="C24">
        <v>0.878420194362731</v>
      </c>
      <c r="D24">
        <v>1.8068349756395801</v>
      </c>
      <c r="E24">
        <v>9</v>
      </c>
    </row>
    <row r="25" spans="1:5" x14ac:dyDescent="0.25">
      <c r="A25" t="s">
        <v>103</v>
      </c>
      <c r="B25">
        <v>8.5544609784024395E-2</v>
      </c>
      <c r="C25">
        <v>2.0490236701799902</v>
      </c>
      <c r="D25">
        <v>2.13456827996401</v>
      </c>
      <c r="E25">
        <v>14</v>
      </c>
    </row>
    <row r="26" spans="1:5" x14ac:dyDescent="0.25">
      <c r="A26" t="s">
        <v>104</v>
      </c>
      <c r="B26">
        <v>1.85229541085562</v>
      </c>
      <c r="C26">
        <v>0.39344165200950698</v>
      </c>
      <c r="D26">
        <v>2.2457370628651301</v>
      </c>
      <c r="E26">
        <v>42</v>
      </c>
    </row>
    <row r="27" spans="1:5" x14ac:dyDescent="0.25">
      <c r="A27" t="s">
        <v>105</v>
      </c>
      <c r="B27">
        <v>8.6278487612969898E-2</v>
      </c>
      <c r="C27">
        <v>2.2378415752977601</v>
      </c>
      <c r="D27">
        <v>2.3241200629107301</v>
      </c>
      <c r="E27">
        <v>24</v>
      </c>
    </row>
    <row r="28" spans="1:5" x14ac:dyDescent="0.25">
      <c r="A28" t="s">
        <v>106</v>
      </c>
      <c r="B28">
        <v>2.50232311677693</v>
      </c>
      <c r="C28">
        <v>0.48134839480118902</v>
      </c>
      <c r="D28">
        <v>2.9836715115781201</v>
      </c>
      <c r="E28">
        <v>34</v>
      </c>
    </row>
  </sheetData>
  <sortState xmlns:xlrd2="http://schemas.microsoft.com/office/spreadsheetml/2017/richdata2" ref="A2:E28">
    <sortCondition ref="D2:D28"/>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D95DF-3FE2-470B-B8A1-E98198DB5EF8}">
  <dimension ref="A1:E22"/>
  <sheetViews>
    <sheetView topLeftCell="A4" workbookViewId="0">
      <selection activeCell="A9" sqref="A9"/>
    </sheetView>
  </sheetViews>
  <sheetFormatPr defaultRowHeight="15" x14ac:dyDescent="0.25"/>
  <cols>
    <col min="1" max="1" width="40.140625" bestFit="1" customWidth="1"/>
    <col min="8" max="8" width="40.140625" bestFit="1" customWidth="1"/>
  </cols>
  <sheetData>
    <row r="1" spans="1:5" x14ac:dyDescent="0.25">
      <c r="A1" t="s">
        <v>75</v>
      </c>
      <c r="B1" t="s">
        <v>76</v>
      </c>
      <c r="C1" t="s">
        <v>77</v>
      </c>
      <c r="D1" t="s">
        <v>78</v>
      </c>
      <c r="E1" t="s">
        <v>79</v>
      </c>
    </row>
    <row r="2" spans="1:5" x14ac:dyDescent="0.25">
      <c r="A2" t="str">
        <f>Data2all!A2</f>
        <v>Educational books</v>
      </c>
      <c r="B2" s="17">
        <f>Data2all!B2</f>
        <v>1.66515022718236E-3</v>
      </c>
      <c r="C2" s="17">
        <f>Data2all!C2</f>
        <v>2.29553145234048E-4</v>
      </c>
      <c r="D2" s="17">
        <f>Data2all!D2</f>
        <v>1.89470337241641E-3</v>
      </c>
      <c r="E2">
        <f>Data2all!E2</f>
        <v>22</v>
      </c>
    </row>
    <row r="3" spans="1:5" x14ac:dyDescent="0.25">
      <c r="A3" t="str">
        <f>Data2all!A4</f>
        <v>Men's and boys' clothing</v>
      </c>
      <c r="B3" s="17">
        <f>Data2all!B4</f>
        <v>4.5195044372165399E-2</v>
      </c>
      <c r="C3" s="17">
        <f>Data2all!C4</f>
        <v>0.24679300146359301</v>
      </c>
      <c r="D3" s="17">
        <f>Data2all!D4</f>
        <v>0.29198804583575799</v>
      </c>
      <c r="E3">
        <f>Data2all!E4</f>
        <v>33</v>
      </c>
    </row>
    <row r="4" spans="1:5" x14ac:dyDescent="0.25">
      <c r="A4" t="str">
        <f>Data2all!A5</f>
        <v>New motor vehicles</v>
      </c>
      <c r="B4" s="17">
        <f>Data2all!B5</f>
        <v>5.4801103104216799E-2</v>
      </c>
      <c r="C4" s="17">
        <f>Data2all!C5</f>
        <v>0.23883009241561501</v>
      </c>
      <c r="D4" s="17">
        <f>Data2all!D5</f>
        <v>0.29363119551983202</v>
      </c>
      <c r="E4">
        <f>Data2all!E5</f>
        <v>5</v>
      </c>
    </row>
    <row r="5" spans="1:5" x14ac:dyDescent="0.25">
      <c r="A5" t="str">
        <f>Data2all!A6</f>
        <v>Women's and girls' clothing</v>
      </c>
      <c r="B5" s="17">
        <f>Data2all!B6</f>
        <v>6.0553285340595397E-2</v>
      </c>
      <c r="C5" s="17">
        <f>Data2all!C6</f>
        <v>0.237099663542855</v>
      </c>
      <c r="D5" s="17">
        <f>Data2all!D6</f>
        <v>0.29765294888345001</v>
      </c>
      <c r="E5">
        <f>Data2all!E6</f>
        <v>32</v>
      </c>
    </row>
    <row r="6" spans="1:5" x14ac:dyDescent="0.25">
      <c r="A6" t="str">
        <f>Data2all!A7</f>
        <v>Other clothing materials and footwear</v>
      </c>
      <c r="B6" s="17">
        <f>Data2all!B7</f>
        <v>5.7278976871968403E-2</v>
      </c>
      <c r="C6" s="17">
        <f>Data2all!C7</f>
        <v>0.243270613319056</v>
      </c>
      <c r="D6" s="17">
        <f>Data2all!D7</f>
        <v>0.30054959019102401</v>
      </c>
      <c r="E6">
        <f>Data2all!E7</f>
        <v>35</v>
      </c>
    </row>
    <row r="7" spans="1:5" x14ac:dyDescent="0.25">
      <c r="A7" t="str">
        <f>Data2all!A8</f>
        <v>Luggage and similar personal items</v>
      </c>
      <c r="B7" s="17">
        <f>Data2all!B8</f>
        <v>7.2839634033565095E-2</v>
      </c>
      <c r="C7" s="17">
        <f>Data2all!C8</f>
        <v>0.237977801027554</v>
      </c>
      <c r="D7" s="17">
        <f>Data2all!D8</f>
        <v>0.31081743506111997</v>
      </c>
      <c r="E7">
        <f>Data2all!E8</f>
        <v>23</v>
      </c>
    </row>
    <row r="8" spans="1:5" x14ac:dyDescent="0.25">
      <c r="A8" t="str">
        <f>Data2all!A9</f>
        <v>Musical instruments</v>
      </c>
      <c r="B8" s="17">
        <f>Data2all!B9</f>
        <v>0.23645542735602401</v>
      </c>
      <c r="C8" s="17">
        <f>Data2all!C9</f>
        <v>0.105419696819243</v>
      </c>
      <c r="D8" s="17">
        <f>Data2all!D9</f>
        <v>0.341875124175268</v>
      </c>
      <c r="E8">
        <f>Data2all!E9</f>
        <v>18</v>
      </c>
    </row>
    <row r="9" spans="1:5" x14ac:dyDescent="0.25">
      <c r="A9" t="str">
        <f>Data2all!A12</f>
        <v>Motor vehicle parts and accessories</v>
      </c>
      <c r="B9" s="17">
        <f>Data2all!B12</f>
        <v>0.143608459677186</v>
      </c>
      <c r="C9" s="17">
        <f>Data2all!C12</f>
        <v>0.26899741625479801</v>
      </c>
      <c r="D9" s="17">
        <f>Data2all!D12</f>
        <v>0.412605875931985</v>
      </c>
      <c r="E9">
        <f>Data2all!E12</f>
        <v>7</v>
      </c>
    </row>
    <row r="10" spans="1:5" x14ac:dyDescent="0.25">
      <c r="A10" t="str">
        <f>Data2all!A14</f>
        <v>Sporting equipment and guns</v>
      </c>
      <c r="B10" s="17">
        <f>Data2all!B14</f>
        <v>0.40655897162883597</v>
      </c>
      <c r="C10" s="17">
        <f>Data2all!C14</f>
        <v>0.26262237498444502</v>
      </c>
      <c r="D10" s="17">
        <f>Data2all!D14</f>
        <v>0.66918134661328199</v>
      </c>
      <c r="E10">
        <f>Data2all!E14</f>
        <v>15</v>
      </c>
    </row>
    <row r="11" spans="1:5" x14ac:dyDescent="0.25">
      <c r="A11" t="str">
        <f>Data2all!A15</f>
        <v>Therapeutic appliances and equipment</v>
      </c>
      <c r="B11" s="17">
        <f>Data2all!B15</f>
        <v>0.23384938028337801</v>
      </c>
      <c r="C11" s="17">
        <f>Data2all!C15</f>
        <v>0.50802177356947198</v>
      </c>
      <c r="D11" s="17">
        <f>Data2all!D15</f>
        <v>0.74187115385285096</v>
      </c>
      <c r="E11">
        <f>Data2all!E15</f>
        <v>21</v>
      </c>
    </row>
    <row r="12" spans="1:5" x14ac:dyDescent="0.25">
      <c r="A12" t="str">
        <f>Data2all!A16</f>
        <v>Glassware and tableware</v>
      </c>
      <c r="B12" s="17">
        <f>Data2all!B16</f>
        <v>0.41641673990165701</v>
      </c>
      <c r="C12" s="17">
        <f>Data2all!C16</f>
        <v>0.35753426896379598</v>
      </c>
      <c r="D12" s="17">
        <f>Data2all!D16</f>
        <v>0.77395100886545398</v>
      </c>
      <c r="E12">
        <f>Data2all!E16</f>
        <v>11</v>
      </c>
    </row>
    <row r="13" spans="1:5" x14ac:dyDescent="0.25">
      <c r="A13" t="str">
        <f>Data2all!A17</f>
        <v>Jewelry and watches</v>
      </c>
      <c r="B13" s="17">
        <f>Data2all!B17</f>
        <v>0.23437603635740001</v>
      </c>
      <c r="C13" s="17">
        <f>Data2all!C17</f>
        <v>0.59921926219530297</v>
      </c>
      <c r="D13" s="17">
        <f>Data2all!D17</f>
        <v>0.83359529855270398</v>
      </c>
      <c r="E13">
        <f>Data2all!E17</f>
        <v>20</v>
      </c>
    </row>
    <row r="14" spans="1:5" x14ac:dyDescent="0.25">
      <c r="A14" t="str">
        <f>Data2all!A20</f>
        <v>Pharmaceutical and other medical products</v>
      </c>
      <c r="B14" s="17">
        <f>Data2all!B20</f>
        <v>1.05700811494545</v>
      </c>
      <c r="C14" s="17">
        <f>Data2all!C20</f>
        <v>0.21961586224080301</v>
      </c>
      <c r="D14" s="17">
        <f>Data2all!D20</f>
        <v>1.27662397718626</v>
      </c>
      <c r="E14">
        <f>Data2all!E20</f>
        <v>40</v>
      </c>
    </row>
    <row r="15" spans="1:5" x14ac:dyDescent="0.25">
      <c r="A15" t="str">
        <f>Data2all!A21</f>
        <v>Personal care products</v>
      </c>
      <c r="B15" s="17">
        <f>Data2all!B21</f>
        <v>0.68384943493760098</v>
      </c>
      <c r="C15" s="17">
        <f>Data2all!C21</f>
        <v>0.67954760216687304</v>
      </c>
      <c r="D15" s="17">
        <f>Data2all!D21</f>
        <v>1.3633970371044699</v>
      </c>
      <c r="E15">
        <f>Data2all!E21</f>
        <v>43</v>
      </c>
    </row>
    <row r="16" spans="1:5" x14ac:dyDescent="0.25">
      <c r="A16" t="str">
        <f>Data2all!A22</f>
        <v>Household appliances</v>
      </c>
      <c r="B16" s="17">
        <f>Data2all!B22</f>
        <v>0.33102309915539302</v>
      </c>
      <c r="C16" s="17">
        <f>Data2all!C22</f>
        <v>1.3554895301773999</v>
      </c>
      <c r="D16" s="17">
        <f>Data2all!D22</f>
        <v>1.6865126293328001</v>
      </c>
      <c r="E16">
        <f>Data2all!E22</f>
        <v>10</v>
      </c>
    </row>
    <row r="17" spans="1:5" x14ac:dyDescent="0.25">
      <c r="A17" t="str">
        <f>Data2all!A23</f>
        <v>Tools and equipment for house and garden</v>
      </c>
      <c r="B17" s="17">
        <f>Data2all!B23</f>
        <v>0.83812722745817103</v>
      </c>
      <c r="C17" s="17">
        <f>Data2all!C23</f>
        <v>0.861488744097203</v>
      </c>
      <c r="D17" s="17">
        <f>Data2all!D23</f>
        <v>1.69961597155537</v>
      </c>
      <c r="E17">
        <f>Data2all!E23</f>
        <v>12</v>
      </c>
    </row>
    <row r="18" spans="1:5" x14ac:dyDescent="0.25">
      <c r="A18" t="str">
        <f>Data2all!A24</f>
        <v>Furniture and furnishings</v>
      </c>
      <c r="B18" s="17">
        <f>Data2all!B24</f>
        <v>0.92841478127685495</v>
      </c>
      <c r="C18" s="17">
        <f>Data2all!C24</f>
        <v>0.878420194362731</v>
      </c>
      <c r="D18" s="17">
        <f>Data2all!D24</f>
        <v>1.8068349756395801</v>
      </c>
      <c r="E18">
        <f>Data2all!E24</f>
        <v>9</v>
      </c>
    </row>
    <row r="19" spans="1:5" x14ac:dyDescent="0.25">
      <c r="A19" t="str">
        <f>Data2all!A25</f>
        <v>AV and information processing</v>
      </c>
      <c r="B19" s="17">
        <f>Data2all!B25</f>
        <v>8.5544609784024395E-2</v>
      </c>
      <c r="C19" s="17">
        <f>Data2all!C25</f>
        <v>2.0490236701799902</v>
      </c>
      <c r="D19" s="17">
        <f>Data2all!D25</f>
        <v>2.13456827996401</v>
      </c>
      <c r="E19">
        <f>Data2all!E25</f>
        <v>14</v>
      </c>
    </row>
    <row r="20" spans="1:5" x14ac:dyDescent="0.25">
      <c r="A20" t="str">
        <f>Data2all!A26</f>
        <v>Household supplies</v>
      </c>
      <c r="B20" s="17">
        <f>Data2all!B26</f>
        <v>1.85229541085562</v>
      </c>
      <c r="C20" s="17">
        <f>Data2all!C26</f>
        <v>0.39344165200950698</v>
      </c>
      <c r="D20" s="17">
        <f>Data2all!D26</f>
        <v>2.2457370628651301</v>
      </c>
      <c r="E20">
        <f>Data2all!E26</f>
        <v>42</v>
      </c>
    </row>
    <row r="21" spans="1:5" x14ac:dyDescent="0.25">
      <c r="A21" t="str">
        <f>Data2all!A27</f>
        <v>Telephone and facsimile equipment</v>
      </c>
      <c r="B21" s="17">
        <f>Data2all!B27</f>
        <v>8.6278487612969898E-2</v>
      </c>
      <c r="C21" s="17">
        <f>Data2all!C27</f>
        <v>2.2378415752977601</v>
      </c>
      <c r="D21" s="17">
        <f>Data2all!D27</f>
        <v>2.3241200629107301</v>
      </c>
      <c r="E21">
        <f>Data2all!E27</f>
        <v>24</v>
      </c>
    </row>
    <row r="22" spans="1:5" x14ac:dyDescent="0.25">
      <c r="A22" t="str">
        <f>Data2all!A28</f>
        <v>Children's and infants' clothing</v>
      </c>
      <c r="B22" s="17">
        <f>Data2all!B28</f>
        <v>2.50232311677693</v>
      </c>
      <c r="C22" s="17">
        <f>Data2all!C28</f>
        <v>0.48134839480118902</v>
      </c>
      <c r="D22" s="17">
        <f>Data2all!D28</f>
        <v>2.9836715115781201</v>
      </c>
      <c r="E22">
        <f>Data2all!E28</f>
        <v>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B61BF-D689-448C-A8C9-674295FC0C09}">
  <dimension ref="B2:AZ54"/>
  <sheetViews>
    <sheetView topLeftCell="R5" zoomScaleNormal="100" workbookViewId="0">
      <selection activeCell="AW16" sqref="AW16:AZ16"/>
    </sheetView>
  </sheetViews>
  <sheetFormatPr defaultColWidth="9.140625" defaultRowHeight="15" x14ac:dyDescent="0.25"/>
  <cols>
    <col min="1" max="1" width="9.140625" style="18"/>
    <col min="2" max="2" width="0.5703125" style="18" customWidth="1"/>
    <col min="3" max="3" width="1.42578125" style="18" customWidth="1"/>
    <col min="4" max="4" width="21.42578125" style="18" bestFit="1" customWidth="1"/>
    <col min="5" max="5" width="1.28515625" style="18" customWidth="1"/>
    <col min="6" max="6" width="21" style="18" customWidth="1"/>
    <col min="7" max="7" width="1.42578125" style="18" customWidth="1"/>
    <col min="8" max="8" width="21" style="18" customWidth="1"/>
    <col min="9" max="9" width="1.42578125" style="18" customWidth="1"/>
    <col min="10" max="10" width="21" style="18" customWidth="1"/>
    <col min="11" max="11" width="1.42578125" style="18" customWidth="1"/>
    <col min="12" max="12" width="21" style="18" customWidth="1"/>
    <col min="13" max="13" width="1.42578125" style="18" customWidth="1"/>
    <col min="14" max="14" width="21" style="18" customWidth="1"/>
    <col min="15" max="15" width="1.42578125" style="18" customWidth="1"/>
    <col min="16" max="16" width="21" style="18" customWidth="1"/>
    <col min="17" max="17" width="1.42578125" style="18" customWidth="1"/>
    <col min="18" max="18" width="21" style="18" customWidth="1"/>
    <col min="19" max="20" width="9.140625" style="18"/>
    <col min="21" max="21" width="24.28515625" style="18" customWidth="1"/>
    <col min="22" max="22" width="18.7109375" style="18" customWidth="1"/>
    <col min="23" max="25" width="8.5703125" style="18" customWidth="1"/>
    <col min="26" max="26" width="22.85546875" style="18" customWidth="1"/>
    <col min="27" max="29" width="8.85546875" style="18" customWidth="1"/>
    <col min="30" max="30" width="21.140625" style="18" customWidth="1"/>
    <col min="31" max="33" width="8.85546875" style="18" customWidth="1"/>
    <col min="34" max="37" width="9.140625" style="18"/>
    <col min="38" max="38" width="19.7109375" style="18" customWidth="1"/>
    <col min="39" max="42" width="9.140625" style="18"/>
    <col min="43" max="43" width="20.5703125" style="18" customWidth="1"/>
    <col min="44" max="44" width="19" style="18" customWidth="1"/>
    <col min="45" max="47" width="9.140625" style="18"/>
    <col min="48" max="48" width="19.28515625" style="18" customWidth="1"/>
    <col min="49" max="49" width="17.85546875" style="18" customWidth="1"/>
    <col min="50" max="16384" width="9.140625" style="18"/>
  </cols>
  <sheetData>
    <row r="2" spans="2:52" ht="18" thickBot="1" x14ac:dyDescent="0.3">
      <c r="B2" s="45" t="s">
        <v>107</v>
      </c>
      <c r="C2" s="45"/>
      <c r="D2" s="45"/>
      <c r="E2" s="45"/>
      <c r="F2" s="45"/>
      <c r="G2" s="45"/>
      <c r="H2" s="45"/>
      <c r="I2" s="45"/>
      <c r="J2" s="45"/>
      <c r="K2" s="45"/>
      <c r="L2" s="45"/>
      <c r="M2" s="45"/>
      <c r="N2" s="45"/>
      <c r="O2" s="45"/>
      <c r="P2" s="45"/>
      <c r="Q2" s="45"/>
      <c r="R2" s="45"/>
    </row>
    <row r="3" spans="2:52" ht="7.5" customHeight="1" thickTop="1" x14ac:dyDescent="0.25">
      <c r="B3" s="19"/>
      <c r="C3" s="19"/>
      <c r="D3" s="19"/>
      <c r="E3" s="19"/>
      <c r="F3" s="19"/>
      <c r="G3" s="19"/>
      <c r="H3" s="19"/>
      <c r="I3" s="19"/>
      <c r="J3" s="19"/>
      <c r="K3" s="19"/>
      <c r="L3" s="19"/>
      <c r="M3" s="19"/>
      <c r="N3" s="19"/>
      <c r="O3" s="19"/>
      <c r="P3" s="19"/>
      <c r="Q3" s="19"/>
      <c r="R3" s="19"/>
    </row>
    <row r="4" spans="2:52" ht="16.5" x14ac:dyDescent="0.3">
      <c r="B4" s="20"/>
      <c r="C4" s="20"/>
      <c r="D4" s="20"/>
      <c r="E4" s="20"/>
      <c r="F4" s="21" t="str">
        <f>"(1)"</f>
        <v>(1)</v>
      </c>
      <c r="G4" s="21"/>
      <c r="H4" s="21" t="str">
        <f>"(2)"</f>
        <v>(2)</v>
      </c>
      <c r="I4" s="21"/>
      <c r="J4" s="21" t="str">
        <f>"(3)"</f>
        <v>(3)</v>
      </c>
      <c r="K4" s="21"/>
      <c r="L4" s="21" t="str">
        <f>"(4)"</f>
        <v>(4)</v>
      </c>
      <c r="M4" s="21"/>
      <c r="N4" s="21" t="str">
        <f>"(5)"</f>
        <v>(5)</v>
      </c>
      <c r="O4" s="21"/>
      <c r="P4" s="21" t="str">
        <f>"(6)"</f>
        <v>(6)</v>
      </c>
      <c r="Q4" s="21"/>
      <c r="R4" s="21" t="str">
        <f>"(7)"</f>
        <v>(7)</v>
      </c>
    </row>
    <row r="5" spans="2:52" ht="7.5" customHeight="1" x14ac:dyDescent="0.3">
      <c r="B5" s="20"/>
      <c r="C5" s="20"/>
      <c r="D5" s="20"/>
      <c r="E5" s="20"/>
      <c r="F5" s="21"/>
      <c r="G5" s="21"/>
      <c r="H5" s="21"/>
      <c r="I5" s="21"/>
      <c r="J5" s="21"/>
      <c r="K5" s="21"/>
      <c r="L5" s="21"/>
      <c r="M5" s="21"/>
      <c r="N5" s="21"/>
      <c r="O5" s="21"/>
      <c r="P5" s="21"/>
      <c r="Q5" s="21"/>
      <c r="R5" s="21"/>
    </row>
    <row r="6" spans="2:52" ht="33" customHeight="1" x14ac:dyDescent="0.3">
      <c r="B6" s="20"/>
      <c r="C6" s="20"/>
      <c r="D6" s="20"/>
      <c r="E6" s="20"/>
      <c r="F6" s="22" t="s">
        <v>108</v>
      </c>
      <c r="G6" s="22"/>
      <c r="H6" s="22" t="s">
        <v>109</v>
      </c>
      <c r="I6" s="22"/>
      <c r="J6" s="22" t="s">
        <v>110</v>
      </c>
      <c r="K6" s="22"/>
      <c r="L6" s="22" t="s">
        <v>111</v>
      </c>
      <c r="M6" s="22"/>
      <c r="N6" s="22" t="s">
        <v>112</v>
      </c>
      <c r="O6" s="22"/>
      <c r="P6" s="22" t="s">
        <v>113</v>
      </c>
      <c r="Q6" s="22"/>
      <c r="R6" s="22" t="s">
        <v>114</v>
      </c>
      <c r="U6" s="20"/>
      <c r="V6" s="22" t="s">
        <v>109</v>
      </c>
      <c r="W6" s="22" t="s">
        <v>77</v>
      </c>
      <c r="X6" s="22" t="s">
        <v>76</v>
      </c>
      <c r="Y6" s="22" t="s">
        <v>115</v>
      </c>
      <c r="Z6" s="22" t="s">
        <v>110</v>
      </c>
      <c r="AA6" s="22" t="s">
        <v>77</v>
      </c>
      <c r="AB6" s="22" t="s">
        <v>76</v>
      </c>
      <c r="AC6" s="22" t="s">
        <v>115</v>
      </c>
      <c r="AD6" s="22" t="s">
        <v>111</v>
      </c>
      <c r="AE6" s="22" t="s">
        <v>77</v>
      </c>
      <c r="AF6" s="22" t="s">
        <v>76</v>
      </c>
      <c r="AG6" s="22" t="s">
        <v>115</v>
      </c>
      <c r="AK6" s="20"/>
      <c r="AL6" s="22" t="s">
        <v>109</v>
      </c>
      <c r="AM6" s="22" t="s">
        <v>77</v>
      </c>
      <c r="AN6" s="22" t="s">
        <v>76</v>
      </c>
      <c r="AO6" s="22" t="s">
        <v>116</v>
      </c>
      <c r="AP6" s="22" t="s">
        <v>115</v>
      </c>
      <c r="AQ6" s="22" t="s">
        <v>110</v>
      </c>
      <c r="AR6" s="22" t="s">
        <v>77</v>
      </c>
      <c r="AS6" s="22" t="s">
        <v>76</v>
      </c>
      <c r="AT6" s="22" t="s">
        <v>116</v>
      </c>
      <c r="AU6" s="22" t="s">
        <v>115</v>
      </c>
      <c r="AV6" s="22" t="s">
        <v>111</v>
      </c>
      <c r="AW6" s="22" t="s">
        <v>77</v>
      </c>
      <c r="AX6" s="22" t="s">
        <v>76</v>
      </c>
      <c r="AY6" s="22" t="s">
        <v>116</v>
      </c>
      <c r="AZ6" s="22" t="s">
        <v>115</v>
      </c>
    </row>
    <row r="7" spans="2:52" ht="7.5" customHeight="1" x14ac:dyDescent="0.3">
      <c r="B7" s="20"/>
      <c r="C7" s="20"/>
      <c r="D7" s="20"/>
      <c r="E7" s="20"/>
      <c r="F7" s="23"/>
      <c r="G7" s="24"/>
      <c r="H7" s="23"/>
      <c r="I7" s="24"/>
      <c r="J7" s="23"/>
      <c r="K7" s="24"/>
      <c r="L7" s="23"/>
      <c r="M7" s="24"/>
      <c r="N7" s="23"/>
      <c r="O7" s="24"/>
      <c r="P7" s="23"/>
      <c r="Q7" s="24"/>
      <c r="R7" s="23"/>
      <c r="U7" s="20"/>
      <c r="V7" s="20"/>
      <c r="W7" s="20"/>
      <c r="X7" s="20"/>
      <c r="Y7" s="20"/>
      <c r="Z7" s="20"/>
      <c r="AA7" s="20"/>
      <c r="AB7" s="20"/>
      <c r="AC7" s="20"/>
      <c r="AD7" s="20"/>
      <c r="AE7" s="20"/>
      <c r="AF7" s="20"/>
      <c r="AG7" s="20"/>
      <c r="AK7" s="20"/>
      <c r="AL7" s="20"/>
      <c r="AM7" s="20"/>
      <c r="AN7" s="20"/>
      <c r="AO7" s="20"/>
      <c r="AP7" s="20"/>
      <c r="AQ7" s="20"/>
      <c r="AR7" s="20"/>
      <c r="AS7" s="20"/>
      <c r="AT7" s="20"/>
      <c r="AU7" s="20"/>
      <c r="AV7" s="20"/>
      <c r="AW7" s="20"/>
      <c r="AX7" s="20"/>
      <c r="AY7" s="20"/>
      <c r="AZ7" s="20"/>
    </row>
    <row r="8" spans="2:52" ht="7.5" customHeight="1" x14ac:dyDescent="0.3">
      <c r="B8" s="20"/>
      <c r="C8" s="20"/>
      <c r="D8" s="20"/>
      <c r="E8" s="20"/>
      <c r="F8" s="24"/>
      <c r="G8" s="24"/>
      <c r="H8" s="24"/>
      <c r="I8" s="24"/>
      <c r="J8" s="24"/>
      <c r="K8" s="24"/>
      <c r="L8" s="24"/>
      <c r="M8" s="24"/>
      <c r="N8" s="24"/>
      <c r="O8" s="24"/>
      <c r="P8" s="24"/>
      <c r="Q8" s="24"/>
      <c r="R8" s="24"/>
      <c r="U8" s="20"/>
      <c r="V8" s="20"/>
      <c r="W8" s="20"/>
      <c r="X8" s="20"/>
      <c r="Y8" s="20"/>
      <c r="Z8" s="20"/>
      <c r="AA8" s="20"/>
      <c r="AB8" s="20"/>
      <c r="AC8" s="20"/>
      <c r="AD8" s="20"/>
      <c r="AE8" s="20"/>
      <c r="AF8" s="20"/>
      <c r="AG8" s="20"/>
      <c r="AK8" s="20"/>
      <c r="AL8" s="20"/>
      <c r="AM8" s="20"/>
      <c r="AN8" s="20"/>
      <c r="AO8" s="20"/>
      <c r="AP8" s="20"/>
      <c r="AQ8" s="20"/>
      <c r="AR8" s="20"/>
      <c r="AS8" s="20"/>
      <c r="AT8" s="20"/>
      <c r="AU8" s="20"/>
      <c r="AV8" s="20"/>
      <c r="AW8" s="20"/>
      <c r="AX8" s="20"/>
      <c r="AY8" s="20"/>
      <c r="AZ8" s="20"/>
    </row>
    <row r="9" spans="2:52" ht="17.25" x14ac:dyDescent="0.35">
      <c r="B9" s="27" t="s">
        <v>78</v>
      </c>
      <c r="C9" s="27" t="s">
        <v>78</v>
      </c>
      <c r="D9" s="27" t="s">
        <v>117</v>
      </c>
      <c r="E9" s="43"/>
      <c r="F9" s="25">
        <v>100</v>
      </c>
      <c r="G9" s="21"/>
      <c r="H9" s="25">
        <v>5.7200566887930604</v>
      </c>
      <c r="I9" s="21"/>
      <c r="J9" s="25">
        <v>4.3657925338079897</v>
      </c>
      <c r="K9" s="21"/>
      <c r="L9" s="25">
        <v>10.085849222601</v>
      </c>
      <c r="M9" s="21"/>
      <c r="N9" s="25">
        <v>1.0151914575651799</v>
      </c>
      <c r="O9" s="25"/>
      <c r="P9" s="26">
        <v>10.239067973075</v>
      </c>
      <c r="Q9" s="26"/>
      <c r="R9" s="26">
        <v>9.0472880512435996</v>
      </c>
      <c r="U9" s="27" t="s">
        <v>117</v>
      </c>
      <c r="V9" s="20"/>
      <c r="W9" s="40">
        <f>$H$22</f>
        <v>0.72543528135713098</v>
      </c>
      <c r="X9" s="40">
        <f>$H$23</f>
        <v>0.35216393253107098</v>
      </c>
      <c r="Y9" s="40">
        <f>SUM($H$24:$H$25)</f>
        <v>4.6424574749048402</v>
      </c>
      <c r="Z9" s="20"/>
      <c r="AA9" s="40">
        <f>$J$22</f>
        <v>0.44350012708014003</v>
      </c>
      <c r="AB9" s="40">
        <f>$J$23</f>
        <v>0.68829409149600096</v>
      </c>
      <c r="AC9" s="40">
        <f>SUM($J$24:$J$25)</f>
        <v>3.233998315231847</v>
      </c>
      <c r="AD9" s="20"/>
      <c r="AE9" s="40">
        <f>$L$22</f>
        <v>1.1689354084372701</v>
      </c>
      <c r="AF9" s="40">
        <f>$L$23</f>
        <v>1.04045802402707</v>
      </c>
      <c r="AG9" s="40">
        <f>SUM($L$24:$L$25)</f>
        <v>7.8764557901367001</v>
      </c>
      <c r="AK9" s="27" t="s">
        <v>117</v>
      </c>
      <c r="AL9" s="20"/>
      <c r="AM9" s="40">
        <f>$H$22</f>
        <v>0.72543528135713098</v>
      </c>
      <c r="AN9" s="40">
        <f>$H$23</f>
        <v>0.35216393253107098</v>
      </c>
      <c r="AO9" s="40">
        <f>SUM($H$24)</f>
        <v>1.05591802438408</v>
      </c>
      <c r="AP9" s="40">
        <f>SUM($H$25)</f>
        <v>3.58653945052076</v>
      </c>
      <c r="AQ9" s="20"/>
      <c r="AR9" s="40">
        <f>$J$22</f>
        <v>0.44350012708014003</v>
      </c>
      <c r="AS9" s="40">
        <f>$J$23</f>
        <v>0.68829409149600096</v>
      </c>
      <c r="AT9" s="40">
        <f>SUM($J$24)</f>
        <v>0.35522405631307702</v>
      </c>
      <c r="AU9" s="40">
        <f>SUM($J$25)</f>
        <v>2.8787742589187699</v>
      </c>
      <c r="AV9" s="20"/>
      <c r="AW9" s="40">
        <f>$L$22</f>
        <v>1.1689354084372701</v>
      </c>
      <c r="AX9" s="40">
        <f>$L$23</f>
        <v>1.04045802402707</v>
      </c>
      <c r="AY9" s="40">
        <f>SUM($L$24)</f>
        <v>1.41114208069716</v>
      </c>
      <c r="AZ9" s="40">
        <f>SUM($L$25)</f>
        <v>6.4653137094395401</v>
      </c>
    </row>
    <row r="10" spans="2:52" ht="17.25" x14ac:dyDescent="0.35">
      <c r="B10" s="20"/>
      <c r="C10" s="20"/>
      <c r="D10" s="27" t="s">
        <v>118</v>
      </c>
      <c r="E10" s="20"/>
      <c r="F10" s="25">
        <v>87.526733581373307</v>
      </c>
      <c r="G10" s="21"/>
      <c r="H10" s="25">
        <v>5.8530619181904298</v>
      </c>
      <c r="I10" s="21"/>
      <c r="J10" s="25">
        <v>4.0205120806963297</v>
      </c>
      <c r="K10" s="21"/>
      <c r="L10" s="25">
        <v>9.8735739988867604</v>
      </c>
      <c r="M10" s="21"/>
      <c r="N10" s="25">
        <v>1.0225683490298301</v>
      </c>
      <c r="O10" s="25"/>
      <c r="P10" s="26">
        <v>10.0964042630655</v>
      </c>
      <c r="Q10" s="26"/>
      <c r="R10" s="26">
        <v>8.7182546962599492</v>
      </c>
      <c r="U10" s="27" t="s">
        <v>118</v>
      </c>
      <c r="V10" s="20"/>
      <c r="W10" s="40">
        <f>$H$27</f>
        <v>0.67048493888946603</v>
      </c>
      <c r="X10" s="40">
        <f>$H$28</f>
        <v>0.28252651955895303</v>
      </c>
      <c r="Y10" s="40">
        <f>SUM($H$29:$H$30)</f>
        <v>4.9000504597420003</v>
      </c>
      <c r="Z10" s="20"/>
      <c r="AA10" s="40">
        <f>$J$27</f>
        <v>0.39306319246421101</v>
      </c>
      <c r="AB10" s="40">
        <f>$J$28</f>
        <v>0.474837383906829</v>
      </c>
      <c r="AC10" s="40">
        <f>SUM($J$29:$J$30)</f>
        <v>3.1526115043252858</v>
      </c>
      <c r="AD10" s="20"/>
      <c r="AE10" s="40">
        <f>$L$27</f>
        <v>1.0635481313536701</v>
      </c>
      <c r="AF10" s="40">
        <f>$L$28</f>
        <v>0.75736390346578297</v>
      </c>
      <c r="AG10" s="40">
        <f>SUM($L$29:$L$30)</f>
        <v>8.0526619640673012</v>
      </c>
      <c r="AK10" s="27" t="s">
        <v>118</v>
      </c>
      <c r="AL10" s="20"/>
      <c r="AM10" s="40">
        <f>$H$27</f>
        <v>0.67048493888946603</v>
      </c>
      <c r="AN10" s="40">
        <f>$H$28</f>
        <v>0.28252651955895303</v>
      </c>
      <c r="AO10" s="40">
        <f>SUM($H$29)</f>
        <v>1.1905596394235001</v>
      </c>
      <c r="AP10" s="40">
        <f>SUM($H$30)</f>
        <v>3.7094908203185</v>
      </c>
      <c r="AQ10" s="20"/>
      <c r="AR10" s="40">
        <f>$J$27</f>
        <v>0.39306319246421101</v>
      </c>
      <c r="AS10" s="40">
        <f>$J$28</f>
        <v>0.474837383906829</v>
      </c>
      <c r="AT10" s="40">
        <f>SUM($J$29)</f>
        <v>0.35366227786779603</v>
      </c>
      <c r="AU10" s="40">
        <f>SUM($J$30)</f>
        <v>2.79894922645749</v>
      </c>
      <c r="AV10" s="20"/>
      <c r="AW10" s="40">
        <f>$L$27</f>
        <v>1.0635481313536701</v>
      </c>
      <c r="AX10" s="40">
        <f>$L$28</f>
        <v>0.75736390346578297</v>
      </c>
      <c r="AY10" s="40">
        <f>SUM($L$29)</f>
        <v>1.5442219172913001</v>
      </c>
      <c r="AZ10" s="40">
        <f>SUM($L$30)</f>
        <v>6.5084400467760002</v>
      </c>
    </row>
    <row r="11" spans="2:52" ht="7.5" customHeight="1" x14ac:dyDescent="0.3">
      <c r="B11" s="20"/>
      <c r="C11" s="20"/>
      <c r="D11" s="20"/>
      <c r="E11" s="20"/>
      <c r="F11" s="24"/>
      <c r="G11" s="24"/>
      <c r="H11" s="24"/>
      <c r="I11" s="24"/>
      <c r="J11" s="24"/>
      <c r="K11" s="24"/>
      <c r="L11" s="24"/>
      <c r="M11" s="24"/>
      <c r="N11" s="24"/>
      <c r="O11" s="24"/>
      <c r="P11" s="28"/>
      <c r="Q11" s="28"/>
      <c r="R11" s="28"/>
      <c r="U11" s="20"/>
      <c r="V11" s="20"/>
      <c r="W11" s="20"/>
      <c r="X11" s="20"/>
      <c r="Y11" s="20"/>
      <c r="Z11" s="20"/>
      <c r="AA11" s="20"/>
      <c r="AB11" s="20"/>
      <c r="AC11" s="20"/>
      <c r="AD11" s="20"/>
      <c r="AE11" s="20"/>
      <c r="AF11" s="20"/>
      <c r="AG11" s="20"/>
      <c r="AK11" s="20"/>
      <c r="AL11" s="20"/>
      <c r="AM11" s="20"/>
      <c r="AN11" s="20"/>
      <c r="AO11" s="20"/>
      <c r="AP11" s="20"/>
      <c r="AQ11" s="20"/>
      <c r="AR11" s="20"/>
      <c r="AS11" s="20"/>
      <c r="AT11" s="20"/>
      <c r="AU11" s="20"/>
      <c r="AV11" s="20"/>
      <c r="AW11" s="20"/>
      <c r="AX11" s="20"/>
      <c r="AY11" s="20"/>
      <c r="AZ11" s="20"/>
    </row>
    <row r="12" spans="2:52" ht="17.25" x14ac:dyDescent="0.35">
      <c r="B12" s="38" t="s">
        <v>119</v>
      </c>
      <c r="C12" s="38" t="s">
        <v>120</v>
      </c>
      <c r="D12" s="38"/>
      <c r="E12" s="20"/>
      <c r="F12" s="21"/>
      <c r="G12" s="21"/>
      <c r="H12" s="21"/>
      <c r="I12" s="21"/>
      <c r="J12" s="21"/>
      <c r="K12" s="21"/>
      <c r="L12" s="21"/>
      <c r="M12" s="21"/>
      <c r="N12" s="21"/>
      <c r="O12" s="21"/>
      <c r="P12" s="26"/>
      <c r="Q12" s="26"/>
      <c r="R12" s="29"/>
      <c r="U12" s="20"/>
      <c r="V12" s="20"/>
      <c r="W12" s="20"/>
      <c r="X12" s="20"/>
      <c r="Y12" s="20"/>
      <c r="Z12" s="20"/>
      <c r="AA12" s="20"/>
      <c r="AB12" s="20"/>
      <c r="AC12" s="20"/>
      <c r="AD12" s="20"/>
      <c r="AE12" s="20"/>
      <c r="AF12" s="20"/>
      <c r="AG12" s="20"/>
      <c r="AK12" s="20"/>
      <c r="AL12" s="20"/>
      <c r="AM12" s="20"/>
      <c r="AN12" s="20"/>
      <c r="AO12" s="20"/>
      <c r="AP12" s="20"/>
      <c r="AQ12" s="20"/>
      <c r="AR12" s="20"/>
      <c r="AS12" s="20"/>
      <c r="AT12" s="20"/>
      <c r="AU12" s="20"/>
      <c r="AV12" s="20"/>
      <c r="AW12" s="20"/>
      <c r="AX12" s="20"/>
      <c r="AY12" s="20"/>
      <c r="AZ12" s="20"/>
    </row>
    <row r="13" spans="2:52" ht="17.25" x14ac:dyDescent="0.35">
      <c r="B13" s="42"/>
      <c r="C13" s="38"/>
      <c r="D13" s="20" t="s">
        <v>121</v>
      </c>
      <c r="E13" s="20"/>
      <c r="F13" s="25">
        <v>32.534609149940103</v>
      </c>
      <c r="G13" s="21"/>
      <c r="H13" s="25">
        <v>16.313810404289701</v>
      </c>
      <c r="I13" s="21"/>
      <c r="J13" s="25">
        <v>4.3550521296740703</v>
      </c>
      <c r="K13" s="21"/>
      <c r="L13" s="25">
        <v>20.6688625339638</v>
      </c>
      <c r="M13" s="21"/>
      <c r="N13" s="25">
        <v>1.05503392920821</v>
      </c>
      <c r="O13" s="21"/>
      <c r="P13" s="26">
        <v>21.8063512514723</v>
      </c>
      <c r="Q13" s="26"/>
      <c r="R13" s="26">
        <v>20.5259045194023</v>
      </c>
      <c r="U13" s="20" t="s">
        <v>121</v>
      </c>
      <c r="V13" s="20"/>
      <c r="W13" s="40">
        <f>$H$32</f>
        <v>2.12885086526523</v>
      </c>
      <c r="X13" s="40">
        <f>$H$33</f>
        <v>0.99167286929577303</v>
      </c>
      <c r="Y13" s="40">
        <f>SUM($H$34:$H$35)</f>
        <v>13.193286669728749</v>
      </c>
      <c r="Z13" s="20"/>
      <c r="AA13" s="40">
        <f>$J$32</f>
        <v>0.57872126010580305</v>
      </c>
      <c r="AB13" s="40">
        <f>$J$33</f>
        <v>1.0044772717160899</v>
      </c>
      <c r="AC13" s="40">
        <f>SUM($J$34:$J$35)</f>
        <v>2.7718535978521692</v>
      </c>
      <c r="AD13" s="20"/>
      <c r="AE13" s="40">
        <f>$L$32</f>
        <v>2.7075721253710299</v>
      </c>
      <c r="AF13" s="40">
        <f>$L$33</f>
        <v>1.99615014101187</v>
      </c>
      <c r="AG13" s="40">
        <f>SUM($L$34:$L$35)</f>
        <v>15.965140267580882</v>
      </c>
      <c r="AK13" s="20" t="s">
        <v>121</v>
      </c>
      <c r="AL13" s="20"/>
      <c r="AM13" s="40">
        <f>$H$32</f>
        <v>2.12885086526523</v>
      </c>
      <c r="AN13" s="40">
        <f>$H$33</f>
        <v>0.99167286929577303</v>
      </c>
      <c r="AO13" s="40">
        <f>SUM($H$34)</f>
        <v>3.2139664988369798</v>
      </c>
      <c r="AP13" s="40">
        <f>SUM($H$35)</f>
        <v>9.9793201708917696</v>
      </c>
      <c r="AQ13" s="20"/>
      <c r="AR13" s="40">
        <f>$J$32</f>
        <v>0.57872126010580305</v>
      </c>
      <c r="AS13" s="40">
        <f>$J$33</f>
        <v>1.0044772717160899</v>
      </c>
      <c r="AT13" s="40">
        <f>SUM($J$34)</f>
        <v>0.30258734055480901</v>
      </c>
      <c r="AU13" s="40">
        <f>SUM($J$35)</f>
        <v>2.46926625729736</v>
      </c>
      <c r="AV13" s="20"/>
      <c r="AW13" s="40">
        <f>$L$32</f>
        <v>2.7075721253710299</v>
      </c>
      <c r="AX13" s="40">
        <f>$L$33</f>
        <v>1.99615014101187</v>
      </c>
      <c r="AY13" s="40">
        <f>SUM($L$34)</f>
        <v>3.5165538393917801</v>
      </c>
      <c r="AZ13" s="40">
        <f>SUM($L$35)</f>
        <v>12.448586428189101</v>
      </c>
    </row>
    <row r="14" spans="2:52" ht="16.5" x14ac:dyDescent="0.3">
      <c r="B14" s="20"/>
      <c r="C14" s="20"/>
      <c r="D14" s="20" t="s">
        <v>122</v>
      </c>
      <c r="E14" s="20"/>
      <c r="F14" s="25">
        <v>11.383134510290899</v>
      </c>
      <c r="G14" s="21"/>
      <c r="H14" s="25">
        <v>25.804246721841601</v>
      </c>
      <c r="I14" s="21"/>
      <c r="J14" s="25">
        <v>3.70378995317862</v>
      </c>
      <c r="K14" s="21"/>
      <c r="L14" s="25">
        <v>29.5080366750202</v>
      </c>
      <c r="M14" s="21"/>
      <c r="N14" s="25">
        <v>0.99784326669478995</v>
      </c>
      <c r="O14" s="25"/>
      <c r="P14" s="26">
        <v>29.444395709551902</v>
      </c>
      <c r="Q14" s="26"/>
      <c r="R14" s="26">
        <v>30.291767587780701</v>
      </c>
      <c r="U14" s="20" t="s">
        <v>122</v>
      </c>
      <c r="V14" s="20"/>
      <c r="W14" s="40">
        <f>$H$37</f>
        <v>4.0945499123454496</v>
      </c>
      <c r="X14" s="40">
        <f>$H$38</f>
        <v>1.48009557523533</v>
      </c>
      <c r="Y14" s="40">
        <f>SUM($H$39:$H$40)</f>
        <v>20.229601234260752</v>
      </c>
      <c r="Z14" s="20"/>
      <c r="AA14" s="40">
        <f>$J$37</f>
        <v>0.76914933907016603</v>
      </c>
      <c r="AB14" s="40">
        <f>$J$38</f>
        <v>0.48753013842310999</v>
      </c>
      <c r="AC14" s="40">
        <f>SUM($J$39:$J$40)</f>
        <v>2.4471104756853408</v>
      </c>
      <c r="AD14" s="20"/>
      <c r="AE14" s="40">
        <f>$L$37</f>
        <v>4.8636992514156097</v>
      </c>
      <c r="AF14" s="40">
        <f>$L$38</f>
        <v>1.9676257136584401</v>
      </c>
      <c r="AG14" s="40">
        <f>SUM($L$39:$L$40)</f>
        <v>22.676711709946151</v>
      </c>
      <c r="AK14" s="20" t="s">
        <v>122</v>
      </c>
      <c r="AL14" s="20"/>
      <c r="AM14" s="40">
        <f>$H$37</f>
        <v>4.0945499123454496</v>
      </c>
      <c r="AN14" s="40">
        <f>$H$38</f>
        <v>1.48009557523533</v>
      </c>
      <c r="AO14" s="40">
        <f>SUM($H$39)</f>
        <v>5.6885404774377504</v>
      </c>
      <c r="AP14" s="40">
        <f>SUM($H$40)</f>
        <v>14.541060756823001</v>
      </c>
      <c r="AQ14" s="20"/>
      <c r="AR14" s="40">
        <f>$J$37</f>
        <v>0.76914933907016603</v>
      </c>
      <c r="AS14" s="40">
        <f>$J$38</f>
        <v>0.48753013842310999</v>
      </c>
      <c r="AT14" s="40">
        <f>SUM($J$39)</f>
        <v>0.40022070863390102</v>
      </c>
      <c r="AU14" s="40">
        <f>SUM($J$40)</f>
        <v>2.0468897670514399</v>
      </c>
      <c r="AV14" s="20"/>
      <c r="AW14" s="40">
        <f>$L$37</f>
        <v>4.8636992514156097</v>
      </c>
      <c r="AX14" s="40">
        <f>$L$38</f>
        <v>1.9676257136584401</v>
      </c>
      <c r="AY14" s="40">
        <f>SUM($L$39)</f>
        <v>6.0887611860716504</v>
      </c>
      <c r="AZ14" s="40">
        <f>SUM($L$40)</f>
        <v>16.5879505238745</v>
      </c>
    </row>
    <row r="15" spans="2:52" ht="16.5" x14ac:dyDescent="0.3">
      <c r="B15" s="20"/>
      <c r="C15" s="20"/>
      <c r="D15" s="20" t="s">
        <v>123</v>
      </c>
      <c r="E15" s="20"/>
      <c r="F15" s="25">
        <v>21.151474639649098</v>
      </c>
      <c r="G15" s="21"/>
      <c r="H15" s="25">
        <v>11.2063219192299</v>
      </c>
      <c r="I15" s="21"/>
      <c r="J15" s="25">
        <v>4.7055432931892502</v>
      </c>
      <c r="K15" s="21"/>
      <c r="L15" s="25">
        <v>15.911865212419199</v>
      </c>
      <c r="M15" s="21"/>
      <c r="N15" s="25">
        <v>1.0855085533263999</v>
      </c>
      <c r="O15" s="25"/>
      <c r="P15" s="26">
        <v>17.272465787457801</v>
      </c>
      <c r="Q15" s="26"/>
      <c r="R15" s="26">
        <v>15.5809563463021</v>
      </c>
      <c r="U15" s="20" t="s">
        <v>123</v>
      </c>
      <c r="V15" s="20"/>
      <c r="W15" s="40">
        <f>$H$42</f>
        <v>1.07096638955493</v>
      </c>
      <c r="X15" s="40">
        <f>$H$43</f>
        <v>0.72881737319866602</v>
      </c>
      <c r="Y15" s="40">
        <f>SUM($H$44:$H$45)</f>
        <v>9.40653815647633</v>
      </c>
      <c r="Z15" s="20"/>
      <c r="AA15" s="40">
        <f>$J$42</f>
        <v>0.476238172079198</v>
      </c>
      <c r="AB15" s="40">
        <f>$J$43</f>
        <v>1.28268382011214</v>
      </c>
      <c r="AC15" s="40">
        <f>SUM($J$44:$J$45)</f>
        <v>2.9466213009979096</v>
      </c>
      <c r="AD15" s="20"/>
      <c r="AE15" s="40">
        <f>$L$42</f>
        <v>1.5472045616341299</v>
      </c>
      <c r="AF15" s="40">
        <f>$L$43</f>
        <v>2.01150119331081</v>
      </c>
      <c r="AG15" s="40">
        <f>SUM($L$44:$L$45)</f>
        <v>12.353159457474192</v>
      </c>
      <c r="AK15" s="20" t="s">
        <v>123</v>
      </c>
      <c r="AL15" s="20"/>
      <c r="AM15" s="40">
        <f>$H$42</f>
        <v>1.07096638955493</v>
      </c>
      <c r="AN15" s="40">
        <f>$H$43</f>
        <v>0.72881737319866602</v>
      </c>
      <c r="AO15" s="40">
        <f>SUM($H$44)</f>
        <v>1.8822197088861801</v>
      </c>
      <c r="AP15" s="40">
        <f>SUM($H$45)</f>
        <v>7.5243184475901499</v>
      </c>
      <c r="AQ15" s="20"/>
      <c r="AR15" s="40">
        <f>$J$42</f>
        <v>0.476238172079198</v>
      </c>
      <c r="AS15" s="40">
        <f>$J$43</f>
        <v>1.28268382011214</v>
      </c>
      <c r="AT15" s="40">
        <f>SUM($J$44)</f>
        <v>0.25004378127721</v>
      </c>
      <c r="AU15" s="40">
        <f>SUM($J$45)</f>
        <v>2.6965775197206998</v>
      </c>
      <c r="AV15" s="20"/>
      <c r="AW15" s="40">
        <f>$L$42</f>
        <v>1.5472045616341299</v>
      </c>
      <c r="AX15" s="40">
        <f>$L$43</f>
        <v>2.01150119331081</v>
      </c>
      <c r="AY15" s="40">
        <f>SUM($L$44)</f>
        <v>2.1322634901633899</v>
      </c>
      <c r="AZ15" s="40">
        <f>SUM($L$45)</f>
        <v>10.220895967310801</v>
      </c>
    </row>
    <row r="16" spans="2:52" ht="16.5" x14ac:dyDescent="0.3">
      <c r="B16" s="30"/>
      <c r="C16" s="30"/>
      <c r="D16" s="30" t="s">
        <v>124</v>
      </c>
      <c r="E16" s="30"/>
      <c r="F16" s="31">
        <v>67.465390850059805</v>
      </c>
      <c r="G16" s="32"/>
      <c r="H16" s="31">
        <v>0.61130934112827995</v>
      </c>
      <c r="I16" s="32"/>
      <c r="J16" s="31">
        <v>4.3709720020687701</v>
      </c>
      <c r="K16" s="32"/>
      <c r="L16" s="31">
        <v>4.9822813431970498</v>
      </c>
      <c r="M16" s="32"/>
      <c r="N16" s="31">
        <v>1.00629353278782</v>
      </c>
      <c r="O16" s="31"/>
      <c r="P16" s="33">
        <v>5.0136374941886199</v>
      </c>
      <c r="Q16" s="33"/>
      <c r="R16" s="33">
        <v>3.7214246724758002</v>
      </c>
      <c r="U16" s="20" t="s">
        <v>124</v>
      </c>
      <c r="V16" s="20"/>
      <c r="W16" s="40">
        <f>$H$47</f>
        <v>4.8650089393115901E-2</v>
      </c>
      <c r="X16" s="40">
        <f>$H$48</f>
        <v>4.3766203808583197E-2</v>
      </c>
      <c r="Y16" s="40">
        <f>SUM($H$49:$H$50)</f>
        <v>0.51889304792657975</v>
      </c>
      <c r="Z16" s="20"/>
      <c r="AA16" s="40">
        <f>$J$47</f>
        <v>0.378290889330677</v>
      </c>
      <c r="AB16" s="40">
        <f>$J$48</f>
        <v>0.53581745038221396</v>
      </c>
      <c r="AC16" s="40">
        <f>SUM($J$49:$J$50)</f>
        <v>3.4568636623558846</v>
      </c>
      <c r="AD16" s="20"/>
      <c r="AE16" s="40">
        <f>$L$47</f>
        <v>0.426940978723793</v>
      </c>
      <c r="AF16" s="40">
        <f>$L$48</f>
        <v>0.57958365419079705</v>
      </c>
      <c r="AG16" s="40">
        <f>SUM($L$49:$L$50)</f>
        <v>3.9757567102824671</v>
      </c>
      <c r="AK16" s="20" t="s">
        <v>124</v>
      </c>
      <c r="AL16" s="20"/>
      <c r="AM16" s="40">
        <f>$H$47</f>
        <v>4.8650089393115901E-2</v>
      </c>
      <c r="AN16" s="40">
        <f>$H$48</f>
        <v>4.3766203808583197E-2</v>
      </c>
      <c r="AO16" s="40">
        <f>SUM($H$49)</f>
        <v>1.52175591782717E-2</v>
      </c>
      <c r="AP16" s="40">
        <f>SUM($H$50)</f>
        <v>0.50367548874830803</v>
      </c>
      <c r="AQ16" s="20"/>
      <c r="AR16" s="40">
        <f>$J$47</f>
        <v>0.378290889330677</v>
      </c>
      <c r="AS16" s="40">
        <f>$J$48</f>
        <v>0.53581745038221396</v>
      </c>
      <c r="AT16" s="40">
        <f>SUM($J$49)</f>
        <v>0.38060766341227498</v>
      </c>
      <c r="AU16" s="40">
        <f>SUM($J$50)</f>
        <v>3.0762559989436098</v>
      </c>
      <c r="AV16" s="20"/>
      <c r="AW16" s="40">
        <f>$L$47</f>
        <v>0.426940978723793</v>
      </c>
      <c r="AX16" s="40">
        <f>$L$48</f>
        <v>0.57958365419079705</v>
      </c>
      <c r="AY16" s="40">
        <f>SUM($L$49)</f>
        <v>0.39582522259054698</v>
      </c>
      <c r="AZ16" s="40">
        <f>SUM($L$50)</f>
        <v>3.5799314876919199</v>
      </c>
    </row>
    <row r="17" spans="2:18" ht="7.5" customHeight="1" x14ac:dyDescent="0.3">
      <c r="B17" s="20"/>
      <c r="C17" s="20"/>
      <c r="D17" s="20"/>
      <c r="E17" s="20"/>
      <c r="F17" s="20"/>
      <c r="G17" s="20"/>
      <c r="H17" s="20"/>
      <c r="I17" s="20"/>
      <c r="J17" s="20"/>
      <c r="K17" s="20"/>
      <c r="L17" s="20"/>
      <c r="M17" s="20"/>
      <c r="N17" s="20"/>
      <c r="O17" s="20"/>
      <c r="P17" s="20"/>
      <c r="Q17" s="20"/>
      <c r="R17" s="20"/>
    </row>
    <row r="18" spans="2:18" ht="33" customHeight="1" x14ac:dyDescent="0.3">
      <c r="B18" s="20"/>
      <c r="C18" s="20"/>
      <c r="D18" s="20"/>
      <c r="E18" s="20"/>
      <c r="F18" s="24"/>
      <c r="G18" s="24"/>
      <c r="H18" s="22" t="s">
        <v>109</v>
      </c>
      <c r="I18" s="22"/>
      <c r="J18" s="22" t="s">
        <v>110</v>
      </c>
      <c r="K18" s="22"/>
      <c r="L18" s="22" t="s">
        <v>125</v>
      </c>
      <c r="M18" s="22"/>
      <c r="N18" s="22"/>
      <c r="O18" s="22"/>
      <c r="P18" s="22"/>
      <c r="Q18" s="24"/>
      <c r="R18" s="20"/>
    </row>
    <row r="19" spans="2:18" ht="7.5" customHeight="1" x14ac:dyDescent="0.3">
      <c r="B19" s="20"/>
      <c r="C19" s="20"/>
      <c r="D19" s="20"/>
      <c r="E19" s="20"/>
      <c r="F19" s="24"/>
      <c r="G19" s="24"/>
      <c r="H19" s="23"/>
      <c r="I19" s="24"/>
      <c r="J19" s="23"/>
      <c r="K19" s="24"/>
      <c r="L19" s="23"/>
      <c r="M19" s="24"/>
      <c r="N19" s="24"/>
      <c r="O19" s="24"/>
      <c r="P19" s="24"/>
      <c r="Q19" s="24"/>
      <c r="R19" s="20"/>
    </row>
    <row r="20" spans="2:18" ht="17.25" x14ac:dyDescent="0.35">
      <c r="B20" s="46" t="s">
        <v>126</v>
      </c>
      <c r="C20" s="46"/>
      <c r="D20" s="47"/>
      <c r="E20" s="43"/>
      <c r="F20" s="20"/>
      <c r="G20" s="20"/>
      <c r="H20" s="21"/>
      <c r="I20" s="21"/>
      <c r="J20" s="21"/>
      <c r="K20" s="21"/>
      <c r="L20" s="21"/>
      <c r="M20" s="21"/>
      <c r="N20" s="21"/>
      <c r="O20" s="21"/>
      <c r="P20" s="21"/>
      <c r="Q20" s="20"/>
      <c r="R20" s="20"/>
    </row>
    <row r="21" spans="2:18" ht="17.25" x14ac:dyDescent="0.35">
      <c r="B21" s="27" t="s">
        <v>78</v>
      </c>
      <c r="C21" s="27" t="s">
        <v>78</v>
      </c>
      <c r="D21" s="27" t="s">
        <v>117</v>
      </c>
      <c r="E21" s="43"/>
      <c r="F21" s="20"/>
      <c r="G21" s="20"/>
      <c r="H21" s="21"/>
      <c r="I21" s="21"/>
      <c r="J21" s="21"/>
      <c r="K21" s="21"/>
      <c r="L21" s="21"/>
      <c r="M21" s="21"/>
      <c r="N21" s="21"/>
      <c r="O21" s="21"/>
      <c r="P21" s="21"/>
      <c r="Q21" s="20"/>
      <c r="R21" s="20"/>
    </row>
    <row r="22" spans="2:18" ht="16.5" x14ac:dyDescent="0.3">
      <c r="B22" s="20"/>
      <c r="C22" s="20"/>
      <c r="D22" s="20" t="s">
        <v>77</v>
      </c>
      <c r="E22" s="20"/>
      <c r="F22" s="20"/>
      <c r="G22" s="20"/>
      <c r="H22" s="25">
        <v>0.72543528135713098</v>
      </c>
      <c r="I22" s="21"/>
      <c r="J22" s="25">
        <v>0.44350012708014003</v>
      </c>
      <c r="K22" s="21"/>
      <c r="L22" s="25">
        <v>1.1689354084372701</v>
      </c>
      <c r="M22" s="21"/>
      <c r="N22" s="21"/>
      <c r="O22" s="21"/>
      <c r="P22" s="21"/>
      <c r="Q22" s="20"/>
      <c r="R22" s="20"/>
    </row>
    <row r="23" spans="2:18" ht="16.5" x14ac:dyDescent="0.3">
      <c r="B23" s="20"/>
      <c r="C23" s="20"/>
      <c r="D23" s="20" t="s">
        <v>76</v>
      </c>
      <c r="E23" s="20"/>
      <c r="F23" s="20"/>
      <c r="G23" s="20"/>
      <c r="H23" s="25">
        <v>0.35216393253107098</v>
      </c>
      <c r="I23" s="21"/>
      <c r="J23" s="25">
        <v>0.68829409149600096</v>
      </c>
      <c r="K23" s="21"/>
      <c r="L23" s="25">
        <v>1.04045802402707</v>
      </c>
      <c r="M23" s="21"/>
      <c r="N23" s="21"/>
      <c r="O23" s="21"/>
      <c r="P23" s="21"/>
      <c r="Q23" s="20"/>
      <c r="R23" s="20"/>
    </row>
    <row r="24" spans="2:18" ht="16.5" x14ac:dyDescent="0.3">
      <c r="B24" s="20"/>
      <c r="C24" s="20"/>
      <c r="D24" s="20" t="s">
        <v>116</v>
      </c>
      <c r="E24" s="20"/>
      <c r="F24" s="20"/>
      <c r="G24" s="20"/>
      <c r="H24" s="25">
        <v>1.05591802438408</v>
      </c>
      <c r="I24" s="21"/>
      <c r="J24" s="25">
        <v>0.35522405631307702</v>
      </c>
      <c r="K24" s="21"/>
      <c r="L24" s="25">
        <v>1.41114208069716</v>
      </c>
      <c r="M24" s="21"/>
      <c r="N24" s="21"/>
      <c r="O24" s="21"/>
      <c r="P24" s="21"/>
      <c r="Q24" s="20"/>
      <c r="R24" s="20"/>
    </row>
    <row r="25" spans="2:18" ht="16.5" x14ac:dyDescent="0.3">
      <c r="B25" s="20"/>
      <c r="C25" s="20"/>
      <c r="D25" s="20" t="s">
        <v>115</v>
      </c>
      <c r="E25" s="20"/>
      <c r="F25" s="20"/>
      <c r="G25" s="20"/>
      <c r="H25" s="25">
        <v>3.58653945052076</v>
      </c>
      <c r="I25" s="21"/>
      <c r="J25" s="25">
        <v>2.8787742589187699</v>
      </c>
      <c r="K25" s="21"/>
      <c r="L25" s="25">
        <v>6.4653137094395401</v>
      </c>
      <c r="M25" s="21"/>
      <c r="N25" s="21"/>
      <c r="O25" s="21"/>
      <c r="P25" s="21"/>
      <c r="Q25" s="20"/>
      <c r="R25" s="20"/>
    </row>
    <row r="26" spans="2:18" ht="17.25" x14ac:dyDescent="0.35">
      <c r="B26" s="20"/>
      <c r="C26" s="20"/>
      <c r="D26" s="27" t="s">
        <v>118</v>
      </c>
      <c r="E26" s="20"/>
      <c r="F26" s="20"/>
      <c r="G26" s="20"/>
      <c r="H26" s="25"/>
      <c r="I26" s="21"/>
      <c r="J26" s="25"/>
      <c r="K26" s="21"/>
      <c r="L26" s="25"/>
      <c r="M26" s="21"/>
      <c r="N26" s="21"/>
      <c r="O26" s="21"/>
      <c r="P26" s="21"/>
      <c r="Q26" s="20"/>
      <c r="R26" s="20"/>
    </row>
    <row r="27" spans="2:18" ht="16.5" x14ac:dyDescent="0.3">
      <c r="B27" s="20"/>
      <c r="C27" s="20"/>
      <c r="D27" s="20" t="s">
        <v>77</v>
      </c>
      <c r="E27" s="20"/>
      <c r="F27" s="20"/>
      <c r="G27" s="20"/>
      <c r="H27" s="25">
        <v>0.67048493888946603</v>
      </c>
      <c r="I27" s="21"/>
      <c r="J27" s="25">
        <v>0.39306319246421101</v>
      </c>
      <c r="K27" s="21"/>
      <c r="L27" s="25">
        <v>1.0635481313536701</v>
      </c>
      <c r="M27" s="21"/>
      <c r="N27" s="21"/>
      <c r="O27" s="21"/>
      <c r="P27" s="21"/>
      <c r="Q27" s="20"/>
      <c r="R27" s="20"/>
    </row>
    <row r="28" spans="2:18" ht="16.5" x14ac:dyDescent="0.3">
      <c r="B28" s="20"/>
      <c r="C28" s="20"/>
      <c r="D28" s="20" t="s">
        <v>76</v>
      </c>
      <c r="E28" s="20"/>
      <c r="F28" s="20"/>
      <c r="G28" s="20"/>
      <c r="H28" s="25">
        <v>0.28252651955895303</v>
      </c>
      <c r="I28" s="21"/>
      <c r="J28" s="25">
        <v>0.474837383906829</v>
      </c>
      <c r="K28" s="21"/>
      <c r="L28" s="25">
        <v>0.75736390346578297</v>
      </c>
      <c r="M28" s="21"/>
      <c r="N28" s="21"/>
      <c r="O28" s="21"/>
      <c r="P28" s="21"/>
      <c r="Q28" s="20"/>
      <c r="R28" s="20"/>
    </row>
    <row r="29" spans="2:18" ht="16.5" x14ac:dyDescent="0.3">
      <c r="B29" s="20"/>
      <c r="C29" s="20"/>
      <c r="D29" s="20" t="s">
        <v>116</v>
      </c>
      <c r="E29" s="20"/>
      <c r="F29" s="20"/>
      <c r="G29" s="20"/>
      <c r="H29" s="25">
        <v>1.1905596394235001</v>
      </c>
      <c r="I29" s="21"/>
      <c r="J29" s="25">
        <v>0.35366227786779603</v>
      </c>
      <c r="K29" s="21"/>
      <c r="L29" s="25">
        <v>1.5442219172913001</v>
      </c>
      <c r="M29" s="21"/>
      <c r="N29" s="21"/>
      <c r="O29" s="21"/>
      <c r="P29" s="21"/>
      <c r="Q29" s="20"/>
      <c r="R29" s="20"/>
    </row>
    <row r="30" spans="2:18" ht="16.5" x14ac:dyDescent="0.3">
      <c r="B30" s="20"/>
      <c r="C30" s="20"/>
      <c r="D30" s="20" t="s">
        <v>115</v>
      </c>
      <c r="E30" s="20"/>
      <c r="F30" s="20"/>
      <c r="G30" s="20"/>
      <c r="H30" s="25">
        <v>3.7094908203185</v>
      </c>
      <c r="I30" s="21"/>
      <c r="J30" s="25">
        <v>2.79894922645749</v>
      </c>
      <c r="K30" s="21"/>
      <c r="L30" s="25">
        <v>6.5084400467760002</v>
      </c>
      <c r="M30" s="21"/>
      <c r="N30" s="21"/>
      <c r="O30" s="21"/>
      <c r="P30" s="21"/>
      <c r="Q30" s="20"/>
      <c r="R30" s="20"/>
    </row>
    <row r="31" spans="2:18" ht="17.25" x14ac:dyDescent="0.35">
      <c r="B31" s="38" t="s">
        <v>119</v>
      </c>
      <c r="C31" s="38" t="s">
        <v>120</v>
      </c>
      <c r="D31" s="39" t="s">
        <v>121</v>
      </c>
      <c r="E31" s="20"/>
      <c r="F31" s="20"/>
      <c r="G31" s="20"/>
      <c r="H31" s="25"/>
      <c r="I31" s="21"/>
      <c r="J31" s="25"/>
      <c r="K31" s="21"/>
      <c r="L31" s="25"/>
      <c r="M31" s="21"/>
      <c r="N31" s="21"/>
      <c r="O31" s="21"/>
      <c r="P31" s="21"/>
      <c r="Q31" s="20"/>
      <c r="R31" s="20"/>
    </row>
    <row r="32" spans="2:18" ht="16.5" x14ac:dyDescent="0.3">
      <c r="B32" s="20"/>
      <c r="C32" s="20"/>
      <c r="D32" s="20" t="s">
        <v>77</v>
      </c>
      <c r="E32" s="20"/>
      <c r="F32" s="20"/>
      <c r="G32" s="20"/>
      <c r="H32" s="25">
        <v>2.12885086526523</v>
      </c>
      <c r="I32" s="21"/>
      <c r="J32" s="25">
        <v>0.57872126010580305</v>
      </c>
      <c r="K32" s="21"/>
      <c r="L32" s="25">
        <v>2.7075721253710299</v>
      </c>
      <c r="M32" s="21"/>
      <c r="N32" s="21"/>
      <c r="O32" s="21"/>
      <c r="P32" s="21"/>
      <c r="Q32" s="20"/>
      <c r="R32" s="20"/>
    </row>
    <row r="33" spans="2:18" ht="16.5" x14ac:dyDescent="0.3">
      <c r="B33" s="20"/>
      <c r="C33" s="20"/>
      <c r="D33" s="20" t="s">
        <v>76</v>
      </c>
      <c r="E33" s="20"/>
      <c r="F33" s="20"/>
      <c r="G33" s="20"/>
      <c r="H33" s="25">
        <v>0.99167286929577303</v>
      </c>
      <c r="I33" s="21"/>
      <c r="J33" s="25">
        <v>1.0044772717160899</v>
      </c>
      <c r="K33" s="21"/>
      <c r="L33" s="25">
        <v>1.99615014101187</v>
      </c>
      <c r="M33" s="21"/>
      <c r="N33" s="21"/>
      <c r="O33" s="21"/>
      <c r="P33" s="21"/>
      <c r="Q33" s="20"/>
      <c r="R33" s="20"/>
    </row>
    <row r="34" spans="2:18" ht="16.5" x14ac:dyDescent="0.3">
      <c r="B34" s="20"/>
      <c r="C34" s="20"/>
      <c r="D34" s="20" t="s">
        <v>116</v>
      </c>
      <c r="E34" s="20"/>
      <c r="F34" s="20"/>
      <c r="G34" s="20"/>
      <c r="H34" s="25">
        <v>3.2139664988369798</v>
      </c>
      <c r="I34" s="21"/>
      <c r="J34" s="25">
        <v>0.30258734055480901</v>
      </c>
      <c r="K34" s="21"/>
      <c r="L34" s="25">
        <v>3.5165538393917801</v>
      </c>
      <c r="M34" s="21"/>
      <c r="N34" s="21"/>
      <c r="O34" s="21"/>
      <c r="P34" s="21"/>
      <c r="Q34" s="20"/>
      <c r="R34" s="20"/>
    </row>
    <row r="35" spans="2:18" ht="16.5" x14ac:dyDescent="0.3">
      <c r="B35" s="20"/>
      <c r="C35" s="20"/>
      <c r="D35" s="20" t="s">
        <v>115</v>
      </c>
      <c r="E35" s="20"/>
      <c r="F35" s="20"/>
      <c r="G35" s="20"/>
      <c r="H35" s="25">
        <v>9.9793201708917696</v>
      </c>
      <c r="I35" s="21"/>
      <c r="J35" s="25">
        <v>2.46926625729736</v>
      </c>
      <c r="K35" s="21"/>
      <c r="L35" s="25">
        <v>12.448586428189101</v>
      </c>
      <c r="M35" s="21"/>
      <c r="N35" s="21"/>
      <c r="O35" s="21"/>
      <c r="P35" s="21"/>
      <c r="Q35" s="20"/>
      <c r="R35" s="20"/>
    </row>
    <row r="36" spans="2:18" ht="16.5" x14ac:dyDescent="0.3">
      <c r="B36" s="20"/>
      <c r="C36" s="20"/>
      <c r="D36" s="39" t="s">
        <v>122</v>
      </c>
      <c r="E36" s="20"/>
      <c r="F36" s="20"/>
      <c r="G36" s="20"/>
      <c r="H36" s="25"/>
      <c r="I36" s="21"/>
      <c r="J36" s="25"/>
      <c r="K36" s="21"/>
      <c r="L36" s="25"/>
      <c r="M36" s="21"/>
      <c r="N36" s="21"/>
      <c r="O36" s="21"/>
      <c r="P36" s="21"/>
      <c r="Q36" s="20"/>
      <c r="R36" s="20"/>
    </row>
    <row r="37" spans="2:18" ht="16.5" x14ac:dyDescent="0.3">
      <c r="B37" s="20"/>
      <c r="C37" s="20"/>
      <c r="D37" s="20" t="s">
        <v>77</v>
      </c>
      <c r="E37" s="20"/>
      <c r="F37" s="20"/>
      <c r="G37" s="20"/>
      <c r="H37" s="25">
        <v>4.0945499123454496</v>
      </c>
      <c r="I37" s="21"/>
      <c r="J37" s="25">
        <v>0.76914933907016603</v>
      </c>
      <c r="K37" s="21"/>
      <c r="L37" s="25">
        <v>4.8636992514156097</v>
      </c>
      <c r="M37" s="21"/>
      <c r="N37" s="21"/>
      <c r="O37" s="21"/>
      <c r="P37" s="21"/>
      <c r="Q37" s="20"/>
      <c r="R37" s="20"/>
    </row>
    <row r="38" spans="2:18" ht="16.5" x14ac:dyDescent="0.3">
      <c r="B38" s="20"/>
      <c r="C38" s="20"/>
      <c r="D38" s="20" t="s">
        <v>76</v>
      </c>
      <c r="E38" s="20"/>
      <c r="F38" s="20"/>
      <c r="G38" s="20"/>
      <c r="H38" s="25">
        <v>1.48009557523533</v>
      </c>
      <c r="I38" s="21"/>
      <c r="J38" s="25">
        <v>0.48753013842310999</v>
      </c>
      <c r="K38" s="21"/>
      <c r="L38" s="25">
        <v>1.9676257136584401</v>
      </c>
      <c r="M38" s="21"/>
      <c r="N38" s="21"/>
      <c r="O38" s="21"/>
      <c r="P38" s="21"/>
      <c r="Q38" s="20"/>
      <c r="R38" s="20"/>
    </row>
    <row r="39" spans="2:18" ht="16.5" x14ac:dyDescent="0.3">
      <c r="B39" s="20"/>
      <c r="C39" s="20"/>
      <c r="D39" s="20" t="s">
        <v>116</v>
      </c>
      <c r="E39" s="20"/>
      <c r="F39" s="20"/>
      <c r="G39" s="20"/>
      <c r="H39" s="25">
        <v>5.6885404774377504</v>
      </c>
      <c r="I39" s="21"/>
      <c r="J39" s="25">
        <v>0.40022070863390102</v>
      </c>
      <c r="K39" s="21"/>
      <c r="L39" s="25">
        <v>6.0887611860716504</v>
      </c>
      <c r="M39" s="21"/>
      <c r="N39" s="21"/>
      <c r="O39" s="21"/>
      <c r="P39" s="21"/>
      <c r="Q39" s="20"/>
      <c r="R39" s="20"/>
    </row>
    <row r="40" spans="2:18" ht="16.5" x14ac:dyDescent="0.3">
      <c r="B40" s="20"/>
      <c r="C40" s="20"/>
      <c r="D40" s="20" t="s">
        <v>115</v>
      </c>
      <c r="E40" s="20"/>
      <c r="F40" s="20"/>
      <c r="G40" s="20"/>
      <c r="H40" s="25">
        <v>14.541060756823001</v>
      </c>
      <c r="I40" s="21"/>
      <c r="J40" s="25">
        <v>2.0468897670514399</v>
      </c>
      <c r="K40" s="21"/>
      <c r="L40" s="25">
        <v>16.5879505238745</v>
      </c>
      <c r="M40" s="21"/>
      <c r="N40" s="21"/>
      <c r="O40" s="21"/>
      <c r="P40" s="21"/>
      <c r="Q40" s="20"/>
      <c r="R40" s="20"/>
    </row>
    <row r="41" spans="2:18" ht="16.5" x14ac:dyDescent="0.3">
      <c r="B41" s="20"/>
      <c r="C41" s="20"/>
      <c r="D41" s="39" t="s">
        <v>123</v>
      </c>
      <c r="E41" s="20"/>
      <c r="F41" s="20"/>
      <c r="G41" s="20"/>
      <c r="H41" s="25"/>
      <c r="I41" s="21"/>
      <c r="J41" s="25"/>
      <c r="K41" s="21"/>
      <c r="L41" s="25"/>
      <c r="M41" s="21"/>
      <c r="N41" s="21"/>
      <c r="O41" s="21"/>
      <c r="P41" s="21"/>
      <c r="Q41" s="20"/>
      <c r="R41" s="20"/>
    </row>
    <row r="42" spans="2:18" ht="16.5" x14ac:dyDescent="0.3">
      <c r="B42" s="20"/>
      <c r="C42" s="20"/>
      <c r="D42" s="20" t="s">
        <v>77</v>
      </c>
      <c r="E42" s="20"/>
      <c r="F42" s="20"/>
      <c r="G42" s="20"/>
      <c r="H42" s="25">
        <v>1.07096638955493</v>
      </c>
      <c r="I42" s="21"/>
      <c r="J42" s="25">
        <v>0.476238172079198</v>
      </c>
      <c r="K42" s="21"/>
      <c r="L42" s="25">
        <v>1.5472045616341299</v>
      </c>
      <c r="M42" s="21"/>
      <c r="N42" s="21"/>
      <c r="O42" s="21"/>
      <c r="P42" s="21"/>
      <c r="Q42" s="20"/>
      <c r="R42" s="20"/>
    </row>
    <row r="43" spans="2:18" ht="16.5" x14ac:dyDescent="0.3">
      <c r="B43" s="20"/>
      <c r="C43" s="20"/>
      <c r="D43" s="20" t="s">
        <v>76</v>
      </c>
      <c r="E43" s="20"/>
      <c r="F43" s="20"/>
      <c r="G43" s="20"/>
      <c r="H43" s="25">
        <v>0.72881737319866602</v>
      </c>
      <c r="I43" s="21"/>
      <c r="J43" s="25">
        <v>1.28268382011214</v>
      </c>
      <c r="K43" s="21"/>
      <c r="L43" s="25">
        <v>2.01150119331081</v>
      </c>
      <c r="M43" s="21"/>
      <c r="N43" s="21"/>
      <c r="O43" s="21"/>
      <c r="P43" s="21"/>
      <c r="Q43" s="20"/>
      <c r="R43" s="20"/>
    </row>
    <row r="44" spans="2:18" ht="16.5" x14ac:dyDescent="0.3">
      <c r="B44" s="20"/>
      <c r="C44" s="20"/>
      <c r="D44" s="20" t="s">
        <v>116</v>
      </c>
      <c r="E44" s="20"/>
      <c r="F44" s="20"/>
      <c r="G44" s="20"/>
      <c r="H44" s="25">
        <v>1.8822197088861801</v>
      </c>
      <c r="I44" s="21"/>
      <c r="J44" s="25">
        <v>0.25004378127721</v>
      </c>
      <c r="K44" s="21"/>
      <c r="L44" s="25">
        <v>2.1322634901633899</v>
      </c>
      <c r="M44" s="21"/>
      <c r="N44" s="21"/>
      <c r="O44" s="21"/>
      <c r="P44" s="21"/>
      <c r="Q44" s="20"/>
      <c r="R44" s="20"/>
    </row>
    <row r="45" spans="2:18" ht="16.5" x14ac:dyDescent="0.3">
      <c r="B45" s="20"/>
      <c r="C45" s="20"/>
      <c r="D45" s="20" t="s">
        <v>115</v>
      </c>
      <c r="E45" s="20"/>
      <c r="F45" s="20"/>
      <c r="G45" s="20"/>
      <c r="H45" s="25">
        <v>7.5243184475901499</v>
      </c>
      <c r="I45" s="21"/>
      <c r="J45" s="25">
        <v>2.6965775197206998</v>
      </c>
      <c r="K45" s="21"/>
      <c r="L45" s="25">
        <v>10.220895967310801</v>
      </c>
      <c r="M45" s="21"/>
      <c r="N45" s="21"/>
      <c r="O45" s="21"/>
      <c r="P45" s="21"/>
      <c r="Q45" s="20"/>
      <c r="R45" s="20"/>
    </row>
    <row r="46" spans="2:18" ht="16.5" x14ac:dyDescent="0.3">
      <c r="B46" s="20"/>
      <c r="C46" s="20"/>
      <c r="D46" s="39" t="s">
        <v>124</v>
      </c>
      <c r="E46" s="20"/>
      <c r="F46" s="20"/>
      <c r="G46" s="20"/>
      <c r="H46" s="25"/>
      <c r="I46" s="21"/>
      <c r="J46" s="25"/>
      <c r="K46" s="21"/>
      <c r="L46" s="25"/>
      <c r="M46" s="21"/>
      <c r="N46" s="21"/>
      <c r="O46" s="21"/>
      <c r="P46" s="21"/>
      <c r="Q46" s="20"/>
      <c r="R46" s="20"/>
    </row>
    <row r="47" spans="2:18" ht="16.5" x14ac:dyDescent="0.3">
      <c r="B47" s="20"/>
      <c r="C47" s="20"/>
      <c r="D47" s="20" t="s">
        <v>77</v>
      </c>
      <c r="E47" s="20"/>
      <c r="F47" s="20"/>
      <c r="G47" s="20"/>
      <c r="H47" s="25">
        <v>4.8650089393115901E-2</v>
      </c>
      <c r="I47" s="21"/>
      <c r="J47" s="25">
        <v>0.378290889330677</v>
      </c>
      <c r="K47" s="21"/>
      <c r="L47" s="25">
        <v>0.426940978723793</v>
      </c>
      <c r="M47" s="21"/>
      <c r="N47" s="21"/>
      <c r="O47" s="21"/>
      <c r="P47" s="21"/>
      <c r="Q47" s="20"/>
      <c r="R47" s="20"/>
    </row>
    <row r="48" spans="2:18" ht="16.5" x14ac:dyDescent="0.3">
      <c r="B48" s="20"/>
      <c r="C48" s="20"/>
      <c r="D48" s="20" t="s">
        <v>76</v>
      </c>
      <c r="E48" s="20"/>
      <c r="F48" s="20"/>
      <c r="G48" s="20"/>
      <c r="H48" s="25">
        <v>4.3766203808583197E-2</v>
      </c>
      <c r="I48" s="21"/>
      <c r="J48" s="25">
        <v>0.53581745038221396</v>
      </c>
      <c r="K48" s="21"/>
      <c r="L48" s="25">
        <v>0.57958365419079705</v>
      </c>
      <c r="M48" s="21"/>
      <c r="N48" s="21"/>
      <c r="O48" s="21"/>
      <c r="P48" s="21"/>
      <c r="Q48" s="20"/>
      <c r="R48" s="20"/>
    </row>
    <row r="49" spans="2:18" ht="16.5" x14ac:dyDescent="0.3">
      <c r="B49" s="20"/>
      <c r="C49" s="20"/>
      <c r="D49" s="20" t="s">
        <v>116</v>
      </c>
      <c r="E49" s="20"/>
      <c r="F49" s="20"/>
      <c r="G49" s="20"/>
      <c r="H49" s="25">
        <v>1.52175591782717E-2</v>
      </c>
      <c r="I49" s="21"/>
      <c r="J49" s="25">
        <v>0.38060766341227498</v>
      </c>
      <c r="K49" s="21"/>
      <c r="L49" s="25">
        <v>0.39582522259054698</v>
      </c>
      <c r="M49" s="21"/>
      <c r="N49" s="21"/>
      <c r="O49" s="21"/>
      <c r="P49" s="21"/>
      <c r="Q49" s="20"/>
      <c r="R49" s="20"/>
    </row>
    <row r="50" spans="2:18" ht="16.5" x14ac:dyDescent="0.3">
      <c r="B50" s="20"/>
      <c r="C50" s="20"/>
      <c r="D50" s="20" t="s">
        <v>115</v>
      </c>
      <c r="E50" s="20"/>
      <c r="F50" s="20"/>
      <c r="G50" s="20"/>
      <c r="H50" s="25">
        <v>0.50367548874830803</v>
      </c>
      <c r="I50" s="21"/>
      <c r="J50" s="25">
        <v>3.0762559989436098</v>
      </c>
      <c r="K50" s="21"/>
      <c r="L50" s="25">
        <v>3.5799314876919199</v>
      </c>
      <c r="M50" s="21"/>
      <c r="N50" s="21"/>
      <c r="O50" s="21"/>
      <c r="P50" s="21"/>
      <c r="Q50" s="20"/>
      <c r="R50" s="20"/>
    </row>
    <row r="51" spans="2:18" ht="17.25" thickBot="1" x14ac:dyDescent="0.35">
      <c r="B51" s="34"/>
      <c r="C51" s="34"/>
      <c r="D51" s="34"/>
      <c r="E51" s="34"/>
      <c r="F51" s="34"/>
      <c r="G51" s="34"/>
      <c r="H51" s="35"/>
      <c r="I51" s="36"/>
      <c r="J51" s="35"/>
      <c r="K51" s="36"/>
      <c r="L51" s="35"/>
      <c r="M51" s="36"/>
      <c r="N51" s="36"/>
      <c r="O51" s="36"/>
      <c r="P51" s="36"/>
      <c r="Q51" s="34"/>
      <c r="R51" s="34"/>
    </row>
    <row r="52" spans="2:18" ht="7.5" customHeight="1" thickTop="1" x14ac:dyDescent="0.25"/>
    <row r="53" spans="2:18" ht="60.75" customHeight="1" x14ac:dyDescent="0.25">
      <c r="C53" s="44" t="s">
        <v>127</v>
      </c>
      <c r="D53" s="44"/>
      <c r="E53" s="44"/>
      <c r="F53" s="44"/>
      <c r="G53" s="44"/>
      <c r="H53" s="44"/>
      <c r="I53" s="44"/>
      <c r="J53" s="44"/>
      <c r="K53" s="44"/>
      <c r="L53" s="44"/>
      <c r="M53" s="44"/>
      <c r="N53" s="44"/>
      <c r="O53" s="44"/>
      <c r="P53" s="44"/>
      <c r="Q53" s="44"/>
      <c r="R53" s="44"/>
    </row>
    <row r="54" spans="2:18" x14ac:dyDescent="0.25">
      <c r="C54" s="37" t="s">
        <v>128</v>
      </c>
      <c r="D54" s="37"/>
    </row>
  </sheetData>
  <mergeCells count="3">
    <mergeCell ref="C53:R53"/>
    <mergeCell ref="B2:R2"/>
    <mergeCell ref="B20:D20"/>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3E21B3133A6E54F929859EE61FFEB56" ma:contentTypeVersion="16" ma:contentTypeDescription="Create a new document." ma:contentTypeScope="" ma:versionID="3bc1fd0442a4a8ff6cf063fa59d367c4">
  <xsd:schema xmlns:xsd="http://www.w3.org/2001/XMLSchema" xmlns:xs="http://www.w3.org/2001/XMLSchema" xmlns:p="http://schemas.microsoft.com/office/2006/metadata/properties" xmlns:ns1="http://schemas.microsoft.com/sharepoint/v3" xmlns:ns2="8172f215-60fb-4aea-bce3-5824ce8231cd" xmlns:ns3="d64264fa-5603-4e4e-a2f4-32f4724a08c4" xmlns:ns4="2814f50d-da92-4ebb-b3e7-78ffc71e2a52" xmlns:ns5="b6b0a385-71c1-4ba9-b48d-f3f9140e37ea" targetNamespace="http://schemas.microsoft.com/office/2006/metadata/properties" ma:root="true" ma:fieldsID="840147e42d1694050ecac1efdbc832c3" ns1:_="" ns2:_="" ns3:_="" ns4:_="" ns5:_="">
    <xsd:import namespace="http://schemas.microsoft.com/sharepoint/v3"/>
    <xsd:import namespace="8172f215-60fb-4aea-bce3-5824ce8231cd"/>
    <xsd:import namespace="d64264fa-5603-4e4e-a2f4-32f4724a08c4"/>
    <xsd:import namespace="2814f50d-da92-4ebb-b3e7-78ffc71e2a52"/>
    <xsd:import namespace="b6b0a385-71c1-4ba9-b48d-f3f9140e37ea"/>
    <xsd:element name="properties">
      <xsd:complexType>
        <xsd:sequence>
          <xsd:element name="documentManagement">
            <xsd:complexType>
              <xsd:all>
                <xsd:element ref="ns1:_ip_UnifiedCompliancePolicyProperties" minOccurs="0"/>
                <xsd:element ref="ns1:_ip_UnifiedCompliancePolicyUIAction" minOccurs="0"/>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4:SharedWithUsers" minOccurs="0"/>
                <xsd:element ref="ns5: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hidden="true" ma:internalName="_ip_UnifiedCompliancePolicyProperties">
      <xsd:simpleType>
        <xsd:restriction base="dms:Note"/>
      </xsd:simpleType>
    </xsd:element>
    <xsd:element name="_ip_UnifiedCompliancePolicyUIAction" ma:index="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172f215-60fb-4aea-bce3-5824ce8231c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b94cc3ae-357c-4eb4-84e8-520ab3b4f5d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4264fa-5603-4e4e-a2f4-32f4724a08c4"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8d62b0c9-db67-4e82-b694-67e81e0f5876}" ma:internalName="TaxCatchAll" ma:showField="CatchAllData" ma:web="af44d872-6276-42da-ba23-58815cdf9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814f50d-da92-4ebb-b3e7-78ffc71e2a52"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6b0a385-71c1-4ba9-b48d-f3f9140e37ea" elementFormDefault="qualified">
    <xsd:import namespace="http://schemas.microsoft.com/office/2006/documentManagement/types"/>
    <xsd:import namespace="http://schemas.microsoft.com/office/infopath/2007/PartnerControls"/>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d64264fa-5603-4e4e-a2f4-32f4724a08c4" xsi:nil="true"/>
    <_ip_UnifiedCompliancePolicyProperties xmlns="http://schemas.microsoft.com/sharepoint/v3" xsi:nil="true"/>
    <lcf76f155ced4ddcb4097134ff3c332f xmlns="8172f215-60fb-4aea-bce3-5824ce8231c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DF3CF56-4C1F-433B-8DEB-43FEB16AE6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172f215-60fb-4aea-bce3-5824ce8231cd"/>
    <ds:schemaRef ds:uri="d64264fa-5603-4e4e-a2f4-32f4724a08c4"/>
    <ds:schemaRef ds:uri="2814f50d-da92-4ebb-b3e7-78ffc71e2a52"/>
    <ds:schemaRef ds:uri="b6b0a385-71c1-4ba9-b48d-f3f9140e37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B31005-0858-4403-A82F-4147B25F3606}">
  <ds:schemaRefs>
    <ds:schemaRef ds:uri="http://schemas.microsoft.com/sharepoint/v3/contenttype/forms"/>
  </ds:schemaRefs>
</ds:datastoreItem>
</file>

<file path=customXml/itemProps3.xml><?xml version="1.0" encoding="utf-8"?>
<ds:datastoreItem xmlns:ds="http://schemas.openxmlformats.org/officeDocument/2006/customXml" ds:itemID="{5B8E7F18-3450-4C0E-94A0-BFA22BB910CF}">
  <ds:schemaRefs>
    <ds:schemaRef ds:uri="http://purl.org/dc/elements/1.1/"/>
    <ds:schemaRef ds:uri="8172f215-60fb-4aea-bce3-5824ce8231cd"/>
    <ds:schemaRef ds:uri="http://schemas.openxmlformats.org/package/2006/metadata/core-properties"/>
    <ds:schemaRef ds:uri="http://schemas.microsoft.com/office/2006/metadata/properties"/>
    <ds:schemaRef ds:uri="2814f50d-da92-4ebb-b3e7-78ffc71e2a52"/>
    <ds:schemaRef ds:uri="http://purl.org/dc/dcmitype/"/>
    <ds:schemaRef ds:uri="d64264fa-5603-4e4e-a2f4-32f4724a08c4"/>
    <ds:schemaRef ds:uri="http://purl.org/dc/terms/"/>
    <ds:schemaRef ds:uri="http://schemas.microsoft.com/office/infopath/2007/PartnerControls"/>
    <ds:schemaRef ds:uri="http://schemas.microsoft.com/office/2006/documentManagement/types"/>
    <ds:schemaRef ds:uri="b6b0a385-71c1-4ba9-b48d-f3f9140e37ea"/>
    <ds:schemaRef ds:uri="http://schemas.microsoft.com/sharepoint/v3"/>
    <ds:schemaRef ds:uri="http://www.w3.org/XML/1998/namespace"/>
  </ds:schemaRefs>
</ds:datastoreItem>
</file>

<file path=docMetadata/LabelInfo.xml><?xml version="1.0" encoding="utf-8"?>
<clbl:labelList xmlns:clbl="http://schemas.microsoft.com/office/2020/mipLabelMetadata">
  <clbl:label id="{b51c2f0d-b3ff-4d77-9838-7b0e82bdd7ab}" enabled="1" method="Privileged" siteId="{b397c653-5b19-463f-b9fc-af658ded912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Charts</vt:lpstr>
      </vt:variant>
      <vt:variant>
        <vt:i4>8</vt:i4>
      </vt:variant>
    </vt:vector>
  </HeadingPairs>
  <TitlesOfParts>
    <vt:vector size="14" baseType="lpstr">
      <vt:lpstr>ChartA1</vt:lpstr>
      <vt:lpstr>ChartA1.README</vt:lpstr>
      <vt:lpstr>Data1</vt:lpstr>
      <vt:lpstr>Data2all</vt:lpstr>
      <vt:lpstr>Data2</vt:lpstr>
      <vt:lpstr>Chart3&amp;4</vt:lpstr>
      <vt:lpstr>Chart A1</vt:lpstr>
      <vt:lpstr>Chart 1</vt:lpstr>
      <vt:lpstr>Chart 2all</vt:lpstr>
      <vt:lpstr>Chart 2</vt:lpstr>
      <vt:lpstr>Chart 3</vt:lpstr>
      <vt:lpstr>Chart 3alt</vt:lpstr>
      <vt:lpstr>Chart 3alt2</vt:lpstr>
      <vt:lpstr>Chart 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Enrique Martínez García</dc:creator>
  <cp:keywords/>
  <dc:description/>
  <cp:lastModifiedBy>Weiss, Michael</cp:lastModifiedBy>
  <cp:revision/>
  <dcterms:created xsi:type="dcterms:W3CDTF">2026-03-10T16:43:33Z</dcterms:created>
  <dcterms:modified xsi:type="dcterms:W3CDTF">2026-08-12T18:57:06Z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0x01010093E21B3133A6E54F929859EE61FFEB56</vt:lpwstr>
  </property>
  <property fmtid="{D5CDD505-2E9C-101B-9397-08002B2CF9AE}" pid="3" name="MediaServiceImageTags">
    <vt:lpwstr/>
  </property>
</Properties>
</file>