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chartsheets/sheet1.xml" ContentType="application/vnd.openxmlformats-officedocument.spreadsheetml.chartsheet+xml"/>
  <Override PartName="/xl/worksheets/sheet1.xml" ContentType="application/vnd.openxmlformats-officedocument.spreadsheetml.worksheet+xml"/>
  <Override PartName="/xl/worksheets/sheet2.xml" ContentType="application/vnd.openxmlformats-officedocument.spreadsheetml.worksheet+xml"/>
  <Override PartName="/xl/chartsheets/sheet2.xml" ContentType="application/vnd.openxmlformats-officedocument.spreadsheetml.chartsheet+xml"/>
  <Override PartName="/xl/worksheets/sheet3.xml" ContentType="application/vnd.openxmlformats-officedocument.spreadsheetml.worksheet+xml"/>
  <Override PartName="/xl/chartsheets/sheet3.xml" ContentType="application/vnd.openxmlformats-officedocument.spreadsheetml.chartsheet+xml"/>
  <Override PartName="/xl/worksheets/sheet4.xml" ContentType="application/vnd.openxmlformats-officedocument.spreadsheetml.worksheet+xml"/>
  <Override PartName="/xl/chartsheets/sheet4.xml" ContentType="application/vnd.openxmlformats-officedocument.spreadsheetml.chartsheet+xml"/>
  <Override PartName="/xl/chartsheets/sheet5.xml" ContentType="application/vnd.openxmlformats-officedocument.spreadsheetml.chartsheet+xml"/>
  <Override PartName="/xl/worksheets/sheet5.xml" ContentType="application/vnd.openxmlformats-officedocument.spreadsheetml.worksheet+xml"/>
  <Override PartName="/xl/chartsheets/sheet6.xml" ContentType="application/vnd.openxmlformats-officedocument.spreadsheetml.chartsheet+xml"/>
  <Override PartName="/xl/chartsheets/sheet7.xml" ContentType="application/vnd.openxmlformats-officedocument.spreadsheetml.chartsheet+xml"/>
  <Override PartName="/xl/worksheets/sheet6.xml" ContentType="application/vnd.openxmlformats-officedocument.spreadsheetml.worksheet+xml"/>
  <Override PartName="/xl/worksheets/sheet7.xml" ContentType="application/vnd.openxmlformats-officedocument.spreadsheetml.worksheet+xml"/>
  <Override PartName="/xl/chartsheets/sheet8.xml" ContentType="application/vnd.openxmlformats-officedocument.spreadsheetml.chartsheet+xml"/>
  <Override PartName="/xl/worksheets/sheet8.xml" ContentType="application/vnd.openxmlformats-officedocument.spreadsheetml.worksheet+xml"/>
  <Override PartName="/xl/chartsheets/sheet9.xml" ContentType="application/vnd.openxmlformats-officedocument.spreadsheetml.chartsheet+xml"/>
  <Override PartName="/xl/worksheets/sheet9.xml" ContentType="application/vnd.openxmlformats-officedocument.spreadsheetml.worksheet+xml"/>
  <Override PartName="/xl/chartsheets/sheet10.xml" ContentType="application/vnd.openxmlformats-officedocument.spreadsheetml.chart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drawings/drawing1.xml" ContentType="application/vnd.openxmlformats-officedocument.drawing+xml"/>
  <Override PartName="/xl/charts/chart1.xml" ContentType="application/vnd.openxmlformats-officedocument.drawingml.chart+xml"/>
  <Override PartName="/xl/drawings/drawing2.xml" ContentType="application/vnd.openxmlformats-officedocument.drawingml.chartshapes+xml"/>
  <Override PartName="/xl/charts/chart2.xml" ContentType="application/vnd.openxmlformats-officedocument.drawingml.chart+xml"/>
  <Override PartName="/xl/drawings/drawing3.xml" ContentType="application/vnd.openxmlformats-officedocument.drawingml.chartshapes+xml"/>
  <Override PartName="/xl/charts/chart3.xml" ContentType="application/vnd.openxmlformats-officedocument.drawingml.chart+xml"/>
  <Override PartName="/xl/drawings/drawing4.xml" ContentType="application/vnd.openxmlformats-officedocument.drawingml.chartshapes+xml"/>
  <Override PartName="/xl/drawings/drawing5.xml" ContentType="application/vnd.openxmlformats-officedocument.drawing+xml"/>
  <Override PartName="/xl/charts/chart4.xml" ContentType="application/vnd.openxmlformats-officedocument.drawingml.chart+xml"/>
  <Override PartName="/xl/charts/style1.xml" ContentType="application/vnd.ms-office.chartstyle+xml"/>
  <Override PartName="/xl/charts/colors1.xml" ContentType="application/vnd.ms-office.chartcolorstyle+xml"/>
  <Override PartName="/xl/charts/chart5.xml" ContentType="application/vnd.openxmlformats-officedocument.drawingml.chart+xml"/>
  <Override PartName="/xl/charts/style2.xml" ContentType="application/vnd.ms-office.chartstyle+xml"/>
  <Override PartName="/xl/charts/colors2.xml" ContentType="application/vnd.ms-office.chartcolorstyle+xml"/>
  <Override PartName="/xl/charts/chart6.xml" ContentType="application/vnd.openxmlformats-officedocument.drawingml.chart+xml"/>
  <Override PartName="/xl/charts/style3.xml" ContentType="application/vnd.ms-office.chartstyle+xml"/>
  <Override PartName="/xl/charts/colors3.xml" ContentType="application/vnd.ms-office.chartcolorstyle+xml"/>
  <Override PartName="/xl/drawings/drawing6.xml" ContentType="application/vnd.openxmlformats-officedocument.drawing+xml"/>
  <Override PartName="/xl/charts/chart7.xml" ContentType="application/vnd.openxmlformats-officedocument.drawingml.chart+xml"/>
  <Override PartName="/xl/drawings/drawing7.xml" ContentType="application/vnd.openxmlformats-officedocument.drawingml.chartshapes+xml"/>
  <Override PartName="/xl/charts/chart8.xml" ContentType="application/vnd.openxmlformats-officedocument.drawingml.chart+xml"/>
  <Override PartName="/xl/drawings/drawing8.xml" ContentType="application/vnd.openxmlformats-officedocument.drawingml.chartshapes+xml"/>
  <Override PartName="/xl/drawings/drawing9.xml" ContentType="application/vnd.openxmlformats-officedocument.drawing+xml"/>
  <Override PartName="/xl/charts/chart9.xml" ContentType="application/vnd.openxmlformats-officedocument.drawingml.chart+xml"/>
  <Override PartName="/xl/drawings/drawing10.xml" ContentType="application/vnd.openxmlformats-officedocument.drawingml.chartshapes+xml"/>
  <Override PartName="/xl/charts/chart10.xml" ContentType="application/vnd.openxmlformats-officedocument.drawingml.chart+xml"/>
  <Override PartName="/xl/drawings/drawing11.xml" ContentType="application/vnd.openxmlformats-officedocument.drawingml.chartshapes+xml"/>
  <Override PartName="/xl/drawings/drawing12.xml" ContentType="application/vnd.openxmlformats-officedocument.drawing+xml"/>
  <Override PartName="/xl/charts/chart11.xml" ContentType="application/vnd.openxmlformats-officedocument.drawingml.chart+xml"/>
  <Override PartName="/xl/drawings/drawing13.xml" ContentType="application/vnd.openxmlformats-officedocument.drawingml.chartshapes+xml"/>
  <Override PartName="/xl/charts/chart12.xml" ContentType="application/vnd.openxmlformats-officedocument.drawingml.chart+xml"/>
  <Override PartName="/xl/drawings/drawing14.xml" ContentType="application/vnd.openxmlformats-officedocument.drawingml.chartshapes+xml"/>
  <Override PartName="/xl/drawings/drawing15.xml" ContentType="application/vnd.openxmlformats-officedocument.drawing+xml"/>
  <Override PartName="/xl/charts/chart13.xml" ContentType="application/vnd.openxmlformats-officedocument.drawingml.chart+xml"/>
  <Override PartName="/xl/drawings/drawing16.xml" ContentType="application/vnd.openxmlformats-officedocument.drawingml.chartshapes+xml"/>
  <Override PartName="/xl/charts/chart14.xml" ContentType="application/vnd.openxmlformats-officedocument.drawingml.chart+xml"/>
  <Override PartName="/xl/drawings/drawing17.xml" ContentType="application/vnd.openxmlformats-officedocument.drawingml.chartshapes+xml"/>
  <Override PartName="/xl/drawings/drawing18.xml" ContentType="application/vnd.openxmlformats-officedocument.drawing+xml"/>
  <Override PartName="/xl/charts/chartEx1.xml" ContentType="application/vnd.ms-office.chartex+xml"/>
  <Override PartName="/xl/charts/style4.xml" ContentType="application/vnd.ms-office.chartstyle+xml"/>
  <Override PartName="/xl/charts/colors4.xml" ContentType="application/vnd.ms-office.chartcolorstyle+xml"/>
  <Override PartName="/xl/drawings/drawing19.xml" ContentType="application/vnd.openxmlformats-officedocument.drawing+xml"/>
  <Override PartName="/xl/charts/chart15.xml" ContentType="application/vnd.openxmlformats-officedocument.drawingml.chart+xml"/>
  <Override PartName="/xl/drawings/drawing20.xml" ContentType="application/vnd.openxmlformats-officedocument.drawingml.chartshapes+xml"/>
  <Override PartName="/xl/charts/chart16.xml" ContentType="application/vnd.openxmlformats-officedocument.drawingml.chart+xml"/>
  <Override PartName="/xl/drawings/drawing21.xml" ContentType="application/vnd.openxmlformats-officedocument.drawingml.chartshapes+xml"/>
  <Override PartName="/xl/drawings/drawing22.xml" ContentType="application/vnd.openxmlformats-officedocument.drawing+xml"/>
  <Override PartName="/xl/charts/chart17.xml" ContentType="application/vnd.openxmlformats-officedocument.drawingml.chart+xml"/>
  <Override PartName="/xl/drawings/drawing23.xml" ContentType="application/vnd.openxmlformats-officedocument.drawingml.chartshapes+xml"/>
  <Override PartName="/xl/charts/chart18.xml" ContentType="application/vnd.openxmlformats-officedocument.drawingml.chart+xml"/>
  <Override PartName="/xl/drawings/drawing24.xml" ContentType="application/vnd.openxmlformats-officedocument.drawingml.chartshapes+xml"/>
  <Override PartName="/xl/drawings/drawing25.xml" ContentType="application/vnd.openxmlformats-officedocument.drawing+xml"/>
  <Override PartName="/xl/charts/chart19.xml" ContentType="application/vnd.openxmlformats-officedocument.drawingml.chart+xml"/>
  <Override PartName="/xl/drawings/drawing26.xml" ContentType="application/vnd.openxmlformats-officedocument.drawingml.chartshapes+xml"/>
  <Override PartName="/xl/charts/chart20.xml" ContentType="application/vnd.openxmlformats-officedocument.drawingml.chart+xml"/>
  <Override PartName="/xl/drawings/drawing27.xml" ContentType="application/vnd.openxmlformats-officedocument.drawingml.chartshapes+xml"/>
  <Override PartName="/xl/drawings/drawing28.xml" ContentType="application/vnd.openxmlformats-officedocument.drawing+xml"/>
  <Override PartName="/xl/charts/chart21.xml" ContentType="application/vnd.openxmlformats-officedocument.drawingml.chart+xml"/>
  <Override PartName="/xl/drawings/drawing29.xml" ContentType="application/vnd.openxmlformats-officedocument.drawingml.chartshapes+xml"/>
  <Override PartName="/xl/drawings/drawing30.xml" ContentType="application/vnd.openxmlformats-officedocument.drawing+xml"/>
  <Override PartName="/xl/charts/chart22.xml" ContentType="application/vnd.openxmlformats-officedocument.drawingml.chart+xml"/>
  <Override PartName="/xl/drawings/drawing31.xml" ContentType="application/vnd.openxmlformats-officedocument.drawingml.chartshapes+xml"/>
  <Override PartName="/xl/drawings/drawing32.xml" ContentType="application/vnd.openxmlformats-officedocument.drawing+xml"/>
  <Override PartName="/xl/charts/chart23.xml" ContentType="application/vnd.openxmlformats-officedocument.drawingml.chart+xml"/>
  <Override PartName="/xl/drawings/drawing33.xml" ContentType="application/vnd.openxmlformats-officedocument.drawingml.chartshapes+xml"/>
  <Override PartName="/xl/calcChain.xml" ContentType="application/vnd.openxmlformats-officedocument.spreadsheetml.calcChain+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filterPrivacy="1"/>
  <xr:revisionPtr revIDLastSave="0" documentId="13_ncr:1_{F0D3CEEC-3EB8-47A3-9769-9E580A23EB6C}" xr6:coauthVersionLast="47" xr6:coauthVersionMax="47" xr10:uidLastSave="{00000000-0000-0000-0000-000000000000}"/>
  <bookViews>
    <workbookView xWindow="28680" yWindow="-120" windowWidth="29040" windowHeight="15720" firstSheet="3" activeTab="18" xr2:uid="{6846698D-8D86-4024-85E2-29B8C18BAAED}"/>
  </bookViews>
  <sheets>
    <sheet name="Chart7" sheetId="40" state="hidden" r:id="rId1"/>
    <sheet name="ChartA1" sheetId="41" state="hidden" r:id="rId2"/>
    <sheet name="ChartA1.README" sheetId="42" state="hidden" r:id="rId3"/>
    <sheet name="Chart 5" sheetId="50" r:id="rId4"/>
    <sheet name="Data 5" sheetId="51" r:id="rId5"/>
    <sheet name="Chart9" sheetId="38" state="hidden" r:id="rId6"/>
    <sheet name="Data6" sheetId="39" state="hidden" r:id="rId7"/>
    <sheet name="Chart 4" sheetId="52" r:id="rId8"/>
    <sheet name="Chart5x" sheetId="48" state="hidden" r:id="rId9"/>
    <sheet name="Data 4" sheetId="49" r:id="rId10"/>
    <sheet name="Chart11" sheetId="37" state="hidden" r:id="rId11"/>
    <sheet name="Chart12" sheetId="46" state="hidden" r:id="rId12"/>
    <sheet name="Sheet5" sheetId="45" state="hidden" r:id="rId13"/>
    <sheet name="Data5" sheetId="34" state="hidden" r:id="rId14"/>
    <sheet name="Chart 3" sheetId="32" r:id="rId15"/>
    <sheet name="Data 3" sheetId="28" r:id="rId16"/>
    <sheet name="Chart 2" sheetId="27" r:id="rId17"/>
    <sheet name="Data 2" sheetId="4" r:id="rId18"/>
    <sheet name="Chart 1" sheetId="25" r:id="rId19"/>
    <sheet name="Data 1" sheetId="24" r:id="rId20"/>
    <sheet name="Scenarios" sheetId="5" r:id="rId21"/>
    <sheet name="Baseline" sheetId="10" state="hidden" r:id="rId22"/>
    <sheet name="Scenario_1" sheetId="11" state="hidden" r:id="rId23"/>
    <sheet name="Scenario_2" sheetId="12" state="hidden" r:id="rId24"/>
    <sheet name="Scenario_3" sheetId="13" state="hidden" r:id="rId25"/>
    <sheet name="Scenario_4" sheetId="14" state="hidden" r:id="rId26"/>
    <sheet name="Scenario_5" sheetId="15" state="hidden" r:id="rId27"/>
    <sheet name="Scenario_6" sheetId="16" state="hidden" r:id="rId28"/>
    <sheet name="Layer_1" sheetId="17" state="hidden" r:id="rId29"/>
    <sheet name="Layer_1_High" sheetId="18" state="hidden" r:id="rId30"/>
    <sheet name="Layer_2" sheetId="19" state="hidden" r:id="rId31"/>
    <sheet name="Layer_2_High" sheetId="20" state="hidden" r:id="rId32"/>
    <sheet name="Layer_3" sheetId="21" state="hidden" r:id="rId33"/>
    <sheet name="Layer_3_High" sheetId="22" state="hidden" r:id="rId34"/>
    <sheet name="Results_2025_01" sheetId="23" state="hidden" r:id="rId35"/>
    <sheet name="Chart1" sheetId="44" state="hidden" r:id="rId36"/>
    <sheet name="Table1" sheetId="47" r:id="rId37"/>
  </sheets>
  <externalReferences>
    <externalReference r:id="rId38"/>
    <externalReference r:id="rId39"/>
    <externalReference r:id="rId40"/>
    <externalReference r:id="rId41"/>
    <externalReference r:id="rId42"/>
  </externalReferences>
  <definedNames>
    <definedName name="_DLX1">Scenarios!$Z$2:$AF$14</definedName>
    <definedName name="_DLX112">#REF!</definedName>
    <definedName name="_DLX2">[1]Chart2!#REF!</definedName>
    <definedName name="_DLX223">[2]Chart1!#REF!</definedName>
    <definedName name="_DLX3">#REF!</definedName>
    <definedName name="_xlnm._FilterDatabase" localSheetId="35" hidden="1">Chart1!$A$39:$M$165</definedName>
    <definedName name="_xlnm._FilterDatabase" localSheetId="36" hidden="1">Table1!$A$38:$M$164</definedName>
    <definedName name="_xlchart.v1.0" hidden="1">'Data 4'!$B$1</definedName>
    <definedName name="_xlchart.v1.1" hidden="1">'Data 4'!$D$3:$D$52</definedName>
    <definedName name="_xlchart.v1.2" hidden="1">'Data 4'!$E$1</definedName>
    <definedName name="_xlchart.v1.3" hidden="1">'Data 4'!$G$3:$G$52</definedName>
    <definedName name="Excel_BuiltIn_Print_Area_1">#N/A</definedName>
    <definedName name="Excel_BuiltIn_Print_Area_2">#N/A</definedName>
    <definedName name="Excel_BuiltIn_Sheet_Title_1">"ReadME HSUS"</definedName>
    <definedName name="Excel_BuiltIn_Sheet_Title_2">"HSUS Ba814-830"</definedName>
    <definedName name="PubPCEBridgeSum2002">#REF!</definedName>
    <definedName name="PubPCEBridgeSum2003">#REF!</definedName>
    <definedName name="PubPCEBridgeSum2004">#REF!</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10" i="51" l="1"/>
  <c r="B11" i="47"/>
  <c r="B8" i="44"/>
  <c r="D3" i="4"/>
  <c r="D48" i="4"/>
  <c r="C2" i="51"/>
  <c r="A3" i="51"/>
  <c r="B3" i="51"/>
  <c r="C3" i="51"/>
  <c r="A4" i="51"/>
  <c r="B4" i="51"/>
  <c r="C4" i="51"/>
  <c r="A5" i="51"/>
  <c r="B5" i="51"/>
  <c r="C5" i="51"/>
  <c r="A6" i="51"/>
  <c r="B6" i="51"/>
  <c r="C6" i="51"/>
  <c r="A7" i="51"/>
  <c r="B7" i="51"/>
  <c r="C7" i="51"/>
  <c r="B8" i="51"/>
  <c r="C8" i="51"/>
  <c r="A9" i="51"/>
  <c r="B9" i="51"/>
  <c r="C9" i="51"/>
  <c r="B10" i="51"/>
  <c r="C10" i="51"/>
  <c r="A11" i="51"/>
  <c r="B11" i="51"/>
  <c r="C11" i="51"/>
  <c r="A12" i="51"/>
  <c r="B12" i="51"/>
  <c r="C12" i="51"/>
  <c r="A13" i="51"/>
  <c r="B13" i="51"/>
  <c r="C13" i="51"/>
  <c r="A14" i="51"/>
  <c r="B14" i="51"/>
  <c r="C14" i="51"/>
  <c r="A15" i="51"/>
  <c r="B15" i="51"/>
  <c r="C15" i="51"/>
  <c r="A16" i="51"/>
  <c r="B16" i="51"/>
  <c r="C16" i="51"/>
  <c r="A17" i="51"/>
  <c r="B17" i="51"/>
  <c r="C17" i="51"/>
  <c r="A18" i="51"/>
  <c r="B18" i="51"/>
  <c r="C18" i="51"/>
  <c r="A8" i="39"/>
  <c r="E2" i="49"/>
  <c r="F2" i="49"/>
  <c r="G2" i="49"/>
  <c r="A3" i="49"/>
  <c r="B3" i="49"/>
  <c r="C3" i="49"/>
  <c r="D3" i="49"/>
  <c r="K3" i="49" s="1"/>
  <c r="E3" i="49"/>
  <c r="F3" i="49"/>
  <c r="G3" i="49"/>
  <c r="A4" i="49"/>
  <c r="B4" i="49"/>
  <c r="C4" i="49"/>
  <c r="D4" i="49"/>
  <c r="E4" i="49"/>
  <c r="F4" i="49"/>
  <c r="G4" i="49"/>
  <c r="A5" i="49"/>
  <c r="B5" i="49"/>
  <c r="C5" i="49"/>
  <c r="D5" i="49"/>
  <c r="E5" i="49"/>
  <c r="F5" i="49"/>
  <c r="G5" i="49"/>
  <c r="A6" i="49"/>
  <c r="B6" i="49"/>
  <c r="C6" i="49"/>
  <c r="D6" i="49"/>
  <c r="E6" i="49"/>
  <c r="F6" i="49"/>
  <c r="G6" i="49"/>
  <c r="A7" i="49"/>
  <c r="B7" i="49"/>
  <c r="C7" i="49"/>
  <c r="D7" i="49"/>
  <c r="E7" i="49"/>
  <c r="F7" i="49"/>
  <c r="G7" i="49"/>
  <c r="A8" i="49"/>
  <c r="B8" i="49"/>
  <c r="C8" i="49"/>
  <c r="D8" i="49"/>
  <c r="E8" i="49"/>
  <c r="F8" i="49"/>
  <c r="G8" i="49"/>
  <c r="A9" i="49"/>
  <c r="B9" i="49"/>
  <c r="C9" i="49"/>
  <c r="D9" i="49"/>
  <c r="E9" i="49"/>
  <c r="F9" i="49"/>
  <c r="G9" i="49"/>
  <c r="A10" i="49"/>
  <c r="B10" i="49"/>
  <c r="C10" i="49"/>
  <c r="D10" i="49"/>
  <c r="E10" i="49"/>
  <c r="F10" i="49"/>
  <c r="G10" i="49"/>
  <c r="A11" i="49"/>
  <c r="B11" i="49"/>
  <c r="C11" i="49"/>
  <c r="D11" i="49"/>
  <c r="E11" i="49"/>
  <c r="F11" i="49"/>
  <c r="G11" i="49"/>
  <c r="A12" i="49"/>
  <c r="B12" i="49"/>
  <c r="C12" i="49"/>
  <c r="D12" i="49"/>
  <c r="E12" i="49"/>
  <c r="F12" i="49"/>
  <c r="G12" i="49"/>
  <c r="A13" i="49"/>
  <c r="B13" i="49"/>
  <c r="C13" i="49"/>
  <c r="D13" i="49"/>
  <c r="E13" i="49"/>
  <c r="F13" i="49"/>
  <c r="G13" i="49"/>
  <c r="A14" i="49"/>
  <c r="B14" i="49"/>
  <c r="C14" i="49"/>
  <c r="D14" i="49"/>
  <c r="E14" i="49"/>
  <c r="F14" i="49"/>
  <c r="G14" i="49"/>
  <c r="A15" i="49"/>
  <c r="B15" i="49"/>
  <c r="C15" i="49"/>
  <c r="D15" i="49"/>
  <c r="E15" i="49"/>
  <c r="F15" i="49"/>
  <c r="G15" i="49"/>
  <c r="A16" i="49"/>
  <c r="B16" i="49"/>
  <c r="C16" i="49"/>
  <c r="D16" i="49"/>
  <c r="E16" i="49"/>
  <c r="F16" i="49"/>
  <c r="G16" i="49"/>
  <c r="A17" i="49"/>
  <c r="B17" i="49"/>
  <c r="C17" i="49"/>
  <c r="D17" i="49"/>
  <c r="E17" i="49"/>
  <c r="F17" i="49"/>
  <c r="G17" i="49"/>
  <c r="A18" i="49"/>
  <c r="B18" i="49"/>
  <c r="C18" i="49"/>
  <c r="D18" i="49"/>
  <c r="E18" i="49"/>
  <c r="F18" i="49"/>
  <c r="G18" i="49"/>
  <c r="A19" i="49"/>
  <c r="B19" i="49"/>
  <c r="C19" i="49"/>
  <c r="D19" i="49"/>
  <c r="E19" i="49"/>
  <c r="F19" i="49"/>
  <c r="G19" i="49"/>
  <c r="A20" i="49"/>
  <c r="B20" i="49"/>
  <c r="C20" i="49"/>
  <c r="D20" i="49"/>
  <c r="E20" i="49"/>
  <c r="F20" i="49"/>
  <c r="G20" i="49"/>
  <c r="A21" i="49"/>
  <c r="B21" i="49"/>
  <c r="C21" i="49"/>
  <c r="D21" i="49"/>
  <c r="E21" i="49"/>
  <c r="F21" i="49"/>
  <c r="G21" i="49"/>
  <c r="A22" i="49"/>
  <c r="B22" i="49"/>
  <c r="C22" i="49"/>
  <c r="D22" i="49"/>
  <c r="E22" i="49"/>
  <c r="F22" i="49"/>
  <c r="G22" i="49"/>
  <c r="A23" i="49"/>
  <c r="B23" i="49"/>
  <c r="C23" i="49"/>
  <c r="D23" i="49"/>
  <c r="E23" i="49"/>
  <c r="F23" i="49"/>
  <c r="G23" i="49"/>
  <c r="A24" i="49"/>
  <c r="B24" i="49"/>
  <c r="C24" i="49"/>
  <c r="D24" i="49"/>
  <c r="E24" i="49"/>
  <c r="F24" i="49"/>
  <c r="G24" i="49"/>
  <c r="A25" i="49"/>
  <c r="B25" i="49"/>
  <c r="C25" i="49"/>
  <c r="D25" i="49"/>
  <c r="E25" i="49"/>
  <c r="F25" i="49"/>
  <c r="G25" i="49"/>
  <c r="A26" i="49"/>
  <c r="B26" i="49"/>
  <c r="C26" i="49"/>
  <c r="D26" i="49"/>
  <c r="E26" i="49"/>
  <c r="F26" i="49"/>
  <c r="G26" i="49"/>
  <c r="A27" i="49"/>
  <c r="B27" i="49"/>
  <c r="C27" i="49"/>
  <c r="D27" i="49"/>
  <c r="K4" i="49" s="1"/>
  <c r="E27" i="49"/>
  <c r="F27" i="49"/>
  <c r="G27" i="49"/>
  <c r="A28" i="49"/>
  <c r="B28" i="49"/>
  <c r="C28" i="49"/>
  <c r="D28" i="49"/>
  <c r="E28" i="49"/>
  <c r="F28" i="49"/>
  <c r="G28" i="49"/>
  <c r="A29" i="49"/>
  <c r="B29" i="49"/>
  <c r="C29" i="49"/>
  <c r="D29" i="49"/>
  <c r="E29" i="49"/>
  <c r="F29" i="49"/>
  <c r="G29" i="49"/>
  <c r="A30" i="49"/>
  <c r="B30" i="49"/>
  <c r="C30" i="49"/>
  <c r="D30" i="49"/>
  <c r="E30" i="49"/>
  <c r="F30" i="49"/>
  <c r="G30" i="49"/>
  <c r="A31" i="49"/>
  <c r="B31" i="49"/>
  <c r="C31" i="49"/>
  <c r="D31" i="49"/>
  <c r="E31" i="49"/>
  <c r="F31" i="49"/>
  <c r="G31" i="49"/>
  <c r="A32" i="49"/>
  <c r="B32" i="49"/>
  <c r="C32" i="49"/>
  <c r="D32" i="49"/>
  <c r="E32" i="49"/>
  <c r="F32" i="49"/>
  <c r="G32" i="49"/>
  <c r="A33" i="49"/>
  <c r="B33" i="49"/>
  <c r="C33" i="49"/>
  <c r="D33" i="49"/>
  <c r="E33" i="49"/>
  <c r="F33" i="49"/>
  <c r="G33" i="49"/>
  <c r="A34" i="49"/>
  <c r="B34" i="49"/>
  <c r="C34" i="49"/>
  <c r="D34" i="49"/>
  <c r="K9" i="49" s="1"/>
  <c r="E34" i="49"/>
  <c r="F34" i="49"/>
  <c r="G34" i="49"/>
  <c r="A35" i="49"/>
  <c r="B35" i="49"/>
  <c r="C35" i="49"/>
  <c r="D35" i="49"/>
  <c r="E35" i="49"/>
  <c r="F35" i="49"/>
  <c r="G35" i="49"/>
  <c r="A36" i="49"/>
  <c r="B36" i="49"/>
  <c r="C36" i="49"/>
  <c r="D36" i="49"/>
  <c r="E36" i="49"/>
  <c r="F36" i="49"/>
  <c r="G36" i="49"/>
  <c r="A37" i="49"/>
  <c r="B37" i="49"/>
  <c r="C37" i="49"/>
  <c r="D37" i="49"/>
  <c r="E37" i="49"/>
  <c r="F37" i="49"/>
  <c r="G37" i="49"/>
  <c r="A38" i="49"/>
  <c r="B38" i="49"/>
  <c r="C38" i="49"/>
  <c r="D38" i="49"/>
  <c r="E38" i="49"/>
  <c r="F38" i="49"/>
  <c r="G38" i="49"/>
  <c r="A39" i="49"/>
  <c r="B39" i="49"/>
  <c r="C39" i="49"/>
  <c r="D39" i="49"/>
  <c r="E39" i="49"/>
  <c r="F39" i="49"/>
  <c r="G39" i="49"/>
  <c r="A40" i="49"/>
  <c r="B40" i="49"/>
  <c r="C40" i="49"/>
  <c r="D40" i="49"/>
  <c r="E40" i="49"/>
  <c r="F40" i="49"/>
  <c r="G40" i="49"/>
  <c r="A41" i="49"/>
  <c r="B41" i="49"/>
  <c r="C41" i="49"/>
  <c r="D41" i="49"/>
  <c r="E41" i="49"/>
  <c r="F41" i="49"/>
  <c r="G41" i="49"/>
  <c r="A42" i="49"/>
  <c r="B42" i="49"/>
  <c r="C42" i="49"/>
  <c r="D42" i="49"/>
  <c r="E42" i="49"/>
  <c r="F42" i="49"/>
  <c r="G42" i="49"/>
  <c r="A43" i="49"/>
  <c r="B43" i="49"/>
  <c r="C43" i="49"/>
  <c r="D43" i="49"/>
  <c r="E43" i="49"/>
  <c r="F43" i="49"/>
  <c r="G43" i="49"/>
  <c r="A44" i="49"/>
  <c r="B44" i="49"/>
  <c r="C44" i="49"/>
  <c r="D44" i="49"/>
  <c r="E44" i="49"/>
  <c r="F44" i="49"/>
  <c r="G44" i="49"/>
  <c r="A45" i="49"/>
  <c r="B45" i="49"/>
  <c r="C45" i="49"/>
  <c r="D45" i="49"/>
  <c r="E45" i="49"/>
  <c r="F45" i="49"/>
  <c r="G45" i="49"/>
  <c r="A46" i="49"/>
  <c r="B46" i="49"/>
  <c r="C46" i="49"/>
  <c r="D46" i="49"/>
  <c r="E46" i="49"/>
  <c r="F46" i="49"/>
  <c r="G46" i="49"/>
  <c r="A47" i="49"/>
  <c r="B47" i="49"/>
  <c r="C47" i="49"/>
  <c r="D47" i="49"/>
  <c r="E47" i="49"/>
  <c r="F47" i="49"/>
  <c r="G47" i="49"/>
  <c r="A48" i="49"/>
  <c r="B48" i="49"/>
  <c r="C48" i="49"/>
  <c r="D48" i="49"/>
  <c r="E48" i="49"/>
  <c r="F48" i="49"/>
  <c r="G48" i="49"/>
  <c r="A49" i="49"/>
  <c r="B49" i="49"/>
  <c r="C49" i="49"/>
  <c r="D49" i="49"/>
  <c r="E49" i="49"/>
  <c r="F49" i="49"/>
  <c r="G49" i="49"/>
  <c r="A50" i="49"/>
  <c r="B50" i="49"/>
  <c r="C50" i="49"/>
  <c r="D50" i="49"/>
  <c r="E50" i="49"/>
  <c r="F50" i="49"/>
  <c r="G50" i="49"/>
  <c r="A51" i="49"/>
  <c r="B51" i="49"/>
  <c r="C51" i="49"/>
  <c r="D51" i="49"/>
  <c r="E51" i="49"/>
  <c r="F51" i="49"/>
  <c r="G51" i="49"/>
  <c r="A52" i="49"/>
  <c r="B52" i="49"/>
  <c r="C52" i="49"/>
  <c r="D52" i="49"/>
  <c r="E52" i="49"/>
  <c r="F52" i="49"/>
  <c r="G52" i="49"/>
  <c r="B5" i="47"/>
  <c r="C5" i="47"/>
  <c r="D5" i="47"/>
  <c r="E5" i="47"/>
  <c r="F5" i="47"/>
  <c r="G5" i="47"/>
  <c r="H5" i="47"/>
  <c r="I5" i="47"/>
  <c r="J5" i="47"/>
  <c r="K5" i="47"/>
  <c r="B6" i="47"/>
  <c r="C6" i="47"/>
  <c r="D6" i="47"/>
  <c r="E6" i="47"/>
  <c r="F6" i="47"/>
  <c r="G6" i="47"/>
  <c r="H6" i="47"/>
  <c r="I6" i="47"/>
  <c r="J6" i="47"/>
  <c r="K6" i="47"/>
  <c r="C7" i="47"/>
  <c r="D7" i="47"/>
  <c r="E7" i="47"/>
  <c r="F7" i="47"/>
  <c r="G7" i="47"/>
  <c r="H7" i="47"/>
  <c r="I7" i="47"/>
  <c r="J7" i="47"/>
  <c r="K7" i="47"/>
  <c r="C8" i="47"/>
  <c r="D8" i="47"/>
  <c r="E8" i="47"/>
  <c r="F8" i="47"/>
  <c r="G8" i="47"/>
  <c r="H8" i="47"/>
  <c r="I8" i="47"/>
  <c r="J8" i="47"/>
  <c r="K8" i="47"/>
  <c r="B9" i="47"/>
  <c r="C9" i="47"/>
  <c r="D9" i="47"/>
  <c r="E9" i="47"/>
  <c r="F9" i="47"/>
  <c r="G9" i="47"/>
  <c r="H9" i="47"/>
  <c r="I9" i="47"/>
  <c r="J9" i="47"/>
  <c r="K9" i="47"/>
  <c r="C10" i="47"/>
  <c r="D10" i="47"/>
  <c r="E10" i="47"/>
  <c r="F10" i="47"/>
  <c r="G10" i="47"/>
  <c r="H10" i="47"/>
  <c r="I10" i="47"/>
  <c r="J10" i="47"/>
  <c r="K10" i="47"/>
  <c r="C11" i="47"/>
  <c r="D11" i="47"/>
  <c r="E11" i="47"/>
  <c r="F11" i="47"/>
  <c r="G11" i="47"/>
  <c r="H11" i="47"/>
  <c r="I11" i="47"/>
  <c r="J11" i="47"/>
  <c r="K11" i="47"/>
  <c r="C12" i="47"/>
  <c r="D12" i="47"/>
  <c r="E12" i="47"/>
  <c r="F12" i="47"/>
  <c r="G12" i="47"/>
  <c r="H12" i="47"/>
  <c r="I12" i="47"/>
  <c r="J12" i="47"/>
  <c r="K12" i="47"/>
  <c r="B13" i="47"/>
  <c r="C13" i="47"/>
  <c r="D13" i="47"/>
  <c r="E13" i="47"/>
  <c r="F13" i="47"/>
  <c r="G13" i="47"/>
  <c r="H13" i="47"/>
  <c r="I13" i="47"/>
  <c r="J13" i="47"/>
  <c r="K13" i="47"/>
  <c r="B14" i="47"/>
  <c r="C14" i="47"/>
  <c r="D14" i="47"/>
  <c r="E14" i="47"/>
  <c r="F14" i="47"/>
  <c r="G14" i="47"/>
  <c r="H14" i="47"/>
  <c r="I14" i="47"/>
  <c r="J14" i="47"/>
  <c r="K14" i="47"/>
  <c r="B15" i="47"/>
  <c r="C15" i="47"/>
  <c r="D15" i="47"/>
  <c r="E15" i="47"/>
  <c r="F15" i="47"/>
  <c r="G15" i="47"/>
  <c r="H15" i="47"/>
  <c r="I15" i="47"/>
  <c r="J15" i="47"/>
  <c r="K15" i="47"/>
  <c r="C16" i="47"/>
  <c r="D16" i="47"/>
  <c r="E16" i="47"/>
  <c r="F16" i="47"/>
  <c r="G16" i="47"/>
  <c r="H16" i="47"/>
  <c r="I16" i="47"/>
  <c r="J16" i="47"/>
  <c r="K16" i="47"/>
  <c r="B17" i="47"/>
  <c r="C17" i="47"/>
  <c r="D17" i="47"/>
  <c r="E17" i="47"/>
  <c r="F17" i="47"/>
  <c r="G17" i="47"/>
  <c r="H17" i="47"/>
  <c r="I17" i="47"/>
  <c r="J17" i="47"/>
  <c r="K17" i="47"/>
  <c r="C18" i="47"/>
  <c r="D18" i="47"/>
  <c r="E18" i="47"/>
  <c r="F18" i="47"/>
  <c r="G18" i="47"/>
  <c r="H18" i="47"/>
  <c r="I18" i="47"/>
  <c r="J18" i="47"/>
  <c r="K18" i="47"/>
  <c r="C19" i="47"/>
  <c r="D19" i="47"/>
  <c r="E19" i="47"/>
  <c r="F19" i="47"/>
  <c r="G19" i="47"/>
  <c r="H19" i="47"/>
  <c r="I19" i="47"/>
  <c r="J19" i="47"/>
  <c r="K19" i="47"/>
  <c r="K5" i="44"/>
  <c r="J5" i="44"/>
  <c r="I5" i="44"/>
  <c r="H5" i="44"/>
  <c r="G5" i="44"/>
  <c r="F5" i="44"/>
  <c r="E5" i="44"/>
  <c r="D5" i="44"/>
  <c r="C5" i="44"/>
  <c r="K19" i="44"/>
  <c r="J19" i="44"/>
  <c r="I19" i="44"/>
  <c r="H19" i="44"/>
  <c r="G19" i="44"/>
  <c r="F19" i="44"/>
  <c r="E19" i="44"/>
  <c r="D19" i="44"/>
  <c r="C19" i="44"/>
  <c r="B19" i="44"/>
  <c r="K18" i="44"/>
  <c r="J18" i="44"/>
  <c r="I18" i="44"/>
  <c r="H18" i="44"/>
  <c r="G18" i="44"/>
  <c r="F18" i="44"/>
  <c r="E18" i="44"/>
  <c r="D18" i="44"/>
  <c r="C18" i="44"/>
  <c r="B18" i="44"/>
  <c r="K17" i="44"/>
  <c r="J17" i="44"/>
  <c r="I17" i="44"/>
  <c r="H17" i="44"/>
  <c r="G17" i="44"/>
  <c r="F17" i="44"/>
  <c r="E17" i="44"/>
  <c r="D17" i="44"/>
  <c r="C17" i="44"/>
  <c r="B17" i="44"/>
  <c r="K16" i="44"/>
  <c r="J16" i="44"/>
  <c r="I16" i="44"/>
  <c r="H16" i="44"/>
  <c r="G16" i="44"/>
  <c r="F16" i="44"/>
  <c r="E16" i="44"/>
  <c r="D16" i="44"/>
  <c r="C16" i="44"/>
  <c r="B16" i="44"/>
  <c r="K15" i="44"/>
  <c r="J15" i="44"/>
  <c r="I15" i="44"/>
  <c r="H15" i="44"/>
  <c r="G15" i="44"/>
  <c r="F15" i="44"/>
  <c r="E15" i="44"/>
  <c r="D15" i="44"/>
  <c r="C15" i="44"/>
  <c r="B15" i="44"/>
  <c r="K14" i="44"/>
  <c r="J14" i="44"/>
  <c r="I14" i="44"/>
  <c r="H14" i="44"/>
  <c r="G14" i="44"/>
  <c r="F14" i="44"/>
  <c r="E14" i="44"/>
  <c r="D14" i="44"/>
  <c r="C14" i="44"/>
  <c r="B14" i="44"/>
  <c r="K13" i="44"/>
  <c r="J13" i="44"/>
  <c r="I13" i="44"/>
  <c r="H13" i="44"/>
  <c r="G13" i="44"/>
  <c r="F13" i="44"/>
  <c r="E13" i="44"/>
  <c r="D13" i="44"/>
  <c r="C13" i="44"/>
  <c r="B13" i="44"/>
  <c r="K12" i="44"/>
  <c r="J12" i="44"/>
  <c r="I12" i="44"/>
  <c r="H12" i="44"/>
  <c r="G12" i="44"/>
  <c r="F12" i="44"/>
  <c r="E12" i="44"/>
  <c r="D12" i="44"/>
  <c r="C12" i="44"/>
  <c r="B12" i="44"/>
  <c r="K11" i="44"/>
  <c r="J11" i="44"/>
  <c r="I11" i="44"/>
  <c r="H11" i="44"/>
  <c r="G11" i="44"/>
  <c r="F11" i="44"/>
  <c r="E11" i="44"/>
  <c r="D11" i="44"/>
  <c r="C11" i="44"/>
  <c r="B11" i="44"/>
  <c r="K10" i="44"/>
  <c r="J10" i="44"/>
  <c r="I10" i="44"/>
  <c r="H10" i="44"/>
  <c r="G10" i="44"/>
  <c r="F10" i="44"/>
  <c r="E10" i="44"/>
  <c r="D10" i="44"/>
  <c r="C10" i="44"/>
  <c r="B10" i="44"/>
  <c r="K9" i="44"/>
  <c r="J9" i="44"/>
  <c r="I9" i="44"/>
  <c r="H9" i="44"/>
  <c r="G9" i="44"/>
  <c r="F9" i="44"/>
  <c r="E9" i="44"/>
  <c r="D9" i="44"/>
  <c r="C9" i="44"/>
  <c r="B9" i="44"/>
  <c r="K8" i="44"/>
  <c r="J8" i="44"/>
  <c r="I8" i="44"/>
  <c r="H8" i="44"/>
  <c r="G8" i="44"/>
  <c r="F8" i="44"/>
  <c r="E8" i="44"/>
  <c r="D8" i="44"/>
  <c r="C8" i="44"/>
  <c r="K7" i="44"/>
  <c r="J7" i="44"/>
  <c r="I7" i="44"/>
  <c r="H7" i="44"/>
  <c r="G7" i="44"/>
  <c r="F7" i="44"/>
  <c r="E7" i="44"/>
  <c r="D7" i="44"/>
  <c r="C7" i="44"/>
  <c r="B7" i="44"/>
  <c r="K6" i="44"/>
  <c r="J6" i="44"/>
  <c r="I6" i="44"/>
  <c r="H6" i="44"/>
  <c r="G6" i="44"/>
  <c r="F6" i="44"/>
  <c r="E6" i="44"/>
  <c r="D6" i="44"/>
  <c r="C6" i="44"/>
  <c r="B6" i="44"/>
  <c r="T129" i="22"/>
  <c r="S129" i="22"/>
  <c r="R129" i="22"/>
  <c r="Q129" i="22"/>
  <c r="P129" i="22"/>
  <c r="O129" i="22"/>
  <c r="N129" i="22"/>
  <c r="M129" i="22"/>
  <c r="L129" i="22"/>
  <c r="K129" i="22"/>
  <c r="J129" i="22"/>
  <c r="I129" i="22"/>
  <c r="H129" i="22"/>
  <c r="G129" i="22"/>
  <c r="F129" i="22"/>
  <c r="E129" i="22"/>
  <c r="D129" i="22"/>
  <c r="C129" i="22"/>
  <c r="B129" i="22"/>
  <c r="A129" i="22"/>
  <c r="T128" i="22"/>
  <c r="S128" i="22"/>
  <c r="R128" i="22"/>
  <c r="Q128" i="22"/>
  <c r="P128" i="22"/>
  <c r="O128" i="22"/>
  <c r="N128" i="22"/>
  <c r="M128" i="22"/>
  <c r="L128" i="22"/>
  <c r="K128" i="22"/>
  <c r="J128" i="22"/>
  <c r="I128" i="22"/>
  <c r="H128" i="22"/>
  <c r="G128" i="22"/>
  <c r="F128" i="22"/>
  <c r="E128" i="22"/>
  <c r="D128" i="22"/>
  <c r="C128" i="22"/>
  <c r="B128" i="22"/>
  <c r="A128" i="22"/>
  <c r="T127" i="22"/>
  <c r="S127" i="22"/>
  <c r="R127" i="22"/>
  <c r="Q127" i="22"/>
  <c r="P127" i="22"/>
  <c r="O127" i="22"/>
  <c r="N127" i="22"/>
  <c r="M127" i="22"/>
  <c r="L127" i="22"/>
  <c r="K127" i="22"/>
  <c r="J127" i="22"/>
  <c r="I127" i="22"/>
  <c r="H127" i="22"/>
  <c r="G127" i="22"/>
  <c r="F127" i="22"/>
  <c r="E127" i="22"/>
  <c r="D127" i="22"/>
  <c r="C127" i="22"/>
  <c r="B127" i="22"/>
  <c r="A127" i="22"/>
  <c r="T126" i="22"/>
  <c r="S126" i="22"/>
  <c r="R126" i="22"/>
  <c r="Q126" i="22"/>
  <c r="P126" i="22"/>
  <c r="O126" i="22"/>
  <c r="N126" i="22"/>
  <c r="M126" i="22"/>
  <c r="L126" i="22"/>
  <c r="K126" i="22"/>
  <c r="J126" i="22"/>
  <c r="I126" i="22"/>
  <c r="H126" i="22"/>
  <c r="G126" i="22"/>
  <c r="F126" i="22"/>
  <c r="E126" i="22"/>
  <c r="D126" i="22"/>
  <c r="C126" i="22"/>
  <c r="B126" i="22"/>
  <c r="A126" i="22"/>
  <c r="T125" i="22"/>
  <c r="S125" i="22"/>
  <c r="R125" i="22"/>
  <c r="Q125" i="22"/>
  <c r="P125" i="22"/>
  <c r="O125" i="22"/>
  <c r="N125" i="22"/>
  <c r="M125" i="22"/>
  <c r="L125" i="22"/>
  <c r="K125" i="22"/>
  <c r="J125" i="22"/>
  <c r="I125" i="22"/>
  <c r="H125" i="22"/>
  <c r="G125" i="22"/>
  <c r="F125" i="22"/>
  <c r="E125" i="22"/>
  <c r="D125" i="22"/>
  <c r="C125" i="22"/>
  <c r="B125" i="22"/>
  <c r="A125" i="22"/>
  <c r="T124" i="22"/>
  <c r="S124" i="22"/>
  <c r="R124" i="22"/>
  <c r="Q124" i="22"/>
  <c r="P124" i="22"/>
  <c r="O124" i="22"/>
  <c r="N124" i="22"/>
  <c r="M124" i="22"/>
  <c r="L124" i="22"/>
  <c r="K124" i="22"/>
  <c r="J124" i="22"/>
  <c r="I124" i="22"/>
  <c r="H124" i="22"/>
  <c r="G124" i="22"/>
  <c r="F124" i="22"/>
  <c r="E124" i="22"/>
  <c r="D124" i="22"/>
  <c r="C124" i="22"/>
  <c r="B124" i="22"/>
  <c r="A124" i="22"/>
  <c r="T123" i="22"/>
  <c r="S123" i="22"/>
  <c r="R123" i="22"/>
  <c r="Q123" i="22"/>
  <c r="P123" i="22"/>
  <c r="O123" i="22"/>
  <c r="N123" i="22"/>
  <c r="M123" i="22"/>
  <c r="L123" i="22"/>
  <c r="K123" i="22"/>
  <c r="J123" i="22"/>
  <c r="I123" i="22"/>
  <c r="H123" i="22"/>
  <c r="G123" i="22"/>
  <c r="F123" i="22"/>
  <c r="E123" i="22"/>
  <c r="D123" i="22"/>
  <c r="C123" i="22"/>
  <c r="B123" i="22"/>
  <c r="A123" i="22"/>
  <c r="T122" i="22"/>
  <c r="S122" i="22"/>
  <c r="R122" i="22"/>
  <c r="Q122" i="22"/>
  <c r="P122" i="22"/>
  <c r="O122" i="22"/>
  <c r="N122" i="22"/>
  <c r="M122" i="22"/>
  <c r="L122" i="22"/>
  <c r="K122" i="22"/>
  <c r="J122" i="22"/>
  <c r="I122" i="22"/>
  <c r="H122" i="22"/>
  <c r="G122" i="22"/>
  <c r="F122" i="22"/>
  <c r="E122" i="22"/>
  <c r="D122" i="22"/>
  <c r="C122" i="22"/>
  <c r="B122" i="22"/>
  <c r="A122" i="22"/>
  <c r="T121" i="22"/>
  <c r="S121" i="22"/>
  <c r="R121" i="22"/>
  <c r="Q121" i="22"/>
  <c r="P121" i="22"/>
  <c r="O121" i="22"/>
  <c r="N121" i="22"/>
  <c r="M121" i="22"/>
  <c r="L121" i="22"/>
  <c r="K121" i="22"/>
  <c r="J121" i="22"/>
  <c r="I121" i="22"/>
  <c r="H121" i="22"/>
  <c r="G121" i="22"/>
  <c r="F121" i="22"/>
  <c r="E121" i="22"/>
  <c r="D121" i="22"/>
  <c r="C121" i="22"/>
  <c r="B121" i="22"/>
  <c r="A121" i="22"/>
  <c r="T120" i="22"/>
  <c r="S120" i="22"/>
  <c r="R120" i="22"/>
  <c r="Q120" i="22"/>
  <c r="P120" i="22"/>
  <c r="O120" i="22"/>
  <c r="N120" i="22"/>
  <c r="M120" i="22"/>
  <c r="L120" i="22"/>
  <c r="K120" i="22"/>
  <c r="J120" i="22"/>
  <c r="I120" i="22"/>
  <c r="H120" i="22"/>
  <c r="G120" i="22"/>
  <c r="F120" i="22"/>
  <c r="E120" i="22"/>
  <c r="D120" i="22"/>
  <c r="C120" i="22"/>
  <c r="B120" i="22"/>
  <c r="A120" i="22"/>
  <c r="T119" i="22"/>
  <c r="S119" i="22"/>
  <c r="R119" i="22"/>
  <c r="Q119" i="22"/>
  <c r="P119" i="22"/>
  <c r="O119" i="22"/>
  <c r="N119" i="22"/>
  <c r="M119" i="22"/>
  <c r="L119" i="22"/>
  <c r="K119" i="22"/>
  <c r="J119" i="22"/>
  <c r="I119" i="22"/>
  <c r="H119" i="22"/>
  <c r="G119" i="22"/>
  <c r="F119" i="22"/>
  <c r="E119" i="22"/>
  <c r="D119" i="22"/>
  <c r="C119" i="22"/>
  <c r="B119" i="22"/>
  <c r="A119" i="22"/>
  <c r="T118" i="22"/>
  <c r="S118" i="22"/>
  <c r="R118" i="22"/>
  <c r="Q118" i="22"/>
  <c r="P118" i="22"/>
  <c r="O118" i="22"/>
  <c r="N118" i="22"/>
  <c r="M118" i="22"/>
  <c r="L118" i="22"/>
  <c r="K118" i="22"/>
  <c r="J118" i="22"/>
  <c r="I118" i="22"/>
  <c r="H118" i="22"/>
  <c r="G118" i="22"/>
  <c r="F118" i="22"/>
  <c r="E118" i="22"/>
  <c r="D118" i="22"/>
  <c r="C118" i="22"/>
  <c r="B118" i="22"/>
  <c r="A118" i="22"/>
  <c r="T117" i="22"/>
  <c r="S117" i="22"/>
  <c r="R117" i="22"/>
  <c r="Q117" i="22"/>
  <c r="P117" i="22"/>
  <c r="O117" i="22"/>
  <c r="N117" i="22"/>
  <c r="M117" i="22"/>
  <c r="L117" i="22"/>
  <c r="K117" i="22"/>
  <c r="J117" i="22"/>
  <c r="I117" i="22"/>
  <c r="H117" i="22"/>
  <c r="G117" i="22"/>
  <c r="F117" i="22"/>
  <c r="E117" i="22"/>
  <c r="D117" i="22"/>
  <c r="C117" i="22"/>
  <c r="B117" i="22"/>
  <c r="A117" i="22"/>
  <c r="T116" i="22"/>
  <c r="S116" i="22"/>
  <c r="R116" i="22"/>
  <c r="Q116" i="22"/>
  <c r="P116" i="22"/>
  <c r="O116" i="22"/>
  <c r="N116" i="22"/>
  <c r="M116" i="22"/>
  <c r="L116" i="22"/>
  <c r="K116" i="22"/>
  <c r="J116" i="22"/>
  <c r="I116" i="22"/>
  <c r="H116" i="22"/>
  <c r="G116" i="22"/>
  <c r="F116" i="22"/>
  <c r="E116" i="22"/>
  <c r="D116" i="22"/>
  <c r="C116" i="22"/>
  <c r="B116" i="22"/>
  <c r="A116" i="22"/>
  <c r="T115" i="22"/>
  <c r="S115" i="22"/>
  <c r="R115" i="22"/>
  <c r="Q115" i="22"/>
  <c r="P115" i="22"/>
  <c r="O115" i="22"/>
  <c r="N115" i="22"/>
  <c r="M115" i="22"/>
  <c r="L115" i="22"/>
  <c r="K115" i="22"/>
  <c r="J115" i="22"/>
  <c r="I115" i="22"/>
  <c r="H115" i="22"/>
  <c r="G115" i="22"/>
  <c r="F115" i="22"/>
  <c r="E115" i="22"/>
  <c r="D115" i="22"/>
  <c r="C115" i="22"/>
  <c r="B115" i="22"/>
  <c r="A115" i="22"/>
  <c r="T114" i="22"/>
  <c r="S114" i="22"/>
  <c r="R114" i="22"/>
  <c r="Q114" i="22"/>
  <c r="P114" i="22"/>
  <c r="O114" i="22"/>
  <c r="N114" i="22"/>
  <c r="M114" i="22"/>
  <c r="L114" i="22"/>
  <c r="K114" i="22"/>
  <c r="J114" i="22"/>
  <c r="I114" i="22"/>
  <c r="H114" i="22"/>
  <c r="G114" i="22"/>
  <c r="F114" i="22"/>
  <c r="E114" i="22"/>
  <c r="D114" i="22"/>
  <c r="C114" i="22"/>
  <c r="B114" i="22"/>
  <c r="A114" i="22"/>
  <c r="T113" i="22"/>
  <c r="S113" i="22"/>
  <c r="R113" i="22"/>
  <c r="Q113" i="22"/>
  <c r="P113" i="22"/>
  <c r="O113" i="22"/>
  <c r="N113" i="22"/>
  <c r="M113" i="22"/>
  <c r="L113" i="22"/>
  <c r="K113" i="22"/>
  <c r="J113" i="22"/>
  <c r="I113" i="22"/>
  <c r="H113" i="22"/>
  <c r="G113" i="22"/>
  <c r="F113" i="22"/>
  <c r="E113" i="22"/>
  <c r="D113" i="22"/>
  <c r="C113" i="22"/>
  <c r="B113" i="22"/>
  <c r="A113" i="22"/>
  <c r="T112" i="22"/>
  <c r="S112" i="22"/>
  <c r="R112" i="22"/>
  <c r="Q112" i="22"/>
  <c r="P112" i="22"/>
  <c r="O112" i="22"/>
  <c r="N112" i="22"/>
  <c r="M112" i="22"/>
  <c r="L112" i="22"/>
  <c r="K112" i="22"/>
  <c r="J112" i="22"/>
  <c r="I112" i="22"/>
  <c r="H112" i="22"/>
  <c r="G112" i="22"/>
  <c r="F112" i="22"/>
  <c r="E112" i="22"/>
  <c r="D112" i="22"/>
  <c r="C112" i="22"/>
  <c r="B112" i="22"/>
  <c r="A112" i="22"/>
  <c r="T111" i="22"/>
  <c r="S111" i="22"/>
  <c r="R111" i="22"/>
  <c r="Q111" i="22"/>
  <c r="P111" i="22"/>
  <c r="O111" i="22"/>
  <c r="N111" i="22"/>
  <c r="M111" i="22"/>
  <c r="L111" i="22"/>
  <c r="K111" i="22"/>
  <c r="J111" i="22"/>
  <c r="I111" i="22"/>
  <c r="H111" i="22"/>
  <c r="G111" i="22"/>
  <c r="F111" i="22"/>
  <c r="E111" i="22"/>
  <c r="D111" i="22"/>
  <c r="C111" i="22"/>
  <c r="B111" i="22"/>
  <c r="A111" i="22"/>
  <c r="T110" i="22"/>
  <c r="S110" i="22"/>
  <c r="R110" i="22"/>
  <c r="Q110" i="22"/>
  <c r="P110" i="22"/>
  <c r="O110" i="22"/>
  <c r="N110" i="22"/>
  <c r="M110" i="22"/>
  <c r="L110" i="22"/>
  <c r="K110" i="22"/>
  <c r="J110" i="22"/>
  <c r="I110" i="22"/>
  <c r="H110" i="22"/>
  <c r="G110" i="22"/>
  <c r="F110" i="22"/>
  <c r="E110" i="22"/>
  <c r="D110" i="22"/>
  <c r="C110" i="22"/>
  <c r="B110" i="22"/>
  <c r="A110" i="22"/>
  <c r="T109" i="22"/>
  <c r="S109" i="22"/>
  <c r="R109" i="22"/>
  <c r="Q109" i="22"/>
  <c r="P109" i="22"/>
  <c r="O109" i="22"/>
  <c r="N109" i="22"/>
  <c r="M109" i="22"/>
  <c r="L109" i="22"/>
  <c r="K109" i="22"/>
  <c r="J109" i="22"/>
  <c r="I109" i="22"/>
  <c r="H109" i="22"/>
  <c r="G109" i="22"/>
  <c r="F109" i="22"/>
  <c r="E109" i="22"/>
  <c r="D109" i="22"/>
  <c r="C109" i="22"/>
  <c r="B109" i="22"/>
  <c r="A109" i="22"/>
  <c r="T108" i="22"/>
  <c r="S108" i="22"/>
  <c r="R108" i="22"/>
  <c r="Q108" i="22"/>
  <c r="P108" i="22"/>
  <c r="O108" i="22"/>
  <c r="N108" i="22"/>
  <c r="M108" i="22"/>
  <c r="L108" i="22"/>
  <c r="K108" i="22"/>
  <c r="J108" i="22"/>
  <c r="I108" i="22"/>
  <c r="H108" i="22"/>
  <c r="G108" i="22"/>
  <c r="F108" i="22"/>
  <c r="E108" i="22"/>
  <c r="D108" i="22"/>
  <c r="C108" i="22"/>
  <c r="B108" i="22"/>
  <c r="A108" i="22"/>
  <c r="T107" i="22"/>
  <c r="S107" i="22"/>
  <c r="R107" i="22"/>
  <c r="Q107" i="22"/>
  <c r="P107" i="22"/>
  <c r="O107" i="22"/>
  <c r="N107" i="22"/>
  <c r="M107" i="22"/>
  <c r="L107" i="22"/>
  <c r="K107" i="22"/>
  <c r="J107" i="22"/>
  <c r="I107" i="22"/>
  <c r="H107" i="22"/>
  <c r="G107" i="22"/>
  <c r="F107" i="22"/>
  <c r="E107" i="22"/>
  <c r="D107" i="22"/>
  <c r="C107" i="22"/>
  <c r="B107" i="22"/>
  <c r="A107" i="22"/>
  <c r="T106" i="22"/>
  <c r="S106" i="22"/>
  <c r="R106" i="22"/>
  <c r="Q106" i="22"/>
  <c r="P106" i="22"/>
  <c r="O106" i="22"/>
  <c r="N106" i="22"/>
  <c r="M106" i="22"/>
  <c r="L106" i="22"/>
  <c r="K106" i="22"/>
  <c r="J106" i="22"/>
  <c r="I106" i="22"/>
  <c r="H106" i="22"/>
  <c r="G106" i="22"/>
  <c r="F106" i="22"/>
  <c r="E106" i="22"/>
  <c r="D106" i="22"/>
  <c r="C106" i="22"/>
  <c r="B106" i="22"/>
  <c r="A106" i="22"/>
  <c r="T105" i="22"/>
  <c r="S105" i="22"/>
  <c r="R105" i="22"/>
  <c r="Q105" i="22"/>
  <c r="P105" i="22"/>
  <c r="O105" i="22"/>
  <c r="N105" i="22"/>
  <c r="M105" i="22"/>
  <c r="L105" i="22"/>
  <c r="K105" i="22"/>
  <c r="J105" i="22"/>
  <c r="I105" i="22"/>
  <c r="H105" i="22"/>
  <c r="G105" i="22"/>
  <c r="F105" i="22"/>
  <c r="E105" i="22"/>
  <c r="D105" i="22"/>
  <c r="C105" i="22"/>
  <c r="B105" i="22"/>
  <c r="A105" i="22"/>
  <c r="T104" i="22"/>
  <c r="S104" i="22"/>
  <c r="R104" i="22"/>
  <c r="Q104" i="22"/>
  <c r="P104" i="22"/>
  <c r="O104" i="22"/>
  <c r="N104" i="22"/>
  <c r="M104" i="22"/>
  <c r="L104" i="22"/>
  <c r="K104" i="22"/>
  <c r="J104" i="22"/>
  <c r="I104" i="22"/>
  <c r="H104" i="22"/>
  <c r="G104" i="22"/>
  <c r="F104" i="22"/>
  <c r="E104" i="22"/>
  <c r="D104" i="22"/>
  <c r="C104" i="22"/>
  <c r="B104" i="22"/>
  <c r="A104" i="22"/>
  <c r="T103" i="22"/>
  <c r="S103" i="22"/>
  <c r="R103" i="22"/>
  <c r="Q103" i="22"/>
  <c r="P103" i="22"/>
  <c r="O103" i="22"/>
  <c r="N103" i="22"/>
  <c r="M103" i="22"/>
  <c r="L103" i="22"/>
  <c r="K103" i="22"/>
  <c r="J103" i="22"/>
  <c r="I103" i="22"/>
  <c r="H103" i="22"/>
  <c r="G103" i="22"/>
  <c r="F103" i="22"/>
  <c r="E103" i="22"/>
  <c r="D103" i="22"/>
  <c r="C103" i="22"/>
  <c r="B103" i="22"/>
  <c r="A103" i="22"/>
  <c r="T102" i="22"/>
  <c r="S102" i="22"/>
  <c r="R102" i="22"/>
  <c r="Q102" i="22"/>
  <c r="P102" i="22"/>
  <c r="O102" i="22"/>
  <c r="N102" i="22"/>
  <c r="M102" i="22"/>
  <c r="L102" i="22"/>
  <c r="K102" i="22"/>
  <c r="J102" i="22"/>
  <c r="I102" i="22"/>
  <c r="H102" i="22"/>
  <c r="G102" i="22"/>
  <c r="F102" i="22"/>
  <c r="E102" i="22"/>
  <c r="D102" i="22"/>
  <c r="C102" i="22"/>
  <c r="B102" i="22"/>
  <c r="A102" i="22"/>
  <c r="T101" i="22"/>
  <c r="S101" i="22"/>
  <c r="R101" i="22"/>
  <c r="Q101" i="22"/>
  <c r="P101" i="22"/>
  <c r="O101" i="22"/>
  <c r="N101" i="22"/>
  <c r="M101" i="22"/>
  <c r="L101" i="22"/>
  <c r="K101" i="22"/>
  <c r="J101" i="22"/>
  <c r="I101" i="22"/>
  <c r="H101" i="22"/>
  <c r="G101" i="22"/>
  <c r="F101" i="22"/>
  <c r="E101" i="22"/>
  <c r="D101" i="22"/>
  <c r="C101" i="22"/>
  <c r="B101" i="22"/>
  <c r="A101" i="22"/>
  <c r="T100" i="22"/>
  <c r="S100" i="22"/>
  <c r="R100" i="22"/>
  <c r="Q100" i="22"/>
  <c r="P100" i="22"/>
  <c r="O100" i="22"/>
  <c r="N100" i="22"/>
  <c r="M100" i="22"/>
  <c r="L100" i="22"/>
  <c r="K100" i="22"/>
  <c r="J100" i="22"/>
  <c r="I100" i="22"/>
  <c r="H100" i="22"/>
  <c r="G100" i="22"/>
  <c r="F100" i="22"/>
  <c r="E100" i="22"/>
  <c r="D100" i="22"/>
  <c r="C100" i="22"/>
  <c r="B100" i="22"/>
  <c r="A100" i="22"/>
  <c r="T99" i="22"/>
  <c r="S99" i="22"/>
  <c r="R99" i="22"/>
  <c r="Q99" i="22"/>
  <c r="P99" i="22"/>
  <c r="O99" i="22"/>
  <c r="N99" i="22"/>
  <c r="M99" i="22"/>
  <c r="L99" i="22"/>
  <c r="K99" i="22"/>
  <c r="J99" i="22"/>
  <c r="I99" i="22"/>
  <c r="H99" i="22"/>
  <c r="G99" i="22"/>
  <c r="F99" i="22"/>
  <c r="E99" i="22"/>
  <c r="D99" i="22"/>
  <c r="C99" i="22"/>
  <c r="B99" i="22"/>
  <c r="A99" i="22"/>
  <c r="T98" i="22"/>
  <c r="S98" i="22"/>
  <c r="R98" i="22"/>
  <c r="Q98" i="22"/>
  <c r="P98" i="22"/>
  <c r="O98" i="22"/>
  <c r="N98" i="22"/>
  <c r="M98" i="22"/>
  <c r="L98" i="22"/>
  <c r="K98" i="22"/>
  <c r="J98" i="22"/>
  <c r="I98" i="22"/>
  <c r="H98" i="22"/>
  <c r="G98" i="22"/>
  <c r="F98" i="22"/>
  <c r="E98" i="22"/>
  <c r="D98" i="22"/>
  <c r="C98" i="22"/>
  <c r="B98" i="22"/>
  <c r="A98" i="22"/>
  <c r="T97" i="22"/>
  <c r="S97" i="22"/>
  <c r="R97" i="22"/>
  <c r="Q97" i="22"/>
  <c r="P97" i="22"/>
  <c r="O97" i="22"/>
  <c r="N97" i="22"/>
  <c r="M97" i="22"/>
  <c r="L97" i="22"/>
  <c r="K97" i="22"/>
  <c r="J97" i="22"/>
  <c r="I97" i="22"/>
  <c r="H97" i="22"/>
  <c r="G97" i="22"/>
  <c r="F97" i="22"/>
  <c r="E97" i="22"/>
  <c r="D97" i="22"/>
  <c r="C97" i="22"/>
  <c r="B97" i="22"/>
  <c r="A97" i="22"/>
  <c r="T96" i="22"/>
  <c r="S96" i="22"/>
  <c r="R96" i="22"/>
  <c r="Q96" i="22"/>
  <c r="P96" i="22"/>
  <c r="O96" i="22"/>
  <c r="N96" i="22"/>
  <c r="M96" i="22"/>
  <c r="L96" i="22"/>
  <c r="K96" i="22"/>
  <c r="J96" i="22"/>
  <c r="I96" i="22"/>
  <c r="H96" i="22"/>
  <c r="G96" i="22"/>
  <c r="F96" i="22"/>
  <c r="E96" i="22"/>
  <c r="D96" i="22"/>
  <c r="C96" i="22"/>
  <c r="B96" i="22"/>
  <c r="A96" i="22"/>
  <c r="T95" i="22"/>
  <c r="S95" i="22"/>
  <c r="R95" i="22"/>
  <c r="Q95" i="22"/>
  <c r="P95" i="22"/>
  <c r="O95" i="22"/>
  <c r="N95" i="22"/>
  <c r="M95" i="22"/>
  <c r="L95" i="22"/>
  <c r="K95" i="22"/>
  <c r="J95" i="22"/>
  <c r="I95" i="22"/>
  <c r="H95" i="22"/>
  <c r="G95" i="22"/>
  <c r="F95" i="22"/>
  <c r="E95" i="22"/>
  <c r="D95" i="22"/>
  <c r="C95" i="22"/>
  <c r="B95" i="22"/>
  <c r="A95" i="22"/>
  <c r="T94" i="22"/>
  <c r="S94" i="22"/>
  <c r="R94" i="22"/>
  <c r="Q94" i="22"/>
  <c r="P94" i="22"/>
  <c r="O94" i="22"/>
  <c r="N94" i="22"/>
  <c r="M94" i="22"/>
  <c r="L94" i="22"/>
  <c r="K94" i="22"/>
  <c r="J94" i="22"/>
  <c r="I94" i="22"/>
  <c r="H94" i="22"/>
  <c r="G94" i="22"/>
  <c r="F94" i="22"/>
  <c r="E94" i="22"/>
  <c r="D94" i="22"/>
  <c r="C94" i="22"/>
  <c r="B94" i="22"/>
  <c r="A94" i="22"/>
  <c r="T93" i="22"/>
  <c r="S93" i="22"/>
  <c r="R93" i="22"/>
  <c r="Q93" i="22"/>
  <c r="P93" i="22"/>
  <c r="O93" i="22"/>
  <c r="N93" i="22"/>
  <c r="M93" i="22"/>
  <c r="L93" i="22"/>
  <c r="K93" i="22"/>
  <c r="J93" i="22"/>
  <c r="I93" i="22"/>
  <c r="H93" i="22"/>
  <c r="G93" i="22"/>
  <c r="F93" i="22"/>
  <c r="E93" i="22"/>
  <c r="D93" i="22"/>
  <c r="C93" i="22"/>
  <c r="B93" i="22"/>
  <c r="A93" i="22"/>
  <c r="T92" i="22"/>
  <c r="S92" i="22"/>
  <c r="R92" i="22"/>
  <c r="Q92" i="22"/>
  <c r="P92" i="22"/>
  <c r="O92" i="22"/>
  <c r="N92" i="22"/>
  <c r="M92" i="22"/>
  <c r="L92" i="22"/>
  <c r="K92" i="22"/>
  <c r="J92" i="22"/>
  <c r="I92" i="22"/>
  <c r="H92" i="22"/>
  <c r="G92" i="22"/>
  <c r="F92" i="22"/>
  <c r="E92" i="22"/>
  <c r="D92" i="22"/>
  <c r="C92" i="22"/>
  <c r="B92" i="22"/>
  <c r="A92" i="22"/>
  <c r="T91" i="22"/>
  <c r="S91" i="22"/>
  <c r="R91" i="22"/>
  <c r="Q91" i="22"/>
  <c r="P91" i="22"/>
  <c r="O91" i="22"/>
  <c r="N91" i="22"/>
  <c r="M91" i="22"/>
  <c r="L91" i="22"/>
  <c r="K91" i="22"/>
  <c r="J91" i="22"/>
  <c r="I91" i="22"/>
  <c r="H91" i="22"/>
  <c r="G91" i="22"/>
  <c r="F91" i="22"/>
  <c r="E91" i="22"/>
  <c r="D91" i="22"/>
  <c r="C91" i="22"/>
  <c r="B91" i="22"/>
  <c r="A91" i="22"/>
  <c r="T90" i="22"/>
  <c r="S90" i="22"/>
  <c r="R90" i="22"/>
  <c r="Q90" i="22"/>
  <c r="P90" i="22"/>
  <c r="O90" i="22"/>
  <c r="N90" i="22"/>
  <c r="M90" i="22"/>
  <c r="L90" i="22"/>
  <c r="K90" i="22"/>
  <c r="J90" i="22"/>
  <c r="I90" i="22"/>
  <c r="H90" i="22"/>
  <c r="G90" i="22"/>
  <c r="F90" i="22"/>
  <c r="E90" i="22"/>
  <c r="D90" i="22"/>
  <c r="C90" i="22"/>
  <c r="B90" i="22"/>
  <c r="A90" i="22"/>
  <c r="T89" i="22"/>
  <c r="S89" i="22"/>
  <c r="R89" i="22"/>
  <c r="Q89" i="22"/>
  <c r="P89" i="22"/>
  <c r="O89" i="22"/>
  <c r="N89" i="22"/>
  <c r="M89" i="22"/>
  <c r="L89" i="22"/>
  <c r="K89" i="22"/>
  <c r="J89" i="22"/>
  <c r="I89" i="22"/>
  <c r="H89" i="22"/>
  <c r="G89" i="22"/>
  <c r="F89" i="22"/>
  <c r="E89" i="22"/>
  <c r="D89" i="22"/>
  <c r="C89" i="22"/>
  <c r="B89" i="22"/>
  <c r="A89" i="22"/>
  <c r="T88" i="22"/>
  <c r="S88" i="22"/>
  <c r="R88" i="22"/>
  <c r="Q88" i="22"/>
  <c r="P88" i="22"/>
  <c r="O88" i="22"/>
  <c r="N88" i="22"/>
  <c r="M88" i="22"/>
  <c r="L88" i="22"/>
  <c r="K88" i="22"/>
  <c r="J88" i="22"/>
  <c r="I88" i="22"/>
  <c r="H88" i="22"/>
  <c r="G88" i="22"/>
  <c r="F88" i="22"/>
  <c r="E88" i="22"/>
  <c r="D88" i="22"/>
  <c r="C88" i="22"/>
  <c r="B88" i="22"/>
  <c r="A88" i="22"/>
  <c r="T87" i="22"/>
  <c r="S87" i="22"/>
  <c r="R87" i="22"/>
  <c r="Q87" i="22"/>
  <c r="P87" i="22"/>
  <c r="O87" i="22"/>
  <c r="N87" i="22"/>
  <c r="M87" i="22"/>
  <c r="L87" i="22"/>
  <c r="K87" i="22"/>
  <c r="J87" i="22"/>
  <c r="I87" i="22"/>
  <c r="H87" i="22"/>
  <c r="G87" i="22"/>
  <c r="F87" i="22"/>
  <c r="E87" i="22"/>
  <c r="D87" i="22"/>
  <c r="C87" i="22"/>
  <c r="B87" i="22"/>
  <c r="A87" i="22"/>
  <c r="T86" i="22"/>
  <c r="S86" i="22"/>
  <c r="R86" i="22"/>
  <c r="Q86" i="22"/>
  <c r="P86" i="22"/>
  <c r="O86" i="22"/>
  <c r="N86" i="22"/>
  <c r="M86" i="22"/>
  <c r="L86" i="22"/>
  <c r="K86" i="22"/>
  <c r="J86" i="22"/>
  <c r="I86" i="22"/>
  <c r="H86" i="22"/>
  <c r="G86" i="22"/>
  <c r="F86" i="22"/>
  <c r="E86" i="22"/>
  <c r="D86" i="22"/>
  <c r="C86" i="22"/>
  <c r="B86" i="22"/>
  <c r="A86" i="22"/>
  <c r="T85" i="22"/>
  <c r="S85" i="22"/>
  <c r="R85" i="22"/>
  <c r="Q85" i="22"/>
  <c r="P85" i="22"/>
  <c r="O85" i="22"/>
  <c r="N85" i="22"/>
  <c r="M85" i="22"/>
  <c r="L85" i="22"/>
  <c r="K85" i="22"/>
  <c r="J85" i="22"/>
  <c r="I85" i="22"/>
  <c r="H85" i="22"/>
  <c r="G85" i="22"/>
  <c r="F85" i="22"/>
  <c r="E85" i="22"/>
  <c r="D85" i="22"/>
  <c r="C85" i="22"/>
  <c r="B85" i="22"/>
  <c r="A85" i="22"/>
  <c r="T84" i="22"/>
  <c r="S84" i="22"/>
  <c r="R84" i="22"/>
  <c r="Q84" i="22"/>
  <c r="P84" i="22"/>
  <c r="O84" i="22"/>
  <c r="N84" i="22"/>
  <c r="M84" i="22"/>
  <c r="L84" i="22"/>
  <c r="K84" i="22"/>
  <c r="J84" i="22"/>
  <c r="I84" i="22"/>
  <c r="H84" i="22"/>
  <c r="G84" i="22"/>
  <c r="F84" i="22"/>
  <c r="E84" i="22"/>
  <c r="D84" i="22"/>
  <c r="C84" i="22"/>
  <c r="B84" i="22"/>
  <c r="A84" i="22"/>
  <c r="T83" i="22"/>
  <c r="S83" i="22"/>
  <c r="R83" i="22"/>
  <c r="Q83" i="22"/>
  <c r="P83" i="22"/>
  <c r="O83" i="22"/>
  <c r="N83" i="22"/>
  <c r="M83" i="22"/>
  <c r="L83" i="22"/>
  <c r="K83" i="22"/>
  <c r="J83" i="22"/>
  <c r="I83" i="22"/>
  <c r="H83" i="22"/>
  <c r="G83" i="22"/>
  <c r="F83" i="22"/>
  <c r="E83" i="22"/>
  <c r="D83" i="22"/>
  <c r="C83" i="22"/>
  <c r="B83" i="22"/>
  <c r="A83" i="22"/>
  <c r="T82" i="22"/>
  <c r="S82" i="22"/>
  <c r="R82" i="22"/>
  <c r="Q82" i="22"/>
  <c r="P82" i="22"/>
  <c r="O82" i="22"/>
  <c r="N82" i="22"/>
  <c r="M82" i="22"/>
  <c r="L82" i="22"/>
  <c r="K82" i="22"/>
  <c r="J82" i="22"/>
  <c r="I82" i="22"/>
  <c r="H82" i="22"/>
  <c r="G82" i="22"/>
  <c r="F82" i="22"/>
  <c r="E82" i="22"/>
  <c r="D82" i="22"/>
  <c r="C82" i="22"/>
  <c r="B82" i="22"/>
  <c r="A82" i="22"/>
  <c r="T81" i="22"/>
  <c r="S81" i="22"/>
  <c r="R81" i="22"/>
  <c r="Q81" i="22"/>
  <c r="P81" i="22"/>
  <c r="O81" i="22"/>
  <c r="N81" i="22"/>
  <c r="M81" i="22"/>
  <c r="L81" i="22"/>
  <c r="K81" i="22"/>
  <c r="J81" i="22"/>
  <c r="I81" i="22"/>
  <c r="H81" i="22"/>
  <c r="G81" i="22"/>
  <c r="F81" i="22"/>
  <c r="E81" i="22"/>
  <c r="D81" i="22"/>
  <c r="C81" i="22"/>
  <c r="B81" i="22"/>
  <c r="A81" i="22"/>
  <c r="T80" i="22"/>
  <c r="S80" i="22"/>
  <c r="R80" i="22"/>
  <c r="Q80" i="22"/>
  <c r="P80" i="22"/>
  <c r="O80" i="22"/>
  <c r="N80" i="22"/>
  <c r="M80" i="22"/>
  <c r="L80" i="22"/>
  <c r="K80" i="22"/>
  <c r="J80" i="22"/>
  <c r="I80" i="22"/>
  <c r="H80" i="22"/>
  <c r="G80" i="22"/>
  <c r="F80" i="22"/>
  <c r="E80" i="22"/>
  <c r="D80" i="22"/>
  <c r="C80" i="22"/>
  <c r="B80" i="22"/>
  <c r="A80" i="22"/>
  <c r="T79" i="22"/>
  <c r="S79" i="22"/>
  <c r="R79" i="22"/>
  <c r="Q79" i="22"/>
  <c r="P79" i="22"/>
  <c r="O79" i="22"/>
  <c r="N79" i="22"/>
  <c r="M79" i="22"/>
  <c r="L79" i="22"/>
  <c r="K79" i="22"/>
  <c r="J79" i="22"/>
  <c r="I79" i="22"/>
  <c r="H79" i="22"/>
  <c r="G79" i="22"/>
  <c r="F79" i="22"/>
  <c r="E79" i="22"/>
  <c r="D79" i="22"/>
  <c r="C79" i="22"/>
  <c r="B79" i="22"/>
  <c r="A79" i="22"/>
  <c r="T78" i="22"/>
  <c r="S78" i="22"/>
  <c r="R78" i="22"/>
  <c r="Q78" i="22"/>
  <c r="P78" i="22"/>
  <c r="O78" i="22"/>
  <c r="N78" i="22"/>
  <c r="M78" i="22"/>
  <c r="L78" i="22"/>
  <c r="K78" i="22"/>
  <c r="J78" i="22"/>
  <c r="I78" i="22"/>
  <c r="H78" i="22"/>
  <c r="G78" i="22"/>
  <c r="F78" i="22"/>
  <c r="E78" i="22"/>
  <c r="D78" i="22"/>
  <c r="C78" i="22"/>
  <c r="B78" i="22"/>
  <c r="A78" i="22"/>
  <c r="T77" i="22"/>
  <c r="S77" i="22"/>
  <c r="R77" i="22"/>
  <c r="Q77" i="22"/>
  <c r="P77" i="22"/>
  <c r="O77" i="22"/>
  <c r="N77" i="22"/>
  <c r="M77" i="22"/>
  <c r="L77" i="22"/>
  <c r="K77" i="22"/>
  <c r="J77" i="22"/>
  <c r="I77" i="22"/>
  <c r="H77" i="22"/>
  <c r="G77" i="22"/>
  <c r="F77" i="22"/>
  <c r="E77" i="22"/>
  <c r="D77" i="22"/>
  <c r="C77" i="22"/>
  <c r="B77" i="22"/>
  <c r="A77" i="22"/>
  <c r="T76" i="22"/>
  <c r="S76" i="22"/>
  <c r="R76" i="22"/>
  <c r="Q76" i="22"/>
  <c r="P76" i="22"/>
  <c r="O76" i="22"/>
  <c r="N76" i="22"/>
  <c r="M76" i="22"/>
  <c r="L76" i="22"/>
  <c r="K76" i="22"/>
  <c r="J76" i="22"/>
  <c r="I76" i="22"/>
  <c r="H76" i="22"/>
  <c r="G76" i="22"/>
  <c r="F76" i="22"/>
  <c r="E76" i="22"/>
  <c r="D76" i="22"/>
  <c r="C76" i="22"/>
  <c r="B76" i="22"/>
  <c r="A76" i="22"/>
  <c r="T75" i="22"/>
  <c r="S75" i="22"/>
  <c r="R75" i="22"/>
  <c r="Q75" i="22"/>
  <c r="P75" i="22"/>
  <c r="O75" i="22"/>
  <c r="N75" i="22"/>
  <c r="M75" i="22"/>
  <c r="L75" i="22"/>
  <c r="K75" i="22"/>
  <c r="J75" i="22"/>
  <c r="I75" i="22"/>
  <c r="H75" i="22"/>
  <c r="G75" i="22"/>
  <c r="F75" i="22"/>
  <c r="E75" i="22"/>
  <c r="D75" i="22"/>
  <c r="C75" i="22"/>
  <c r="B75" i="22"/>
  <c r="A75" i="22"/>
  <c r="T74" i="22"/>
  <c r="S74" i="22"/>
  <c r="R74" i="22"/>
  <c r="Q74" i="22"/>
  <c r="P74" i="22"/>
  <c r="O74" i="22"/>
  <c r="N74" i="22"/>
  <c r="M74" i="22"/>
  <c r="L74" i="22"/>
  <c r="K74" i="22"/>
  <c r="J74" i="22"/>
  <c r="I74" i="22"/>
  <c r="H74" i="22"/>
  <c r="G74" i="22"/>
  <c r="F74" i="22"/>
  <c r="E74" i="22"/>
  <c r="D74" i="22"/>
  <c r="C74" i="22"/>
  <c r="B74" i="22"/>
  <c r="A74" i="22"/>
  <c r="T73" i="22"/>
  <c r="S73" i="22"/>
  <c r="R73" i="22"/>
  <c r="Q73" i="22"/>
  <c r="P73" i="22"/>
  <c r="O73" i="22"/>
  <c r="N73" i="22"/>
  <c r="M73" i="22"/>
  <c r="L73" i="22"/>
  <c r="K73" i="22"/>
  <c r="J73" i="22"/>
  <c r="I73" i="22"/>
  <c r="H73" i="22"/>
  <c r="G73" i="22"/>
  <c r="F73" i="22"/>
  <c r="E73" i="22"/>
  <c r="D73" i="22"/>
  <c r="C73" i="22"/>
  <c r="B73" i="22"/>
  <c r="A73" i="22"/>
  <c r="T72" i="22"/>
  <c r="S72" i="22"/>
  <c r="R72" i="22"/>
  <c r="Q72" i="22"/>
  <c r="P72" i="22"/>
  <c r="O72" i="22"/>
  <c r="N72" i="22"/>
  <c r="M72" i="22"/>
  <c r="L72" i="22"/>
  <c r="K72" i="22"/>
  <c r="J72" i="22"/>
  <c r="I72" i="22"/>
  <c r="H72" i="22"/>
  <c r="G72" i="22"/>
  <c r="F72" i="22"/>
  <c r="E72" i="22"/>
  <c r="D72" i="22"/>
  <c r="C72" i="22"/>
  <c r="B72" i="22"/>
  <c r="A72" i="22"/>
  <c r="T71" i="22"/>
  <c r="S71" i="22"/>
  <c r="R71" i="22"/>
  <c r="Q71" i="22"/>
  <c r="P71" i="22"/>
  <c r="O71" i="22"/>
  <c r="N71" i="22"/>
  <c r="M71" i="22"/>
  <c r="L71" i="22"/>
  <c r="K71" i="22"/>
  <c r="J71" i="22"/>
  <c r="I71" i="22"/>
  <c r="H71" i="22"/>
  <c r="G71" i="22"/>
  <c r="F71" i="22"/>
  <c r="E71" i="22"/>
  <c r="D71" i="22"/>
  <c r="C71" i="22"/>
  <c r="B71" i="22"/>
  <c r="A71" i="22"/>
  <c r="T70" i="22"/>
  <c r="S70" i="22"/>
  <c r="R70" i="22"/>
  <c r="Q70" i="22"/>
  <c r="P70" i="22"/>
  <c r="O70" i="22"/>
  <c r="N70" i="22"/>
  <c r="M70" i="22"/>
  <c r="L70" i="22"/>
  <c r="K70" i="22"/>
  <c r="J70" i="22"/>
  <c r="I70" i="22"/>
  <c r="H70" i="22"/>
  <c r="G70" i="22"/>
  <c r="F70" i="22"/>
  <c r="E70" i="22"/>
  <c r="D70" i="22"/>
  <c r="C70" i="22"/>
  <c r="B70" i="22"/>
  <c r="A70" i="22"/>
  <c r="S69" i="22"/>
  <c r="R69" i="22"/>
  <c r="Q69" i="22"/>
  <c r="P69" i="22"/>
  <c r="O69" i="22"/>
  <c r="N69" i="22"/>
  <c r="M69" i="22"/>
  <c r="L69" i="22"/>
  <c r="K69" i="22"/>
  <c r="J69" i="22"/>
  <c r="I69" i="22"/>
  <c r="H69" i="22"/>
  <c r="G69" i="22"/>
  <c r="F69" i="22"/>
  <c r="E69" i="22"/>
  <c r="D69" i="22"/>
  <c r="C69" i="22"/>
  <c r="B69" i="22"/>
  <c r="A69" i="22"/>
  <c r="T129" i="21"/>
  <c r="S129" i="21"/>
  <c r="R129" i="21"/>
  <c r="Q129" i="21"/>
  <c r="P129" i="21"/>
  <c r="O129" i="21"/>
  <c r="N129" i="21"/>
  <c r="M129" i="21"/>
  <c r="L129" i="21"/>
  <c r="K129" i="21"/>
  <c r="J129" i="21"/>
  <c r="I129" i="21"/>
  <c r="H129" i="21"/>
  <c r="G129" i="21"/>
  <c r="F129" i="21"/>
  <c r="E129" i="21"/>
  <c r="D129" i="21"/>
  <c r="C129" i="21"/>
  <c r="B129" i="21"/>
  <c r="A129" i="21"/>
  <c r="T128" i="21"/>
  <c r="S128" i="21"/>
  <c r="R128" i="21"/>
  <c r="Q128" i="21"/>
  <c r="P128" i="21"/>
  <c r="O128" i="21"/>
  <c r="N128" i="21"/>
  <c r="M128" i="21"/>
  <c r="L128" i="21"/>
  <c r="K128" i="21"/>
  <c r="J128" i="21"/>
  <c r="I128" i="21"/>
  <c r="H128" i="21"/>
  <c r="G128" i="21"/>
  <c r="F128" i="21"/>
  <c r="E128" i="21"/>
  <c r="D128" i="21"/>
  <c r="C128" i="21"/>
  <c r="B128" i="21"/>
  <c r="A128" i="21"/>
  <c r="T127" i="21"/>
  <c r="S127" i="21"/>
  <c r="R127" i="21"/>
  <c r="Q127" i="21"/>
  <c r="P127" i="21"/>
  <c r="O127" i="21"/>
  <c r="N127" i="21"/>
  <c r="M127" i="21"/>
  <c r="L127" i="21"/>
  <c r="K127" i="21"/>
  <c r="J127" i="21"/>
  <c r="I127" i="21"/>
  <c r="H127" i="21"/>
  <c r="G127" i="21"/>
  <c r="F127" i="21"/>
  <c r="E127" i="21"/>
  <c r="D127" i="21"/>
  <c r="C127" i="21"/>
  <c r="B127" i="21"/>
  <c r="A127" i="21"/>
  <c r="T126" i="21"/>
  <c r="S126" i="21"/>
  <c r="R126" i="21"/>
  <c r="Q126" i="21"/>
  <c r="P126" i="21"/>
  <c r="O126" i="21"/>
  <c r="N126" i="21"/>
  <c r="M126" i="21"/>
  <c r="L126" i="21"/>
  <c r="K126" i="21"/>
  <c r="J126" i="21"/>
  <c r="I126" i="21"/>
  <c r="H126" i="21"/>
  <c r="G126" i="21"/>
  <c r="F126" i="21"/>
  <c r="E126" i="21"/>
  <c r="D126" i="21"/>
  <c r="C126" i="21"/>
  <c r="B126" i="21"/>
  <c r="A126" i="21"/>
  <c r="T125" i="21"/>
  <c r="S125" i="21"/>
  <c r="R125" i="21"/>
  <c r="Q125" i="21"/>
  <c r="P125" i="21"/>
  <c r="O125" i="21"/>
  <c r="N125" i="21"/>
  <c r="M125" i="21"/>
  <c r="L125" i="21"/>
  <c r="K125" i="21"/>
  <c r="J125" i="21"/>
  <c r="I125" i="21"/>
  <c r="H125" i="21"/>
  <c r="G125" i="21"/>
  <c r="F125" i="21"/>
  <c r="E125" i="21"/>
  <c r="D125" i="21"/>
  <c r="C125" i="21"/>
  <c r="B125" i="21"/>
  <c r="A125" i="21"/>
  <c r="T124" i="21"/>
  <c r="S124" i="21"/>
  <c r="R124" i="21"/>
  <c r="Q124" i="21"/>
  <c r="P124" i="21"/>
  <c r="O124" i="21"/>
  <c r="N124" i="21"/>
  <c r="M124" i="21"/>
  <c r="L124" i="21"/>
  <c r="K124" i="21"/>
  <c r="J124" i="21"/>
  <c r="I124" i="21"/>
  <c r="H124" i="21"/>
  <c r="G124" i="21"/>
  <c r="F124" i="21"/>
  <c r="E124" i="21"/>
  <c r="D124" i="21"/>
  <c r="C124" i="21"/>
  <c r="B124" i="21"/>
  <c r="A124" i="21"/>
  <c r="T123" i="21"/>
  <c r="S123" i="21"/>
  <c r="R123" i="21"/>
  <c r="Q123" i="21"/>
  <c r="P123" i="21"/>
  <c r="O123" i="21"/>
  <c r="N123" i="21"/>
  <c r="M123" i="21"/>
  <c r="L123" i="21"/>
  <c r="K123" i="21"/>
  <c r="J123" i="21"/>
  <c r="I123" i="21"/>
  <c r="H123" i="21"/>
  <c r="G123" i="21"/>
  <c r="F123" i="21"/>
  <c r="E123" i="21"/>
  <c r="D123" i="21"/>
  <c r="C123" i="21"/>
  <c r="B123" i="21"/>
  <c r="A123" i="21"/>
  <c r="T122" i="21"/>
  <c r="S122" i="21"/>
  <c r="R122" i="21"/>
  <c r="Q122" i="21"/>
  <c r="P122" i="21"/>
  <c r="O122" i="21"/>
  <c r="N122" i="21"/>
  <c r="M122" i="21"/>
  <c r="L122" i="21"/>
  <c r="K122" i="21"/>
  <c r="J122" i="21"/>
  <c r="I122" i="21"/>
  <c r="H122" i="21"/>
  <c r="G122" i="21"/>
  <c r="F122" i="21"/>
  <c r="E122" i="21"/>
  <c r="D122" i="21"/>
  <c r="C122" i="21"/>
  <c r="B122" i="21"/>
  <c r="A122" i="21"/>
  <c r="T121" i="21"/>
  <c r="S121" i="21"/>
  <c r="R121" i="21"/>
  <c r="Q121" i="21"/>
  <c r="P121" i="21"/>
  <c r="O121" i="21"/>
  <c r="N121" i="21"/>
  <c r="M121" i="21"/>
  <c r="L121" i="21"/>
  <c r="K121" i="21"/>
  <c r="J121" i="21"/>
  <c r="I121" i="21"/>
  <c r="H121" i="21"/>
  <c r="G121" i="21"/>
  <c r="F121" i="21"/>
  <c r="E121" i="21"/>
  <c r="D121" i="21"/>
  <c r="C121" i="21"/>
  <c r="B121" i="21"/>
  <c r="A121" i="21"/>
  <c r="T120" i="21"/>
  <c r="S120" i="21"/>
  <c r="R120" i="21"/>
  <c r="Q120" i="21"/>
  <c r="P120" i="21"/>
  <c r="O120" i="21"/>
  <c r="N120" i="21"/>
  <c r="M120" i="21"/>
  <c r="L120" i="21"/>
  <c r="K120" i="21"/>
  <c r="J120" i="21"/>
  <c r="I120" i="21"/>
  <c r="H120" i="21"/>
  <c r="G120" i="21"/>
  <c r="F120" i="21"/>
  <c r="E120" i="21"/>
  <c r="D120" i="21"/>
  <c r="C120" i="21"/>
  <c r="B120" i="21"/>
  <c r="A120" i="21"/>
  <c r="T119" i="21"/>
  <c r="S119" i="21"/>
  <c r="R119" i="21"/>
  <c r="Q119" i="21"/>
  <c r="P119" i="21"/>
  <c r="O119" i="21"/>
  <c r="N119" i="21"/>
  <c r="M119" i="21"/>
  <c r="L119" i="21"/>
  <c r="K119" i="21"/>
  <c r="J119" i="21"/>
  <c r="I119" i="21"/>
  <c r="H119" i="21"/>
  <c r="G119" i="21"/>
  <c r="F119" i="21"/>
  <c r="E119" i="21"/>
  <c r="D119" i="21"/>
  <c r="C119" i="21"/>
  <c r="B119" i="21"/>
  <c r="A119" i="21"/>
  <c r="T118" i="21"/>
  <c r="S118" i="21"/>
  <c r="R118" i="21"/>
  <c r="Q118" i="21"/>
  <c r="P118" i="21"/>
  <c r="O118" i="21"/>
  <c r="N118" i="21"/>
  <c r="M118" i="21"/>
  <c r="L118" i="21"/>
  <c r="K118" i="21"/>
  <c r="J118" i="21"/>
  <c r="I118" i="21"/>
  <c r="H118" i="21"/>
  <c r="G118" i="21"/>
  <c r="F118" i="21"/>
  <c r="E118" i="21"/>
  <c r="D118" i="21"/>
  <c r="C118" i="21"/>
  <c r="B118" i="21"/>
  <c r="A118" i="21"/>
  <c r="T117" i="21"/>
  <c r="S117" i="21"/>
  <c r="R117" i="21"/>
  <c r="Q117" i="21"/>
  <c r="P117" i="21"/>
  <c r="O117" i="21"/>
  <c r="N117" i="21"/>
  <c r="M117" i="21"/>
  <c r="L117" i="21"/>
  <c r="K117" i="21"/>
  <c r="J117" i="21"/>
  <c r="I117" i="21"/>
  <c r="H117" i="21"/>
  <c r="G117" i="21"/>
  <c r="F117" i="21"/>
  <c r="E117" i="21"/>
  <c r="D117" i="21"/>
  <c r="C117" i="21"/>
  <c r="B117" i="21"/>
  <c r="A117" i="21"/>
  <c r="T116" i="21"/>
  <c r="S116" i="21"/>
  <c r="R116" i="21"/>
  <c r="Q116" i="21"/>
  <c r="P116" i="21"/>
  <c r="O116" i="21"/>
  <c r="N116" i="21"/>
  <c r="M116" i="21"/>
  <c r="L116" i="21"/>
  <c r="K116" i="21"/>
  <c r="J116" i="21"/>
  <c r="I116" i="21"/>
  <c r="H116" i="21"/>
  <c r="G116" i="21"/>
  <c r="F116" i="21"/>
  <c r="E116" i="21"/>
  <c r="D116" i="21"/>
  <c r="C116" i="21"/>
  <c r="B116" i="21"/>
  <c r="A116" i="21"/>
  <c r="T115" i="21"/>
  <c r="S115" i="21"/>
  <c r="R115" i="21"/>
  <c r="Q115" i="21"/>
  <c r="P115" i="21"/>
  <c r="O115" i="21"/>
  <c r="N115" i="21"/>
  <c r="M115" i="21"/>
  <c r="L115" i="21"/>
  <c r="K115" i="21"/>
  <c r="J115" i="21"/>
  <c r="I115" i="21"/>
  <c r="H115" i="21"/>
  <c r="G115" i="21"/>
  <c r="F115" i="21"/>
  <c r="E115" i="21"/>
  <c r="D115" i="21"/>
  <c r="C115" i="21"/>
  <c r="B115" i="21"/>
  <c r="A115" i="21"/>
  <c r="T114" i="21"/>
  <c r="S114" i="21"/>
  <c r="R114" i="21"/>
  <c r="Q114" i="21"/>
  <c r="P114" i="21"/>
  <c r="O114" i="21"/>
  <c r="N114" i="21"/>
  <c r="M114" i="21"/>
  <c r="L114" i="21"/>
  <c r="K114" i="21"/>
  <c r="J114" i="21"/>
  <c r="I114" i="21"/>
  <c r="H114" i="21"/>
  <c r="G114" i="21"/>
  <c r="F114" i="21"/>
  <c r="E114" i="21"/>
  <c r="D114" i="21"/>
  <c r="C114" i="21"/>
  <c r="B114" i="21"/>
  <c r="A114" i="21"/>
  <c r="T113" i="21"/>
  <c r="S113" i="21"/>
  <c r="R113" i="21"/>
  <c r="Q113" i="21"/>
  <c r="P113" i="21"/>
  <c r="O113" i="21"/>
  <c r="N113" i="21"/>
  <c r="M113" i="21"/>
  <c r="L113" i="21"/>
  <c r="K113" i="21"/>
  <c r="J113" i="21"/>
  <c r="I113" i="21"/>
  <c r="H113" i="21"/>
  <c r="G113" i="21"/>
  <c r="F113" i="21"/>
  <c r="E113" i="21"/>
  <c r="D113" i="21"/>
  <c r="C113" i="21"/>
  <c r="B113" i="21"/>
  <c r="A113" i="21"/>
  <c r="T112" i="21"/>
  <c r="S112" i="21"/>
  <c r="R112" i="21"/>
  <c r="Q112" i="21"/>
  <c r="P112" i="21"/>
  <c r="O112" i="21"/>
  <c r="N112" i="21"/>
  <c r="M112" i="21"/>
  <c r="L112" i="21"/>
  <c r="K112" i="21"/>
  <c r="J112" i="21"/>
  <c r="I112" i="21"/>
  <c r="H112" i="21"/>
  <c r="G112" i="21"/>
  <c r="F112" i="21"/>
  <c r="E112" i="21"/>
  <c r="D112" i="21"/>
  <c r="C112" i="21"/>
  <c r="B112" i="21"/>
  <c r="A112" i="21"/>
  <c r="T111" i="21"/>
  <c r="S111" i="21"/>
  <c r="R111" i="21"/>
  <c r="Q111" i="21"/>
  <c r="P111" i="21"/>
  <c r="O111" i="21"/>
  <c r="N111" i="21"/>
  <c r="M111" i="21"/>
  <c r="L111" i="21"/>
  <c r="K111" i="21"/>
  <c r="J111" i="21"/>
  <c r="I111" i="21"/>
  <c r="H111" i="21"/>
  <c r="G111" i="21"/>
  <c r="F111" i="21"/>
  <c r="E111" i="21"/>
  <c r="D111" i="21"/>
  <c r="C111" i="21"/>
  <c r="B111" i="21"/>
  <c r="A111" i="21"/>
  <c r="T110" i="21"/>
  <c r="S110" i="21"/>
  <c r="R110" i="21"/>
  <c r="Q110" i="21"/>
  <c r="P110" i="21"/>
  <c r="O110" i="21"/>
  <c r="N110" i="21"/>
  <c r="M110" i="21"/>
  <c r="L110" i="21"/>
  <c r="K110" i="21"/>
  <c r="J110" i="21"/>
  <c r="I110" i="21"/>
  <c r="H110" i="21"/>
  <c r="G110" i="21"/>
  <c r="F110" i="21"/>
  <c r="E110" i="21"/>
  <c r="D110" i="21"/>
  <c r="C110" i="21"/>
  <c r="B110" i="21"/>
  <c r="A110" i="21"/>
  <c r="T109" i="21"/>
  <c r="S109" i="21"/>
  <c r="R109" i="21"/>
  <c r="Q109" i="21"/>
  <c r="P109" i="21"/>
  <c r="O109" i="21"/>
  <c r="N109" i="21"/>
  <c r="M109" i="21"/>
  <c r="L109" i="21"/>
  <c r="K109" i="21"/>
  <c r="J109" i="21"/>
  <c r="I109" i="21"/>
  <c r="H109" i="21"/>
  <c r="G109" i="21"/>
  <c r="F109" i="21"/>
  <c r="E109" i="21"/>
  <c r="D109" i="21"/>
  <c r="C109" i="21"/>
  <c r="B109" i="21"/>
  <c r="A109" i="21"/>
  <c r="T108" i="21"/>
  <c r="S108" i="21"/>
  <c r="R108" i="21"/>
  <c r="Q108" i="21"/>
  <c r="P108" i="21"/>
  <c r="O108" i="21"/>
  <c r="N108" i="21"/>
  <c r="M108" i="21"/>
  <c r="L108" i="21"/>
  <c r="K108" i="21"/>
  <c r="J108" i="21"/>
  <c r="I108" i="21"/>
  <c r="H108" i="21"/>
  <c r="G108" i="21"/>
  <c r="F108" i="21"/>
  <c r="E108" i="21"/>
  <c r="D108" i="21"/>
  <c r="C108" i="21"/>
  <c r="B108" i="21"/>
  <c r="A108" i="21"/>
  <c r="T107" i="21"/>
  <c r="S107" i="21"/>
  <c r="R107" i="21"/>
  <c r="Q107" i="21"/>
  <c r="P107" i="21"/>
  <c r="O107" i="21"/>
  <c r="N107" i="21"/>
  <c r="M107" i="21"/>
  <c r="L107" i="21"/>
  <c r="K107" i="21"/>
  <c r="J107" i="21"/>
  <c r="I107" i="21"/>
  <c r="H107" i="21"/>
  <c r="G107" i="21"/>
  <c r="F107" i="21"/>
  <c r="E107" i="21"/>
  <c r="D107" i="21"/>
  <c r="C107" i="21"/>
  <c r="B107" i="21"/>
  <c r="A107" i="21"/>
  <c r="T106" i="21"/>
  <c r="S106" i="21"/>
  <c r="R106" i="21"/>
  <c r="Q106" i="21"/>
  <c r="P106" i="21"/>
  <c r="O106" i="21"/>
  <c r="N106" i="21"/>
  <c r="M106" i="21"/>
  <c r="L106" i="21"/>
  <c r="K106" i="21"/>
  <c r="J106" i="21"/>
  <c r="I106" i="21"/>
  <c r="H106" i="21"/>
  <c r="G106" i="21"/>
  <c r="F106" i="21"/>
  <c r="E106" i="21"/>
  <c r="D106" i="21"/>
  <c r="C106" i="21"/>
  <c r="B106" i="21"/>
  <c r="A106" i="21"/>
  <c r="T105" i="21"/>
  <c r="S105" i="21"/>
  <c r="R105" i="21"/>
  <c r="Q105" i="21"/>
  <c r="P105" i="21"/>
  <c r="O105" i="21"/>
  <c r="N105" i="21"/>
  <c r="M105" i="21"/>
  <c r="L105" i="21"/>
  <c r="K105" i="21"/>
  <c r="J105" i="21"/>
  <c r="I105" i="21"/>
  <c r="H105" i="21"/>
  <c r="G105" i="21"/>
  <c r="F105" i="21"/>
  <c r="E105" i="21"/>
  <c r="D105" i="21"/>
  <c r="C105" i="21"/>
  <c r="B105" i="21"/>
  <c r="A105" i="21"/>
  <c r="T104" i="21"/>
  <c r="S104" i="21"/>
  <c r="R104" i="21"/>
  <c r="Q104" i="21"/>
  <c r="P104" i="21"/>
  <c r="O104" i="21"/>
  <c r="N104" i="21"/>
  <c r="M104" i="21"/>
  <c r="L104" i="21"/>
  <c r="K104" i="21"/>
  <c r="J104" i="21"/>
  <c r="I104" i="21"/>
  <c r="H104" i="21"/>
  <c r="G104" i="21"/>
  <c r="F104" i="21"/>
  <c r="E104" i="21"/>
  <c r="D104" i="21"/>
  <c r="C104" i="21"/>
  <c r="B104" i="21"/>
  <c r="A104" i="21"/>
  <c r="T103" i="21"/>
  <c r="S103" i="21"/>
  <c r="R103" i="21"/>
  <c r="Q103" i="21"/>
  <c r="P103" i="21"/>
  <c r="O103" i="21"/>
  <c r="N103" i="21"/>
  <c r="M103" i="21"/>
  <c r="L103" i="21"/>
  <c r="K103" i="21"/>
  <c r="J103" i="21"/>
  <c r="I103" i="21"/>
  <c r="H103" i="21"/>
  <c r="G103" i="21"/>
  <c r="F103" i="21"/>
  <c r="E103" i="21"/>
  <c r="D103" i="21"/>
  <c r="C103" i="21"/>
  <c r="B103" i="21"/>
  <c r="A103" i="21"/>
  <c r="T102" i="21"/>
  <c r="S102" i="21"/>
  <c r="R102" i="21"/>
  <c r="Q102" i="21"/>
  <c r="P102" i="21"/>
  <c r="O102" i="21"/>
  <c r="N102" i="21"/>
  <c r="M102" i="21"/>
  <c r="L102" i="21"/>
  <c r="K102" i="21"/>
  <c r="J102" i="21"/>
  <c r="I102" i="21"/>
  <c r="H102" i="21"/>
  <c r="G102" i="21"/>
  <c r="F102" i="21"/>
  <c r="E102" i="21"/>
  <c r="D102" i="21"/>
  <c r="C102" i="21"/>
  <c r="B102" i="21"/>
  <c r="A102" i="21"/>
  <c r="T101" i="21"/>
  <c r="S101" i="21"/>
  <c r="R101" i="21"/>
  <c r="Q101" i="21"/>
  <c r="P101" i="21"/>
  <c r="O101" i="21"/>
  <c r="N101" i="21"/>
  <c r="M101" i="21"/>
  <c r="L101" i="21"/>
  <c r="K101" i="21"/>
  <c r="J101" i="21"/>
  <c r="I101" i="21"/>
  <c r="H101" i="21"/>
  <c r="G101" i="21"/>
  <c r="F101" i="21"/>
  <c r="E101" i="21"/>
  <c r="D101" i="21"/>
  <c r="C101" i="21"/>
  <c r="B101" i="21"/>
  <c r="A101" i="21"/>
  <c r="T100" i="21"/>
  <c r="S100" i="21"/>
  <c r="R100" i="21"/>
  <c r="Q100" i="21"/>
  <c r="P100" i="21"/>
  <c r="O100" i="21"/>
  <c r="N100" i="21"/>
  <c r="M100" i="21"/>
  <c r="L100" i="21"/>
  <c r="K100" i="21"/>
  <c r="J100" i="21"/>
  <c r="I100" i="21"/>
  <c r="H100" i="21"/>
  <c r="G100" i="21"/>
  <c r="F100" i="21"/>
  <c r="E100" i="21"/>
  <c r="D100" i="21"/>
  <c r="C100" i="21"/>
  <c r="B100" i="21"/>
  <c r="A100" i="21"/>
  <c r="T99" i="21"/>
  <c r="S99" i="21"/>
  <c r="R99" i="21"/>
  <c r="Q99" i="21"/>
  <c r="P99" i="21"/>
  <c r="O99" i="21"/>
  <c r="N99" i="21"/>
  <c r="M99" i="21"/>
  <c r="L99" i="21"/>
  <c r="K99" i="21"/>
  <c r="J99" i="21"/>
  <c r="I99" i="21"/>
  <c r="H99" i="21"/>
  <c r="G99" i="21"/>
  <c r="F99" i="21"/>
  <c r="E99" i="21"/>
  <c r="D99" i="21"/>
  <c r="C99" i="21"/>
  <c r="B99" i="21"/>
  <c r="A99" i="21"/>
  <c r="T98" i="21"/>
  <c r="S98" i="21"/>
  <c r="R98" i="21"/>
  <c r="Q98" i="21"/>
  <c r="P98" i="21"/>
  <c r="O98" i="21"/>
  <c r="N98" i="21"/>
  <c r="M98" i="21"/>
  <c r="L98" i="21"/>
  <c r="K98" i="21"/>
  <c r="J98" i="21"/>
  <c r="I98" i="21"/>
  <c r="H98" i="21"/>
  <c r="G98" i="21"/>
  <c r="F98" i="21"/>
  <c r="E98" i="21"/>
  <c r="D98" i="21"/>
  <c r="C98" i="21"/>
  <c r="B98" i="21"/>
  <c r="A98" i="21"/>
  <c r="T97" i="21"/>
  <c r="S97" i="21"/>
  <c r="R97" i="21"/>
  <c r="Q97" i="21"/>
  <c r="P97" i="21"/>
  <c r="O97" i="21"/>
  <c r="N97" i="21"/>
  <c r="M97" i="21"/>
  <c r="L97" i="21"/>
  <c r="K97" i="21"/>
  <c r="J97" i="21"/>
  <c r="I97" i="21"/>
  <c r="H97" i="21"/>
  <c r="G97" i="21"/>
  <c r="F97" i="21"/>
  <c r="E97" i="21"/>
  <c r="D97" i="21"/>
  <c r="C97" i="21"/>
  <c r="B97" i="21"/>
  <c r="A97" i="21"/>
  <c r="T96" i="21"/>
  <c r="S96" i="21"/>
  <c r="R96" i="21"/>
  <c r="Q96" i="21"/>
  <c r="P96" i="21"/>
  <c r="O96" i="21"/>
  <c r="N96" i="21"/>
  <c r="M96" i="21"/>
  <c r="L96" i="21"/>
  <c r="K96" i="21"/>
  <c r="J96" i="21"/>
  <c r="I96" i="21"/>
  <c r="H96" i="21"/>
  <c r="G96" i="21"/>
  <c r="F96" i="21"/>
  <c r="E96" i="21"/>
  <c r="D96" i="21"/>
  <c r="C96" i="21"/>
  <c r="B96" i="21"/>
  <c r="A96" i="21"/>
  <c r="T95" i="21"/>
  <c r="S95" i="21"/>
  <c r="R95" i="21"/>
  <c r="Q95" i="21"/>
  <c r="P95" i="21"/>
  <c r="O95" i="21"/>
  <c r="N95" i="21"/>
  <c r="M95" i="21"/>
  <c r="L95" i="21"/>
  <c r="K95" i="21"/>
  <c r="J95" i="21"/>
  <c r="I95" i="21"/>
  <c r="H95" i="21"/>
  <c r="G95" i="21"/>
  <c r="F95" i="21"/>
  <c r="E95" i="21"/>
  <c r="D95" i="21"/>
  <c r="C95" i="21"/>
  <c r="B95" i="21"/>
  <c r="A95" i="21"/>
  <c r="T94" i="21"/>
  <c r="S94" i="21"/>
  <c r="R94" i="21"/>
  <c r="Q94" i="21"/>
  <c r="P94" i="21"/>
  <c r="O94" i="21"/>
  <c r="N94" i="21"/>
  <c r="M94" i="21"/>
  <c r="L94" i="21"/>
  <c r="K94" i="21"/>
  <c r="J94" i="21"/>
  <c r="I94" i="21"/>
  <c r="H94" i="21"/>
  <c r="G94" i="21"/>
  <c r="F94" i="21"/>
  <c r="E94" i="21"/>
  <c r="D94" i="21"/>
  <c r="C94" i="21"/>
  <c r="B94" i="21"/>
  <c r="A94" i="21"/>
  <c r="T93" i="21"/>
  <c r="S93" i="21"/>
  <c r="R93" i="21"/>
  <c r="Q93" i="21"/>
  <c r="P93" i="21"/>
  <c r="O93" i="21"/>
  <c r="N93" i="21"/>
  <c r="M93" i="21"/>
  <c r="L93" i="21"/>
  <c r="K93" i="21"/>
  <c r="J93" i="21"/>
  <c r="I93" i="21"/>
  <c r="H93" i="21"/>
  <c r="G93" i="21"/>
  <c r="F93" i="21"/>
  <c r="E93" i="21"/>
  <c r="D93" i="21"/>
  <c r="C93" i="21"/>
  <c r="B93" i="21"/>
  <c r="A93" i="21"/>
  <c r="T92" i="21"/>
  <c r="S92" i="21"/>
  <c r="R92" i="21"/>
  <c r="Q92" i="21"/>
  <c r="P92" i="21"/>
  <c r="O92" i="21"/>
  <c r="N92" i="21"/>
  <c r="M92" i="21"/>
  <c r="L92" i="21"/>
  <c r="K92" i="21"/>
  <c r="J92" i="21"/>
  <c r="I92" i="21"/>
  <c r="H92" i="21"/>
  <c r="G92" i="21"/>
  <c r="F92" i="21"/>
  <c r="E92" i="21"/>
  <c r="D92" i="21"/>
  <c r="C92" i="21"/>
  <c r="B92" i="21"/>
  <c r="A92" i="21"/>
  <c r="T91" i="21"/>
  <c r="S91" i="21"/>
  <c r="R91" i="21"/>
  <c r="Q91" i="21"/>
  <c r="P91" i="21"/>
  <c r="O91" i="21"/>
  <c r="N91" i="21"/>
  <c r="M91" i="21"/>
  <c r="L91" i="21"/>
  <c r="K91" i="21"/>
  <c r="J91" i="21"/>
  <c r="I91" i="21"/>
  <c r="H91" i="21"/>
  <c r="G91" i="21"/>
  <c r="F91" i="21"/>
  <c r="E91" i="21"/>
  <c r="D91" i="21"/>
  <c r="C91" i="21"/>
  <c r="B91" i="21"/>
  <c r="A91" i="21"/>
  <c r="T90" i="21"/>
  <c r="S90" i="21"/>
  <c r="R90" i="21"/>
  <c r="Q90" i="21"/>
  <c r="P90" i="21"/>
  <c r="O90" i="21"/>
  <c r="N90" i="21"/>
  <c r="M90" i="21"/>
  <c r="L90" i="21"/>
  <c r="K90" i="21"/>
  <c r="J90" i="21"/>
  <c r="I90" i="21"/>
  <c r="H90" i="21"/>
  <c r="G90" i="21"/>
  <c r="F90" i="21"/>
  <c r="E90" i="21"/>
  <c r="D90" i="21"/>
  <c r="C90" i="21"/>
  <c r="B90" i="21"/>
  <c r="A90" i="21"/>
  <c r="T89" i="21"/>
  <c r="S89" i="21"/>
  <c r="R89" i="21"/>
  <c r="Q89" i="21"/>
  <c r="P89" i="21"/>
  <c r="O89" i="21"/>
  <c r="N89" i="21"/>
  <c r="M89" i="21"/>
  <c r="L89" i="21"/>
  <c r="K89" i="21"/>
  <c r="J89" i="21"/>
  <c r="I89" i="21"/>
  <c r="H89" i="21"/>
  <c r="G89" i="21"/>
  <c r="F89" i="21"/>
  <c r="E89" i="21"/>
  <c r="D89" i="21"/>
  <c r="C89" i="21"/>
  <c r="B89" i="21"/>
  <c r="A89" i="21"/>
  <c r="T88" i="21"/>
  <c r="S88" i="21"/>
  <c r="R88" i="21"/>
  <c r="Q88" i="21"/>
  <c r="P88" i="21"/>
  <c r="O88" i="21"/>
  <c r="N88" i="21"/>
  <c r="M88" i="21"/>
  <c r="L88" i="21"/>
  <c r="K88" i="21"/>
  <c r="J88" i="21"/>
  <c r="I88" i="21"/>
  <c r="H88" i="21"/>
  <c r="G88" i="21"/>
  <c r="F88" i="21"/>
  <c r="E88" i="21"/>
  <c r="D88" i="21"/>
  <c r="C88" i="21"/>
  <c r="B88" i="21"/>
  <c r="A88" i="21"/>
  <c r="T87" i="21"/>
  <c r="S87" i="21"/>
  <c r="R87" i="21"/>
  <c r="Q87" i="21"/>
  <c r="P87" i="21"/>
  <c r="O87" i="21"/>
  <c r="N87" i="21"/>
  <c r="M87" i="21"/>
  <c r="L87" i="21"/>
  <c r="K87" i="21"/>
  <c r="J87" i="21"/>
  <c r="I87" i="21"/>
  <c r="H87" i="21"/>
  <c r="G87" i="21"/>
  <c r="F87" i="21"/>
  <c r="E87" i="21"/>
  <c r="D87" i="21"/>
  <c r="C87" i="21"/>
  <c r="B87" i="21"/>
  <c r="A87" i="21"/>
  <c r="T86" i="21"/>
  <c r="S86" i="21"/>
  <c r="R86" i="21"/>
  <c r="Q86" i="21"/>
  <c r="P86" i="21"/>
  <c r="O86" i="21"/>
  <c r="N86" i="21"/>
  <c r="M86" i="21"/>
  <c r="L86" i="21"/>
  <c r="K86" i="21"/>
  <c r="J86" i="21"/>
  <c r="I86" i="21"/>
  <c r="H86" i="21"/>
  <c r="G86" i="21"/>
  <c r="F86" i="21"/>
  <c r="E86" i="21"/>
  <c r="D86" i="21"/>
  <c r="C86" i="21"/>
  <c r="B86" i="21"/>
  <c r="A86" i="21"/>
  <c r="T85" i="21"/>
  <c r="S85" i="21"/>
  <c r="R85" i="21"/>
  <c r="Q85" i="21"/>
  <c r="P85" i="21"/>
  <c r="O85" i="21"/>
  <c r="N85" i="21"/>
  <c r="M85" i="21"/>
  <c r="L85" i="21"/>
  <c r="K85" i="21"/>
  <c r="J85" i="21"/>
  <c r="I85" i="21"/>
  <c r="H85" i="21"/>
  <c r="G85" i="21"/>
  <c r="F85" i="21"/>
  <c r="E85" i="21"/>
  <c r="D85" i="21"/>
  <c r="C85" i="21"/>
  <c r="B85" i="21"/>
  <c r="A85" i="21"/>
  <c r="T84" i="21"/>
  <c r="S84" i="21"/>
  <c r="R84" i="21"/>
  <c r="Q84" i="21"/>
  <c r="P84" i="21"/>
  <c r="O84" i="21"/>
  <c r="N84" i="21"/>
  <c r="M84" i="21"/>
  <c r="L84" i="21"/>
  <c r="K84" i="21"/>
  <c r="J84" i="21"/>
  <c r="I84" i="21"/>
  <c r="H84" i="21"/>
  <c r="G84" i="21"/>
  <c r="F84" i="21"/>
  <c r="E84" i="21"/>
  <c r="D84" i="21"/>
  <c r="C84" i="21"/>
  <c r="B84" i="21"/>
  <c r="A84" i="21"/>
  <c r="T83" i="21"/>
  <c r="S83" i="21"/>
  <c r="R83" i="21"/>
  <c r="Q83" i="21"/>
  <c r="P83" i="21"/>
  <c r="O83" i="21"/>
  <c r="N83" i="21"/>
  <c r="M83" i="21"/>
  <c r="L83" i="21"/>
  <c r="K83" i="21"/>
  <c r="J83" i="21"/>
  <c r="I83" i="21"/>
  <c r="H83" i="21"/>
  <c r="G83" i="21"/>
  <c r="F83" i="21"/>
  <c r="E83" i="21"/>
  <c r="D83" i="21"/>
  <c r="C83" i="21"/>
  <c r="B83" i="21"/>
  <c r="A83" i="21"/>
  <c r="T82" i="21"/>
  <c r="S82" i="21"/>
  <c r="R82" i="21"/>
  <c r="Q82" i="21"/>
  <c r="P82" i="21"/>
  <c r="O82" i="21"/>
  <c r="N82" i="21"/>
  <c r="M82" i="21"/>
  <c r="L82" i="21"/>
  <c r="K82" i="21"/>
  <c r="J82" i="21"/>
  <c r="I82" i="21"/>
  <c r="H82" i="21"/>
  <c r="G82" i="21"/>
  <c r="F82" i="21"/>
  <c r="E82" i="21"/>
  <c r="D82" i="21"/>
  <c r="C82" i="21"/>
  <c r="B82" i="21"/>
  <c r="A82" i="21"/>
  <c r="T81" i="21"/>
  <c r="S81" i="21"/>
  <c r="R81" i="21"/>
  <c r="Q81" i="21"/>
  <c r="P81" i="21"/>
  <c r="O81" i="21"/>
  <c r="N81" i="21"/>
  <c r="M81" i="21"/>
  <c r="L81" i="21"/>
  <c r="K81" i="21"/>
  <c r="J81" i="21"/>
  <c r="I81" i="21"/>
  <c r="H81" i="21"/>
  <c r="G81" i="21"/>
  <c r="F81" i="21"/>
  <c r="E81" i="21"/>
  <c r="D81" i="21"/>
  <c r="C81" i="21"/>
  <c r="B81" i="21"/>
  <c r="A81" i="21"/>
  <c r="T80" i="21"/>
  <c r="S80" i="21"/>
  <c r="R80" i="21"/>
  <c r="Q80" i="21"/>
  <c r="P80" i="21"/>
  <c r="O80" i="21"/>
  <c r="N80" i="21"/>
  <c r="M80" i="21"/>
  <c r="L80" i="21"/>
  <c r="K80" i="21"/>
  <c r="J80" i="21"/>
  <c r="I80" i="21"/>
  <c r="H80" i="21"/>
  <c r="G80" i="21"/>
  <c r="F80" i="21"/>
  <c r="E80" i="21"/>
  <c r="D80" i="21"/>
  <c r="C80" i="21"/>
  <c r="B80" i="21"/>
  <c r="A80" i="21"/>
  <c r="T79" i="21"/>
  <c r="S79" i="21"/>
  <c r="R79" i="21"/>
  <c r="Q79" i="21"/>
  <c r="P79" i="21"/>
  <c r="O79" i="21"/>
  <c r="N79" i="21"/>
  <c r="M79" i="21"/>
  <c r="L79" i="21"/>
  <c r="K79" i="21"/>
  <c r="J79" i="21"/>
  <c r="I79" i="21"/>
  <c r="H79" i="21"/>
  <c r="G79" i="21"/>
  <c r="F79" i="21"/>
  <c r="E79" i="21"/>
  <c r="D79" i="21"/>
  <c r="C79" i="21"/>
  <c r="B79" i="21"/>
  <c r="A79" i="21"/>
  <c r="T78" i="21"/>
  <c r="S78" i="21"/>
  <c r="R78" i="21"/>
  <c r="Q78" i="21"/>
  <c r="P78" i="21"/>
  <c r="O78" i="21"/>
  <c r="N78" i="21"/>
  <c r="M78" i="21"/>
  <c r="L78" i="21"/>
  <c r="K78" i="21"/>
  <c r="J78" i="21"/>
  <c r="I78" i="21"/>
  <c r="H78" i="21"/>
  <c r="G78" i="21"/>
  <c r="F78" i="21"/>
  <c r="E78" i="21"/>
  <c r="D78" i="21"/>
  <c r="C78" i="21"/>
  <c r="B78" i="21"/>
  <c r="A78" i="21"/>
  <c r="T77" i="21"/>
  <c r="S77" i="21"/>
  <c r="R77" i="21"/>
  <c r="Q77" i="21"/>
  <c r="P77" i="21"/>
  <c r="O77" i="21"/>
  <c r="N77" i="21"/>
  <c r="M77" i="21"/>
  <c r="L77" i="21"/>
  <c r="K77" i="21"/>
  <c r="J77" i="21"/>
  <c r="I77" i="21"/>
  <c r="H77" i="21"/>
  <c r="G77" i="21"/>
  <c r="F77" i="21"/>
  <c r="E77" i="21"/>
  <c r="D77" i="21"/>
  <c r="C77" i="21"/>
  <c r="B77" i="21"/>
  <c r="A77" i="21"/>
  <c r="T76" i="21"/>
  <c r="S76" i="21"/>
  <c r="R76" i="21"/>
  <c r="Q76" i="21"/>
  <c r="P76" i="21"/>
  <c r="O76" i="21"/>
  <c r="N76" i="21"/>
  <c r="M76" i="21"/>
  <c r="L76" i="21"/>
  <c r="K76" i="21"/>
  <c r="J76" i="21"/>
  <c r="I76" i="21"/>
  <c r="H76" i="21"/>
  <c r="G76" i="21"/>
  <c r="F76" i="21"/>
  <c r="E76" i="21"/>
  <c r="D76" i="21"/>
  <c r="C76" i="21"/>
  <c r="B76" i="21"/>
  <c r="A76" i="21"/>
  <c r="T75" i="21"/>
  <c r="S75" i="21"/>
  <c r="R75" i="21"/>
  <c r="Q75" i="21"/>
  <c r="P75" i="21"/>
  <c r="O75" i="21"/>
  <c r="N75" i="21"/>
  <c r="M75" i="21"/>
  <c r="L75" i="21"/>
  <c r="K75" i="21"/>
  <c r="J75" i="21"/>
  <c r="I75" i="21"/>
  <c r="H75" i="21"/>
  <c r="G75" i="21"/>
  <c r="F75" i="21"/>
  <c r="E75" i="21"/>
  <c r="D75" i="21"/>
  <c r="C75" i="21"/>
  <c r="B75" i="21"/>
  <c r="A75" i="21"/>
  <c r="T74" i="21"/>
  <c r="S74" i="21"/>
  <c r="R74" i="21"/>
  <c r="Q74" i="21"/>
  <c r="P74" i="21"/>
  <c r="O74" i="21"/>
  <c r="N74" i="21"/>
  <c r="M74" i="21"/>
  <c r="L74" i="21"/>
  <c r="K74" i="21"/>
  <c r="J74" i="21"/>
  <c r="I74" i="21"/>
  <c r="H74" i="21"/>
  <c r="G74" i="21"/>
  <c r="F74" i="21"/>
  <c r="E74" i="21"/>
  <c r="D74" i="21"/>
  <c r="C74" i="21"/>
  <c r="B74" i="21"/>
  <c r="A74" i="21"/>
  <c r="T73" i="21"/>
  <c r="S73" i="21"/>
  <c r="R73" i="21"/>
  <c r="Q73" i="21"/>
  <c r="P73" i="21"/>
  <c r="O73" i="21"/>
  <c r="N73" i="21"/>
  <c r="M73" i="21"/>
  <c r="L73" i="21"/>
  <c r="K73" i="21"/>
  <c r="J73" i="21"/>
  <c r="I73" i="21"/>
  <c r="H73" i="21"/>
  <c r="G73" i="21"/>
  <c r="F73" i="21"/>
  <c r="E73" i="21"/>
  <c r="D73" i="21"/>
  <c r="C73" i="21"/>
  <c r="B73" i="21"/>
  <c r="A73" i="21"/>
  <c r="T72" i="21"/>
  <c r="S72" i="21"/>
  <c r="R72" i="21"/>
  <c r="Q72" i="21"/>
  <c r="P72" i="21"/>
  <c r="O72" i="21"/>
  <c r="N72" i="21"/>
  <c r="M72" i="21"/>
  <c r="L72" i="21"/>
  <c r="K72" i="21"/>
  <c r="J72" i="21"/>
  <c r="I72" i="21"/>
  <c r="H72" i="21"/>
  <c r="G72" i="21"/>
  <c r="F72" i="21"/>
  <c r="E72" i="21"/>
  <c r="D72" i="21"/>
  <c r="C72" i="21"/>
  <c r="B72" i="21"/>
  <c r="A72" i="21"/>
  <c r="T71" i="21"/>
  <c r="S71" i="21"/>
  <c r="R71" i="21"/>
  <c r="Q71" i="21"/>
  <c r="P71" i="21"/>
  <c r="O71" i="21"/>
  <c r="N71" i="21"/>
  <c r="M71" i="21"/>
  <c r="L71" i="21"/>
  <c r="K71" i="21"/>
  <c r="J71" i="21"/>
  <c r="I71" i="21"/>
  <c r="H71" i="21"/>
  <c r="G71" i="21"/>
  <c r="F71" i="21"/>
  <c r="E71" i="21"/>
  <c r="D71" i="21"/>
  <c r="C71" i="21"/>
  <c r="B71" i="21"/>
  <c r="A71" i="21"/>
  <c r="T70" i="21"/>
  <c r="S70" i="21"/>
  <c r="R70" i="21"/>
  <c r="Q70" i="21"/>
  <c r="P70" i="21"/>
  <c r="O70" i="21"/>
  <c r="N70" i="21"/>
  <c r="M70" i="21"/>
  <c r="L70" i="21"/>
  <c r="K70" i="21"/>
  <c r="J70" i="21"/>
  <c r="I70" i="21"/>
  <c r="H70" i="21"/>
  <c r="G70" i="21"/>
  <c r="F70" i="21"/>
  <c r="E70" i="21"/>
  <c r="D70" i="21"/>
  <c r="C70" i="21"/>
  <c r="B70" i="21"/>
  <c r="A70" i="21"/>
  <c r="S69" i="21"/>
  <c r="R69" i="21"/>
  <c r="Q69" i="21"/>
  <c r="P69" i="21"/>
  <c r="O69" i="21"/>
  <c r="N69" i="21"/>
  <c r="M69" i="21"/>
  <c r="L69" i="21"/>
  <c r="K69" i="21"/>
  <c r="J69" i="21"/>
  <c r="I69" i="21"/>
  <c r="H69" i="21"/>
  <c r="G69" i="21"/>
  <c r="F69" i="21"/>
  <c r="E69" i="21"/>
  <c r="D69" i="21"/>
  <c r="C69" i="21"/>
  <c r="B69" i="21"/>
  <c r="A69" i="21"/>
  <c r="T129" i="20"/>
  <c r="S129" i="20"/>
  <c r="R129" i="20"/>
  <c r="Q129" i="20"/>
  <c r="P129" i="20"/>
  <c r="O129" i="20"/>
  <c r="N129" i="20"/>
  <c r="M129" i="20"/>
  <c r="L129" i="20"/>
  <c r="K129" i="20"/>
  <c r="J129" i="20"/>
  <c r="I129" i="20"/>
  <c r="H129" i="20"/>
  <c r="G129" i="20"/>
  <c r="F129" i="20"/>
  <c r="E129" i="20"/>
  <c r="D129" i="20"/>
  <c r="C129" i="20"/>
  <c r="B129" i="20"/>
  <c r="A129" i="20"/>
  <c r="T128" i="20"/>
  <c r="S128" i="20"/>
  <c r="R128" i="20"/>
  <c r="Q128" i="20"/>
  <c r="P128" i="20"/>
  <c r="O128" i="20"/>
  <c r="N128" i="20"/>
  <c r="M128" i="20"/>
  <c r="L128" i="20"/>
  <c r="K128" i="20"/>
  <c r="J128" i="20"/>
  <c r="I128" i="20"/>
  <c r="H128" i="20"/>
  <c r="G128" i="20"/>
  <c r="F128" i="20"/>
  <c r="E128" i="20"/>
  <c r="D128" i="20"/>
  <c r="C128" i="20"/>
  <c r="B128" i="20"/>
  <c r="A128" i="20"/>
  <c r="T127" i="20"/>
  <c r="S127" i="20"/>
  <c r="R127" i="20"/>
  <c r="Q127" i="20"/>
  <c r="P127" i="20"/>
  <c r="O127" i="20"/>
  <c r="N127" i="20"/>
  <c r="M127" i="20"/>
  <c r="L127" i="20"/>
  <c r="K127" i="20"/>
  <c r="J127" i="20"/>
  <c r="I127" i="20"/>
  <c r="H127" i="20"/>
  <c r="G127" i="20"/>
  <c r="F127" i="20"/>
  <c r="E127" i="20"/>
  <c r="D127" i="20"/>
  <c r="C127" i="20"/>
  <c r="B127" i="20"/>
  <c r="A127" i="20"/>
  <c r="T126" i="20"/>
  <c r="S126" i="20"/>
  <c r="R126" i="20"/>
  <c r="Q126" i="20"/>
  <c r="P126" i="20"/>
  <c r="O126" i="20"/>
  <c r="N126" i="20"/>
  <c r="M126" i="20"/>
  <c r="L126" i="20"/>
  <c r="K126" i="20"/>
  <c r="J126" i="20"/>
  <c r="I126" i="20"/>
  <c r="H126" i="20"/>
  <c r="G126" i="20"/>
  <c r="F126" i="20"/>
  <c r="E126" i="20"/>
  <c r="D126" i="20"/>
  <c r="C126" i="20"/>
  <c r="B126" i="20"/>
  <c r="A126" i="20"/>
  <c r="T125" i="20"/>
  <c r="S125" i="20"/>
  <c r="R125" i="20"/>
  <c r="Q125" i="20"/>
  <c r="P125" i="20"/>
  <c r="O125" i="20"/>
  <c r="N125" i="20"/>
  <c r="M125" i="20"/>
  <c r="L125" i="20"/>
  <c r="K125" i="20"/>
  <c r="J125" i="20"/>
  <c r="I125" i="20"/>
  <c r="H125" i="20"/>
  <c r="G125" i="20"/>
  <c r="F125" i="20"/>
  <c r="E125" i="20"/>
  <c r="D125" i="20"/>
  <c r="C125" i="20"/>
  <c r="B125" i="20"/>
  <c r="A125" i="20"/>
  <c r="T124" i="20"/>
  <c r="S124" i="20"/>
  <c r="R124" i="20"/>
  <c r="Q124" i="20"/>
  <c r="P124" i="20"/>
  <c r="O124" i="20"/>
  <c r="N124" i="20"/>
  <c r="M124" i="20"/>
  <c r="L124" i="20"/>
  <c r="K124" i="20"/>
  <c r="J124" i="20"/>
  <c r="I124" i="20"/>
  <c r="H124" i="20"/>
  <c r="G124" i="20"/>
  <c r="F124" i="20"/>
  <c r="E124" i="20"/>
  <c r="D124" i="20"/>
  <c r="C124" i="20"/>
  <c r="B124" i="20"/>
  <c r="A124" i="20"/>
  <c r="T123" i="20"/>
  <c r="S123" i="20"/>
  <c r="R123" i="20"/>
  <c r="Q123" i="20"/>
  <c r="P123" i="20"/>
  <c r="O123" i="20"/>
  <c r="N123" i="20"/>
  <c r="M123" i="20"/>
  <c r="L123" i="20"/>
  <c r="K123" i="20"/>
  <c r="J123" i="20"/>
  <c r="I123" i="20"/>
  <c r="H123" i="20"/>
  <c r="G123" i="20"/>
  <c r="F123" i="20"/>
  <c r="E123" i="20"/>
  <c r="D123" i="20"/>
  <c r="C123" i="20"/>
  <c r="B123" i="20"/>
  <c r="A123" i="20"/>
  <c r="T122" i="20"/>
  <c r="S122" i="20"/>
  <c r="R122" i="20"/>
  <c r="Q122" i="20"/>
  <c r="P122" i="20"/>
  <c r="O122" i="20"/>
  <c r="N122" i="20"/>
  <c r="M122" i="20"/>
  <c r="L122" i="20"/>
  <c r="K122" i="20"/>
  <c r="J122" i="20"/>
  <c r="I122" i="20"/>
  <c r="H122" i="20"/>
  <c r="G122" i="20"/>
  <c r="F122" i="20"/>
  <c r="E122" i="20"/>
  <c r="D122" i="20"/>
  <c r="C122" i="20"/>
  <c r="B122" i="20"/>
  <c r="A122" i="20"/>
  <c r="T121" i="20"/>
  <c r="S121" i="20"/>
  <c r="R121" i="20"/>
  <c r="Q121" i="20"/>
  <c r="P121" i="20"/>
  <c r="O121" i="20"/>
  <c r="N121" i="20"/>
  <c r="M121" i="20"/>
  <c r="L121" i="20"/>
  <c r="K121" i="20"/>
  <c r="J121" i="20"/>
  <c r="I121" i="20"/>
  <c r="H121" i="20"/>
  <c r="G121" i="20"/>
  <c r="F121" i="20"/>
  <c r="E121" i="20"/>
  <c r="D121" i="20"/>
  <c r="C121" i="20"/>
  <c r="B121" i="20"/>
  <c r="A121" i="20"/>
  <c r="T120" i="20"/>
  <c r="S120" i="20"/>
  <c r="R120" i="20"/>
  <c r="Q120" i="20"/>
  <c r="P120" i="20"/>
  <c r="O120" i="20"/>
  <c r="N120" i="20"/>
  <c r="M120" i="20"/>
  <c r="L120" i="20"/>
  <c r="K120" i="20"/>
  <c r="J120" i="20"/>
  <c r="I120" i="20"/>
  <c r="H120" i="20"/>
  <c r="G120" i="20"/>
  <c r="F120" i="20"/>
  <c r="E120" i="20"/>
  <c r="D120" i="20"/>
  <c r="C120" i="20"/>
  <c r="B120" i="20"/>
  <c r="A120" i="20"/>
  <c r="T119" i="20"/>
  <c r="S119" i="20"/>
  <c r="R119" i="20"/>
  <c r="Q119" i="20"/>
  <c r="P119" i="20"/>
  <c r="O119" i="20"/>
  <c r="N119" i="20"/>
  <c r="M119" i="20"/>
  <c r="L119" i="20"/>
  <c r="K119" i="20"/>
  <c r="J119" i="20"/>
  <c r="I119" i="20"/>
  <c r="H119" i="20"/>
  <c r="G119" i="20"/>
  <c r="F119" i="20"/>
  <c r="E119" i="20"/>
  <c r="D119" i="20"/>
  <c r="C119" i="20"/>
  <c r="B119" i="20"/>
  <c r="A119" i="20"/>
  <c r="T118" i="20"/>
  <c r="S118" i="20"/>
  <c r="R118" i="20"/>
  <c r="Q118" i="20"/>
  <c r="P118" i="20"/>
  <c r="O118" i="20"/>
  <c r="N118" i="20"/>
  <c r="M118" i="20"/>
  <c r="L118" i="20"/>
  <c r="K118" i="20"/>
  <c r="J118" i="20"/>
  <c r="I118" i="20"/>
  <c r="H118" i="20"/>
  <c r="G118" i="20"/>
  <c r="F118" i="20"/>
  <c r="E118" i="20"/>
  <c r="D118" i="20"/>
  <c r="C118" i="20"/>
  <c r="B118" i="20"/>
  <c r="A118" i="20"/>
  <c r="T117" i="20"/>
  <c r="S117" i="20"/>
  <c r="R117" i="20"/>
  <c r="Q117" i="20"/>
  <c r="P117" i="20"/>
  <c r="O117" i="20"/>
  <c r="N117" i="20"/>
  <c r="M117" i="20"/>
  <c r="L117" i="20"/>
  <c r="K117" i="20"/>
  <c r="J117" i="20"/>
  <c r="I117" i="20"/>
  <c r="H117" i="20"/>
  <c r="G117" i="20"/>
  <c r="F117" i="20"/>
  <c r="E117" i="20"/>
  <c r="D117" i="20"/>
  <c r="C117" i="20"/>
  <c r="B117" i="20"/>
  <c r="A117" i="20"/>
  <c r="T116" i="20"/>
  <c r="S116" i="20"/>
  <c r="R116" i="20"/>
  <c r="Q116" i="20"/>
  <c r="P116" i="20"/>
  <c r="O116" i="20"/>
  <c r="N116" i="20"/>
  <c r="M116" i="20"/>
  <c r="L116" i="20"/>
  <c r="K116" i="20"/>
  <c r="J116" i="20"/>
  <c r="I116" i="20"/>
  <c r="H116" i="20"/>
  <c r="G116" i="20"/>
  <c r="F116" i="20"/>
  <c r="E116" i="20"/>
  <c r="D116" i="20"/>
  <c r="C116" i="20"/>
  <c r="B116" i="20"/>
  <c r="A116" i="20"/>
  <c r="T115" i="20"/>
  <c r="S115" i="20"/>
  <c r="R115" i="20"/>
  <c r="Q115" i="20"/>
  <c r="P115" i="20"/>
  <c r="O115" i="20"/>
  <c r="N115" i="20"/>
  <c r="M115" i="20"/>
  <c r="L115" i="20"/>
  <c r="K115" i="20"/>
  <c r="J115" i="20"/>
  <c r="I115" i="20"/>
  <c r="H115" i="20"/>
  <c r="G115" i="20"/>
  <c r="F115" i="20"/>
  <c r="E115" i="20"/>
  <c r="D115" i="20"/>
  <c r="C115" i="20"/>
  <c r="B115" i="20"/>
  <c r="A115" i="20"/>
  <c r="T114" i="20"/>
  <c r="S114" i="20"/>
  <c r="R114" i="20"/>
  <c r="Q114" i="20"/>
  <c r="P114" i="20"/>
  <c r="O114" i="20"/>
  <c r="N114" i="20"/>
  <c r="M114" i="20"/>
  <c r="L114" i="20"/>
  <c r="K114" i="20"/>
  <c r="J114" i="20"/>
  <c r="I114" i="20"/>
  <c r="H114" i="20"/>
  <c r="G114" i="20"/>
  <c r="F114" i="20"/>
  <c r="E114" i="20"/>
  <c r="D114" i="20"/>
  <c r="C114" i="20"/>
  <c r="B114" i="20"/>
  <c r="A114" i="20"/>
  <c r="T113" i="20"/>
  <c r="S113" i="20"/>
  <c r="R113" i="20"/>
  <c r="Q113" i="20"/>
  <c r="P113" i="20"/>
  <c r="O113" i="20"/>
  <c r="N113" i="20"/>
  <c r="M113" i="20"/>
  <c r="L113" i="20"/>
  <c r="K113" i="20"/>
  <c r="J113" i="20"/>
  <c r="I113" i="20"/>
  <c r="H113" i="20"/>
  <c r="G113" i="20"/>
  <c r="F113" i="20"/>
  <c r="E113" i="20"/>
  <c r="D113" i="20"/>
  <c r="C113" i="20"/>
  <c r="B113" i="20"/>
  <c r="A113" i="20"/>
  <c r="T112" i="20"/>
  <c r="S112" i="20"/>
  <c r="R112" i="20"/>
  <c r="Q112" i="20"/>
  <c r="P112" i="20"/>
  <c r="O112" i="20"/>
  <c r="N112" i="20"/>
  <c r="M112" i="20"/>
  <c r="L112" i="20"/>
  <c r="K112" i="20"/>
  <c r="J112" i="20"/>
  <c r="I112" i="20"/>
  <c r="H112" i="20"/>
  <c r="G112" i="20"/>
  <c r="F112" i="20"/>
  <c r="E112" i="20"/>
  <c r="D112" i="20"/>
  <c r="C112" i="20"/>
  <c r="B112" i="20"/>
  <c r="A112" i="20"/>
  <c r="T111" i="20"/>
  <c r="S111" i="20"/>
  <c r="R111" i="20"/>
  <c r="Q111" i="20"/>
  <c r="P111" i="20"/>
  <c r="O111" i="20"/>
  <c r="N111" i="20"/>
  <c r="M111" i="20"/>
  <c r="L111" i="20"/>
  <c r="K111" i="20"/>
  <c r="J111" i="20"/>
  <c r="I111" i="20"/>
  <c r="H111" i="20"/>
  <c r="G111" i="20"/>
  <c r="F111" i="20"/>
  <c r="E111" i="20"/>
  <c r="D111" i="20"/>
  <c r="C111" i="20"/>
  <c r="B111" i="20"/>
  <c r="A111" i="20"/>
  <c r="T110" i="20"/>
  <c r="S110" i="20"/>
  <c r="R110" i="20"/>
  <c r="Q110" i="20"/>
  <c r="P110" i="20"/>
  <c r="O110" i="20"/>
  <c r="N110" i="20"/>
  <c r="M110" i="20"/>
  <c r="L110" i="20"/>
  <c r="K110" i="20"/>
  <c r="J110" i="20"/>
  <c r="I110" i="20"/>
  <c r="H110" i="20"/>
  <c r="G110" i="20"/>
  <c r="F110" i="20"/>
  <c r="E110" i="20"/>
  <c r="D110" i="20"/>
  <c r="C110" i="20"/>
  <c r="B110" i="20"/>
  <c r="A110" i="20"/>
  <c r="T109" i="20"/>
  <c r="S109" i="20"/>
  <c r="R109" i="20"/>
  <c r="Q109" i="20"/>
  <c r="P109" i="20"/>
  <c r="O109" i="20"/>
  <c r="N109" i="20"/>
  <c r="M109" i="20"/>
  <c r="L109" i="20"/>
  <c r="K109" i="20"/>
  <c r="J109" i="20"/>
  <c r="I109" i="20"/>
  <c r="H109" i="20"/>
  <c r="G109" i="20"/>
  <c r="F109" i="20"/>
  <c r="E109" i="20"/>
  <c r="D109" i="20"/>
  <c r="C109" i="20"/>
  <c r="B109" i="20"/>
  <c r="A109" i="20"/>
  <c r="T108" i="20"/>
  <c r="S108" i="20"/>
  <c r="R108" i="20"/>
  <c r="Q108" i="20"/>
  <c r="P108" i="20"/>
  <c r="O108" i="20"/>
  <c r="N108" i="20"/>
  <c r="M108" i="20"/>
  <c r="L108" i="20"/>
  <c r="K108" i="20"/>
  <c r="J108" i="20"/>
  <c r="I108" i="20"/>
  <c r="H108" i="20"/>
  <c r="G108" i="20"/>
  <c r="F108" i="20"/>
  <c r="E108" i="20"/>
  <c r="D108" i="20"/>
  <c r="C108" i="20"/>
  <c r="B108" i="20"/>
  <c r="A108" i="20"/>
  <c r="T107" i="20"/>
  <c r="S107" i="20"/>
  <c r="R107" i="20"/>
  <c r="Q107" i="20"/>
  <c r="P107" i="20"/>
  <c r="O107" i="20"/>
  <c r="N107" i="20"/>
  <c r="M107" i="20"/>
  <c r="L107" i="20"/>
  <c r="K107" i="20"/>
  <c r="J107" i="20"/>
  <c r="I107" i="20"/>
  <c r="H107" i="20"/>
  <c r="G107" i="20"/>
  <c r="F107" i="20"/>
  <c r="E107" i="20"/>
  <c r="D107" i="20"/>
  <c r="C107" i="20"/>
  <c r="B107" i="20"/>
  <c r="A107" i="20"/>
  <c r="T106" i="20"/>
  <c r="S106" i="20"/>
  <c r="R106" i="20"/>
  <c r="Q106" i="20"/>
  <c r="P106" i="20"/>
  <c r="O106" i="20"/>
  <c r="N106" i="20"/>
  <c r="M106" i="20"/>
  <c r="L106" i="20"/>
  <c r="K106" i="20"/>
  <c r="J106" i="20"/>
  <c r="I106" i="20"/>
  <c r="H106" i="20"/>
  <c r="G106" i="20"/>
  <c r="F106" i="20"/>
  <c r="E106" i="20"/>
  <c r="D106" i="20"/>
  <c r="C106" i="20"/>
  <c r="B106" i="20"/>
  <c r="A106" i="20"/>
  <c r="T105" i="20"/>
  <c r="S105" i="20"/>
  <c r="R105" i="20"/>
  <c r="Q105" i="20"/>
  <c r="P105" i="20"/>
  <c r="O105" i="20"/>
  <c r="N105" i="20"/>
  <c r="M105" i="20"/>
  <c r="L105" i="20"/>
  <c r="K105" i="20"/>
  <c r="J105" i="20"/>
  <c r="I105" i="20"/>
  <c r="H105" i="20"/>
  <c r="G105" i="20"/>
  <c r="F105" i="20"/>
  <c r="E105" i="20"/>
  <c r="D105" i="20"/>
  <c r="C105" i="20"/>
  <c r="B105" i="20"/>
  <c r="A105" i="20"/>
  <c r="T104" i="20"/>
  <c r="S104" i="20"/>
  <c r="R104" i="20"/>
  <c r="Q104" i="20"/>
  <c r="P104" i="20"/>
  <c r="O104" i="20"/>
  <c r="N104" i="20"/>
  <c r="M104" i="20"/>
  <c r="L104" i="20"/>
  <c r="K104" i="20"/>
  <c r="J104" i="20"/>
  <c r="I104" i="20"/>
  <c r="H104" i="20"/>
  <c r="G104" i="20"/>
  <c r="F104" i="20"/>
  <c r="E104" i="20"/>
  <c r="D104" i="20"/>
  <c r="C104" i="20"/>
  <c r="B104" i="20"/>
  <c r="A104" i="20"/>
  <c r="T103" i="20"/>
  <c r="S103" i="20"/>
  <c r="R103" i="20"/>
  <c r="Q103" i="20"/>
  <c r="P103" i="20"/>
  <c r="O103" i="20"/>
  <c r="N103" i="20"/>
  <c r="M103" i="20"/>
  <c r="L103" i="20"/>
  <c r="K103" i="20"/>
  <c r="J103" i="20"/>
  <c r="I103" i="20"/>
  <c r="H103" i="20"/>
  <c r="G103" i="20"/>
  <c r="F103" i="20"/>
  <c r="E103" i="20"/>
  <c r="D103" i="20"/>
  <c r="C103" i="20"/>
  <c r="B103" i="20"/>
  <c r="A103" i="20"/>
  <c r="T102" i="20"/>
  <c r="S102" i="20"/>
  <c r="R102" i="20"/>
  <c r="Q102" i="20"/>
  <c r="P102" i="20"/>
  <c r="O102" i="20"/>
  <c r="N102" i="20"/>
  <c r="M102" i="20"/>
  <c r="L102" i="20"/>
  <c r="K102" i="20"/>
  <c r="J102" i="20"/>
  <c r="I102" i="20"/>
  <c r="H102" i="20"/>
  <c r="G102" i="20"/>
  <c r="F102" i="20"/>
  <c r="E102" i="20"/>
  <c r="D102" i="20"/>
  <c r="C102" i="20"/>
  <c r="B102" i="20"/>
  <c r="A102" i="20"/>
  <c r="T101" i="20"/>
  <c r="S101" i="20"/>
  <c r="R101" i="20"/>
  <c r="Q101" i="20"/>
  <c r="P101" i="20"/>
  <c r="O101" i="20"/>
  <c r="N101" i="20"/>
  <c r="M101" i="20"/>
  <c r="L101" i="20"/>
  <c r="K101" i="20"/>
  <c r="J101" i="20"/>
  <c r="I101" i="20"/>
  <c r="H101" i="20"/>
  <c r="G101" i="20"/>
  <c r="F101" i="20"/>
  <c r="E101" i="20"/>
  <c r="D101" i="20"/>
  <c r="C101" i="20"/>
  <c r="B101" i="20"/>
  <c r="A101" i="20"/>
  <c r="T100" i="20"/>
  <c r="S100" i="20"/>
  <c r="R100" i="20"/>
  <c r="Q100" i="20"/>
  <c r="P100" i="20"/>
  <c r="O100" i="20"/>
  <c r="N100" i="20"/>
  <c r="M100" i="20"/>
  <c r="L100" i="20"/>
  <c r="K100" i="20"/>
  <c r="J100" i="20"/>
  <c r="I100" i="20"/>
  <c r="H100" i="20"/>
  <c r="G100" i="20"/>
  <c r="F100" i="20"/>
  <c r="E100" i="20"/>
  <c r="D100" i="20"/>
  <c r="C100" i="20"/>
  <c r="B100" i="20"/>
  <c r="A100" i="20"/>
  <c r="T99" i="20"/>
  <c r="S99" i="20"/>
  <c r="R99" i="20"/>
  <c r="Q99" i="20"/>
  <c r="P99" i="20"/>
  <c r="O99" i="20"/>
  <c r="N99" i="20"/>
  <c r="M99" i="20"/>
  <c r="L99" i="20"/>
  <c r="K99" i="20"/>
  <c r="J99" i="20"/>
  <c r="I99" i="20"/>
  <c r="H99" i="20"/>
  <c r="G99" i="20"/>
  <c r="F99" i="20"/>
  <c r="E99" i="20"/>
  <c r="D99" i="20"/>
  <c r="C99" i="20"/>
  <c r="B99" i="20"/>
  <c r="A99" i="20"/>
  <c r="T98" i="20"/>
  <c r="S98" i="20"/>
  <c r="R98" i="20"/>
  <c r="Q98" i="20"/>
  <c r="P98" i="20"/>
  <c r="O98" i="20"/>
  <c r="N98" i="20"/>
  <c r="M98" i="20"/>
  <c r="L98" i="20"/>
  <c r="K98" i="20"/>
  <c r="J98" i="20"/>
  <c r="I98" i="20"/>
  <c r="H98" i="20"/>
  <c r="G98" i="20"/>
  <c r="F98" i="20"/>
  <c r="E98" i="20"/>
  <c r="D98" i="20"/>
  <c r="C98" i="20"/>
  <c r="B98" i="20"/>
  <c r="A98" i="20"/>
  <c r="T97" i="20"/>
  <c r="S97" i="20"/>
  <c r="R97" i="20"/>
  <c r="Q97" i="20"/>
  <c r="P97" i="20"/>
  <c r="O97" i="20"/>
  <c r="N97" i="20"/>
  <c r="M97" i="20"/>
  <c r="L97" i="20"/>
  <c r="K97" i="20"/>
  <c r="J97" i="20"/>
  <c r="I97" i="20"/>
  <c r="H97" i="20"/>
  <c r="G97" i="20"/>
  <c r="F97" i="20"/>
  <c r="E97" i="20"/>
  <c r="D97" i="20"/>
  <c r="C97" i="20"/>
  <c r="B97" i="20"/>
  <c r="A97" i="20"/>
  <c r="T96" i="20"/>
  <c r="S96" i="20"/>
  <c r="R96" i="20"/>
  <c r="Q96" i="20"/>
  <c r="P96" i="20"/>
  <c r="O96" i="20"/>
  <c r="N96" i="20"/>
  <c r="M96" i="20"/>
  <c r="L96" i="20"/>
  <c r="K96" i="20"/>
  <c r="J96" i="20"/>
  <c r="I96" i="20"/>
  <c r="H96" i="20"/>
  <c r="G96" i="20"/>
  <c r="F96" i="20"/>
  <c r="E96" i="20"/>
  <c r="D96" i="20"/>
  <c r="C96" i="20"/>
  <c r="B96" i="20"/>
  <c r="A96" i="20"/>
  <c r="T95" i="20"/>
  <c r="S95" i="20"/>
  <c r="R95" i="20"/>
  <c r="Q95" i="20"/>
  <c r="P95" i="20"/>
  <c r="O95" i="20"/>
  <c r="N95" i="20"/>
  <c r="M95" i="20"/>
  <c r="L95" i="20"/>
  <c r="K95" i="20"/>
  <c r="J95" i="20"/>
  <c r="I95" i="20"/>
  <c r="H95" i="20"/>
  <c r="G95" i="20"/>
  <c r="F95" i="20"/>
  <c r="E95" i="20"/>
  <c r="D95" i="20"/>
  <c r="C95" i="20"/>
  <c r="B95" i="20"/>
  <c r="A95" i="20"/>
  <c r="T94" i="20"/>
  <c r="S94" i="20"/>
  <c r="R94" i="20"/>
  <c r="Q94" i="20"/>
  <c r="P94" i="20"/>
  <c r="O94" i="20"/>
  <c r="N94" i="20"/>
  <c r="M94" i="20"/>
  <c r="L94" i="20"/>
  <c r="K94" i="20"/>
  <c r="J94" i="20"/>
  <c r="I94" i="20"/>
  <c r="H94" i="20"/>
  <c r="G94" i="20"/>
  <c r="F94" i="20"/>
  <c r="E94" i="20"/>
  <c r="D94" i="20"/>
  <c r="C94" i="20"/>
  <c r="B94" i="20"/>
  <c r="A94" i="20"/>
  <c r="T93" i="20"/>
  <c r="S93" i="20"/>
  <c r="R93" i="20"/>
  <c r="Q93" i="20"/>
  <c r="P93" i="20"/>
  <c r="O93" i="20"/>
  <c r="N93" i="20"/>
  <c r="M93" i="20"/>
  <c r="L93" i="20"/>
  <c r="K93" i="20"/>
  <c r="J93" i="20"/>
  <c r="I93" i="20"/>
  <c r="H93" i="20"/>
  <c r="G93" i="20"/>
  <c r="F93" i="20"/>
  <c r="E93" i="20"/>
  <c r="D93" i="20"/>
  <c r="C93" i="20"/>
  <c r="B93" i="20"/>
  <c r="A93" i="20"/>
  <c r="T92" i="20"/>
  <c r="S92" i="20"/>
  <c r="R92" i="20"/>
  <c r="Q92" i="20"/>
  <c r="P92" i="20"/>
  <c r="O92" i="20"/>
  <c r="N92" i="20"/>
  <c r="M92" i="20"/>
  <c r="L92" i="20"/>
  <c r="K92" i="20"/>
  <c r="J92" i="20"/>
  <c r="I92" i="20"/>
  <c r="H92" i="20"/>
  <c r="G92" i="20"/>
  <c r="F92" i="20"/>
  <c r="E92" i="20"/>
  <c r="D92" i="20"/>
  <c r="C92" i="20"/>
  <c r="B92" i="20"/>
  <c r="A92" i="20"/>
  <c r="T91" i="20"/>
  <c r="S91" i="20"/>
  <c r="R91" i="20"/>
  <c r="Q91" i="20"/>
  <c r="P91" i="20"/>
  <c r="O91" i="20"/>
  <c r="N91" i="20"/>
  <c r="M91" i="20"/>
  <c r="L91" i="20"/>
  <c r="K91" i="20"/>
  <c r="J91" i="20"/>
  <c r="I91" i="20"/>
  <c r="H91" i="20"/>
  <c r="G91" i="20"/>
  <c r="F91" i="20"/>
  <c r="E91" i="20"/>
  <c r="D91" i="20"/>
  <c r="C91" i="20"/>
  <c r="B91" i="20"/>
  <c r="A91" i="20"/>
  <c r="T90" i="20"/>
  <c r="S90" i="20"/>
  <c r="R90" i="20"/>
  <c r="Q90" i="20"/>
  <c r="P90" i="20"/>
  <c r="O90" i="20"/>
  <c r="N90" i="20"/>
  <c r="M90" i="20"/>
  <c r="L90" i="20"/>
  <c r="K90" i="20"/>
  <c r="J90" i="20"/>
  <c r="I90" i="20"/>
  <c r="H90" i="20"/>
  <c r="G90" i="20"/>
  <c r="F90" i="20"/>
  <c r="E90" i="20"/>
  <c r="D90" i="20"/>
  <c r="C90" i="20"/>
  <c r="B90" i="20"/>
  <c r="A90" i="20"/>
  <c r="T89" i="20"/>
  <c r="S89" i="20"/>
  <c r="R89" i="20"/>
  <c r="Q89" i="20"/>
  <c r="P89" i="20"/>
  <c r="O89" i="20"/>
  <c r="N89" i="20"/>
  <c r="M89" i="20"/>
  <c r="L89" i="20"/>
  <c r="K89" i="20"/>
  <c r="J89" i="20"/>
  <c r="I89" i="20"/>
  <c r="H89" i="20"/>
  <c r="G89" i="20"/>
  <c r="F89" i="20"/>
  <c r="E89" i="20"/>
  <c r="D89" i="20"/>
  <c r="C89" i="20"/>
  <c r="B89" i="20"/>
  <c r="A89" i="20"/>
  <c r="T88" i="20"/>
  <c r="S88" i="20"/>
  <c r="R88" i="20"/>
  <c r="Q88" i="20"/>
  <c r="P88" i="20"/>
  <c r="O88" i="20"/>
  <c r="N88" i="20"/>
  <c r="M88" i="20"/>
  <c r="L88" i="20"/>
  <c r="K88" i="20"/>
  <c r="J88" i="20"/>
  <c r="I88" i="20"/>
  <c r="H88" i="20"/>
  <c r="G88" i="20"/>
  <c r="F88" i="20"/>
  <c r="E88" i="20"/>
  <c r="D88" i="20"/>
  <c r="C88" i="20"/>
  <c r="B88" i="20"/>
  <c r="A88" i="20"/>
  <c r="T87" i="20"/>
  <c r="S87" i="20"/>
  <c r="R87" i="20"/>
  <c r="Q87" i="20"/>
  <c r="P87" i="20"/>
  <c r="O87" i="20"/>
  <c r="N87" i="20"/>
  <c r="M87" i="20"/>
  <c r="L87" i="20"/>
  <c r="K87" i="20"/>
  <c r="J87" i="20"/>
  <c r="I87" i="20"/>
  <c r="H87" i="20"/>
  <c r="G87" i="20"/>
  <c r="F87" i="20"/>
  <c r="E87" i="20"/>
  <c r="D87" i="20"/>
  <c r="C87" i="20"/>
  <c r="B87" i="20"/>
  <c r="A87" i="20"/>
  <c r="T86" i="20"/>
  <c r="S86" i="20"/>
  <c r="R86" i="20"/>
  <c r="Q86" i="20"/>
  <c r="P86" i="20"/>
  <c r="O86" i="20"/>
  <c r="N86" i="20"/>
  <c r="M86" i="20"/>
  <c r="L86" i="20"/>
  <c r="K86" i="20"/>
  <c r="J86" i="20"/>
  <c r="I86" i="20"/>
  <c r="H86" i="20"/>
  <c r="G86" i="20"/>
  <c r="F86" i="20"/>
  <c r="E86" i="20"/>
  <c r="D86" i="20"/>
  <c r="C86" i="20"/>
  <c r="B86" i="20"/>
  <c r="A86" i="20"/>
  <c r="T85" i="20"/>
  <c r="S85" i="20"/>
  <c r="R85" i="20"/>
  <c r="Q85" i="20"/>
  <c r="P85" i="20"/>
  <c r="O85" i="20"/>
  <c r="N85" i="20"/>
  <c r="M85" i="20"/>
  <c r="L85" i="20"/>
  <c r="K85" i="20"/>
  <c r="J85" i="20"/>
  <c r="I85" i="20"/>
  <c r="H85" i="20"/>
  <c r="G85" i="20"/>
  <c r="F85" i="20"/>
  <c r="E85" i="20"/>
  <c r="D85" i="20"/>
  <c r="C85" i="20"/>
  <c r="B85" i="20"/>
  <c r="A85" i="20"/>
  <c r="T84" i="20"/>
  <c r="S84" i="20"/>
  <c r="R84" i="20"/>
  <c r="Q84" i="20"/>
  <c r="P84" i="20"/>
  <c r="O84" i="20"/>
  <c r="N84" i="20"/>
  <c r="M84" i="20"/>
  <c r="L84" i="20"/>
  <c r="K84" i="20"/>
  <c r="J84" i="20"/>
  <c r="I84" i="20"/>
  <c r="H84" i="20"/>
  <c r="G84" i="20"/>
  <c r="F84" i="20"/>
  <c r="E84" i="20"/>
  <c r="D84" i="20"/>
  <c r="C84" i="20"/>
  <c r="B84" i="20"/>
  <c r="A84" i="20"/>
  <c r="T83" i="20"/>
  <c r="S83" i="20"/>
  <c r="R83" i="20"/>
  <c r="Q83" i="20"/>
  <c r="P83" i="20"/>
  <c r="O83" i="20"/>
  <c r="N83" i="20"/>
  <c r="M83" i="20"/>
  <c r="L83" i="20"/>
  <c r="K83" i="20"/>
  <c r="J83" i="20"/>
  <c r="I83" i="20"/>
  <c r="H83" i="20"/>
  <c r="G83" i="20"/>
  <c r="F83" i="20"/>
  <c r="E83" i="20"/>
  <c r="D83" i="20"/>
  <c r="C83" i="20"/>
  <c r="B83" i="20"/>
  <c r="A83" i="20"/>
  <c r="T82" i="20"/>
  <c r="S82" i="20"/>
  <c r="R82" i="20"/>
  <c r="Q82" i="20"/>
  <c r="P82" i="20"/>
  <c r="O82" i="20"/>
  <c r="N82" i="20"/>
  <c r="M82" i="20"/>
  <c r="L82" i="20"/>
  <c r="K82" i="20"/>
  <c r="J82" i="20"/>
  <c r="I82" i="20"/>
  <c r="H82" i="20"/>
  <c r="G82" i="20"/>
  <c r="F82" i="20"/>
  <c r="E82" i="20"/>
  <c r="D82" i="20"/>
  <c r="C82" i="20"/>
  <c r="B82" i="20"/>
  <c r="A82" i="20"/>
  <c r="T81" i="20"/>
  <c r="S81" i="20"/>
  <c r="R81" i="20"/>
  <c r="Q81" i="20"/>
  <c r="P81" i="20"/>
  <c r="O81" i="20"/>
  <c r="N81" i="20"/>
  <c r="M81" i="20"/>
  <c r="L81" i="20"/>
  <c r="K81" i="20"/>
  <c r="J81" i="20"/>
  <c r="I81" i="20"/>
  <c r="H81" i="20"/>
  <c r="G81" i="20"/>
  <c r="F81" i="20"/>
  <c r="E81" i="20"/>
  <c r="D81" i="20"/>
  <c r="C81" i="20"/>
  <c r="B81" i="20"/>
  <c r="A81" i="20"/>
  <c r="T80" i="20"/>
  <c r="S80" i="20"/>
  <c r="R80" i="20"/>
  <c r="Q80" i="20"/>
  <c r="P80" i="20"/>
  <c r="O80" i="20"/>
  <c r="N80" i="20"/>
  <c r="M80" i="20"/>
  <c r="L80" i="20"/>
  <c r="K80" i="20"/>
  <c r="J80" i="20"/>
  <c r="I80" i="20"/>
  <c r="H80" i="20"/>
  <c r="G80" i="20"/>
  <c r="F80" i="20"/>
  <c r="E80" i="20"/>
  <c r="D80" i="20"/>
  <c r="C80" i="20"/>
  <c r="B80" i="20"/>
  <c r="A80" i="20"/>
  <c r="T79" i="20"/>
  <c r="S79" i="20"/>
  <c r="R79" i="20"/>
  <c r="Q79" i="20"/>
  <c r="P79" i="20"/>
  <c r="O79" i="20"/>
  <c r="N79" i="20"/>
  <c r="M79" i="20"/>
  <c r="L79" i="20"/>
  <c r="K79" i="20"/>
  <c r="J79" i="20"/>
  <c r="I79" i="20"/>
  <c r="H79" i="20"/>
  <c r="G79" i="20"/>
  <c r="F79" i="20"/>
  <c r="E79" i="20"/>
  <c r="D79" i="20"/>
  <c r="C79" i="20"/>
  <c r="B79" i="20"/>
  <c r="A79" i="20"/>
  <c r="T78" i="20"/>
  <c r="S78" i="20"/>
  <c r="R78" i="20"/>
  <c r="Q78" i="20"/>
  <c r="P78" i="20"/>
  <c r="O78" i="20"/>
  <c r="N78" i="20"/>
  <c r="M78" i="20"/>
  <c r="L78" i="20"/>
  <c r="K78" i="20"/>
  <c r="J78" i="20"/>
  <c r="I78" i="20"/>
  <c r="H78" i="20"/>
  <c r="G78" i="20"/>
  <c r="F78" i="20"/>
  <c r="E78" i="20"/>
  <c r="D78" i="20"/>
  <c r="C78" i="20"/>
  <c r="B78" i="20"/>
  <c r="A78" i="20"/>
  <c r="T77" i="20"/>
  <c r="S77" i="20"/>
  <c r="R77" i="20"/>
  <c r="Q77" i="20"/>
  <c r="P77" i="20"/>
  <c r="O77" i="20"/>
  <c r="N77" i="20"/>
  <c r="M77" i="20"/>
  <c r="L77" i="20"/>
  <c r="K77" i="20"/>
  <c r="J77" i="20"/>
  <c r="I77" i="20"/>
  <c r="H77" i="20"/>
  <c r="G77" i="20"/>
  <c r="F77" i="20"/>
  <c r="E77" i="20"/>
  <c r="D77" i="20"/>
  <c r="C77" i="20"/>
  <c r="B77" i="20"/>
  <c r="A77" i="20"/>
  <c r="T76" i="20"/>
  <c r="S76" i="20"/>
  <c r="R76" i="20"/>
  <c r="Q76" i="20"/>
  <c r="P76" i="20"/>
  <c r="O76" i="20"/>
  <c r="N76" i="20"/>
  <c r="M76" i="20"/>
  <c r="L76" i="20"/>
  <c r="K76" i="20"/>
  <c r="J76" i="20"/>
  <c r="I76" i="20"/>
  <c r="H76" i="20"/>
  <c r="G76" i="20"/>
  <c r="F76" i="20"/>
  <c r="E76" i="20"/>
  <c r="D76" i="20"/>
  <c r="C76" i="20"/>
  <c r="B76" i="20"/>
  <c r="A76" i="20"/>
  <c r="T75" i="20"/>
  <c r="S75" i="20"/>
  <c r="R75" i="20"/>
  <c r="Q75" i="20"/>
  <c r="P75" i="20"/>
  <c r="O75" i="20"/>
  <c r="N75" i="20"/>
  <c r="M75" i="20"/>
  <c r="L75" i="20"/>
  <c r="K75" i="20"/>
  <c r="J75" i="20"/>
  <c r="I75" i="20"/>
  <c r="H75" i="20"/>
  <c r="G75" i="20"/>
  <c r="F75" i="20"/>
  <c r="E75" i="20"/>
  <c r="D75" i="20"/>
  <c r="C75" i="20"/>
  <c r="B75" i="20"/>
  <c r="A75" i="20"/>
  <c r="T74" i="20"/>
  <c r="S74" i="20"/>
  <c r="R74" i="20"/>
  <c r="Q74" i="20"/>
  <c r="P74" i="20"/>
  <c r="O74" i="20"/>
  <c r="N74" i="20"/>
  <c r="M74" i="20"/>
  <c r="L74" i="20"/>
  <c r="K74" i="20"/>
  <c r="J74" i="20"/>
  <c r="I74" i="20"/>
  <c r="H74" i="20"/>
  <c r="G74" i="20"/>
  <c r="F74" i="20"/>
  <c r="E74" i="20"/>
  <c r="D74" i="20"/>
  <c r="C74" i="20"/>
  <c r="B74" i="20"/>
  <c r="A74" i="20"/>
  <c r="T73" i="20"/>
  <c r="S73" i="20"/>
  <c r="R73" i="20"/>
  <c r="Q73" i="20"/>
  <c r="P73" i="20"/>
  <c r="O73" i="20"/>
  <c r="N73" i="20"/>
  <c r="M73" i="20"/>
  <c r="L73" i="20"/>
  <c r="K73" i="20"/>
  <c r="J73" i="20"/>
  <c r="I73" i="20"/>
  <c r="H73" i="20"/>
  <c r="G73" i="20"/>
  <c r="F73" i="20"/>
  <c r="E73" i="20"/>
  <c r="D73" i="20"/>
  <c r="C73" i="20"/>
  <c r="B73" i="20"/>
  <c r="A73" i="20"/>
  <c r="T72" i="20"/>
  <c r="S72" i="20"/>
  <c r="R72" i="20"/>
  <c r="Q72" i="20"/>
  <c r="P72" i="20"/>
  <c r="O72" i="20"/>
  <c r="N72" i="20"/>
  <c r="M72" i="20"/>
  <c r="L72" i="20"/>
  <c r="K72" i="20"/>
  <c r="J72" i="20"/>
  <c r="I72" i="20"/>
  <c r="H72" i="20"/>
  <c r="G72" i="20"/>
  <c r="F72" i="20"/>
  <c r="E72" i="20"/>
  <c r="D72" i="20"/>
  <c r="C72" i="20"/>
  <c r="B72" i="20"/>
  <c r="A72" i="20"/>
  <c r="T71" i="20"/>
  <c r="S71" i="20"/>
  <c r="R71" i="20"/>
  <c r="Q71" i="20"/>
  <c r="P71" i="20"/>
  <c r="O71" i="20"/>
  <c r="N71" i="20"/>
  <c r="M71" i="20"/>
  <c r="L71" i="20"/>
  <c r="K71" i="20"/>
  <c r="J71" i="20"/>
  <c r="I71" i="20"/>
  <c r="H71" i="20"/>
  <c r="G71" i="20"/>
  <c r="F71" i="20"/>
  <c r="E71" i="20"/>
  <c r="D71" i="20"/>
  <c r="C71" i="20"/>
  <c r="B71" i="20"/>
  <c r="A71" i="20"/>
  <c r="T70" i="20"/>
  <c r="S70" i="20"/>
  <c r="R70" i="20"/>
  <c r="Q70" i="20"/>
  <c r="P70" i="20"/>
  <c r="O70" i="20"/>
  <c r="N70" i="20"/>
  <c r="M70" i="20"/>
  <c r="L70" i="20"/>
  <c r="K70" i="20"/>
  <c r="J70" i="20"/>
  <c r="I70" i="20"/>
  <c r="H70" i="20"/>
  <c r="G70" i="20"/>
  <c r="F70" i="20"/>
  <c r="E70" i="20"/>
  <c r="D70" i="20"/>
  <c r="C70" i="20"/>
  <c r="B70" i="20"/>
  <c r="A70" i="20"/>
  <c r="S69" i="20"/>
  <c r="R69" i="20"/>
  <c r="Q69" i="20"/>
  <c r="P69" i="20"/>
  <c r="O69" i="20"/>
  <c r="N69" i="20"/>
  <c r="M69" i="20"/>
  <c r="L69" i="20"/>
  <c r="K69" i="20"/>
  <c r="J69" i="20"/>
  <c r="I69" i="20"/>
  <c r="H69" i="20"/>
  <c r="G69" i="20"/>
  <c r="F69" i="20"/>
  <c r="E69" i="20"/>
  <c r="D69" i="20"/>
  <c r="C69" i="20"/>
  <c r="B69" i="20"/>
  <c r="A69" i="20"/>
  <c r="T129" i="19"/>
  <c r="S129" i="19"/>
  <c r="R129" i="19"/>
  <c r="Q129" i="19"/>
  <c r="P129" i="19"/>
  <c r="O129" i="19"/>
  <c r="N129" i="19"/>
  <c r="M129" i="19"/>
  <c r="L129" i="19"/>
  <c r="K129" i="19"/>
  <c r="J129" i="19"/>
  <c r="I129" i="19"/>
  <c r="H129" i="19"/>
  <c r="G129" i="19"/>
  <c r="F129" i="19"/>
  <c r="E129" i="19"/>
  <c r="D129" i="19"/>
  <c r="C129" i="19"/>
  <c r="B129" i="19"/>
  <c r="A129" i="19"/>
  <c r="T128" i="19"/>
  <c r="S128" i="19"/>
  <c r="R128" i="19"/>
  <c r="Q128" i="19"/>
  <c r="P128" i="19"/>
  <c r="O128" i="19"/>
  <c r="N128" i="19"/>
  <c r="M128" i="19"/>
  <c r="L128" i="19"/>
  <c r="K128" i="19"/>
  <c r="J128" i="19"/>
  <c r="I128" i="19"/>
  <c r="H128" i="19"/>
  <c r="G128" i="19"/>
  <c r="F128" i="19"/>
  <c r="E128" i="19"/>
  <c r="D128" i="19"/>
  <c r="C128" i="19"/>
  <c r="B128" i="19"/>
  <c r="A128" i="19"/>
  <c r="T127" i="19"/>
  <c r="S127" i="19"/>
  <c r="R127" i="19"/>
  <c r="Q127" i="19"/>
  <c r="P127" i="19"/>
  <c r="O127" i="19"/>
  <c r="N127" i="19"/>
  <c r="M127" i="19"/>
  <c r="L127" i="19"/>
  <c r="K127" i="19"/>
  <c r="J127" i="19"/>
  <c r="I127" i="19"/>
  <c r="H127" i="19"/>
  <c r="G127" i="19"/>
  <c r="F127" i="19"/>
  <c r="E127" i="19"/>
  <c r="D127" i="19"/>
  <c r="C127" i="19"/>
  <c r="B127" i="19"/>
  <c r="A127" i="19"/>
  <c r="T126" i="19"/>
  <c r="S126" i="19"/>
  <c r="R126" i="19"/>
  <c r="Q126" i="19"/>
  <c r="P126" i="19"/>
  <c r="O126" i="19"/>
  <c r="N126" i="19"/>
  <c r="M126" i="19"/>
  <c r="L126" i="19"/>
  <c r="K126" i="19"/>
  <c r="J126" i="19"/>
  <c r="I126" i="19"/>
  <c r="H126" i="19"/>
  <c r="G126" i="19"/>
  <c r="F126" i="19"/>
  <c r="E126" i="19"/>
  <c r="D126" i="19"/>
  <c r="C126" i="19"/>
  <c r="B126" i="19"/>
  <c r="A126" i="19"/>
  <c r="T125" i="19"/>
  <c r="S125" i="19"/>
  <c r="R125" i="19"/>
  <c r="Q125" i="19"/>
  <c r="P125" i="19"/>
  <c r="O125" i="19"/>
  <c r="N125" i="19"/>
  <c r="M125" i="19"/>
  <c r="L125" i="19"/>
  <c r="K125" i="19"/>
  <c r="J125" i="19"/>
  <c r="I125" i="19"/>
  <c r="H125" i="19"/>
  <c r="G125" i="19"/>
  <c r="F125" i="19"/>
  <c r="E125" i="19"/>
  <c r="D125" i="19"/>
  <c r="C125" i="19"/>
  <c r="B125" i="19"/>
  <c r="A125" i="19"/>
  <c r="T124" i="19"/>
  <c r="S124" i="19"/>
  <c r="R124" i="19"/>
  <c r="Q124" i="19"/>
  <c r="P124" i="19"/>
  <c r="O124" i="19"/>
  <c r="N124" i="19"/>
  <c r="M124" i="19"/>
  <c r="L124" i="19"/>
  <c r="K124" i="19"/>
  <c r="J124" i="19"/>
  <c r="I124" i="19"/>
  <c r="H124" i="19"/>
  <c r="G124" i="19"/>
  <c r="F124" i="19"/>
  <c r="E124" i="19"/>
  <c r="D124" i="19"/>
  <c r="C124" i="19"/>
  <c r="B124" i="19"/>
  <c r="A124" i="19"/>
  <c r="T123" i="19"/>
  <c r="S123" i="19"/>
  <c r="R123" i="19"/>
  <c r="Q123" i="19"/>
  <c r="P123" i="19"/>
  <c r="O123" i="19"/>
  <c r="N123" i="19"/>
  <c r="M123" i="19"/>
  <c r="L123" i="19"/>
  <c r="K123" i="19"/>
  <c r="J123" i="19"/>
  <c r="I123" i="19"/>
  <c r="H123" i="19"/>
  <c r="G123" i="19"/>
  <c r="F123" i="19"/>
  <c r="E123" i="19"/>
  <c r="D123" i="19"/>
  <c r="C123" i="19"/>
  <c r="B123" i="19"/>
  <c r="A123" i="19"/>
  <c r="T122" i="19"/>
  <c r="S122" i="19"/>
  <c r="R122" i="19"/>
  <c r="Q122" i="19"/>
  <c r="P122" i="19"/>
  <c r="O122" i="19"/>
  <c r="N122" i="19"/>
  <c r="M122" i="19"/>
  <c r="L122" i="19"/>
  <c r="K122" i="19"/>
  <c r="J122" i="19"/>
  <c r="I122" i="19"/>
  <c r="H122" i="19"/>
  <c r="G122" i="19"/>
  <c r="F122" i="19"/>
  <c r="E122" i="19"/>
  <c r="D122" i="19"/>
  <c r="C122" i="19"/>
  <c r="B122" i="19"/>
  <c r="A122" i="19"/>
  <c r="T121" i="19"/>
  <c r="S121" i="19"/>
  <c r="R121" i="19"/>
  <c r="Q121" i="19"/>
  <c r="P121" i="19"/>
  <c r="O121" i="19"/>
  <c r="N121" i="19"/>
  <c r="M121" i="19"/>
  <c r="L121" i="19"/>
  <c r="K121" i="19"/>
  <c r="J121" i="19"/>
  <c r="I121" i="19"/>
  <c r="H121" i="19"/>
  <c r="G121" i="19"/>
  <c r="F121" i="19"/>
  <c r="E121" i="19"/>
  <c r="D121" i="19"/>
  <c r="C121" i="19"/>
  <c r="B121" i="19"/>
  <c r="A121" i="19"/>
  <c r="T120" i="19"/>
  <c r="S120" i="19"/>
  <c r="R120" i="19"/>
  <c r="Q120" i="19"/>
  <c r="P120" i="19"/>
  <c r="O120" i="19"/>
  <c r="N120" i="19"/>
  <c r="M120" i="19"/>
  <c r="L120" i="19"/>
  <c r="K120" i="19"/>
  <c r="J120" i="19"/>
  <c r="I120" i="19"/>
  <c r="H120" i="19"/>
  <c r="G120" i="19"/>
  <c r="F120" i="19"/>
  <c r="E120" i="19"/>
  <c r="D120" i="19"/>
  <c r="C120" i="19"/>
  <c r="B120" i="19"/>
  <c r="A120" i="19"/>
  <c r="T119" i="19"/>
  <c r="S119" i="19"/>
  <c r="R119" i="19"/>
  <c r="Q119" i="19"/>
  <c r="P119" i="19"/>
  <c r="O119" i="19"/>
  <c r="N119" i="19"/>
  <c r="M119" i="19"/>
  <c r="L119" i="19"/>
  <c r="K119" i="19"/>
  <c r="J119" i="19"/>
  <c r="I119" i="19"/>
  <c r="H119" i="19"/>
  <c r="G119" i="19"/>
  <c r="F119" i="19"/>
  <c r="E119" i="19"/>
  <c r="D119" i="19"/>
  <c r="C119" i="19"/>
  <c r="B119" i="19"/>
  <c r="A119" i="19"/>
  <c r="T118" i="19"/>
  <c r="S118" i="19"/>
  <c r="R118" i="19"/>
  <c r="Q118" i="19"/>
  <c r="P118" i="19"/>
  <c r="O118" i="19"/>
  <c r="N118" i="19"/>
  <c r="M118" i="19"/>
  <c r="L118" i="19"/>
  <c r="K118" i="19"/>
  <c r="J118" i="19"/>
  <c r="I118" i="19"/>
  <c r="H118" i="19"/>
  <c r="G118" i="19"/>
  <c r="F118" i="19"/>
  <c r="E118" i="19"/>
  <c r="D118" i="19"/>
  <c r="C118" i="19"/>
  <c r="B118" i="19"/>
  <c r="A118" i="19"/>
  <c r="T117" i="19"/>
  <c r="S117" i="19"/>
  <c r="R117" i="19"/>
  <c r="Q117" i="19"/>
  <c r="P117" i="19"/>
  <c r="O117" i="19"/>
  <c r="N117" i="19"/>
  <c r="M117" i="19"/>
  <c r="L117" i="19"/>
  <c r="K117" i="19"/>
  <c r="J117" i="19"/>
  <c r="I117" i="19"/>
  <c r="H117" i="19"/>
  <c r="G117" i="19"/>
  <c r="F117" i="19"/>
  <c r="E117" i="19"/>
  <c r="D117" i="19"/>
  <c r="C117" i="19"/>
  <c r="B117" i="19"/>
  <c r="A117" i="19"/>
  <c r="T116" i="19"/>
  <c r="S116" i="19"/>
  <c r="R116" i="19"/>
  <c r="Q116" i="19"/>
  <c r="P116" i="19"/>
  <c r="O116" i="19"/>
  <c r="N116" i="19"/>
  <c r="M116" i="19"/>
  <c r="L116" i="19"/>
  <c r="K116" i="19"/>
  <c r="J116" i="19"/>
  <c r="I116" i="19"/>
  <c r="H116" i="19"/>
  <c r="G116" i="19"/>
  <c r="F116" i="19"/>
  <c r="E116" i="19"/>
  <c r="D116" i="19"/>
  <c r="C116" i="19"/>
  <c r="B116" i="19"/>
  <c r="A116" i="19"/>
  <c r="T115" i="19"/>
  <c r="S115" i="19"/>
  <c r="R115" i="19"/>
  <c r="Q115" i="19"/>
  <c r="P115" i="19"/>
  <c r="O115" i="19"/>
  <c r="N115" i="19"/>
  <c r="M115" i="19"/>
  <c r="L115" i="19"/>
  <c r="K115" i="19"/>
  <c r="J115" i="19"/>
  <c r="I115" i="19"/>
  <c r="H115" i="19"/>
  <c r="G115" i="19"/>
  <c r="F115" i="19"/>
  <c r="E115" i="19"/>
  <c r="D115" i="19"/>
  <c r="C115" i="19"/>
  <c r="B115" i="19"/>
  <c r="A115" i="19"/>
  <c r="T114" i="19"/>
  <c r="S114" i="19"/>
  <c r="R114" i="19"/>
  <c r="Q114" i="19"/>
  <c r="P114" i="19"/>
  <c r="O114" i="19"/>
  <c r="N114" i="19"/>
  <c r="M114" i="19"/>
  <c r="L114" i="19"/>
  <c r="K114" i="19"/>
  <c r="J114" i="19"/>
  <c r="I114" i="19"/>
  <c r="H114" i="19"/>
  <c r="G114" i="19"/>
  <c r="F114" i="19"/>
  <c r="E114" i="19"/>
  <c r="D114" i="19"/>
  <c r="C114" i="19"/>
  <c r="B114" i="19"/>
  <c r="A114" i="19"/>
  <c r="T113" i="19"/>
  <c r="S113" i="19"/>
  <c r="R113" i="19"/>
  <c r="Q113" i="19"/>
  <c r="P113" i="19"/>
  <c r="O113" i="19"/>
  <c r="N113" i="19"/>
  <c r="M113" i="19"/>
  <c r="L113" i="19"/>
  <c r="K113" i="19"/>
  <c r="J113" i="19"/>
  <c r="I113" i="19"/>
  <c r="H113" i="19"/>
  <c r="G113" i="19"/>
  <c r="F113" i="19"/>
  <c r="E113" i="19"/>
  <c r="D113" i="19"/>
  <c r="C113" i="19"/>
  <c r="B113" i="19"/>
  <c r="A113" i="19"/>
  <c r="T112" i="19"/>
  <c r="S112" i="19"/>
  <c r="R112" i="19"/>
  <c r="Q112" i="19"/>
  <c r="P112" i="19"/>
  <c r="O112" i="19"/>
  <c r="N112" i="19"/>
  <c r="M112" i="19"/>
  <c r="L112" i="19"/>
  <c r="K112" i="19"/>
  <c r="J112" i="19"/>
  <c r="I112" i="19"/>
  <c r="H112" i="19"/>
  <c r="G112" i="19"/>
  <c r="F112" i="19"/>
  <c r="E112" i="19"/>
  <c r="D112" i="19"/>
  <c r="C112" i="19"/>
  <c r="B112" i="19"/>
  <c r="A112" i="19"/>
  <c r="T111" i="19"/>
  <c r="S111" i="19"/>
  <c r="R111" i="19"/>
  <c r="Q111" i="19"/>
  <c r="P111" i="19"/>
  <c r="O111" i="19"/>
  <c r="N111" i="19"/>
  <c r="M111" i="19"/>
  <c r="L111" i="19"/>
  <c r="K111" i="19"/>
  <c r="J111" i="19"/>
  <c r="I111" i="19"/>
  <c r="H111" i="19"/>
  <c r="G111" i="19"/>
  <c r="F111" i="19"/>
  <c r="E111" i="19"/>
  <c r="D111" i="19"/>
  <c r="C111" i="19"/>
  <c r="B111" i="19"/>
  <c r="A111" i="19"/>
  <c r="T110" i="19"/>
  <c r="S110" i="19"/>
  <c r="R110" i="19"/>
  <c r="Q110" i="19"/>
  <c r="P110" i="19"/>
  <c r="O110" i="19"/>
  <c r="N110" i="19"/>
  <c r="M110" i="19"/>
  <c r="L110" i="19"/>
  <c r="K110" i="19"/>
  <c r="J110" i="19"/>
  <c r="I110" i="19"/>
  <c r="H110" i="19"/>
  <c r="G110" i="19"/>
  <c r="F110" i="19"/>
  <c r="E110" i="19"/>
  <c r="D110" i="19"/>
  <c r="C110" i="19"/>
  <c r="B110" i="19"/>
  <c r="A110" i="19"/>
  <c r="T109" i="19"/>
  <c r="S109" i="19"/>
  <c r="R109" i="19"/>
  <c r="Q109" i="19"/>
  <c r="P109" i="19"/>
  <c r="O109" i="19"/>
  <c r="N109" i="19"/>
  <c r="M109" i="19"/>
  <c r="L109" i="19"/>
  <c r="K109" i="19"/>
  <c r="J109" i="19"/>
  <c r="I109" i="19"/>
  <c r="H109" i="19"/>
  <c r="G109" i="19"/>
  <c r="F109" i="19"/>
  <c r="E109" i="19"/>
  <c r="D109" i="19"/>
  <c r="C109" i="19"/>
  <c r="B109" i="19"/>
  <c r="A109" i="19"/>
  <c r="T108" i="19"/>
  <c r="S108" i="19"/>
  <c r="R108" i="19"/>
  <c r="Q108" i="19"/>
  <c r="P108" i="19"/>
  <c r="O108" i="19"/>
  <c r="N108" i="19"/>
  <c r="M108" i="19"/>
  <c r="L108" i="19"/>
  <c r="K108" i="19"/>
  <c r="J108" i="19"/>
  <c r="I108" i="19"/>
  <c r="H108" i="19"/>
  <c r="G108" i="19"/>
  <c r="F108" i="19"/>
  <c r="E108" i="19"/>
  <c r="D108" i="19"/>
  <c r="C108" i="19"/>
  <c r="B108" i="19"/>
  <c r="A108" i="19"/>
  <c r="T107" i="19"/>
  <c r="S107" i="19"/>
  <c r="R107" i="19"/>
  <c r="Q107" i="19"/>
  <c r="P107" i="19"/>
  <c r="O107" i="19"/>
  <c r="N107" i="19"/>
  <c r="M107" i="19"/>
  <c r="L107" i="19"/>
  <c r="K107" i="19"/>
  <c r="J107" i="19"/>
  <c r="I107" i="19"/>
  <c r="H107" i="19"/>
  <c r="G107" i="19"/>
  <c r="F107" i="19"/>
  <c r="E107" i="19"/>
  <c r="D107" i="19"/>
  <c r="C107" i="19"/>
  <c r="B107" i="19"/>
  <c r="A107" i="19"/>
  <c r="T106" i="19"/>
  <c r="S106" i="19"/>
  <c r="R106" i="19"/>
  <c r="Q106" i="19"/>
  <c r="P106" i="19"/>
  <c r="O106" i="19"/>
  <c r="N106" i="19"/>
  <c r="M106" i="19"/>
  <c r="L106" i="19"/>
  <c r="K106" i="19"/>
  <c r="J106" i="19"/>
  <c r="I106" i="19"/>
  <c r="H106" i="19"/>
  <c r="G106" i="19"/>
  <c r="F106" i="19"/>
  <c r="E106" i="19"/>
  <c r="D106" i="19"/>
  <c r="C106" i="19"/>
  <c r="B106" i="19"/>
  <c r="A106" i="19"/>
  <c r="T105" i="19"/>
  <c r="S105" i="19"/>
  <c r="R105" i="19"/>
  <c r="Q105" i="19"/>
  <c r="P105" i="19"/>
  <c r="O105" i="19"/>
  <c r="N105" i="19"/>
  <c r="M105" i="19"/>
  <c r="L105" i="19"/>
  <c r="K105" i="19"/>
  <c r="J105" i="19"/>
  <c r="I105" i="19"/>
  <c r="H105" i="19"/>
  <c r="G105" i="19"/>
  <c r="F105" i="19"/>
  <c r="E105" i="19"/>
  <c r="D105" i="19"/>
  <c r="C105" i="19"/>
  <c r="B105" i="19"/>
  <c r="A105" i="19"/>
  <c r="T104" i="19"/>
  <c r="S104" i="19"/>
  <c r="R104" i="19"/>
  <c r="Q104" i="19"/>
  <c r="P104" i="19"/>
  <c r="O104" i="19"/>
  <c r="N104" i="19"/>
  <c r="M104" i="19"/>
  <c r="L104" i="19"/>
  <c r="K104" i="19"/>
  <c r="J104" i="19"/>
  <c r="I104" i="19"/>
  <c r="H104" i="19"/>
  <c r="G104" i="19"/>
  <c r="F104" i="19"/>
  <c r="E104" i="19"/>
  <c r="D104" i="19"/>
  <c r="C104" i="19"/>
  <c r="B104" i="19"/>
  <c r="A104" i="19"/>
  <c r="T103" i="19"/>
  <c r="S103" i="19"/>
  <c r="R103" i="19"/>
  <c r="Q103" i="19"/>
  <c r="P103" i="19"/>
  <c r="O103" i="19"/>
  <c r="N103" i="19"/>
  <c r="M103" i="19"/>
  <c r="L103" i="19"/>
  <c r="K103" i="19"/>
  <c r="J103" i="19"/>
  <c r="I103" i="19"/>
  <c r="H103" i="19"/>
  <c r="G103" i="19"/>
  <c r="F103" i="19"/>
  <c r="E103" i="19"/>
  <c r="D103" i="19"/>
  <c r="C103" i="19"/>
  <c r="B103" i="19"/>
  <c r="A103" i="19"/>
  <c r="T102" i="19"/>
  <c r="S102" i="19"/>
  <c r="R102" i="19"/>
  <c r="Q102" i="19"/>
  <c r="P102" i="19"/>
  <c r="O102" i="19"/>
  <c r="N102" i="19"/>
  <c r="M102" i="19"/>
  <c r="L102" i="19"/>
  <c r="K102" i="19"/>
  <c r="J102" i="19"/>
  <c r="I102" i="19"/>
  <c r="H102" i="19"/>
  <c r="G102" i="19"/>
  <c r="F102" i="19"/>
  <c r="E102" i="19"/>
  <c r="D102" i="19"/>
  <c r="C102" i="19"/>
  <c r="B102" i="19"/>
  <c r="A102" i="19"/>
  <c r="T101" i="19"/>
  <c r="S101" i="19"/>
  <c r="R101" i="19"/>
  <c r="Q101" i="19"/>
  <c r="P101" i="19"/>
  <c r="O101" i="19"/>
  <c r="N101" i="19"/>
  <c r="M101" i="19"/>
  <c r="L101" i="19"/>
  <c r="K101" i="19"/>
  <c r="J101" i="19"/>
  <c r="I101" i="19"/>
  <c r="H101" i="19"/>
  <c r="G101" i="19"/>
  <c r="F101" i="19"/>
  <c r="E101" i="19"/>
  <c r="D101" i="19"/>
  <c r="C101" i="19"/>
  <c r="B101" i="19"/>
  <c r="A101" i="19"/>
  <c r="T100" i="19"/>
  <c r="S100" i="19"/>
  <c r="R100" i="19"/>
  <c r="Q100" i="19"/>
  <c r="P100" i="19"/>
  <c r="O100" i="19"/>
  <c r="N100" i="19"/>
  <c r="M100" i="19"/>
  <c r="L100" i="19"/>
  <c r="K100" i="19"/>
  <c r="J100" i="19"/>
  <c r="I100" i="19"/>
  <c r="H100" i="19"/>
  <c r="G100" i="19"/>
  <c r="F100" i="19"/>
  <c r="E100" i="19"/>
  <c r="D100" i="19"/>
  <c r="C100" i="19"/>
  <c r="B100" i="19"/>
  <c r="A100" i="19"/>
  <c r="T99" i="19"/>
  <c r="S99" i="19"/>
  <c r="R99" i="19"/>
  <c r="Q99" i="19"/>
  <c r="P99" i="19"/>
  <c r="O99" i="19"/>
  <c r="N99" i="19"/>
  <c r="M99" i="19"/>
  <c r="L99" i="19"/>
  <c r="K99" i="19"/>
  <c r="J99" i="19"/>
  <c r="I99" i="19"/>
  <c r="H99" i="19"/>
  <c r="G99" i="19"/>
  <c r="F99" i="19"/>
  <c r="E99" i="19"/>
  <c r="D99" i="19"/>
  <c r="C99" i="19"/>
  <c r="B99" i="19"/>
  <c r="A99" i="19"/>
  <c r="T98" i="19"/>
  <c r="S98" i="19"/>
  <c r="R98" i="19"/>
  <c r="Q98" i="19"/>
  <c r="P98" i="19"/>
  <c r="O98" i="19"/>
  <c r="N98" i="19"/>
  <c r="M98" i="19"/>
  <c r="L98" i="19"/>
  <c r="K98" i="19"/>
  <c r="J98" i="19"/>
  <c r="I98" i="19"/>
  <c r="H98" i="19"/>
  <c r="G98" i="19"/>
  <c r="F98" i="19"/>
  <c r="E98" i="19"/>
  <c r="D98" i="19"/>
  <c r="C98" i="19"/>
  <c r="B98" i="19"/>
  <c r="A98" i="19"/>
  <c r="T97" i="19"/>
  <c r="S97" i="19"/>
  <c r="R97" i="19"/>
  <c r="Q97" i="19"/>
  <c r="P97" i="19"/>
  <c r="O97" i="19"/>
  <c r="N97" i="19"/>
  <c r="M97" i="19"/>
  <c r="L97" i="19"/>
  <c r="K97" i="19"/>
  <c r="J97" i="19"/>
  <c r="I97" i="19"/>
  <c r="H97" i="19"/>
  <c r="G97" i="19"/>
  <c r="F97" i="19"/>
  <c r="E97" i="19"/>
  <c r="D97" i="19"/>
  <c r="C97" i="19"/>
  <c r="B97" i="19"/>
  <c r="A97" i="19"/>
  <c r="T96" i="19"/>
  <c r="S96" i="19"/>
  <c r="R96" i="19"/>
  <c r="Q96" i="19"/>
  <c r="P96" i="19"/>
  <c r="O96" i="19"/>
  <c r="N96" i="19"/>
  <c r="M96" i="19"/>
  <c r="L96" i="19"/>
  <c r="K96" i="19"/>
  <c r="J96" i="19"/>
  <c r="I96" i="19"/>
  <c r="H96" i="19"/>
  <c r="G96" i="19"/>
  <c r="F96" i="19"/>
  <c r="E96" i="19"/>
  <c r="D96" i="19"/>
  <c r="C96" i="19"/>
  <c r="B96" i="19"/>
  <c r="A96" i="19"/>
  <c r="T95" i="19"/>
  <c r="S95" i="19"/>
  <c r="R95" i="19"/>
  <c r="Q95" i="19"/>
  <c r="P95" i="19"/>
  <c r="O95" i="19"/>
  <c r="N95" i="19"/>
  <c r="M95" i="19"/>
  <c r="L95" i="19"/>
  <c r="K95" i="19"/>
  <c r="J95" i="19"/>
  <c r="I95" i="19"/>
  <c r="H95" i="19"/>
  <c r="G95" i="19"/>
  <c r="F95" i="19"/>
  <c r="E95" i="19"/>
  <c r="D95" i="19"/>
  <c r="C95" i="19"/>
  <c r="B95" i="19"/>
  <c r="A95" i="19"/>
  <c r="T94" i="19"/>
  <c r="S94" i="19"/>
  <c r="R94" i="19"/>
  <c r="Q94" i="19"/>
  <c r="P94" i="19"/>
  <c r="O94" i="19"/>
  <c r="N94" i="19"/>
  <c r="M94" i="19"/>
  <c r="L94" i="19"/>
  <c r="K94" i="19"/>
  <c r="J94" i="19"/>
  <c r="I94" i="19"/>
  <c r="H94" i="19"/>
  <c r="G94" i="19"/>
  <c r="F94" i="19"/>
  <c r="E94" i="19"/>
  <c r="D94" i="19"/>
  <c r="C94" i="19"/>
  <c r="B94" i="19"/>
  <c r="A94" i="19"/>
  <c r="T93" i="19"/>
  <c r="S93" i="19"/>
  <c r="R93" i="19"/>
  <c r="Q93" i="19"/>
  <c r="P93" i="19"/>
  <c r="O93" i="19"/>
  <c r="N93" i="19"/>
  <c r="M93" i="19"/>
  <c r="L93" i="19"/>
  <c r="K93" i="19"/>
  <c r="J93" i="19"/>
  <c r="I93" i="19"/>
  <c r="H93" i="19"/>
  <c r="G93" i="19"/>
  <c r="F93" i="19"/>
  <c r="E93" i="19"/>
  <c r="D93" i="19"/>
  <c r="C93" i="19"/>
  <c r="B93" i="19"/>
  <c r="A93" i="19"/>
  <c r="T92" i="19"/>
  <c r="S92" i="19"/>
  <c r="R92" i="19"/>
  <c r="Q92" i="19"/>
  <c r="P92" i="19"/>
  <c r="O92" i="19"/>
  <c r="N92" i="19"/>
  <c r="M92" i="19"/>
  <c r="L92" i="19"/>
  <c r="K92" i="19"/>
  <c r="J92" i="19"/>
  <c r="I92" i="19"/>
  <c r="H92" i="19"/>
  <c r="G92" i="19"/>
  <c r="F92" i="19"/>
  <c r="E92" i="19"/>
  <c r="D92" i="19"/>
  <c r="C92" i="19"/>
  <c r="B92" i="19"/>
  <c r="A92" i="19"/>
  <c r="T91" i="19"/>
  <c r="S91" i="19"/>
  <c r="R91" i="19"/>
  <c r="Q91" i="19"/>
  <c r="P91" i="19"/>
  <c r="O91" i="19"/>
  <c r="N91" i="19"/>
  <c r="M91" i="19"/>
  <c r="L91" i="19"/>
  <c r="K91" i="19"/>
  <c r="J91" i="19"/>
  <c r="I91" i="19"/>
  <c r="H91" i="19"/>
  <c r="G91" i="19"/>
  <c r="F91" i="19"/>
  <c r="E91" i="19"/>
  <c r="D91" i="19"/>
  <c r="C91" i="19"/>
  <c r="B91" i="19"/>
  <c r="A91" i="19"/>
  <c r="T90" i="19"/>
  <c r="S90" i="19"/>
  <c r="R90" i="19"/>
  <c r="Q90" i="19"/>
  <c r="P90" i="19"/>
  <c r="O90" i="19"/>
  <c r="N90" i="19"/>
  <c r="M90" i="19"/>
  <c r="L90" i="19"/>
  <c r="K90" i="19"/>
  <c r="J90" i="19"/>
  <c r="I90" i="19"/>
  <c r="H90" i="19"/>
  <c r="G90" i="19"/>
  <c r="F90" i="19"/>
  <c r="E90" i="19"/>
  <c r="D90" i="19"/>
  <c r="C90" i="19"/>
  <c r="B90" i="19"/>
  <c r="A90" i="19"/>
  <c r="T89" i="19"/>
  <c r="S89" i="19"/>
  <c r="R89" i="19"/>
  <c r="Q89" i="19"/>
  <c r="P89" i="19"/>
  <c r="O89" i="19"/>
  <c r="N89" i="19"/>
  <c r="M89" i="19"/>
  <c r="L89" i="19"/>
  <c r="K89" i="19"/>
  <c r="J89" i="19"/>
  <c r="I89" i="19"/>
  <c r="H89" i="19"/>
  <c r="G89" i="19"/>
  <c r="F89" i="19"/>
  <c r="E89" i="19"/>
  <c r="D89" i="19"/>
  <c r="C89" i="19"/>
  <c r="B89" i="19"/>
  <c r="A89" i="19"/>
  <c r="T88" i="19"/>
  <c r="S88" i="19"/>
  <c r="R88" i="19"/>
  <c r="Q88" i="19"/>
  <c r="P88" i="19"/>
  <c r="O88" i="19"/>
  <c r="N88" i="19"/>
  <c r="M88" i="19"/>
  <c r="L88" i="19"/>
  <c r="K88" i="19"/>
  <c r="J88" i="19"/>
  <c r="I88" i="19"/>
  <c r="H88" i="19"/>
  <c r="G88" i="19"/>
  <c r="F88" i="19"/>
  <c r="E88" i="19"/>
  <c r="D88" i="19"/>
  <c r="C88" i="19"/>
  <c r="B88" i="19"/>
  <c r="A88" i="19"/>
  <c r="T87" i="19"/>
  <c r="S87" i="19"/>
  <c r="R87" i="19"/>
  <c r="Q87" i="19"/>
  <c r="P87" i="19"/>
  <c r="O87" i="19"/>
  <c r="N87" i="19"/>
  <c r="M87" i="19"/>
  <c r="L87" i="19"/>
  <c r="K87" i="19"/>
  <c r="J87" i="19"/>
  <c r="I87" i="19"/>
  <c r="H87" i="19"/>
  <c r="G87" i="19"/>
  <c r="F87" i="19"/>
  <c r="E87" i="19"/>
  <c r="D87" i="19"/>
  <c r="C87" i="19"/>
  <c r="B87" i="19"/>
  <c r="A87" i="19"/>
  <c r="T86" i="19"/>
  <c r="S86" i="19"/>
  <c r="R86" i="19"/>
  <c r="Q86" i="19"/>
  <c r="P86" i="19"/>
  <c r="O86" i="19"/>
  <c r="N86" i="19"/>
  <c r="M86" i="19"/>
  <c r="L86" i="19"/>
  <c r="K86" i="19"/>
  <c r="J86" i="19"/>
  <c r="I86" i="19"/>
  <c r="H86" i="19"/>
  <c r="G86" i="19"/>
  <c r="F86" i="19"/>
  <c r="E86" i="19"/>
  <c r="D86" i="19"/>
  <c r="C86" i="19"/>
  <c r="B86" i="19"/>
  <c r="A86" i="19"/>
  <c r="T85" i="19"/>
  <c r="S85" i="19"/>
  <c r="R85" i="19"/>
  <c r="Q85" i="19"/>
  <c r="P85" i="19"/>
  <c r="O85" i="19"/>
  <c r="N85" i="19"/>
  <c r="M85" i="19"/>
  <c r="L85" i="19"/>
  <c r="K85" i="19"/>
  <c r="J85" i="19"/>
  <c r="I85" i="19"/>
  <c r="H85" i="19"/>
  <c r="G85" i="19"/>
  <c r="F85" i="19"/>
  <c r="E85" i="19"/>
  <c r="D85" i="19"/>
  <c r="C85" i="19"/>
  <c r="B85" i="19"/>
  <c r="A85" i="19"/>
  <c r="T84" i="19"/>
  <c r="S84" i="19"/>
  <c r="R84" i="19"/>
  <c r="Q84" i="19"/>
  <c r="P84" i="19"/>
  <c r="O84" i="19"/>
  <c r="N84" i="19"/>
  <c r="M84" i="19"/>
  <c r="L84" i="19"/>
  <c r="K84" i="19"/>
  <c r="J84" i="19"/>
  <c r="I84" i="19"/>
  <c r="H84" i="19"/>
  <c r="G84" i="19"/>
  <c r="F84" i="19"/>
  <c r="E84" i="19"/>
  <c r="D84" i="19"/>
  <c r="C84" i="19"/>
  <c r="B84" i="19"/>
  <c r="A84" i="19"/>
  <c r="T83" i="19"/>
  <c r="S83" i="19"/>
  <c r="R83" i="19"/>
  <c r="Q83" i="19"/>
  <c r="P83" i="19"/>
  <c r="O83" i="19"/>
  <c r="N83" i="19"/>
  <c r="M83" i="19"/>
  <c r="L83" i="19"/>
  <c r="K83" i="19"/>
  <c r="J83" i="19"/>
  <c r="I83" i="19"/>
  <c r="H83" i="19"/>
  <c r="G83" i="19"/>
  <c r="F83" i="19"/>
  <c r="E83" i="19"/>
  <c r="D83" i="19"/>
  <c r="C83" i="19"/>
  <c r="B83" i="19"/>
  <c r="A83" i="19"/>
  <c r="T82" i="19"/>
  <c r="S82" i="19"/>
  <c r="R82" i="19"/>
  <c r="Q82" i="19"/>
  <c r="P82" i="19"/>
  <c r="O82" i="19"/>
  <c r="N82" i="19"/>
  <c r="M82" i="19"/>
  <c r="L82" i="19"/>
  <c r="K82" i="19"/>
  <c r="J82" i="19"/>
  <c r="I82" i="19"/>
  <c r="H82" i="19"/>
  <c r="G82" i="19"/>
  <c r="F82" i="19"/>
  <c r="E82" i="19"/>
  <c r="D82" i="19"/>
  <c r="C82" i="19"/>
  <c r="B82" i="19"/>
  <c r="A82" i="19"/>
  <c r="T81" i="19"/>
  <c r="S81" i="19"/>
  <c r="R81" i="19"/>
  <c r="Q81" i="19"/>
  <c r="P81" i="19"/>
  <c r="O81" i="19"/>
  <c r="N81" i="19"/>
  <c r="M81" i="19"/>
  <c r="L81" i="19"/>
  <c r="K81" i="19"/>
  <c r="J81" i="19"/>
  <c r="I81" i="19"/>
  <c r="H81" i="19"/>
  <c r="G81" i="19"/>
  <c r="F81" i="19"/>
  <c r="E81" i="19"/>
  <c r="D81" i="19"/>
  <c r="C81" i="19"/>
  <c r="B81" i="19"/>
  <c r="A81" i="19"/>
  <c r="T80" i="19"/>
  <c r="S80" i="19"/>
  <c r="R80" i="19"/>
  <c r="Q80" i="19"/>
  <c r="P80" i="19"/>
  <c r="O80" i="19"/>
  <c r="N80" i="19"/>
  <c r="M80" i="19"/>
  <c r="L80" i="19"/>
  <c r="K80" i="19"/>
  <c r="J80" i="19"/>
  <c r="I80" i="19"/>
  <c r="H80" i="19"/>
  <c r="G80" i="19"/>
  <c r="F80" i="19"/>
  <c r="E80" i="19"/>
  <c r="D80" i="19"/>
  <c r="C80" i="19"/>
  <c r="B80" i="19"/>
  <c r="A80" i="19"/>
  <c r="T79" i="19"/>
  <c r="S79" i="19"/>
  <c r="R79" i="19"/>
  <c r="Q79" i="19"/>
  <c r="P79" i="19"/>
  <c r="O79" i="19"/>
  <c r="N79" i="19"/>
  <c r="M79" i="19"/>
  <c r="L79" i="19"/>
  <c r="K79" i="19"/>
  <c r="J79" i="19"/>
  <c r="I79" i="19"/>
  <c r="H79" i="19"/>
  <c r="G79" i="19"/>
  <c r="F79" i="19"/>
  <c r="E79" i="19"/>
  <c r="D79" i="19"/>
  <c r="C79" i="19"/>
  <c r="B79" i="19"/>
  <c r="A79" i="19"/>
  <c r="T78" i="19"/>
  <c r="S78" i="19"/>
  <c r="R78" i="19"/>
  <c r="Q78" i="19"/>
  <c r="P78" i="19"/>
  <c r="O78" i="19"/>
  <c r="N78" i="19"/>
  <c r="M78" i="19"/>
  <c r="L78" i="19"/>
  <c r="K78" i="19"/>
  <c r="J78" i="19"/>
  <c r="I78" i="19"/>
  <c r="H78" i="19"/>
  <c r="G78" i="19"/>
  <c r="F78" i="19"/>
  <c r="E78" i="19"/>
  <c r="D78" i="19"/>
  <c r="C78" i="19"/>
  <c r="B78" i="19"/>
  <c r="A78" i="19"/>
  <c r="T77" i="19"/>
  <c r="S77" i="19"/>
  <c r="R77" i="19"/>
  <c r="Q77" i="19"/>
  <c r="P77" i="19"/>
  <c r="O77" i="19"/>
  <c r="N77" i="19"/>
  <c r="M77" i="19"/>
  <c r="L77" i="19"/>
  <c r="K77" i="19"/>
  <c r="J77" i="19"/>
  <c r="I77" i="19"/>
  <c r="H77" i="19"/>
  <c r="G77" i="19"/>
  <c r="F77" i="19"/>
  <c r="E77" i="19"/>
  <c r="D77" i="19"/>
  <c r="C77" i="19"/>
  <c r="B77" i="19"/>
  <c r="A77" i="19"/>
  <c r="T76" i="19"/>
  <c r="S76" i="19"/>
  <c r="R76" i="19"/>
  <c r="Q76" i="19"/>
  <c r="P76" i="19"/>
  <c r="O76" i="19"/>
  <c r="N76" i="19"/>
  <c r="M76" i="19"/>
  <c r="L76" i="19"/>
  <c r="K76" i="19"/>
  <c r="J76" i="19"/>
  <c r="I76" i="19"/>
  <c r="H76" i="19"/>
  <c r="G76" i="19"/>
  <c r="F76" i="19"/>
  <c r="E76" i="19"/>
  <c r="D76" i="19"/>
  <c r="C76" i="19"/>
  <c r="B76" i="19"/>
  <c r="A76" i="19"/>
  <c r="T75" i="19"/>
  <c r="S75" i="19"/>
  <c r="R75" i="19"/>
  <c r="Q75" i="19"/>
  <c r="P75" i="19"/>
  <c r="O75" i="19"/>
  <c r="N75" i="19"/>
  <c r="M75" i="19"/>
  <c r="L75" i="19"/>
  <c r="K75" i="19"/>
  <c r="J75" i="19"/>
  <c r="I75" i="19"/>
  <c r="H75" i="19"/>
  <c r="G75" i="19"/>
  <c r="F75" i="19"/>
  <c r="E75" i="19"/>
  <c r="D75" i="19"/>
  <c r="C75" i="19"/>
  <c r="B75" i="19"/>
  <c r="A75" i="19"/>
  <c r="T74" i="19"/>
  <c r="S74" i="19"/>
  <c r="R74" i="19"/>
  <c r="Q74" i="19"/>
  <c r="P74" i="19"/>
  <c r="O74" i="19"/>
  <c r="N74" i="19"/>
  <c r="M74" i="19"/>
  <c r="L74" i="19"/>
  <c r="K74" i="19"/>
  <c r="J74" i="19"/>
  <c r="I74" i="19"/>
  <c r="H74" i="19"/>
  <c r="G74" i="19"/>
  <c r="F74" i="19"/>
  <c r="E74" i="19"/>
  <c r="D74" i="19"/>
  <c r="C74" i="19"/>
  <c r="B74" i="19"/>
  <c r="A74" i="19"/>
  <c r="T73" i="19"/>
  <c r="S73" i="19"/>
  <c r="R73" i="19"/>
  <c r="Q73" i="19"/>
  <c r="P73" i="19"/>
  <c r="O73" i="19"/>
  <c r="N73" i="19"/>
  <c r="M73" i="19"/>
  <c r="L73" i="19"/>
  <c r="K73" i="19"/>
  <c r="J73" i="19"/>
  <c r="I73" i="19"/>
  <c r="H73" i="19"/>
  <c r="G73" i="19"/>
  <c r="F73" i="19"/>
  <c r="E73" i="19"/>
  <c r="D73" i="19"/>
  <c r="C73" i="19"/>
  <c r="B73" i="19"/>
  <c r="A73" i="19"/>
  <c r="T72" i="19"/>
  <c r="S72" i="19"/>
  <c r="R72" i="19"/>
  <c r="Q72" i="19"/>
  <c r="P72" i="19"/>
  <c r="O72" i="19"/>
  <c r="N72" i="19"/>
  <c r="M72" i="19"/>
  <c r="L72" i="19"/>
  <c r="K72" i="19"/>
  <c r="J72" i="19"/>
  <c r="I72" i="19"/>
  <c r="H72" i="19"/>
  <c r="G72" i="19"/>
  <c r="F72" i="19"/>
  <c r="E72" i="19"/>
  <c r="D72" i="19"/>
  <c r="C72" i="19"/>
  <c r="B72" i="19"/>
  <c r="A72" i="19"/>
  <c r="T71" i="19"/>
  <c r="S71" i="19"/>
  <c r="R71" i="19"/>
  <c r="Q71" i="19"/>
  <c r="P71" i="19"/>
  <c r="O71" i="19"/>
  <c r="N71" i="19"/>
  <c r="M71" i="19"/>
  <c r="L71" i="19"/>
  <c r="K71" i="19"/>
  <c r="J71" i="19"/>
  <c r="I71" i="19"/>
  <c r="H71" i="19"/>
  <c r="G71" i="19"/>
  <c r="F71" i="19"/>
  <c r="E71" i="19"/>
  <c r="D71" i="19"/>
  <c r="C71" i="19"/>
  <c r="B71" i="19"/>
  <c r="A71" i="19"/>
  <c r="T70" i="19"/>
  <c r="S70" i="19"/>
  <c r="R70" i="19"/>
  <c r="Q70" i="19"/>
  <c r="P70" i="19"/>
  <c r="O70" i="19"/>
  <c r="N70" i="19"/>
  <c r="M70" i="19"/>
  <c r="L70" i="19"/>
  <c r="K70" i="19"/>
  <c r="J70" i="19"/>
  <c r="I70" i="19"/>
  <c r="H70" i="19"/>
  <c r="G70" i="19"/>
  <c r="F70" i="19"/>
  <c r="E70" i="19"/>
  <c r="D70" i="19"/>
  <c r="C70" i="19"/>
  <c r="B70" i="19"/>
  <c r="A70" i="19"/>
  <c r="S69" i="19"/>
  <c r="R69" i="19"/>
  <c r="Q69" i="19"/>
  <c r="P69" i="19"/>
  <c r="O69" i="19"/>
  <c r="N69" i="19"/>
  <c r="M69" i="19"/>
  <c r="L69" i="19"/>
  <c r="K69" i="19"/>
  <c r="J69" i="19"/>
  <c r="I69" i="19"/>
  <c r="H69" i="19"/>
  <c r="G69" i="19"/>
  <c r="F69" i="19"/>
  <c r="E69" i="19"/>
  <c r="D69" i="19"/>
  <c r="C69" i="19"/>
  <c r="B69" i="19"/>
  <c r="A69" i="19"/>
  <c r="T129" i="18"/>
  <c r="S129" i="18"/>
  <c r="R129" i="18"/>
  <c r="Q129" i="18"/>
  <c r="P129" i="18"/>
  <c r="O129" i="18"/>
  <c r="N129" i="18"/>
  <c r="M129" i="18"/>
  <c r="L129" i="18"/>
  <c r="K129" i="18"/>
  <c r="J129" i="18"/>
  <c r="I129" i="18"/>
  <c r="H129" i="18"/>
  <c r="G129" i="18"/>
  <c r="F129" i="18"/>
  <c r="E129" i="18"/>
  <c r="D129" i="18"/>
  <c r="C129" i="18"/>
  <c r="B129" i="18"/>
  <c r="A129" i="18"/>
  <c r="T128" i="18"/>
  <c r="S128" i="18"/>
  <c r="R128" i="18"/>
  <c r="Q128" i="18"/>
  <c r="P128" i="18"/>
  <c r="O128" i="18"/>
  <c r="N128" i="18"/>
  <c r="M128" i="18"/>
  <c r="L128" i="18"/>
  <c r="K128" i="18"/>
  <c r="J128" i="18"/>
  <c r="I128" i="18"/>
  <c r="H128" i="18"/>
  <c r="G128" i="18"/>
  <c r="F128" i="18"/>
  <c r="E128" i="18"/>
  <c r="D128" i="18"/>
  <c r="C128" i="18"/>
  <c r="B128" i="18"/>
  <c r="A128" i="18"/>
  <c r="T127" i="18"/>
  <c r="S127" i="18"/>
  <c r="R127" i="18"/>
  <c r="Q127" i="18"/>
  <c r="P127" i="18"/>
  <c r="O127" i="18"/>
  <c r="N127" i="18"/>
  <c r="M127" i="18"/>
  <c r="L127" i="18"/>
  <c r="K127" i="18"/>
  <c r="J127" i="18"/>
  <c r="I127" i="18"/>
  <c r="H127" i="18"/>
  <c r="G127" i="18"/>
  <c r="F127" i="18"/>
  <c r="E127" i="18"/>
  <c r="D127" i="18"/>
  <c r="C127" i="18"/>
  <c r="B127" i="18"/>
  <c r="A127" i="18"/>
  <c r="T126" i="18"/>
  <c r="S126" i="18"/>
  <c r="R126" i="18"/>
  <c r="Q126" i="18"/>
  <c r="P126" i="18"/>
  <c r="O126" i="18"/>
  <c r="N126" i="18"/>
  <c r="M126" i="18"/>
  <c r="L126" i="18"/>
  <c r="K126" i="18"/>
  <c r="J126" i="18"/>
  <c r="I126" i="18"/>
  <c r="H126" i="18"/>
  <c r="G126" i="18"/>
  <c r="F126" i="18"/>
  <c r="E126" i="18"/>
  <c r="D126" i="18"/>
  <c r="C126" i="18"/>
  <c r="B126" i="18"/>
  <c r="A126" i="18"/>
  <c r="T125" i="18"/>
  <c r="S125" i="18"/>
  <c r="R125" i="18"/>
  <c r="Q125" i="18"/>
  <c r="P125" i="18"/>
  <c r="O125" i="18"/>
  <c r="N125" i="18"/>
  <c r="M125" i="18"/>
  <c r="L125" i="18"/>
  <c r="K125" i="18"/>
  <c r="J125" i="18"/>
  <c r="I125" i="18"/>
  <c r="H125" i="18"/>
  <c r="G125" i="18"/>
  <c r="F125" i="18"/>
  <c r="E125" i="18"/>
  <c r="D125" i="18"/>
  <c r="C125" i="18"/>
  <c r="B125" i="18"/>
  <c r="A125" i="18"/>
  <c r="T124" i="18"/>
  <c r="S124" i="18"/>
  <c r="R124" i="18"/>
  <c r="Q124" i="18"/>
  <c r="P124" i="18"/>
  <c r="O124" i="18"/>
  <c r="N124" i="18"/>
  <c r="M124" i="18"/>
  <c r="L124" i="18"/>
  <c r="K124" i="18"/>
  <c r="J124" i="18"/>
  <c r="I124" i="18"/>
  <c r="H124" i="18"/>
  <c r="G124" i="18"/>
  <c r="F124" i="18"/>
  <c r="E124" i="18"/>
  <c r="D124" i="18"/>
  <c r="C124" i="18"/>
  <c r="B124" i="18"/>
  <c r="A124" i="18"/>
  <c r="T123" i="18"/>
  <c r="S123" i="18"/>
  <c r="R123" i="18"/>
  <c r="Q123" i="18"/>
  <c r="P123" i="18"/>
  <c r="O123" i="18"/>
  <c r="N123" i="18"/>
  <c r="M123" i="18"/>
  <c r="L123" i="18"/>
  <c r="K123" i="18"/>
  <c r="J123" i="18"/>
  <c r="I123" i="18"/>
  <c r="H123" i="18"/>
  <c r="G123" i="18"/>
  <c r="F123" i="18"/>
  <c r="E123" i="18"/>
  <c r="D123" i="18"/>
  <c r="C123" i="18"/>
  <c r="B123" i="18"/>
  <c r="A123" i="18"/>
  <c r="T122" i="18"/>
  <c r="S122" i="18"/>
  <c r="R122" i="18"/>
  <c r="Q122" i="18"/>
  <c r="P122" i="18"/>
  <c r="O122" i="18"/>
  <c r="N122" i="18"/>
  <c r="M122" i="18"/>
  <c r="L122" i="18"/>
  <c r="K122" i="18"/>
  <c r="J122" i="18"/>
  <c r="I122" i="18"/>
  <c r="H122" i="18"/>
  <c r="G122" i="18"/>
  <c r="F122" i="18"/>
  <c r="E122" i="18"/>
  <c r="D122" i="18"/>
  <c r="C122" i="18"/>
  <c r="B122" i="18"/>
  <c r="A122" i="18"/>
  <c r="T121" i="18"/>
  <c r="S121" i="18"/>
  <c r="R121" i="18"/>
  <c r="Q121" i="18"/>
  <c r="P121" i="18"/>
  <c r="O121" i="18"/>
  <c r="N121" i="18"/>
  <c r="M121" i="18"/>
  <c r="L121" i="18"/>
  <c r="K121" i="18"/>
  <c r="J121" i="18"/>
  <c r="I121" i="18"/>
  <c r="H121" i="18"/>
  <c r="G121" i="18"/>
  <c r="F121" i="18"/>
  <c r="E121" i="18"/>
  <c r="D121" i="18"/>
  <c r="C121" i="18"/>
  <c r="B121" i="18"/>
  <c r="A121" i="18"/>
  <c r="T120" i="18"/>
  <c r="S120" i="18"/>
  <c r="R120" i="18"/>
  <c r="Q120" i="18"/>
  <c r="P120" i="18"/>
  <c r="O120" i="18"/>
  <c r="N120" i="18"/>
  <c r="M120" i="18"/>
  <c r="L120" i="18"/>
  <c r="K120" i="18"/>
  <c r="J120" i="18"/>
  <c r="I120" i="18"/>
  <c r="H120" i="18"/>
  <c r="G120" i="18"/>
  <c r="F120" i="18"/>
  <c r="E120" i="18"/>
  <c r="D120" i="18"/>
  <c r="C120" i="18"/>
  <c r="B120" i="18"/>
  <c r="A120" i="18"/>
  <c r="T119" i="18"/>
  <c r="S119" i="18"/>
  <c r="R119" i="18"/>
  <c r="Q119" i="18"/>
  <c r="P119" i="18"/>
  <c r="O119" i="18"/>
  <c r="N119" i="18"/>
  <c r="M119" i="18"/>
  <c r="L119" i="18"/>
  <c r="K119" i="18"/>
  <c r="J119" i="18"/>
  <c r="I119" i="18"/>
  <c r="H119" i="18"/>
  <c r="G119" i="18"/>
  <c r="F119" i="18"/>
  <c r="E119" i="18"/>
  <c r="D119" i="18"/>
  <c r="C119" i="18"/>
  <c r="B119" i="18"/>
  <c r="A119" i="18"/>
  <c r="T118" i="18"/>
  <c r="S118" i="18"/>
  <c r="R118" i="18"/>
  <c r="Q118" i="18"/>
  <c r="P118" i="18"/>
  <c r="O118" i="18"/>
  <c r="N118" i="18"/>
  <c r="M118" i="18"/>
  <c r="L118" i="18"/>
  <c r="K118" i="18"/>
  <c r="J118" i="18"/>
  <c r="I118" i="18"/>
  <c r="H118" i="18"/>
  <c r="G118" i="18"/>
  <c r="F118" i="18"/>
  <c r="E118" i="18"/>
  <c r="D118" i="18"/>
  <c r="C118" i="18"/>
  <c r="B118" i="18"/>
  <c r="A118" i="18"/>
  <c r="T117" i="18"/>
  <c r="S117" i="18"/>
  <c r="R117" i="18"/>
  <c r="Q117" i="18"/>
  <c r="P117" i="18"/>
  <c r="O117" i="18"/>
  <c r="N117" i="18"/>
  <c r="M117" i="18"/>
  <c r="L117" i="18"/>
  <c r="K117" i="18"/>
  <c r="J117" i="18"/>
  <c r="I117" i="18"/>
  <c r="H117" i="18"/>
  <c r="G117" i="18"/>
  <c r="F117" i="18"/>
  <c r="E117" i="18"/>
  <c r="D117" i="18"/>
  <c r="C117" i="18"/>
  <c r="B117" i="18"/>
  <c r="A117" i="18"/>
  <c r="T116" i="18"/>
  <c r="S116" i="18"/>
  <c r="R116" i="18"/>
  <c r="Q116" i="18"/>
  <c r="P116" i="18"/>
  <c r="O116" i="18"/>
  <c r="N116" i="18"/>
  <c r="M116" i="18"/>
  <c r="L116" i="18"/>
  <c r="K116" i="18"/>
  <c r="J116" i="18"/>
  <c r="I116" i="18"/>
  <c r="H116" i="18"/>
  <c r="G116" i="18"/>
  <c r="F116" i="18"/>
  <c r="E116" i="18"/>
  <c r="D116" i="18"/>
  <c r="C116" i="18"/>
  <c r="B116" i="18"/>
  <c r="A116" i="18"/>
  <c r="T115" i="18"/>
  <c r="S115" i="18"/>
  <c r="R115" i="18"/>
  <c r="Q115" i="18"/>
  <c r="P115" i="18"/>
  <c r="O115" i="18"/>
  <c r="N115" i="18"/>
  <c r="M115" i="18"/>
  <c r="L115" i="18"/>
  <c r="K115" i="18"/>
  <c r="J115" i="18"/>
  <c r="I115" i="18"/>
  <c r="H115" i="18"/>
  <c r="G115" i="18"/>
  <c r="F115" i="18"/>
  <c r="E115" i="18"/>
  <c r="D115" i="18"/>
  <c r="C115" i="18"/>
  <c r="B115" i="18"/>
  <c r="A115" i="18"/>
  <c r="T114" i="18"/>
  <c r="S114" i="18"/>
  <c r="R114" i="18"/>
  <c r="Q114" i="18"/>
  <c r="P114" i="18"/>
  <c r="O114" i="18"/>
  <c r="N114" i="18"/>
  <c r="M114" i="18"/>
  <c r="L114" i="18"/>
  <c r="K114" i="18"/>
  <c r="J114" i="18"/>
  <c r="I114" i="18"/>
  <c r="H114" i="18"/>
  <c r="G114" i="18"/>
  <c r="F114" i="18"/>
  <c r="E114" i="18"/>
  <c r="D114" i="18"/>
  <c r="C114" i="18"/>
  <c r="B114" i="18"/>
  <c r="A114" i="18"/>
  <c r="T113" i="18"/>
  <c r="S113" i="18"/>
  <c r="R113" i="18"/>
  <c r="Q113" i="18"/>
  <c r="P113" i="18"/>
  <c r="O113" i="18"/>
  <c r="N113" i="18"/>
  <c r="M113" i="18"/>
  <c r="L113" i="18"/>
  <c r="K113" i="18"/>
  <c r="J113" i="18"/>
  <c r="I113" i="18"/>
  <c r="H113" i="18"/>
  <c r="G113" i="18"/>
  <c r="F113" i="18"/>
  <c r="E113" i="18"/>
  <c r="D113" i="18"/>
  <c r="C113" i="18"/>
  <c r="B113" i="18"/>
  <c r="A113" i="18"/>
  <c r="T112" i="18"/>
  <c r="S112" i="18"/>
  <c r="R112" i="18"/>
  <c r="Q112" i="18"/>
  <c r="P112" i="18"/>
  <c r="O112" i="18"/>
  <c r="N112" i="18"/>
  <c r="M112" i="18"/>
  <c r="L112" i="18"/>
  <c r="K112" i="18"/>
  <c r="J112" i="18"/>
  <c r="I112" i="18"/>
  <c r="H112" i="18"/>
  <c r="G112" i="18"/>
  <c r="F112" i="18"/>
  <c r="E112" i="18"/>
  <c r="D112" i="18"/>
  <c r="C112" i="18"/>
  <c r="B112" i="18"/>
  <c r="A112" i="18"/>
  <c r="T111" i="18"/>
  <c r="S111" i="18"/>
  <c r="R111" i="18"/>
  <c r="Q111" i="18"/>
  <c r="P111" i="18"/>
  <c r="O111" i="18"/>
  <c r="N111" i="18"/>
  <c r="M111" i="18"/>
  <c r="L111" i="18"/>
  <c r="K111" i="18"/>
  <c r="J111" i="18"/>
  <c r="I111" i="18"/>
  <c r="H111" i="18"/>
  <c r="G111" i="18"/>
  <c r="F111" i="18"/>
  <c r="E111" i="18"/>
  <c r="D111" i="18"/>
  <c r="C111" i="18"/>
  <c r="B111" i="18"/>
  <c r="A111" i="18"/>
  <c r="T110" i="18"/>
  <c r="S110" i="18"/>
  <c r="R110" i="18"/>
  <c r="Q110" i="18"/>
  <c r="P110" i="18"/>
  <c r="O110" i="18"/>
  <c r="N110" i="18"/>
  <c r="M110" i="18"/>
  <c r="L110" i="18"/>
  <c r="K110" i="18"/>
  <c r="J110" i="18"/>
  <c r="I110" i="18"/>
  <c r="H110" i="18"/>
  <c r="G110" i="18"/>
  <c r="F110" i="18"/>
  <c r="E110" i="18"/>
  <c r="D110" i="18"/>
  <c r="C110" i="18"/>
  <c r="B110" i="18"/>
  <c r="A110" i="18"/>
  <c r="T109" i="18"/>
  <c r="S109" i="18"/>
  <c r="R109" i="18"/>
  <c r="Q109" i="18"/>
  <c r="P109" i="18"/>
  <c r="O109" i="18"/>
  <c r="N109" i="18"/>
  <c r="M109" i="18"/>
  <c r="L109" i="18"/>
  <c r="K109" i="18"/>
  <c r="J109" i="18"/>
  <c r="I109" i="18"/>
  <c r="H109" i="18"/>
  <c r="G109" i="18"/>
  <c r="F109" i="18"/>
  <c r="E109" i="18"/>
  <c r="D109" i="18"/>
  <c r="C109" i="18"/>
  <c r="B109" i="18"/>
  <c r="A109" i="18"/>
  <c r="T108" i="18"/>
  <c r="S108" i="18"/>
  <c r="R108" i="18"/>
  <c r="Q108" i="18"/>
  <c r="P108" i="18"/>
  <c r="O108" i="18"/>
  <c r="N108" i="18"/>
  <c r="M108" i="18"/>
  <c r="L108" i="18"/>
  <c r="K108" i="18"/>
  <c r="J108" i="18"/>
  <c r="I108" i="18"/>
  <c r="H108" i="18"/>
  <c r="G108" i="18"/>
  <c r="F108" i="18"/>
  <c r="E108" i="18"/>
  <c r="D108" i="18"/>
  <c r="C108" i="18"/>
  <c r="B108" i="18"/>
  <c r="A108" i="18"/>
  <c r="T107" i="18"/>
  <c r="S107" i="18"/>
  <c r="R107" i="18"/>
  <c r="Q107" i="18"/>
  <c r="P107" i="18"/>
  <c r="O107" i="18"/>
  <c r="N107" i="18"/>
  <c r="M107" i="18"/>
  <c r="L107" i="18"/>
  <c r="K107" i="18"/>
  <c r="J107" i="18"/>
  <c r="I107" i="18"/>
  <c r="H107" i="18"/>
  <c r="G107" i="18"/>
  <c r="F107" i="18"/>
  <c r="E107" i="18"/>
  <c r="D107" i="18"/>
  <c r="C107" i="18"/>
  <c r="B107" i="18"/>
  <c r="A107" i="18"/>
  <c r="T106" i="18"/>
  <c r="S106" i="18"/>
  <c r="R106" i="18"/>
  <c r="Q106" i="18"/>
  <c r="P106" i="18"/>
  <c r="O106" i="18"/>
  <c r="N106" i="18"/>
  <c r="M106" i="18"/>
  <c r="L106" i="18"/>
  <c r="K106" i="18"/>
  <c r="J106" i="18"/>
  <c r="I106" i="18"/>
  <c r="H106" i="18"/>
  <c r="G106" i="18"/>
  <c r="F106" i="18"/>
  <c r="E106" i="18"/>
  <c r="D106" i="18"/>
  <c r="C106" i="18"/>
  <c r="B106" i="18"/>
  <c r="A106" i="18"/>
  <c r="T105" i="18"/>
  <c r="S105" i="18"/>
  <c r="R105" i="18"/>
  <c r="Q105" i="18"/>
  <c r="P105" i="18"/>
  <c r="O105" i="18"/>
  <c r="N105" i="18"/>
  <c r="M105" i="18"/>
  <c r="L105" i="18"/>
  <c r="K105" i="18"/>
  <c r="J105" i="18"/>
  <c r="I105" i="18"/>
  <c r="H105" i="18"/>
  <c r="G105" i="18"/>
  <c r="F105" i="18"/>
  <c r="E105" i="18"/>
  <c r="D105" i="18"/>
  <c r="C105" i="18"/>
  <c r="B105" i="18"/>
  <c r="A105" i="18"/>
  <c r="T104" i="18"/>
  <c r="S104" i="18"/>
  <c r="R104" i="18"/>
  <c r="Q104" i="18"/>
  <c r="P104" i="18"/>
  <c r="O104" i="18"/>
  <c r="N104" i="18"/>
  <c r="M104" i="18"/>
  <c r="L104" i="18"/>
  <c r="K104" i="18"/>
  <c r="J104" i="18"/>
  <c r="I104" i="18"/>
  <c r="H104" i="18"/>
  <c r="G104" i="18"/>
  <c r="F104" i="18"/>
  <c r="E104" i="18"/>
  <c r="D104" i="18"/>
  <c r="C104" i="18"/>
  <c r="B104" i="18"/>
  <c r="A104" i="18"/>
  <c r="T103" i="18"/>
  <c r="S103" i="18"/>
  <c r="R103" i="18"/>
  <c r="Q103" i="18"/>
  <c r="P103" i="18"/>
  <c r="O103" i="18"/>
  <c r="N103" i="18"/>
  <c r="M103" i="18"/>
  <c r="L103" i="18"/>
  <c r="K103" i="18"/>
  <c r="J103" i="18"/>
  <c r="I103" i="18"/>
  <c r="H103" i="18"/>
  <c r="G103" i="18"/>
  <c r="F103" i="18"/>
  <c r="E103" i="18"/>
  <c r="D103" i="18"/>
  <c r="C103" i="18"/>
  <c r="B103" i="18"/>
  <c r="A103" i="18"/>
  <c r="T102" i="18"/>
  <c r="S102" i="18"/>
  <c r="R102" i="18"/>
  <c r="Q102" i="18"/>
  <c r="P102" i="18"/>
  <c r="O102" i="18"/>
  <c r="N102" i="18"/>
  <c r="M102" i="18"/>
  <c r="L102" i="18"/>
  <c r="K102" i="18"/>
  <c r="J102" i="18"/>
  <c r="I102" i="18"/>
  <c r="H102" i="18"/>
  <c r="G102" i="18"/>
  <c r="F102" i="18"/>
  <c r="E102" i="18"/>
  <c r="D102" i="18"/>
  <c r="C102" i="18"/>
  <c r="B102" i="18"/>
  <c r="A102" i="18"/>
  <c r="T101" i="18"/>
  <c r="S101" i="18"/>
  <c r="R101" i="18"/>
  <c r="Q101" i="18"/>
  <c r="P101" i="18"/>
  <c r="O101" i="18"/>
  <c r="N101" i="18"/>
  <c r="M101" i="18"/>
  <c r="L101" i="18"/>
  <c r="K101" i="18"/>
  <c r="J101" i="18"/>
  <c r="I101" i="18"/>
  <c r="H101" i="18"/>
  <c r="G101" i="18"/>
  <c r="F101" i="18"/>
  <c r="E101" i="18"/>
  <c r="D101" i="18"/>
  <c r="C101" i="18"/>
  <c r="B101" i="18"/>
  <c r="A101" i="18"/>
  <c r="T100" i="18"/>
  <c r="S100" i="18"/>
  <c r="R100" i="18"/>
  <c r="Q100" i="18"/>
  <c r="P100" i="18"/>
  <c r="O100" i="18"/>
  <c r="N100" i="18"/>
  <c r="M100" i="18"/>
  <c r="L100" i="18"/>
  <c r="K100" i="18"/>
  <c r="J100" i="18"/>
  <c r="I100" i="18"/>
  <c r="H100" i="18"/>
  <c r="G100" i="18"/>
  <c r="F100" i="18"/>
  <c r="E100" i="18"/>
  <c r="D100" i="18"/>
  <c r="C100" i="18"/>
  <c r="B100" i="18"/>
  <c r="A100" i="18"/>
  <c r="T99" i="18"/>
  <c r="S99" i="18"/>
  <c r="R99" i="18"/>
  <c r="Q99" i="18"/>
  <c r="P99" i="18"/>
  <c r="O99" i="18"/>
  <c r="N99" i="18"/>
  <c r="M99" i="18"/>
  <c r="L99" i="18"/>
  <c r="K99" i="18"/>
  <c r="J99" i="18"/>
  <c r="I99" i="18"/>
  <c r="H99" i="18"/>
  <c r="G99" i="18"/>
  <c r="F99" i="18"/>
  <c r="E99" i="18"/>
  <c r="D99" i="18"/>
  <c r="C99" i="18"/>
  <c r="B99" i="18"/>
  <c r="A99" i="18"/>
  <c r="T98" i="18"/>
  <c r="S98" i="18"/>
  <c r="R98" i="18"/>
  <c r="Q98" i="18"/>
  <c r="P98" i="18"/>
  <c r="O98" i="18"/>
  <c r="N98" i="18"/>
  <c r="M98" i="18"/>
  <c r="L98" i="18"/>
  <c r="K98" i="18"/>
  <c r="J98" i="18"/>
  <c r="I98" i="18"/>
  <c r="H98" i="18"/>
  <c r="G98" i="18"/>
  <c r="F98" i="18"/>
  <c r="E98" i="18"/>
  <c r="D98" i="18"/>
  <c r="C98" i="18"/>
  <c r="B98" i="18"/>
  <c r="A98" i="18"/>
  <c r="T97" i="18"/>
  <c r="S97" i="18"/>
  <c r="R97" i="18"/>
  <c r="Q97" i="18"/>
  <c r="P97" i="18"/>
  <c r="O97" i="18"/>
  <c r="N97" i="18"/>
  <c r="M97" i="18"/>
  <c r="L97" i="18"/>
  <c r="K97" i="18"/>
  <c r="J97" i="18"/>
  <c r="I97" i="18"/>
  <c r="H97" i="18"/>
  <c r="G97" i="18"/>
  <c r="F97" i="18"/>
  <c r="E97" i="18"/>
  <c r="D97" i="18"/>
  <c r="C97" i="18"/>
  <c r="B97" i="18"/>
  <c r="A97" i="18"/>
  <c r="T96" i="18"/>
  <c r="S96" i="18"/>
  <c r="R96" i="18"/>
  <c r="Q96" i="18"/>
  <c r="P96" i="18"/>
  <c r="O96" i="18"/>
  <c r="N96" i="18"/>
  <c r="M96" i="18"/>
  <c r="L96" i="18"/>
  <c r="K96" i="18"/>
  <c r="J96" i="18"/>
  <c r="I96" i="18"/>
  <c r="H96" i="18"/>
  <c r="G96" i="18"/>
  <c r="F96" i="18"/>
  <c r="E96" i="18"/>
  <c r="D96" i="18"/>
  <c r="C96" i="18"/>
  <c r="B96" i="18"/>
  <c r="A96" i="18"/>
  <c r="T95" i="18"/>
  <c r="S95" i="18"/>
  <c r="R95" i="18"/>
  <c r="Q95" i="18"/>
  <c r="P95" i="18"/>
  <c r="O95" i="18"/>
  <c r="N95" i="18"/>
  <c r="M95" i="18"/>
  <c r="L95" i="18"/>
  <c r="K95" i="18"/>
  <c r="J95" i="18"/>
  <c r="I95" i="18"/>
  <c r="H95" i="18"/>
  <c r="G95" i="18"/>
  <c r="F95" i="18"/>
  <c r="E95" i="18"/>
  <c r="D95" i="18"/>
  <c r="C95" i="18"/>
  <c r="B95" i="18"/>
  <c r="A95" i="18"/>
  <c r="T94" i="18"/>
  <c r="S94" i="18"/>
  <c r="R94" i="18"/>
  <c r="Q94" i="18"/>
  <c r="P94" i="18"/>
  <c r="O94" i="18"/>
  <c r="N94" i="18"/>
  <c r="M94" i="18"/>
  <c r="L94" i="18"/>
  <c r="K94" i="18"/>
  <c r="J94" i="18"/>
  <c r="I94" i="18"/>
  <c r="H94" i="18"/>
  <c r="G94" i="18"/>
  <c r="F94" i="18"/>
  <c r="E94" i="18"/>
  <c r="D94" i="18"/>
  <c r="C94" i="18"/>
  <c r="B94" i="18"/>
  <c r="A94" i="18"/>
  <c r="T93" i="18"/>
  <c r="S93" i="18"/>
  <c r="R93" i="18"/>
  <c r="Q93" i="18"/>
  <c r="P93" i="18"/>
  <c r="O93" i="18"/>
  <c r="N93" i="18"/>
  <c r="M93" i="18"/>
  <c r="L93" i="18"/>
  <c r="K93" i="18"/>
  <c r="J93" i="18"/>
  <c r="I93" i="18"/>
  <c r="H93" i="18"/>
  <c r="G93" i="18"/>
  <c r="F93" i="18"/>
  <c r="E93" i="18"/>
  <c r="D93" i="18"/>
  <c r="C93" i="18"/>
  <c r="B93" i="18"/>
  <c r="A93" i="18"/>
  <c r="T92" i="18"/>
  <c r="S92" i="18"/>
  <c r="R92" i="18"/>
  <c r="Q92" i="18"/>
  <c r="P92" i="18"/>
  <c r="O92" i="18"/>
  <c r="N92" i="18"/>
  <c r="M92" i="18"/>
  <c r="L92" i="18"/>
  <c r="K92" i="18"/>
  <c r="J92" i="18"/>
  <c r="I92" i="18"/>
  <c r="H92" i="18"/>
  <c r="G92" i="18"/>
  <c r="F92" i="18"/>
  <c r="E92" i="18"/>
  <c r="D92" i="18"/>
  <c r="C92" i="18"/>
  <c r="B92" i="18"/>
  <c r="A92" i="18"/>
  <c r="T91" i="18"/>
  <c r="S91" i="18"/>
  <c r="R91" i="18"/>
  <c r="Q91" i="18"/>
  <c r="P91" i="18"/>
  <c r="O91" i="18"/>
  <c r="N91" i="18"/>
  <c r="M91" i="18"/>
  <c r="L91" i="18"/>
  <c r="K91" i="18"/>
  <c r="J91" i="18"/>
  <c r="I91" i="18"/>
  <c r="H91" i="18"/>
  <c r="G91" i="18"/>
  <c r="F91" i="18"/>
  <c r="E91" i="18"/>
  <c r="D91" i="18"/>
  <c r="C91" i="18"/>
  <c r="B91" i="18"/>
  <c r="A91" i="18"/>
  <c r="T90" i="18"/>
  <c r="S90" i="18"/>
  <c r="R90" i="18"/>
  <c r="Q90" i="18"/>
  <c r="P90" i="18"/>
  <c r="O90" i="18"/>
  <c r="N90" i="18"/>
  <c r="M90" i="18"/>
  <c r="L90" i="18"/>
  <c r="K90" i="18"/>
  <c r="J90" i="18"/>
  <c r="I90" i="18"/>
  <c r="H90" i="18"/>
  <c r="G90" i="18"/>
  <c r="F90" i="18"/>
  <c r="E90" i="18"/>
  <c r="D90" i="18"/>
  <c r="C90" i="18"/>
  <c r="B90" i="18"/>
  <c r="A90" i="18"/>
  <c r="T89" i="18"/>
  <c r="S89" i="18"/>
  <c r="R89" i="18"/>
  <c r="Q89" i="18"/>
  <c r="P89" i="18"/>
  <c r="O89" i="18"/>
  <c r="N89" i="18"/>
  <c r="M89" i="18"/>
  <c r="L89" i="18"/>
  <c r="K89" i="18"/>
  <c r="J89" i="18"/>
  <c r="I89" i="18"/>
  <c r="H89" i="18"/>
  <c r="G89" i="18"/>
  <c r="F89" i="18"/>
  <c r="E89" i="18"/>
  <c r="D89" i="18"/>
  <c r="C89" i="18"/>
  <c r="B89" i="18"/>
  <c r="A89" i="18"/>
  <c r="T88" i="18"/>
  <c r="S88" i="18"/>
  <c r="R88" i="18"/>
  <c r="Q88" i="18"/>
  <c r="P88" i="18"/>
  <c r="O88" i="18"/>
  <c r="N88" i="18"/>
  <c r="M88" i="18"/>
  <c r="L88" i="18"/>
  <c r="K88" i="18"/>
  <c r="J88" i="18"/>
  <c r="I88" i="18"/>
  <c r="H88" i="18"/>
  <c r="G88" i="18"/>
  <c r="F88" i="18"/>
  <c r="E88" i="18"/>
  <c r="D88" i="18"/>
  <c r="C88" i="18"/>
  <c r="B88" i="18"/>
  <c r="A88" i="18"/>
  <c r="T87" i="18"/>
  <c r="S87" i="18"/>
  <c r="R87" i="18"/>
  <c r="Q87" i="18"/>
  <c r="P87" i="18"/>
  <c r="O87" i="18"/>
  <c r="N87" i="18"/>
  <c r="M87" i="18"/>
  <c r="L87" i="18"/>
  <c r="K87" i="18"/>
  <c r="J87" i="18"/>
  <c r="I87" i="18"/>
  <c r="H87" i="18"/>
  <c r="G87" i="18"/>
  <c r="F87" i="18"/>
  <c r="E87" i="18"/>
  <c r="D87" i="18"/>
  <c r="C87" i="18"/>
  <c r="B87" i="18"/>
  <c r="A87" i="18"/>
  <c r="T86" i="18"/>
  <c r="S86" i="18"/>
  <c r="R86" i="18"/>
  <c r="Q86" i="18"/>
  <c r="P86" i="18"/>
  <c r="O86" i="18"/>
  <c r="N86" i="18"/>
  <c r="M86" i="18"/>
  <c r="L86" i="18"/>
  <c r="K86" i="18"/>
  <c r="J86" i="18"/>
  <c r="I86" i="18"/>
  <c r="H86" i="18"/>
  <c r="G86" i="18"/>
  <c r="F86" i="18"/>
  <c r="E86" i="18"/>
  <c r="D86" i="18"/>
  <c r="C86" i="18"/>
  <c r="B86" i="18"/>
  <c r="A86" i="18"/>
  <c r="T85" i="18"/>
  <c r="S85" i="18"/>
  <c r="R85" i="18"/>
  <c r="Q85" i="18"/>
  <c r="P85" i="18"/>
  <c r="O85" i="18"/>
  <c r="N85" i="18"/>
  <c r="M85" i="18"/>
  <c r="L85" i="18"/>
  <c r="K85" i="18"/>
  <c r="J85" i="18"/>
  <c r="I85" i="18"/>
  <c r="H85" i="18"/>
  <c r="G85" i="18"/>
  <c r="F85" i="18"/>
  <c r="E85" i="18"/>
  <c r="D85" i="18"/>
  <c r="C85" i="18"/>
  <c r="B85" i="18"/>
  <c r="A85" i="18"/>
  <c r="T84" i="18"/>
  <c r="S84" i="18"/>
  <c r="R84" i="18"/>
  <c r="Q84" i="18"/>
  <c r="P84" i="18"/>
  <c r="O84" i="18"/>
  <c r="N84" i="18"/>
  <c r="M84" i="18"/>
  <c r="L84" i="18"/>
  <c r="K84" i="18"/>
  <c r="J84" i="18"/>
  <c r="I84" i="18"/>
  <c r="H84" i="18"/>
  <c r="G84" i="18"/>
  <c r="F84" i="18"/>
  <c r="E84" i="18"/>
  <c r="D84" i="18"/>
  <c r="C84" i="18"/>
  <c r="B84" i="18"/>
  <c r="A84" i="18"/>
  <c r="T83" i="18"/>
  <c r="S83" i="18"/>
  <c r="R83" i="18"/>
  <c r="Q83" i="18"/>
  <c r="P83" i="18"/>
  <c r="O83" i="18"/>
  <c r="N83" i="18"/>
  <c r="M83" i="18"/>
  <c r="L83" i="18"/>
  <c r="K83" i="18"/>
  <c r="J83" i="18"/>
  <c r="I83" i="18"/>
  <c r="H83" i="18"/>
  <c r="G83" i="18"/>
  <c r="F83" i="18"/>
  <c r="E83" i="18"/>
  <c r="D83" i="18"/>
  <c r="C83" i="18"/>
  <c r="B83" i="18"/>
  <c r="A83" i="18"/>
  <c r="T82" i="18"/>
  <c r="S82" i="18"/>
  <c r="R82" i="18"/>
  <c r="Q82" i="18"/>
  <c r="P82" i="18"/>
  <c r="O82" i="18"/>
  <c r="N82" i="18"/>
  <c r="M82" i="18"/>
  <c r="L82" i="18"/>
  <c r="K82" i="18"/>
  <c r="J82" i="18"/>
  <c r="I82" i="18"/>
  <c r="H82" i="18"/>
  <c r="G82" i="18"/>
  <c r="F82" i="18"/>
  <c r="E82" i="18"/>
  <c r="D82" i="18"/>
  <c r="C82" i="18"/>
  <c r="B82" i="18"/>
  <c r="A82" i="18"/>
  <c r="T81" i="18"/>
  <c r="S81" i="18"/>
  <c r="R81" i="18"/>
  <c r="Q81" i="18"/>
  <c r="P81" i="18"/>
  <c r="O81" i="18"/>
  <c r="N81" i="18"/>
  <c r="M81" i="18"/>
  <c r="L81" i="18"/>
  <c r="K81" i="18"/>
  <c r="J81" i="18"/>
  <c r="I81" i="18"/>
  <c r="H81" i="18"/>
  <c r="G81" i="18"/>
  <c r="F81" i="18"/>
  <c r="E81" i="18"/>
  <c r="D81" i="18"/>
  <c r="C81" i="18"/>
  <c r="B81" i="18"/>
  <c r="A81" i="18"/>
  <c r="T80" i="18"/>
  <c r="S80" i="18"/>
  <c r="R80" i="18"/>
  <c r="Q80" i="18"/>
  <c r="P80" i="18"/>
  <c r="O80" i="18"/>
  <c r="N80" i="18"/>
  <c r="M80" i="18"/>
  <c r="L80" i="18"/>
  <c r="K80" i="18"/>
  <c r="J80" i="18"/>
  <c r="I80" i="18"/>
  <c r="H80" i="18"/>
  <c r="G80" i="18"/>
  <c r="F80" i="18"/>
  <c r="E80" i="18"/>
  <c r="D80" i="18"/>
  <c r="C80" i="18"/>
  <c r="B80" i="18"/>
  <c r="A80" i="18"/>
  <c r="T79" i="18"/>
  <c r="S79" i="18"/>
  <c r="R79" i="18"/>
  <c r="Q79" i="18"/>
  <c r="P79" i="18"/>
  <c r="O79" i="18"/>
  <c r="N79" i="18"/>
  <c r="M79" i="18"/>
  <c r="L79" i="18"/>
  <c r="K79" i="18"/>
  <c r="J79" i="18"/>
  <c r="I79" i="18"/>
  <c r="H79" i="18"/>
  <c r="G79" i="18"/>
  <c r="F79" i="18"/>
  <c r="E79" i="18"/>
  <c r="D79" i="18"/>
  <c r="C79" i="18"/>
  <c r="B79" i="18"/>
  <c r="A79" i="18"/>
  <c r="T78" i="18"/>
  <c r="S78" i="18"/>
  <c r="R78" i="18"/>
  <c r="Q78" i="18"/>
  <c r="P78" i="18"/>
  <c r="O78" i="18"/>
  <c r="N78" i="18"/>
  <c r="M78" i="18"/>
  <c r="L78" i="18"/>
  <c r="K78" i="18"/>
  <c r="J78" i="18"/>
  <c r="I78" i="18"/>
  <c r="H78" i="18"/>
  <c r="G78" i="18"/>
  <c r="F78" i="18"/>
  <c r="E78" i="18"/>
  <c r="D78" i="18"/>
  <c r="C78" i="18"/>
  <c r="B78" i="18"/>
  <c r="A78" i="18"/>
  <c r="T77" i="18"/>
  <c r="S77" i="18"/>
  <c r="R77" i="18"/>
  <c r="Q77" i="18"/>
  <c r="P77" i="18"/>
  <c r="O77" i="18"/>
  <c r="N77" i="18"/>
  <c r="M77" i="18"/>
  <c r="L77" i="18"/>
  <c r="K77" i="18"/>
  <c r="J77" i="18"/>
  <c r="I77" i="18"/>
  <c r="H77" i="18"/>
  <c r="G77" i="18"/>
  <c r="F77" i="18"/>
  <c r="E77" i="18"/>
  <c r="D77" i="18"/>
  <c r="C77" i="18"/>
  <c r="B77" i="18"/>
  <c r="A77" i="18"/>
  <c r="T76" i="18"/>
  <c r="S76" i="18"/>
  <c r="R76" i="18"/>
  <c r="Q76" i="18"/>
  <c r="P76" i="18"/>
  <c r="O76" i="18"/>
  <c r="N76" i="18"/>
  <c r="M76" i="18"/>
  <c r="L76" i="18"/>
  <c r="K76" i="18"/>
  <c r="J76" i="18"/>
  <c r="I76" i="18"/>
  <c r="H76" i="18"/>
  <c r="G76" i="18"/>
  <c r="F76" i="18"/>
  <c r="E76" i="18"/>
  <c r="D76" i="18"/>
  <c r="C76" i="18"/>
  <c r="B76" i="18"/>
  <c r="A76" i="18"/>
  <c r="T75" i="18"/>
  <c r="S75" i="18"/>
  <c r="R75" i="18"/>
  <c r="Q75" i="18"/>
  <c r="P75" i="18"/>
  <c r="O75" i="18"/>
  <c r="N75" i="18"/>
  <c r="M75" i="18"/>
  <c r="L75" i="18"/>
  <c r="K75" i="18"/>
  <c r="J75" i="18"/>
  <c r="I75" i="18"/>
  <c r="H75" i="18"/>
  <c r="G75" i="18"/>
  <c r="F75" i="18"/>
  <c r="E75" i="18"/>
  <c r="D75" i="18"/>
  <c r="C75" i="18"/>
  <c r="B75" i="18"/>
  <c r="A75" i="18"/>
  <c r="T74" i="18"/>
  <c r="S74" i="18"/>
  <c r="R74" i="18"/>
  <c r="Q74" i="18"/>
  <c r="P74" i="18"/>
  <c r="O74" i="18"/>
  <c r="N74" i="18"/>
  <c r="M74" i="18"/>
  <c r="L74" i="18"/>
  <c r="K74" i="18"/>
  <c r="J74" i="18"/>
  <c r="I74" i="18"/>
  <c r="H74" i="18"/>
  <c r="G74" i="18"/>
  <c r="F74" i="18"/>
  <c r="E74" i="18"/>
  <c r="D74" i="18"/>
  <c r="C74" i="18"/>
  <c r="B74" i="18"/>
  <c r="A74" i="18"/>
  <c r="T73" i="18"/>
  <c r="S73" i="18"/>
  <c r="R73" i="18"/>
  <c r="Q73" i="18"/>
  <c r="P73" i="18"/>
  <c r="O73" i="18"/>
  <c r="N73" i="18"/>
  <c r="M73" i="18"/>
  <c r="L73" i="18"/>
  <c r="K73" i="18"/>
  <c r="J73" i="18"/>
  <c r="I73" i="18"/>
  <c r="H73" i="18"/>
  <c r="G73" i="18"/>
  <c r="F73" i="18"/>
  <c r="E73" i="18"/>
  <c r="D73" i="18"/>
  <c r="C73" i="18"/>
  <c r="B73" i="18"/>
  <c r="A73" i="18"/>
  <c r="T72" i="18"/>
  <c r="S72" i="18"/>
  <c r="R72" i="18"/>
  <c r="Q72" i="18"/>
  <c r="P72" i="18"/>
  <c r="O72" i="18"/>
  <c r="N72" i="18"/>
  <c r="M72" i="18"/>
  <c r="L72" i="18"/>
  <c r="K72" i="18"/>
  <c r="J72" i="18"/>
  <c r="I72" i="18"/>
  <c r="H72" i="18"/>
  <c r="G72" i="18"/>
  <c r="F72" i="18"/>
  <c r="E72" i="18"/>
  <c r="D72" i="18"/>
  <c r="C72" i="18"/>
  <c r="B72" i="18"/>
  <c r="A72" i="18"/>
  <c r="T71" i="18"/>
  <c r="S71" i="18"/>
  <c r="R71" i="18"/>
  <c r="Q71" i="18"/>
  <c r="P71" i="18"/>
  <c r="O71" i="18"/>
  <c r="N71" i="18"/>
  <c r="M71" i="18"/>
  <c r="L71" i="18"/>
  <c r="K71" i="18"/>
  <c r="J71" i="18"/>
  <c r="I71" i="18"/>
  <c r="H71" i="18"/>
  <c r="G71" i="18"/>
  <c r="F71" i="18"/>
  <c r="E71" i="18"/>
  <c r="D71" i="18"/>
  <c r="C71" i="18"/>
  <c r="B71" i="18"/>
  <c r="A71" i="18"/>
  <c r="T70" i="18"/>
  <c r="S70" i="18"/>
  <c r="R70" i="18"/>
  <c r="Q70" i="18"/>
  <c r="P70" i="18"/>
  <c r="O70" i="18"/>
  <c r="N70" i="18"/>
  <c r="M70" i="18"/>
  <c r="L70" i="18"/>
  <c r="K70" i="18"/>
  <c r="J70" i="18"/>
  <c r="I70" i="18"/>
  <c r="H70" i="18"/>
  <c r="G70" i="18"/>
  <c r="F70" i="18"/>
  <c r="E70" i="18"/>
  <c r="D70" i="18"/>
  <c r="C70" i="18"/>
  <c r="B70" i="18"/>
  <c r="A70" i="18"/>
  <c r="S69" i="18"/>
  <c r="R69" i="18"/>
  <c r="Q69" i="18"/>
  <c r="P69" i="18"/>
  <c r="O69" i="18"/>
  <c r="N69" i="18"/>
  <c r="M69" i="18"/>
  <c r="L69" i="18"/>
  <c r="K69" i="18"/>
  <c r="J69" i="18"/>
  <c r="I69" i="18"/>
  <c r="H69" i="18"/>
  <c r="G69" i="18"/>
  <c r="F69" i="18"/>
  <c r="E69" i="18"/>
  <c r="D69" i="18"/>
  <c r="C69" i="18"/>
  <c r="B69" i="18"/>
  <c r="A69" i="18"/>
  <c r="T129" i="17"/>
  <c r="S129" i="17"/>
  <c r="R129" i="17"/>
  <c r="Q129" i="17"/>
  <c r="P129" i="17"/>
  <c r="O129" i="17"/>
  <c r="N129" i="17"/>
  <c r="M129" i="17"/>
  <c r="L129" i="17"/>
  <c r="K129" i="17"/>
  <c r="J129" i="17"/>
  <c r="I129" i="17"/>
  <c r="H129" i="17"/>
  <c r="G129" i="17"/>
  <c r="F129" i="17"/>
  <c r="E129" i="17"/>
  <c r="D129" i="17"/>
  <c r="C129" i="17"/>
  <c r="B129" i="17"/>
  <c r="A129" i="17"/>
  <c r="T128" i="17"/>
  <c r="S128" i="17"/>
  <c r="R128" i="17"/>
  <c r="Q128" i="17"/>
  <c r="P128" i="17"/>
  <c r="O128" i="17"/>
  <c r="N128" i="17"/>
  <c r="M128" i="17"/>
  <c r="L128" i="17"/>
  <c r="K128" i="17"/>
  <c r="J128" i="17"/>
  <c r="I128" i="17"/>
  <c r="H128" i="17"/>
  <c r="G128" i="17"/>
  <c r="F128" i="17"/>
  <c r="E128" i="17"/>
  <c r="D128" i="17"/>
  <c r="C128" i="17"/>
  <c r="B128" i="17"/>
  <c r="A128" i="17"/>
  <c r="T127" i="17"/>
  <c r="S127" i="17"/>
  <c r="R127" i="17"/>
  <c r="Q127" i="17"/>
  <c r="P127" i="17"/>
  <c r="O127" i="17"/>
  <c r="N127" i="17"/>
  <c r="M127" i="17"/>
  <c r="L127" i="17"/>
  <c r="K127" i="17"/>
  <c r="J127" i="17"/>
  <c r="I127" i="17"/>
  <c r="H127" i="17"/>
  <c r="G127" i="17"/>
  <c r="F127" i="17"/>
  <c r="E127" i="17"/>
  <c r="D127" i="17"/>
  <c r="C127" i="17"/>
  <c r="B127" i="17"/>
  <c r="A127" i="17"/>
  <c r="T126" i="17"/>
  <c r="S126" i="17"/>
  <c r="R126" i="17"/>
  <c r="Q126" i="17"/>
  <c r="P126" i="17"/>
  <c r="O126" i="17"/>
  <c r="N126" i="17"/>
  <c r="M126" i="17"/>
  <c r="L126" i="17"/>
  <c r="K126" i="17"/>
  <c r="J126" i="17"/>
  <c r="I126" i="17"/>
  <c r="H126" i="17"/>
  <c r="G126" i="17"/>
  <c r="F126" i="17"/>
  <c r="E126" i="17"/>
  <c r="D126" i="17"/>
  <c r="C126" i="17"/>
  <c r="B126" i="17"/>
  <c r="A126" i="17"/>
  <c r="T125" i="17"/>
  <c r="S125" i="17"/>
  <c r="R125" i="17"/>
  <c r="Q125" i="17"/>
  <c r="P125" i="17"/>
  <c r="O125" i="17"/>
  <c r="N125" i="17"/>
  <c r="M125" i="17"/>
  <c r="L125" i="17"/>
  <c r="K125" i="17"/>
  <c r="J125" i="17"/>
  <c r="I125" i="17"/>
  <c r="H125" i="17"/>
  <c r="G125" i="17"/>
  <c r="F125" i="17"/>
  <c r="E125" i="17"/>
  <c r="D125" i="17"/>
  <c r="C125" i="17"/>
  <c r="B125" i="17"/>
  <c r="A125" i="17"/>
  <c r="T124" i="17"/>
  <c r="S124" i="17"/>
  <c r="R124" i="17"/>
  <c r="Q124" i="17"/>
  <c r="P124" i="17"/>
  <c r="O124" i="17"/>
  <c r="N124" i="17"/>
  <c r="M124" i="17"/>
  <c r="L124" i="17"/>
  <c r="K124" i="17"/>
  <c r="J124" i="17"/>
  <c r="I124" i="17"/>
  <c r="H124" i="17"/>
  <c r="G124" i="17"/>
  <c r="F124" i="17"/>
  <c r="E124" i="17"/>
  <c r="D124" i="17"/>
  <c r="C124" i="17"/>
  <c r="B124" i="17"/>
  <c r="A124" i="17"/>
  <c r="T123" i="17"/>
  <c r="S123" i="17"/>
  <c r="R123" i="17"/>
  <c r="Q123" i="17"/>
  <c r="P123" i="17"/>
  <c r="O123" i="17"/>
  <c r="N123" i="17"/>
  <c r="M123" i="17"/>
  <c r="L123" i="17"/>
  <c r="K123" i="17"/>
  <c r="J123" i="17"/>
  <c r="I123" i="17"/>
  <c r="H123" i="17"/>
  <c r="G123" i="17"/>
  <c r="F123" i="17"/>
  <c r="E123" i="17"/>
  <c r="D123" i="17"/>
  <c r="C123" i="17"/>
  <c r="B123" i="17"/>
  <c r="A123" i="17"/>
  <c r="T122" i="17"/>
  <c r="S122" i="17"/>
  <c r="R122" i="17"/>
  <c r="Q122" i="17"/>
  <c r="P122" i="17"/>
  <c r="O122" i="17"/>
  <c r="N122" i="17"/>
  <c r="M122" i="17"/>
  <c r="L122" i="17"/>
  <c r="K122" i="17"/>
  <c r="J122" i="17"/>
  <c r="I122" i="17"/>
  <c r="H122" i="17"/>
  <c r="G122" i="17"/>
  <c r="F122" i="17"/>
  <c r="E122" i="17"/>
  <c r="D122" i="17"/>
  <c r="C122" i="17"/>
  <c r="B122" i="17"/>
  <c r="A122" i="17"/>
  <c r="T121" i="17"/>
  <c r="S121" i="17"/>
  <c r="R121" i="17"/>
  <c r="Q121" i="17"/>
  <c r="P121" i="17"/>
  <c r="O121" i="17"/>
  <c r="N121" i="17"/>
  <c r="M121" i="17"/>
  <c r="L121" i="17"/>
  <c r="K121" i="17"/>
  <c r="J121" i="17"/>
  <c r="I121" i="17"/>
  <c r="H121" i="17"/>
  <c r="G121" i="17"/>
  <c r="F121" i="17"/>
  <c r="E121" i="17"/>
  <c r="D121" i="17"/>
  <c r="C121" i="17"/>
  <c r="B121" i="17"/>
  <c r="A121" i="17"/>
  <c r="T120" i="17"/>
  <c r="S120" i="17"/>
  <c r="R120" i="17"/>
  <c r="Q120" i="17"/>
  <c r="P120" i="17"/>
  <c r="O120" i="17"/>
  <c r="N120" i="17"/>
  <c r="M120" i="17"/>
  <c r="L120" i="17"/>
  <c r="K120" i="17"/>
  <c r="J120" i="17"/>
  <c r="I120" i="17"/>
  <c r="H120" i="17"/>
  <c r="G120" i="17"/>
  <c r="F120" i="17"/>
  <c r="E120" i="17"/>
  <c r="D120" i="17"/>
  <c r="C120" i="17"/>
  <c r="B120" i="17"/>
  <c r="A120" i="17"/>
  <c r="T119" i="17"/>
  <c r="S119" i="17"/>
  <c r="R119" i="17"/>
  <c r="Q119" i="17"/>
  <c r="P119" i="17"/>
  <c r="O119" i="17"/>
  <c r="N119" i="17"/>
  <c r="M119" i="17"/>
  <c r="L119" i="17"/>
  <c r="K119" i="17"/>
  <c r="J119" i="17"/>
  <c r="I119" i="17"/>
  <c r="H119" i="17"/>
  <c r="G119" i="17"/>
  <c r="F119" i="17"/>
  <c r="E119" i="17"/>
  <c r="D119" i="17"/>
  <c r="C119" i="17"/>
  <c r="B119" i="17"/>
  <c r="A119" i="17"/>
  <c r="T118" i="17"/>
  <c r="S118" i="17"/>
  <c r="R118" i="17"/>
  <c r="Q118" i="17"/>
  <c r="P118" i="17"/>
  <c r="O118" i="17"/>
  <c r="N118" i="17"/>
  <c r="M118" i="17"/>
  <c r="L118" i="17"/>
  <c r="K118" i="17"/>
  <c r="J118" i="17"/>
  <c r="I118" i="17"/>
  <c r="H118" i="17"/>
  <c r="G118" i="17"/>
  <c r="F118" i="17"/>
  <c r="E118" i="17"/>
  <c r="D118" i="17"/>
  <c r="C118" i="17"/>
  <c r="B118" i="17"/>
  <c r="A118" i="17"/>
  <c r="T117" i="17"/>
  <c r="S117" i="17"/>
  <c r="R117" i="17"/>
  <c r="Q117" i="17"/>
  <c r="P117" i="17"/>
  <c r="O117" i="17"/>
  <c r="N117" i="17"/>
  <c r="M117" i="17"/>
  <c r="L117" i="17"/>
  <c r="K117" i="17"/>
  <c r="J117" i="17"/>
  <c r="I117" i="17"/>
  <c r="H117" i="17"/>
  <c r="G117" i="17"/>
  <c r="F117" i="17"/>
  <c r="E117" i="17"/>
  <c r="D117" i="17"/>
  <c r="C117" i="17"/>
  <c r="B117" i="17"/>
  <c r="A117" i="17"/>
  <c r="T116" i="17"/>
  <c r="S116" i="17"/>
  <c r="R116" i="17"/>
  <c r="Q116" i="17"/>
  <c r="P116" i="17"/>
  <c r="O116" i="17"/>
  <c r="N116" i="17"/>
  <c r="M116" i="17"/>
  <c r="L116" i="17"/>
  <c r="K116" i="17"/>
  <c r="J116" i="17"/>
  <c r="I116" i="17"/>
  <c r="H116" i="17"/>
  <c r="G116" i="17"/>
  <c r="F116" i="17"/>
  <c r="E116" i="17"/>
  <c r="D116" i="17"/>
  <c r="C116" i="17"/>
  <c r="B116" i="17"/>
  <c r="A116" i="17"/>
  <c r="T115" i="17"/>
  <c r="S115" i="17"/>
  <c r="R115" i="17"/>
  <c r="Q115" i="17"/>
  <c r="P115" i="17"/>
  <c r="O115" i="17"/>
  <c r="N115" i="17"/>
  <c r="M115" i="17"/>
  <c r="L115" i="17"/>
  <c r="K115" i="17"/>
  <c r="J115" i="17"/>
  <c r="I115" i="17"/>
  <c r="H115" i="17"/>
  <c r="G115" i="17"/>
  <c r="F115" i="17"/>
  <c r="E115" i="17"/>
  <c r="D115" i="17"/>
  <c r="C115" i="17"/>
  <c r="B115" i="17"/>
  <c r="A115" i="17"/>
  <c r="T114" i="17"/>
  <c r="S114" i="17"/>
  <c r="R114" i="17"/>
  <c r="Q114" i="17"/>
  <c r="P114" i="17"/>
  <c r="O114" i="17"/>
  <c r="N114" i="17"/>
  <c r="M114" i="17"/>
  <c r="L114" i="17"/>
  <c r="K114" i="17"/>
  <c r="J114" i="17"/>
  <c r="I114" i="17"/>
  <c r="H114" i="17"/>
  <c r="G114" i="17"/>
  <c r="F114" i="17"/>
  <c r="E114" i="17"/>
  <c r="D114" i="17"/>
  <c r="C114" i="17"/>
  <c r="B114" i="17"/>
  <c r="A114" i="17"/>
  <c r="T113" i="17"/>
  <c r="S113" i="17"/>
  <c r="R113" i="17"/>
  <c r="Q113" i="17"/>
  <c r="P113" i="17"/>
  <c r="O113" i="17"/>
  <c r="N113" i="17"/>
  <c r="M113" i="17"/>
  <c r="L113" i="17"/>
  <c r="K113" i="17"/>
  <c r="J113" i="17"/>
  <c r="I113" i="17"/>
  <c r="H113" i="17"/>
  <c r="G113" i="17"/>
  <c r="F113" i="17"/>
  <c r="E113" i="17"/>
  <c r="D113" i="17"/>
  <c r="C113" i="17"/>
  <c r="B113" i="17"/>
  <c r="A113" i="17"/>
  <c r="T112" i="17"/>
  <c r="S112" i="17"/>
  <c r="R112" i="17"/>
  <c r="Q112" i="17"/>
  <c r="P112" i="17"/>
  <c r="O112" i="17"/>
  <c r="N112" i="17"/>
  <c r="M112" i="17"/>
  <c r="L112" i="17"/>
  <c r="K112" i="17"/>
  <c r="J112" i="17"/>
  <c r="I112" i="17"/>
  <c r="H112" i="17"/>
  <c r="G112" i="17"/>
  <c r="F112" i="17"/>
  <c r="E112" i="17"/>
  <c r="D112" i="17"/>
  <c r="C112" i="17"/>
  <c r="B112" i="17"/>
  <c r="A112" i="17"/>
  <c r="T111" i="17"/>
  <c r="S111" i="17"/>
  <c r="R111" i="17"/>
  <c r="Q111" i="17"/>
  <c r="P111" i="17"/>
  <c r="O111" i="17"/>
  <c r="N111" i="17"/>
  <c r="M111" i="17"/>
  <c r="L111" i="17"/>
  <c r="K111" i="17"/>
  <c r="J111" i="17"/>
  <c r="I111" i="17"/>
  <c r="H111" i="17"/>
  <c r="G111" i="17"/>
  <c r="F111" i="17"/>
  <c r="E111" i="17"/>
  <c r="D111" i="17"/>
  <c r="C111" i="17"/>
  <c r="B111" i="17"/>
  <c r="A111" i="17"/>
  <c r="T110" i="17"/>
  <c r="S110" i="17"/>
  <c r="R110" i="17"/>
  <c r="Q110" i="17"/>
  <c r="P110" i="17"/>
  <c r="O110" i="17"/>
  <c r="N110" i="17"/>
  <c r="M110" i="17"/>
  <c r="L110" i="17"/>
  <c r="K110" i="17"/>
  <c r="J110" i="17"/>
  <c r="I110" i="17"/>
  <c r="H110" i="17"/>
  <c r="G110" i="17"/>
  <c r="F110" i="17"/>
  <c r="E110" i="17"/>
  <c r="D110" i="17"/>
  <c r="C110" i="17"/>
  <c r="B110" i="17"/>
  <c r="A110" i="17"/>
  <c r="T109" i="17"/>
  <c r="S109" i="17"/>
  <c r="R109" i="17"/>
  <c r="Q109" i="17"/>
  <c r="P109" i="17"/>
  <c r="O109" i="17"/>
  <c r="N109" i="17"/>
  <c r="M109" i="17"/>
  <c r="L109" i="17"/>
  <c r="K109" i="17"/>
  <c r="J109" i="17"/>
  <c r="I109" i="17"/>
  <c r="H109" i="17"/>
  <c r="G109" i="17"/>
  <c r="F109" i="17"/>
  <c r="E109" i="17"/>
  <c r="D109" i="17"/>
  <c r="C109" i="17"/>
  <c r="B109" i="17"/>
  <c r="A109" i="17"/>
  <c r="T108" i="17"/>
  <c r="S108" i="17"/>
  <c r="R108" i="17"/>
  <c r="Q108" i="17"/>
  <c r="P108" i="17"/>
  <c r="O108" i="17"/>
  <c r="N108" i="17"/>
  <c r="M108" i="17"/>
  <c r="L108" i="17"/>
  <c r="K108" i="17"/>
  <c r="J108" i="17"/>
  <c r="I108" i="17"/>
  <c r="H108" i="17"/>
  <c r="G108" i="17"/>
  <c r="F108" i="17"/>
  <c r="E108" i="17"/>
  <c r="D108" i="17"/>
  <c r="C108" i="17"/>
  <c r="B108" i="17"/>
  <c r="A108" i="17"/>
  <c r="T107" i="17"/>
  <c r="S107" i="17"/>
  <c r="R107" i="17"/>
  <c r="Q107" i="17"/>
  <c r="P107" i="17"/>
  <c r="O107" i="17"/>
  <c r="N107" i="17"/>
  <c r="M107" i="17"/>
  <c r="L107" i="17"/>
  <c r="K107" i="17"/>
  <c r="J107" i="17"/>
  <c r="I107" i="17"/>
  <c r="H107" i="17"/>
  <c r="G107" i="17"/>
  <c r="F107" i="17"/>
  <c r="E107" i="17"/>
  <c r="D107" i="17"/>
  <c r="C107" i="17"/>
  <c r="B107" i="17"/>
  <c r="A107" i="17"/>
  <c r="T106" i="17"/>
  <c r="S106" i="17"/>
  <c r="R106" i="17"/>
  <c r="Q106" i="17"/>
  <c r="P106" i="17"/>
  <c r="O106" i="17"/>
  <c r="N106" i="17"/>
  <c r="M106" i="17"/>
  <c r="L106" i="17"/>
  <c r="K106" i="17"/>
  <c r="J106" i="17"/>
  <c r="I106" i="17"/>
  <c r="H106" i="17"/>
  <c r="G106" i="17"/>
  <c r="F106" i="17"/>
  <c r="E106" i="17"/>
  <c r="D106" i="17"/>
  <c r="C106" i="17"/>
  <c r="B106" i="17"/>
  <c r="A106" i="17"/>
  <c r="T105" i="17"/>
  <c r="S105" i="17"/>
  <c r="R105" i="17"/>
  <c r="Q105" i="17"/>
  <c r="P105" i="17"/>
  <c r="O105" i="17"/>
  <c r="N105" i="17"/>
  <c r="M105" i="17"/>
  <c r="L105" i="17"/>
  <c r="K105" i="17"/>
  <c r="J105" i="17"/>
  <c r="I105" i="17"/>
  <c r="H105" i="17"/>
  <c r="G105" i="17"/>
  <c r="F105" i="17"/>
  <c r="E105" i="17"/>
  <c r="D105" i="17"/>
  <c r="C105" i="17"/>
  <c r="B105" i="17"/>
  <c r="A105" i="17"/>
  <c r="T104" i="17"/>
  <c r="S104" i="17"/>
  <c r="R104" i="17"/>
  <c r="Q104" i="17"/>
  <c r="P104" i="17"/>
  <c r="O104" i="17"/>
  <c r="N104" i="17"/>
  <c r="M104" i="17"/>
  <c r="L104" i="17"/>
  <c r="K104" i="17"/>
  <c r="J104" i="17"/>
  <c r="I104" i="17"/>
  <c r="H104" i="17"/>
  <c r="G104" i="17"/>
  <c r="F104" i="17"/>
  <c r="E104" i="17"/>
  <c r="D104" i="17"/>
  <c r="C104" i="17"/>
  <c r="B104" i="17"/>
  <c r="A104" i="17"/>
  <c r="T103" i="17"/>
  <c r="S103" i="17"/>
  <c r="R103" i="17"/>
  <c r="Q103" i="17"/>
  <c r="P103" i="17"/>
  <c r="O103" i="17"/>
  <c r="N103" i="17"/>
  <c r="M103" i="17"/>
  <c r="L103" i="17"/>
  <c r="K103" i="17"/>
  <c r="J103" i="17"/>
  <c r="I103" i="17"/>
  <c r="H103" i="17"/>
  <c r="G103" i="17"/>
  <c r="F103" i="17"/>
  <c r="E103" i="17"/>
  <c r="D103" i="17"/>
  <c r="C103" i="17"/>
  <c r="B103" i="17"/>
  <c r="A103" i="17"/>
  <c r="T102" i="17"/>
  <c r="S102" i="17"/>
  <c r="R102" i="17"/>
  <c r="Q102" i="17"/>
  <c r="P102" i="17"/>
  <c r="O102" i="17"/>
  <c r="N102" i="17"/>
  <c r="M102" i="17"/>
  <c r="L102" i="17"/>
  <c r="K102" i="17"/>
  <c r="J102" i="17"/>
  <c r="I102" i="17"/>
  <c r="H102" i="17"/>
  <c r="G102" i="17"/>
  <c r="F102" i="17"/>
  <c r="E102" i="17"/>
  <c r="D102" i="17"/>
  <c r="C102" i="17"/>
  <c r="B102" i="17"/>
  <c r="A102" i="17"/>
  <c r="T101" i="17"/>
  <c r="S101" i="17"/>
  <c r="R101" i="17"/>
  <c r="Q101" i="17"/>
  <c r="P101" i="17"/>
  <c r="O101" i="17"/>
  <c r="N101" i="17"/>
  <c r="M101" i="17"/>
  <c r="L101" i="17"/>
  <c r="K101" i="17"/>
  <c r="J101" i="17"/>
  <c r="I101" i="17"/>
  <c r="H101" i="17"/>
  <c r="G101" i="17"/>
  <c r="F101" i="17"/>
  <c r="E101" i="17"/>
  <c r="D101" i="17"/>
  <c r="C101" i="17"/>
  <c r="B101" i="17"/>
  <c r="A101" i="17"/>
  <c r="T100" i="17"/>
  <c r="S100" i="17"/>
  <c r="R100" i="17"/>
  <c r="Q100" i="17"/>
  <c r="P100" i="17"/>
  <c r="O100" i="17"/>
  <c r="N100" i="17"/>
  <c r="M100" i="17"/>
  <c r="L100" i="17"/>
  <c r="K100" i="17"/>
  <c r="J100" i="17"/>
  <c r="I100" i="17"/>
  <c r="H100" i="17"/>
  <c r="G100" i="17"/>
  <c r="F100" i="17"/>
  <c r="E100" i="17"/>
  <c r="D100" i="17"/>
  <c r="C100" i="17"/>
  <c r="B100" i="17"/>
  <c r="A100" i="17"/>
  <c r="T99" i="17"/>
  <c r="S99" i="17"/>
  <c r="R99" i="17"/>
  <c r="Q99" i="17"/>
  <c r="P99" i="17"/>
  <c r="O99" i="17"/>
  <c r="N99" i="17"/>
  <c r="M99" i="17"/>
  <c r="L99" i="17"/>
  <c r="K99" i="17"/>
  <c r="J99" i="17"/>
  <c r="I99" i="17"/>
  <c r="H99" i="17"/>
  <c r="G99" i="17"/>
  <c r="F99" i="17"/>
  <c r="E99" i="17"/>
  <c r="D99" i="17"/>
  <c r="C99" i="17"/>
  <c r="B99" i="17"/>
  <c r="A99" i="17"/>
  <c r="T98" i="17"/>
  <c r="S98" i="17"/>
  <c r="R98" i="17"/>
  <c r="Q98" i="17"/>
  <c r="P98" i="17"/>
  <c r="O98" i="17"/>
  <c r="N98" i="17"/>
  <c r="M98" i="17"/>
  <c r="L98" i="17"/>
  <c r="K98" i="17"/>
  <c r="J98" i="17"/>
  <c r="I98" i="17"/>
  <c r="H98" i="17"/>
  <c r="G98" i="17"/>
  <c r="F98" i="17"/>
  <c r="E98" i="17"/>
  <c r="D98" i="17"/>
  <c r="C98" i="17"/>
  <c r="B98" i="17"/>
  <c r="A98" i="17"/>
  <c r="T97" i="17"/>
  <c r="S97" i="17"/>
  <c r="R97" i="17"/>
  <c r="Q97" i="17"/>
  <c r="P97" i="17"/>
  <c r="O97" i="17"/>
  <c r="N97" i="17"/>
  <c r="M97" i="17"/>
  <c r="L97" i="17"/>
  <c r="K97" i="17"/>
  <c r="J97" i="17"/>
  <c r="I97" i="17"/>
  <c r="H97" i="17"/>
  <c r="G97" i="17"/>
  <c r="F97" i="17"/>
  <c r="E97" i="17"/>
  <c r="D97" i="17"/>
  <c r="C97" i="17"/>
  <c r="B97" i="17"/>
  <c r="A97" i="17"/>
  <c r="T96" i="17"/>
  <c r="S96" i="17"/>
  <c r="R96" i="17"/>
  <c r="Q96" i="17"/>
  <c r="P96" i="17"/>
  <c r="O96" i="17"/>
  <c r="N96" i="17"/>
  <c r="M96" i="17"/>
  <c r="L96" i="17"/>
  <c r="K96" i="17"/>
  <c r="J96" i="17"/>
  <c r="I96" i="17"/>
  <c r="H96" i="17"/>
  <c r="G96" i="17"/>
  <c r="F96" i="17"/>
  <c r="E96" i="17"/>
  <c r="D96" i="17"/>
  <c r="C96" i="17"/>
  <c r="B96" i="17"/>
  <c r="A96" i="17"/>
  <c r="T95" i="17"/>
  <c r="S95" i="17"/>
  <c r="R95" i="17"/>
  <c r="Q95" i="17"/>
  <c r="P95" i="17"/>
  <c r="O95" i="17"/>
  <c r="N95" i="17"/>
  <c r="M95" i="17"/>
  <c r="L95" i="17"/>
  <c r="K95" i="17"/>
  <c r="J95" i="17"/>
  <c r="I95" i="17"/>
  <c r="H95" i="17"/>
  <c r="G95" i="17"/>
  <c r="F95" i="17"/>
  <c r="E95" i="17"/>
  <c r="D95" i="17"/>
  <c r="C95" i="17"/>
  <c r="B95" i="17"/>
  <c r="A95" i="17"/>
  <c r="T94" i="17"/>
  <c r="S94" i="17"/>
  <c r="R94" i="17"/>
  <c r="Q94" i="17"/>
  <c r="P94" i="17"/>
  <c r="O94" i="17"/>
  <c r="N94" i="17"/>
  <c r="M94" i="17"/>
  <c r="L94" i="17"/>
  <c r="K94" i="17"/>
  <c r="J94" i="17"/>
  <c r="I94" i="17"/>
  <c r="H94" i="17"/>
  <c r="G94" i="17"/>
  <c r="F94" i="17"/>
  <c r="E94" i="17"/>
  <c r="D94" i="17"/>
  <c r="C94" i="17"/>
  <c r="B94" i="17"/>
  <c r="A94" i="17"/>
  <c r="T93" i="17"/>
  <c r="S93" i="17"/>
  <c r="R93" i="17"/>
  <c r="Q93" i="17"/>
  <c r="P93" i="17"/>
  <c r="O93" i="17"/>
  <c r="N93" i="17"/>
  <c r="M93" i="17"/>
  <c r="L93" i="17"/>
  <c r="K93" i="17"/>
  <c r="J93" i="17"/>
  <c r="I93" i="17"/>
  <c r="H93" i="17"/>
  <c r="G93" i="17"/>
  <c r="F93" i="17"/>
  <c r="E93" i="17"/>
  <c r="D93" i="17"/>
  <c r="C93" i="17"/>
  <c r="B93" i="17"/>
  <c r="A93" i="17"/>
  <c r="T92" i="17"/>
  <c r="S92" i="17"/>
  <c r="R92" i="17"/>
  <c r="Q92" i="17"/>
  <c r="P92" i="17"/>
  <c r="O92" i="17"/>
  <c r="N92" i="17"/>
  <c r="M92" i="17"/>
  <c r="L92" i="17"/>
  <c r="K92" i="17"/>
  <c r="J92" i="17"/>
  <c r="I92" i="17"/>
  <c r="H92" i="17"/>
  <c r="G92" i="17"/>
  <c r="F92" i="17"/>
  <c r="E92" i="17"/>
  <c r="D92" i="17"/>
  <c r="C92" i="17"/>
  <c r="B92" i="17"/>
  <c r="A92" i="17"/>
  <c r="T91" i="17"/>
  <c r="S91" i="17"/>
  <c r="R91" i="17"/>
  <c r="Q91" i="17"/>
  <c r="P91" i="17"/>
  <c r="O91" i="17"/>
  <c r="N91" i="17"/>
  <c r="M91" i="17"/>
  <c r="L91" i="17"/>
  <c r="K91" i="17"/>
  <c r="J91" i="17"/>
  <c r="I91" i="17"/>
  <c r="H91" i="17"/>
  <c r="G91" i="17"/>
  <c r="F91" i="17"/>
  <c r="E91" i="17"/>
  <c r="D91" i="17"/>
  <c r="C91" i="17"/>
  <c r="B91" i="17"/>
  <c r="A91" i="17"/>
  <c r="T90" i="17"/>
  <c r="S90" i="17"/>
  <c r="R90" i="17"/>
  <c r="Q90" i="17"/>
  <c r="P90" i="17"/>
  <c r="O90" i="17"/>
  <c r="N90" i="17"/>
  <c r="M90" i="17"/>
  <c r="L90" i="17"/>
  <c r="K90" i="17"/>
  <c r="J90" i="17"/>
  <c r="I90" i="17"/>
  <c r="H90" i="17"/>
  <c r="G90" i="17"/>
  <c r="F90" i="17"/>
  <c r="E90" i="17"/>
  <c r="D90" i="17"/>
  <c r="C90" i="17"/>
  <c r="B90" i="17"/>
  <c r="A90" i="17"/>
  <c r="T89" i="17"/>
  <c r="S89" i="17"/>
  <c r="R89" i="17"/>
  <c r="Q89" i="17"/>
  <c r="P89" i="17"/>
  <c r="O89" i="17"/>
  <c r="N89" i="17"/>
  <c r="M89" i="17"/>
  <c r="L89" i="17"/>
  <c r="K89" i="17"/>
  <c r="J89" i="17"/>
  <c r="I89" i="17"/>
  <c r="H89" i="17"/>
  <c r="G89" i="17"/>
  <c r="F89" i="17"/>
  <c r="E89" i="17"/>
  <c r="D89" i="17"/>
  <c r="C89" i="17"/>
  <c r="B89" i="17"/>
  <c r="A89" i="17"/>
  <c r="T88" i="17"/>
  <c r="S88" i="17"/>
  <c r="R88" i="17"/>
  <c r="Q88" i="17"/>
  <c r="P88" i="17"/>
  <c r="O88" i="17"/>
  <c r="N88" i="17"/>
  <c r="M88" i="17"/>
  <c r="L88" i="17"/>
  <c r="K88" i="17"/>
  <c r="J88" i="17"/>
  <c r="I88" i="17"/>
  <c r="H88" i="17"/>
  <c r="G88" i="17"/>
  <c r="F88" i="17"/>
  <c r="E88" i="17"/>
  <c r="D88" i="17"/>
  <c r="C88" i="17"/>
  <c r="B88" i="17"/>
  <c r="A88" i="17"/>
  <c r="T87" i="17"/>
  <c r="S87" i="17"/>
  <c r="R87" i="17"/>
  <c r="Q87" i="17"/>
  <c r="P87" i="17"/>
  <c r="O87" i="17"/>
  <c r="N87" i="17"/>
  <c r="M87" i="17"/>
  <c r="L87" i="17"/>
  <c r="K87" i="17"/>
  <c r="J87" i="17"/>
  <c r="I87" i="17"/>
  <c r="H87" i="17"/>
  <c r="G87" i="17"/>
  <c r="F87" i="17"/>
  <c r="E87" i="17"/>
  <c r="D87" i="17"/>
  <c r="C87" i="17"/>
  <c r="B87" i="17"/>
  <c r="A87" i="17"/>
  <c r="T86" i="17"/>
  <c r="S86" i="17"/>
  <c r="R86" i="17"/>
  <c r="Q86" i="17"/>
  <c r="P86" i="17"/>
  <c r="O86" i="17"/>
  <c r="N86" i="17"/>
  <c r="M86" i="17"/>
  <c r="L86" i="17"/>
  <c r="K86" i="17"/>
  <c r="J86" i="17"/>
  <c r="I86" i="17"/>
  <c r="H86" i="17"/>
  <c r="G86" i="17"/>
  <c r="F86" i="17"/>
  <c r="E86" i="17"/>
  <c r="D86" i="17"/>
  <c r="C86" i="17"/>
  <c r="B86" i="17"/>
  <c r="A86" i="17"/>
  <c r="T85" i="17"/>
  <c r="S85" i="17"/>
  <c r="R85" i="17"/>
  <c r="Q85" i="17"/>
  <c r="P85" i="17"/>
  <c r="O85" i="17"/>
  <c r="N85" i="17"/>
  <c r="M85" i="17"/>
  <c r="L85" i="17"/>
  <c r="K85" i="17"/>
  <c r="J85" i="17"/>
  <c r="I85" i="17"/>
  <c r="H85" i="17"/>
  <c r="G85" i="17"/>
  <c r="F85" i="17"/>
  <c r="E85" i="17"/>
  <c r="D85" i="17"/>
  <c r="C85" i="17"/>
  <c r="B85" i="17"/>
  <c r="A85" i="17"/>
  <c r="T84" i="17"/>
  <c r="S84" i="17"/>
  <c r="R84" i="17"/>
  <c r="Q84" i="17"/>
  <c r="P84" i="17"/>
  <c r="O84" i="17"/>
  <c r="N84" i="17"/>
  <c r="M84" i="17"/>
  <c r="L84" i="17"/>
  <c r="K84" i="17"/>
  <c r="J84" i="17"/>
  <c r="I84" i="17"/>
  <c r="H84" i="17"/>
  <c r="G84" i="17"/>
  <c r="F84" i="17"/>
  <c r="E84" i="17"/>
  <c r="D84" i="17"/>
  <c r="C84" i="17"/>
  <c r="B84" i="17"/>
  <c r="A84" i="17"/>
  <c r="T83" i="17"/>
  <c r="S83" i="17"/>
  <c r="R83" i="17"/>
  <c r="Q83" i="17"/>
  <c r="P83" i="17"/>
  <c r="O83" i="17"/>
  <c r="N83" i="17"/>
  <c r="M83" i="17"/>
  <c r="L83" i="17"/>
  <c r="K83" i="17"/>
  <c r="J83" i="17"/>
  <c r="I83" i="17"/>
  <c r="H83" i="17"/>
  <c r="G83" i="17"/>
  <c r="F83" i="17"/>
  <c r="E83" i="17"/>
  <c r="D83" i="17"/>
  <c r="C83" i="17"/>
  <c r="B83" i="17"/>
  <c r="A83" i="17"/>
  <c r="T82" i="17"/>
  <c r="S82" i="17"/>
  <c r="R82" i="17"/>
  <c r="Q82" i="17"/>
  <c r="P82" i="17"/>
  <c r="O82" i="17"/>
  <c r="N82" i="17"/>
  <c r="M82" i="17"/>
  <c r="L82" i="17"/>
  <c r="K82" i="17"/>
  <c r="J82" i="17"/>
  <c r="I82" i="17"/>
  <c r="H82" i="17"/>
  <c r="G82" i="17"/>
  <c r="F82" i="17"/>
  <c r="E82" i="17"/>
  <c r="D82" i="17"/>
  <c r="C82" i="17"/>
  <c r="B82" i="17"/>
  <c r="A82" i="17"/>
  <c r="T81" i="17"/>
  <c r="S81" i="17"/>
  <c r="R81" i="17"/>
  <c r="Q81" i="17"/>
  <c r="P81" i="17"/>
  <c r="O81" i="17"/>
  <c r="N81" i="17"/>
  <c r="M81" i="17"/>
  <c r="L81" i="17"/>
  <c r="K81" i="17"/>
  <c r="J81" i="17"/>
  <c r="I81" i="17"/>
  <c r="H81" i="17"/>
  <c r="G81" i="17"/>
  <c r="F81" i="17"/>
  <c r="E81" i="17"/>
  <c r="D81" i="17"/>
  <c r="C81" i="17"/>
  <c r="B81" i="17"/>
  <c r="A81" i="17"/>
  <c r="T80" i="17"/>
  <c r="S80" i="17"/>
  <c r="R80" i="17"/>
  <c r="Q80" i="17"/>
  <c r="P80" i="17"/>
  <c r="O80" i="17"/>
  <c r="N80" i="17"/>
  <c r="M80" i="17"/>
  <c r="L80" i="17"/>
  <c r="K80" i="17"/>
  <c r="J80" i="17"/>
  <c r="I80" i="17"/>
  <c r="H80" i="17"/>
  <c r="G80" i="17"/>
  <c r="F80" i="17"/>
  <c r="E80" i="17"/>
  <c r="D80" i="17"/>
  <c r="C80" i="17"/>
  <c r="B80" i="17"/>
  <c r="A80" i="17"/>
  <c r="T79" i="17"/>
  <c r="S79" i="17"/>
  <c r="R79" i="17"/>
  <c r="Q79" i="17"/>
  <c r="P79" i="17"/>
  <c r="O79" i="17"/>
  <c r="N79" i="17"/>
  <c r="M79" i="17"/>
  <c r="L79" i="17"/>
  <c r="K79" i="17"/>
  <c r="J79" i="17"/>
  <c r="I79" i="17"/>
  <c r="H79" i="17"/>
  <c r="G79" i="17"/>
  <c r="F79" i="17"/>
  <c r="E79" i="17"/>
  <c r="D79" i="17"/>
  <c r="C79" i="17"/>
  <c r="B79" i="17"/>
  <c r="A79" i="17"/>
  <c r="T78" i="17"/>
  <c r="S78" i="17"/>
  <c r="R78" i="17"/>
  <c r="Q78" i="17"/>
  <c r="P78" i="17"/>
  <c r="O78" i="17"/>
  <c r="N78" i="17"/>
  <c r="M78" i="17"/>
  <c r="L78" i="17"/>
  <c r="K78" i="17"/>
  <c r="J78" i="17"/>
  <c r="I78" i="17"/>
  <c r="H78" i="17"/>
  <c r="G78" i="17"/>
  <c r="F78" i="17"/>
  <c r="E78" i="17"/>
  <c r="D78" i="17"/>
  <c r="C78" i="17"/>
  <c r="B78" i="17"/>
  <c r="A78" i="17"/>
  <c r="T77" i="17"/>
  <c r="S77" i="17"/>
  <c r="R77" i="17"/>
  <c r="Q77" i="17"/>
  <c r="P77" i="17"/>
  <c r="O77" i="17"/>
  <c r="N77" i="17"/>
  <c r="M77" i="17"/>
  <c r="L77" i="17"/>
  <c r="K77" i="17"/>
  <c r="J77" i="17"/>
  <c r="I77" i="17"/>
  <c r="H77" i="17"/>
  <c r="G77" i="17"/>
  <c r="F77" i="17"/>
  <c r="E77" i="17"/>
  <c r="D77" i="17"/>
  <c r="C77" i="17"/>
  <c r="B77" i="17"/>
  <c r="A77" i="17"/>
  <c r="T76" i="17"/>
  <c r="S76" i="17"/>
  <c r="R76" i="17"/>
  <c r="Q76" i="17"/>
  <c r="P76" i="17"/>
  <c r="O76" i="17"/>
  <c r="N76" i="17"/>
  <c r="M76" i="17"/>
  <c r="L76" i="17"/>
  <c r="K76" i="17"/>
  <c r="J76" i="17"/>
  <c r="I76" i="17"/>
  <c r="H76" i="17"/>
  <c r="G76" i="17"/>
  <c r="F76" i="17"/>
  <c r="E76" i="17"/>
  <c r="D76" i="17"/>
  <c r="C76" i="17"/>
  <c r="B76" i="17"/>
  <c r="A76" i="17"/>
  <c r="T75" i="17"/>
  <c r="S75" i="17"/>
  <c r="R75" i="17"/>
  <c r="Q75" i="17"/>
  <c r="P75" i="17"/>
  <c r="O75" i="17"/>
  <c r="N75" i="17"/>
  <c r="M75" i="17"/>
  <c r="L75" i="17"/>
  <c r="K75" i="17"/>
  <c r="J75" i="17"/>
  <c r="I75" i="17"/>
  <c r="H75" i="17"/>
  <c r="G75" i="17"/>
  <c r="F75" i="17"/>
  <c r="E75" i="17"/>
  <c r="D75" i="17"/>
  <c r="C75" i="17"/>
  <c r="B75" i="17"/>
  <c r="A75" i="17"/>
  <c r="T74" i="17"/>
  <c r="S74" i="17"/>
  <c r="R74" i="17"/>
  <c r="Q74" i="17"/>
  <c r="P74" i="17"/>
  <c r="O74" i="17"/>
  <c r="N74" i="17"/>
  <c r="M74" i="17"/>
  <c r="L74" i="17"/>
  <c r="K74" i="17"/>
  <c r="J74" i="17"/>
  <c r="I74" i="17"/>
  <c r="H74" i="17"/>
  <c r="G74" i="17"/>
  <c r="F74" i="17"/>
  <c r="E74" i="17"/>
  <c r="D74" i="17"/>
  <c r="C74" i="17"/>
  <c r="B74" i="17"/>
  <c r="A74" i="17"/>
  <c r="T73" i="17"/>
  <c r="S73" i="17"/>
  <c r="R73" i="17"/>
  <c r="Q73" i="17"/>
  <c r="P73" i="17"/>
  <c r="O73" i="17"/>
  <c r="N73" i="17"/>
  <c r="M73" i="17"/>
  <c r="L73" i="17"/>
  <c r="K73" i="17"/>
  <c r="J73" i="17"/>
  <c r="I73" i="17"/>
  <c r="H73" i="17"/>
  <c r="G73" i="17"/>
  <c r="F73" i="17"/>
  <c r="E73" i="17"/>
  <c r="D73" i="17"/>
  <c r="C73" i="17"/>
  <c r="B73" i="17"/>
  <c r="A73" i="17"/>
  <c r="T72" i="17"/>
  <c r="S72" i="17"/>
  <c r="R72" i="17"/>
  <c r="Q72" i="17"/>
  <c r="P72" i="17"/>
  <c r="O72" i="17"/>
  <c r="N72" i="17"/>
  <c r="M72" i="17"/>
  <c r="L72" i="17"/>
  <c r="K72" i="17"/>
  <c r="J72" i="17"/>
  <c r="I72" i="17"/>
  <c r="H72" i="17"/>
  <c r="G72" i="17"/>
  <c r="F72" i="17"/>
  <c r="E72" i="17"/>
  <c r="D72" i="17"/>
  <c r="C72" i="17"/>
  <c r="B72" i="17"/>
  <c r="A72" i="17"/>
  <c r="T71" i="17"/>
  <c r="S71" i="17"/>
  <c r="R71" i="17"/>
  <c r="Q71" i="17"/>
  <c r="P71" i="17"/>
  <c r="O71" i="17"/>
  <c r="N71" i="17"/>
  <c r="M71" i="17"/>
  <c r="L71" i="17"/>
  <c r="K71" i="17"/>
  <c r="J71" i="17"/>
  <c r="I71" i="17"/>
  <c r="H71" i="17"/>
  <c r="G71" i="17"/>
  <c r="F71" i="17"/>
  <c r="E71" i="17"/>
  <c r="D71" i="17"/>
  <c r="C71" i="17"/>
  <c r="B71" i="17"/>
  <c r="A71" i="17"/>
  <c r="T70" i="17"/>
  <c r="S70" i="17"/>
  <c r="R70" i="17"/>
  <c r="Q70" i="17"/>
  <c r="P70" i="17"/>
  <c r="O70" i="17"/>
  <c r="N70" i="17"/>
  <c r="M70" i="17"/>
  <c r="L70" i="17"/>
  <c r="K70" i="17"/>
  <c r="J70" i="17"/>
  <c r="I70" i="17"/>
  <c r="H70" i="17"/>
  <c r="G70" i="17"/>
  <c r="F70" i="17"/>
  <c r="E70" i="17"/>
  <c r="D70" i="17"/>
  <c r="C70" i="17"/>
  <c r="B70" i="17"/>
  <c r="A70" i="17"/>
  <c r="S69" i="17"/>
  <c r="R69" i="17"/>
  <c r="Q69" i="17"/>
  <c r="P69" i="17"/>
  <c r="O69" i="17"/>
  <c r="N69" i="17"/>
  <c r="M69" i="17"/>
  <c r="L69" i="17"/>
  <c r="K69" i="17"/>
  <c r="J69" i="17"/>
  <c r="I69" i="17"/>
  <c r="H69" i="17"/>
  <c r="G69" i="17"/>
  <c r="F69" i="17"/>
  <c r="E69" i="17"/>
  <c r="D69" i="17"/>
  <c r="C69" i="17"/>
  <c r="B69" i="17"/>
  <c r="A69" i="17"/>
  <c r="T129" i="16"/>
  <c r="S129" i="16"/>
  <c r="R129" i="16"/>
  <c r="Q129" i="16"/>
  <c r="P129" i="16"/>
  <c r="O129" i="16"/>
  <c r="N129" i="16"/>
  <c r="M129" i="16"/>
  <c r="L129" i="16"/>
  <c r="K129" i="16"/>
  <c r="J129" i="16"/>
  <c r="I129" i="16"/>
  <c r="H129" i="16"/>
  <c r="G129" i="16"/>
  <c r="F129" i="16"/>
  <c r="E129" i="16"/>
  <c r="D129" i="16"/>
  <c r="C129" i="16"/>
  <c r="B129" i="16"/>
  <c r="A129" i="16"/>
  <c r="T128" i="16"/>
  <c r="S128" i="16"/>
  <c r="R128" i="16"/>
  <c r="Q128" i="16"/>
  <c r="P128" i="16"/>
  <c r="O128" i="16"/>
  <c r="N128" i="16"/>
  <c r="M128" i="16"/>
  <c r="L128" i="16"/>
  <c r="K128" i="16"/>
  <c r="J128" i="16"/>
  <c r="I128" i="16"/>
  <c r="H128" i="16"/>
  <c r="G128" i="16"/>
  <c r="F128" i="16"/>
  <c r="E128" i="16"/>
  <c r="D128" i="16"/>
  <c r="C128" i="16"/>
  <c r="B128" i="16"/>
  <c r="A128" i="16"/>
  <c r="T127" i="16"/>
  <c r="S127" i="16"/>
  <c r="R127" i="16"/>
  <c r="Q127" i="16"/>
  <c r="P127" i="16"/>
  <c r="O127" i="16"/>
  <c r="N127" i="16"/>
  <c r="M127" i="16"/>
  <c r="L127" i="16"/>
  <c r="K127" i="16"/>
  <c r="J127" i="16"/>
  <c r="I127" i="16"/>
  <c r="H127" i="16"/>
  <c r="G127" i="16"/>
  <c r="F127" i="16"/>
  <c r="E127" i="16"/>
  <c r="D127" i="16"/>
  <c r="C127" i="16"/>
  <c r="B127" i="16"/>
  <c r="A127" i="16"/>
  <c r="T126" i="16"/>
  <c r="S126" i="16"/>
  <c r="R126" i="16"/>
  <c r="Q126" i="16"/>
  <c r="P126" i="16"/>
  <c r="O126" i="16"/>
  <c r="N126" i="16"/>
  <c r="M126" i="16"/>
  <c r="L126" i="16"/>
  <c r="K126" i="16"/>
  <c r="J126" i="16"/>
  <c r="I126" i="16"/>
  <c r="H126" i="16"/>
  <c r="G126" i="16"/>
  <c r="F126" i="16"/>
  <c r="E126" i="16"/>
  <c r="D126" i="16"/>
  <c r="C126" i="16"/>
  <c r="B126" i="16"/>
  <c r="A126" i="16"/>
  <c r="T125" i="16"/>
  <c r="S125" i="16"/>
  <c r="R125" i="16"/>
  <c r="Q125" i="16"/>
  <c r="P125" i="16"/>
  <c r="O125" i="16"/>
  <c r="N125" i="16"/>
  <c r="M125" i="16"/>
  <c r="L125" i="16"/>
  <c r="K125" i="16"/>
  <c r="J125" i="16"/>
  <c r="I125" i="16"/>
  <c r="H125" i="16"/>
  <c r="G125" i="16"/>
  <c r="F125" i="16"/>
  <c r="E125" i="16"/>
  <c r="D125" i="16"/>
  <c r="C125" i="16"/>
  <c r="B125" i="16"/>
  <c r="A125" i="16"/>
  <c r="T124" i="16"/>
  <c r="S124" i="16"/>
  <c r="R124" i="16"/>
  <c r="Q124" i="16"/>
  <c r="P124" i="16"/>
  <c r="O124" i="16"/>
  <c r="N124" i="16"/>
  <c r="M124" i="16"/>
  <c r="L124" i="16"/>
  <c r="K124" i="16"/>
  <c r="J124" i="16"/>
  <c r="I124" i="16"/>
  <c r="H124" i="16"/>
  <c r="G124" i="16"/>
  <c r="F124" i="16"/>
  <c r="E124" i="16"/>
  <c r="D124" i="16"/>
  <c r="C124" i="16"/>
  <c r="B124" i="16"/>
  <c r="A124" i="16"/>
  <c r="T123" i="16"/>
  <c r="S123" i="16"/>
  <c r="R123" i="16"/>
  <c r="Q123" i="16"/>
  <c r="P123" i="16"/>
  <c r="O123" i="16"/>
  <c r="N123" i="16"/>
  <c r="M123" i="16"/>
  <c r="L123" i="16"/>
  <c r="K123" i="16"/>
  <c r="J123" i="16"/>
  <c r="I123" i="16"/>
  <c r="H123" i="16"/>
  <c r="G123" i="16"/>
  <c r="F123" i="16"/>
  <c r="E123" i="16"/>
  <c r="D123" i="16"/>
  <c r="C123" i="16"/>
  <c r="B123" i="16"/>
  <c r="A123" i="16"/>
  <c r="T122" i="16"/>
  <c r="S122" i="16"/>
  <c r="R122" i="16"/>
  <c r="Q122" i="16"/>
  <c r="P122" i="16"/>
  <c r="O122" i="16"/>
  <c r="N122" i="16"/>
  <c r="M122" i="16"/>
  <c r="L122" i="16"/>
  <c r="K122" i="16"/>
  <c r="J122" i="16"/>
  <c r="I122" i="16"/>
  <c r="H122" i="16"/>
  <c r="G122" i="16"/>
  <c r="F122" i="16"/>
  <c r="E122" i="16"/>
  <c r="D122" i="16"/>
  <c r="C122" i="16"/>
  <c r="B122" i="16"/>
  <c r="A122" i="16"/>
  <c r="T121" i="16"/>
  <c r="S121" i="16"/>
  <c r="R121" i="16"/>
  <c r="Q121" i="16"/>
  <c r="P121" i="16"/>
  <c r="O121" i="16"/>
  <c r="N121" i="16"/>
  <c r="M121" i="16"/>
  <c r="L121" i="16"/>
  <c r="K121" i="16"/>
  <c r="J121" i="16"/>
  <c r="I121" i="16"/>
  <c r="H121" i="16"/>
  <c r="G121" i="16"/>
  <c r="F121" i="16"/>
  <c r="E121" i="16"/>
  <c r="D121" i="16"/>
  <c r="C121" i="16"/>
  <c r="B121" i="16"/>
  <c r="A121" i="16"/>
  <c r="T120" i="16"/>
  <c r="S120" i="16"/>
  <c r="R120" i="16"/>
  <c r="Q120" i="16"/>
  <c r="P120" i="16"/>
  <c r="O120" i="16"/>
  <c r="N120" i="16"/>
  <c r="M120" i="16"/>
  <c r="L120" i="16"/>
  <c r="K120" i="16"/>
  <c r="J120" i="16"/>
  <c r="I120" i="16"/>
  <c r="H120" i="16"/>
  <c r="G120" i="16"/>
  <c r="F120" i="16"/>
  <c r="E120" i="16"/>
  <c r="D120" i="16"/>
  <c r="C120" i="16"/>
  <c r="B120" i="16"/>
  <c r="A120" i="16"/>
  <c r="T119" i="16"/>
  <c r="S119" i="16"/>
  <c r="R119" i="16"/>
  <c r="Q119" i="16"/>
  <c r="P119" i="16"/>
  <c r="O119" i="16"/>
  <c r="N119" i="16"/>
  <c r="M119" i="16"/>
  <c r="L119" i="16"/>
  <c r="K119" i="16"/>
  <c r="J119" i="16"/>
  <c r="I119" i="16"/>
  <c r="H119" i="16"/>
  <c r="G119" i="16"/>
  <c r="F119" i="16"/>
  <c r="E119" i="16"/>
  <c r="D119" i="16"/>
  <c r="C119" i="16"/>
  <c r="B119" i="16"/>
  <c r="A119" i="16"/>
  <c r="T118" i="16"/>
  <c r="S118" i="16"/>
  <c r="R118" i="16"/>
  <c r="Q118" i="16"/>
  <c r="P118" i="16"/>
  <c r="O118" i="16"/>
  <c r="N118" i="16"/>
  <c r="M118" i="16"/>
  <c r="L118" i="16"/>
  <c r="K118" i="16"/>
  <c r="J118" i="16"/>
  <c r="I118" i="16"/>
  <c r="H118" i="16"/>
  <c r="G118" i="16"/>
  <c r="F118" i="16"/>
  <c r="E118" i="16"/>
  <c r="D118" i="16"/>
  <c r="C118" i="16"/>
  <c r="B118" i="16"/>
  <c r="A118" i="16"/>
  <c r="T117" i="16"/>
  <c r="S117" i="16"/>
  <c r="R117" i="16"/>
  <c r="Q117" i="16"/>
  <c r="P117" i="16"/>
  <c r="O117" i="16"/>
  <c r="N117" i="16"/>
  <c r="M117" i="16"/>
  <c r="L117" i="16"/>
  <c r="K117" i="16"/>
  <c r="J117" i="16"/>
  <c r="I117" i="16"/>
  <c r="H117" i="16"/>
  <c r="G117" i="16"/>
  <c r="F117" i="16"/>
  <c r="E117" i="16"/>
  <c r="D117" i="16"/>
  <c r="C117" i="16"/>
  <c r="B117" i="16"/>
  <c r="A117" i="16"/>
  <c r="T116" i="16"/>
  <c r="S116" i="16"/>
  <c r="R116" i="16"/>
  <c r="Q116" i="16"/>
  <c r="P116" i="16"/>
  <c r="O116" i="16"/>
  <c r="N116" i="16"/>
  <c r="M116" i="16"/>
  <c r="L116" i="16"/>
  <c r="K116" i="16"/>
  <c r="J116" i="16"/>
  <c r="I116" i="16"/>
  <c r="H116" i="16"/>
  <c r="G116" i="16"/>
  <c r="F116" i="16"/>
  <c r="E116" i="16"/>
  <c r="D116" i="16"/>
  <c r="C116" i="16"/>
  <c r="B116" i="16"/>
  <c r="A116" i="16"/>
  <c r="T115" i="16"/>
  <c r="S115" i="16"/>
  <c r="R115" i="16"/>
  <c r="Q115" i="16"/>
  <c r="P115" i="16"/>
  <c r="O115" i="16"/>
  <c r="N115" i="16"/>
  <c r="M115" i="16"/>
  <c r="L115" i="16"/>
  <c r="K115" i="16"/>
  <c r="J115" i="16"/>
  <c r="I115" i="16"/>
  <c r="H115" i="16"/>
  <c r="G115" i="16"/>
  <c r="F115" i="16"/>
  <c r="E115" i="16"/>
  <c r="D115" i="16"/>
  <c r="C115" i="16"/>
  <c r="B115" i="16"/>
  <c r="A115" i="16"/>
  <c r="T114" i="16"/>
  <c r="S114" i="16"/>
  <c r="R114" i="16"/>
  <c r="Q114" i="16"/>
  <c r="P114" i="16"/>
  <c r="O114" i="16"/>
  <c r="N114" i="16"/>
  <c r="M114" i="16"/>
  <c r="L114" i="16"/>
  <c r="K114" i="16"/>
  <c r="J114" i="16"/>
  <c r="I114" i="16"/>
  <c r="H114" i="16"/>
  <c r="G114" i="16"/>
  <c r="F114" i="16"/>
  <c r="E114" i="16"/>
  <c r="D114" i="16"/>
  <c r="C114" i="16"/>
  <c r="B114" i="16"/>
  <c r="A114" i="16"/>
  <c r="T113" i="16"/>
  <c r="S113" i="16"/>
  <c r="R113" i="16"/>
  <c r="Q113" i="16"/>
  <c r="P113" i="16"/>
  <c r="O113" i="16"/>
  <c r="N113" i="16"/>
  <c r="M113" i="16"/>
  <c r="L113" i="16"/>
  <c r="K113" i="16"/>
  <c r="J113" i="16"/>
  <c r="I113" i="16"/>
  <c r="H113" i="16"/>
  <c r="G113" i="16"/>
  <c r="F113" i="16"/>
  <c r="E113" i="16"/>
  <c r="D113" i="16"/>
  <c r="C113" i="16"/>
  <c r="B113" i="16"/>
  <c r="A113" i="16"/>
  <c r="T112" i="16"/>
  <c r="S112" i="16"/>
  <c r="R112" i="16"/>
  <c r="Q112" i="16"/>
  <c r="P112" i="16"/>
  <c r="O112" i="16"/>
  <c r="N112" i="16"/>
  <c r="M112" i="16"/>
  <c r="L112" i="16"/>
  <c r="K112" i="16"/>
  <c r="J112" i="16"/>
  <c r="I112" i="16"/>
  <c r="H112" i="16"/>
  <c r="G112" i="16"/>
  <c r="F112" i="16"/>
  <c r="E112" i="16"/>
  <c r="D112" i="16"/>
  <c r="C112" i="16"/>
  <c r="B112" i="16"/>
  <c r="A112" i="16"/>
  <c r="T111" i="16"/>
  <c r="S111" i="16"/>
  <c r="R111" i="16"/>
  <c r="Q111" i="16"/>
  <c r="P111" i="16"/>
  <c r="O111" i="16"/>
  <c r="N111" i="16"/>
  <c r="M111" i="16"/>
  <c r="L111" i="16"/>
  <c r="K111" i="16"/>
  <c r="J111" i="16"/>
  <c r="I111" i="16"/>
  <c r="H111" i="16"/>
  <c r="G111" i="16"/>
  <c r="F111" i="16"/>
  <c r="E111" i="16"/>
  <c r="D111" i="16"/>
  <c r="C111" i="16"/>
  <c r="B111" i="16"/>
  <c r="A111" i="16"/>
  <c r="T110" i="16"/>
  <c r="S110" i="16"/>
  <c r="R110" i="16"/>
  <c r="Q110" i="16"/>
  <c r="P110" i="16"/>
  <c r="O110" i="16"/>
  <c r="N110" i="16"/>
  <c r="M110" i="16"/>
  <c r="L110" i="16"/>
  <c r="K110" i="16"/>
  <c r="J110" i="16"/>
  <c r="I110" i="16"/>
  <c r="H110" i="16"/>
  <c r="G110" i="16"/>
  <c r="F110" i="16"/>
  <c r="E110" i="16"/>
  <c r="D110" i="16"/>
  <c r="C110" i="16"/>
  <c r="B110" i="16"/>
  <c r="A110" i="16"/>
  <c r="T109" i="16"/>
  <c r="S109" i="16"/>
  <c r="R109" i="16"/>
  <c r="Q109" i="16"/>
  <c r="P109" i="16"/>
  <c r="O109" i="16"/>
  <c r="N109" i="16"/>
  <c r="M109" i="16"/>
  <c r="L109" i="16"/>
  <c r="K109" i="16"/>
  <c r="J109" i="16"/>
  <c r="I109" i="16"/>
  <c r="H109" i="16"/>
  <c r="G109" i="16"/>
  <c r="F109" i="16"/>
  <c r="E109" i="16"/>
  <c r="D109" i="16"/>
  <c r="C109" i="16"/>
  <c r="B109" i="16"/>
  <c r="A109" i="16"/>
  <c r="T108" i="16"/>
  <c r="S108" i="16"/>
  <c r="R108" i="16"/>
  <c r="Q108" i="16"/>
  <c r="P108" i="16"/>
  <c r="O108" i="16"/>
  <c r="N108" i="16"/>
  <c r="M108" i="16"/>
  <c r="L108" i="16"/>
  <c r="K108" i="16"/>
  <c r="J108" i="16"/>
  <c r="I108" i="16"/>
  <c r="H108" i="16"/>
  <c r="G108" i="16"/>
  <c r="F108" i="16"/>
  <c r="E108" i="16"/>
  <c r="D108" i="16"/>
  <c r="C108" i="16"/>
  <c r="B108" i="16"/>
  <c r="A108" i="16"/>
  <c r="T107" i="16"/>
  <c r="S107" i="16"/>
  <c r="R107" i="16"/>
  <c r="Q107" i="16"/>
  <c r="P107" i="16"/>
  <c r="O107" i="16"/>
  <c r="N107" i="16"/>
  <c r="M107" i="16"/>
  <c r="L107" i="16"/>
  <c r="K107" i="16"/>
  <c r="J107" i="16"/>
  <c r="I107" i="16"/>
  <c r="H107" i="16"/>
  <c r="G107" i="16"/>
  <c r="F107" i="16"/>
  <c r="E107" i="16"/>
  <c r="D107" i="16"/>
  <c r="C107" i="16"/>
  <c r="B107" i="16"/>
  <c r="A107" i="16"/>
  <c r="T106" i="16"/>
  <c r="S106" i="16"/>
  <c r="R106" i="16"/>
  <c r="Q106" i="16"/>
  <c r="P106" i="16"/>
  <c r="O106" i="16"/>
  <c r="N106" i="16"/>
  <c r="M106" i="16"/>
  <c r="L106" i="16"/>
  <c r="K106" i="16"/>
  <c r="J106" i="16"/>
  <c r="I106" i="16"/>
  <c r="H106" i="16"/>
  <c r="G106" i="16"/>
  <c r="F106" i="16"/>
  <c r="E106" i="16"/>
  <c r="D106" i="16"/>
  <c r="C106" i="16"/>
  <c r="B106" i="16"/>
  <c r="A106" i="16"/>
  <c r="T105" i="16"/>
  <c r="S105" i="16"/>
  <c r="R105" i="16"/>
  <c r="Q105" i="16"/>
  <c r="P105" i="16"/>
  <c r="O105" i="16"/>
  <c r="N105" i="16"/>
  <c r="M105" i="16"/>
  <c r="L105" i="16"/>
  <c r="K105" i="16"/>
  <c r="J105" i="16"/>
  <c r="I105" i="16"/>
  <c r="H105" i="16"/>
  <c r="G105" i="16"/>
  <c r="F105" i="16"/>
  <c r="E105" i="16"/>
  <c r="D105" i="16"/>
  <c r="C105" i="16"/>
  <c r="B105" i="16"/>
  <c r="A105" i="16"/>
  <c r="T104" i="16"/>
  <c r="S104" i="16"/>
  <c r="R104" i="16"/>
  <c r="Q104" i="16"/>
  <c r="P104" i="16"/>
  <c r="O104" i="16"/>
  <c r="N104" i="16"/>
  <c r="M104" i="16"/>
  <c r="L104" i="16"/>
  <c r="K104" i="16"/>
  <c r="J104" i="16"/>
  <c r="I104" i="16"/>
  <c r="H104" i="16"/>
  <c r="G104" i="16"/>
  <c r="F104" i="16"/>
  <c r="E104" i="16"/>
  <c r="D104" i="16"/>
  <c r="C104" i="16"/>
  <c r="B104" i="16"/>
  <c r="A104" i="16"/>
  <c r="T103" i="16"/>
  <c r="S103" i="16"/>
  <c r="R103" i="16"/>
  <c r="Q103" i="16"/>
  <c r="P103" i="16"/>
  <c r="O103" i="16"/>
  <c r="N103" i="16"/>
  <c r="M103" i="16"/>
  <c r="L103" i="16"/>
  <c r="K103" i="16"/>
  <c r="J103" i="16"/>
  <c r="I103" i="16"/>
  <c r="H103" i="16"/>
  <c r="G103" i="16"/>
  <c r="F103" i="16"/>
  <c r="E103" i="16"/>
  <c r="D103" i="16"/>
  <c r="C103" i="16"/>
  <c r="B103" i="16"/>
  <c r="A103" i="16"/>
  <c r="T102" i="16"/>
  <c r="S102" i="16"/>
  <c r="R102" i="16"/>
  <c r="Q102" i="16"/>
  <c r="P102" i="16"/>
  <c r="O102" i="16"/>
  <c r="N102" i="16"/>
  <c r="M102" i="16"/>
  <c r="L102" i="16"/>
  <c r="K102" i="16"/>
  <c r="J102" i="16"/>
  <c r="I102" i="16"/>
  <c r="H102" i="16"/>
  <c r="G102" i="16"/>
  <c r="F102" i="16"/>
  <c r="E102" i="16"/>
  <c r="D102" i="16"/>
  <c r="C102" i="16"/>
  <c r="B102" i="16"/>
  <c r="A102" i="16"/>
  <c r="T101" i="16"/>
  <c r="S101" i="16"/>
  <c r="R101" i="16"/>
  <c r="Q101" i="16"/>
  <c r="P101" i="16"/>
  <c r="O101" i="16"/>
  <c r="N101" i="16"/>
  <c r="M101" i="16"/>
  <c r="L101" i="16"/>
  <c r="K101" i="16"/>
  <c r="J101" i="16"/>
  <c r="I101" i="16"/>
  <c r="H101" i="16"/>
  <c r="G101" i="16"/>
  <c r="F101" i="16"/>
  <c r="E101" i="16"/>
  <c r="D101" i="16"/>
  <c r="C101" i="16"/>
  <c r="B101" i="16"/>
  <c r="A101" i="16"/>
  <c r="T100" i="16"/>
  <c r="S100" i="16"/>
  <c r="R100" i="16"/>
  <c r="Q100" i="16"/>
  <c r="P100" i="16"/>
  <c r="O100" i="16"/>
  <c r="N100" i="16"/>
  <c r="M100" i="16"/>
  <c r="L100" i="16"/>
  <c r="K100" i="16"/>
  <c r="J100" i="16"/>
  <c r="I100" i="16"/>
  <c r="H100" i="16"/>
  <c r="G100" i="16"/>
  <c r="F100" i="16"/>
  <c r="E100" i="16"/>
  <c r="D100" i="16"/>
  <c r="C100" i="16"/>
  <c r="B100" i="16"/>
  <c r="A100" i="16"/>
  <c r="T99" i="16"/>
  <c r="S99" i="16"/>
  <c r="R99" i="16"/>
  <c r="Q99" i="16"/>
  <c r="P99" i="16"/>
  <c r="O99" i="16"/>
  <c r="N99" i="16"/>
  <c r="M99" i="16"/>
  <c r="L99" i="16"/>
  <c r="K99" i="16"/>
  <c r="J99" i="16"/>
  <c r="I99" i="16"/>
  <c r="H99" i="16"/>
  <c r="G99" i="16"/>
  <c r="F99" i="16"/>
  <c r="E99" i="16"/>
  <c r="D99" i="16"/>
  <c r="C99" i="16"/>
  <c r="B99" i="16"/>
  <c r="A99" i="16"/>
  <c r="T98" i="16"/>
  <c r="S98" i="16"/>
  <c r="R98" i="16"/>
  <c r="Q98" i="16"/>
  <c r="P98" i="16"/>
  <c r="O98" i="16"/>
  <c r="N98" i="16"/>
  <c r="M98" i="16"/>
  <c r="L98" i="16"/>
  <c r="K98" i="16"/>
  <c r="J98" i="16"/>
  <c r="I98" i="16"/>
  <c r="H98" i="16"/>
  <c r="G98" i="16"/>
  <c r="F98" i="16"/>
  <c r="E98" i="16"/>
  <c r="D98" i="16"/>
  <c r="C98" i="16"/>
  <c r="B98" i="16"/>
  <c r="A98" i="16"/>
  <c r="T97" i="16"/>
  <c r="S97" i="16"/>
  <c r="R97" i="16"/>
  <c r="Q97" i="16"/>
  <c r="P97" i="16"/>
  <c r="O97" i="16"/>
  <c r="N97" i="16"/>
  <c r="M97" i="16"/>
  <c r="L97" i="16"/>
  <c r="K97" i="16"/>
  <c r="J97" i="16"/>
  <c r="I97" i="16"/>
  <c r="H97" i="16"/>
  <c r="G97" i="16"/>
  <c r="F97" i="16"/>
  <c r="E97" i="16"/>
  <c r="D97" i="16"/>
  <c r="C97" i="16"/>
  <c r="B97" i="16"/>
  <c r="A97" i="16"/>
  <c r="T96" i="16"/>
  <c r="S96" i="16"/>
  <c r="R96" i="16"/>
  <c r="Q96" i="16"/>
  <c r="P96" i="16"/>
  <c r="O96" i="16"/>
  <c r="N96" i="16"/>
  <c r="M96" i="16"/>
  <c r="L96" i="16"/>
  <c r="K96" i="16"/>
  <c r="J96" i="16"/>
  <c r="I96" i="16"/>
  <c r="H96" i="16"/>
  <c r="G96" i="16"/>
  <c r="F96" i="16"/>
  <c r="E96" i="16"/>
  <c r="D96" i="16"/>
  <c r="C96" i="16"/>
  <c r="B96" i="16"/>
  <c r="A96" i="16"/>
  <c r="T95" i="16"/>
  <c r="S95" i="16"/>
  <c r="R95" i="16"/>
  <c r="Q95" i="16"/>
  <c r="P95" i="16"/>
  <c r="O95" i="16"/>
  <c r="N95" i="16"/>
  <c r="M95" i="16"/>
  <c r="L95" i="16"/>
  <c r="K95" i="16"/>
  <c r="J95" i="16"/>
  <c r="I95" i="16"/>
  <c r="H95" i="16"/>
  <c r="G95" i="16"/>
  <c r="F95" i="16"/>
  <c r="E95" i="16"/>
  <c r="D95" i="16"/>
  <c r="C95" i="16"/>
  <c r="B95" i="16"/>
  <c r="A95" i="16"/>
  <c r="T94" i="16"/>
  <c r="S94" i="16"/>
  <c r="R94" i="16"/>
  <c r="Q94" i="16"/>
  <c r="P94" i="16"/>
  <c r="O94" i="16"/>
  <c r="N94" i="16"/>
  <c r="M94" i="16"/>
  <c r="L94" i="16"/>
  <c r="K94" i="16"/>
  <c r="J94" i="16"/>
  <c r="I94" i="16"/>
  <c r="H94" i="16"/>
  <c r="G94" i="16"/>
  <c r="F94" i="16"/>
  <c r="E94" i="16"/>
  <c r="D94" i="16"/>
  <c r="C94" i="16"/>
  <c r="B94" i="16"/>
  <c r="A94" i="16"/>
  <c r="T93" i="16"/>
  <c r="S93" i="16"/>
  <c r="R93" i="16"/>
  <c r="Q93" i="16"/>
  <c r="P93" i="16"/>
  <c r="O93" i="16"/>
  <c r="N93" i="16"/>
  <c r="M93" i="16"/>
  <c r="L93" i="16"/>
  <c r="K93" i="16"/>
  <c r="J93" i="16"/>
  <c r="I93" i="16"/>
  <c r="H93" i="16"/>
  <c r="G93" i="16"/>
  <c r="F93" i="16"/>
  <c r="E93" i="16"/>
  <c r="D93" i="16"/>
  <c r="C93" i="16"/>
  <c r="B93" i="16"/>
  <c r="A93" i="16"/>
  <c r="T92" i="16"/>
  <c r="S92" i="16"/>
  <c r="R92" i="16"/>
  <c r="Q92" i="16"/>
  <c r="P92" i="16"/>
  <c r="O92" i="16"/>
  <c r="N92" i="16"/>
  <c r="M92" i="16"/>
  <c r="L92" i="16"/>
  <c r="K92" i="16"/>
  <c r="J92" i="16"/>
  <c r="I92" i="16"/>
  <c r="H92" i="16"/>
  <c r="G92" i="16"/>
  <c r="F92" i="16"/>
  <c r="E92" i="16"/>
  <c r="D92" i="16"/>
  <c r="C92" i="16"/>
  <c r="B92" i="16"/>
  <c r="A92" i="16"/>
  <c r="T91" i="16"/>
  <c r="S91" i="16"/>
  <c r="R91" i="16"/>
  <c r="Q91" i="16"/>
  <c r="P91" i="16"/>
  <c r="O91" i="16"/>
  <c r="N91" i="16"/>
  <c r="M91" i="16"/>
  <c r="L91" i="16"/>
  <c r="K91" i="16"/>
  <c r="J91" i="16"/>
  <c r="I91" i="16"/>
  <c r="H91" i="16"/>
  <c r="G91" i="16"/>
  <c r="F91" i="16"/>
  <c r="E91" i="16"/>
  <c r="D91" i="16"/>
  <c r="C91" i="16"/>
  <c r="B91" i="16"/>
  <c r="A91" i="16"/>
  <c r="T90" i="16"/>
  <c r="S90" i="16"/>
  <c r="R90" i="16"/>
  <c r="Q90" i="16"/>
  <c r="P90" i="16"/>
  <c r="O90" i="16"/>
  <c r="N90" i="16"/>
  <c r="M90" i="16"/>
  <c r="L90" i="16"/>
  <c r="K90" i="16"/>
  <c r="J90" i="16"/>
  <c r="I90" i="16"/>
  <c r="H90" i="16"/>
  <c r="G90" i="16"/>
  <c r="F90" i="16"/>
  <c r="E90" i="16"/>
  <c r="D90" i="16"/>
  <c r="C90" i="16"/>
  <c r="B90" i="16"/>
  <c r="A90" i="16"/>
  <c r="T89" i="16"/>
  <c r="S89" i="16"/>
  <c r="R89" i="16"/>
  <c r="Q89" i="16"/>
  <c r="P89" i="16"/>
  <c r="O89" i="16"/>
  <c r="N89" i="16"/>
  <c r="M89" i="16"/>
  <c r="L89" i="16"/>
  <c r="K89" i="16"/>
  <c r="J89" i="16"/>
  <c r="I89" i="16"/>
  <c r="H89" i="16"/>
  <c r="G89" i="16"/>
  <c r="F89" i="16"/>
  <c r="E89" i="16"/>
  <c r="D89" i="16"/>
  <c r="C89" i="16"/>
  <c r="B89" i="16"/>
  <c r="A89" i="16"/>
  <c r="T88" i="16"/>
  <c r="S88" i="16"/>
  <c r="R88" i="16"/>
  <c r="Q88" i="16"/>
  <c r="P88" i="16"/>
  <c r="O88" i="16"/>
  <c r="N88" i="16"/>
  <c r="M88" i="16"/>
  <c r="L88" i="16"/>
  <c r="K88" i="16"/>
  <c r="J88" i="16"/>
  <c r="I88" i="16"/>
  <c r="H88" i="16"/>
  <c r="G88" i="16"/>
  <c r="F88" i="16"/>
  <c r="E88" i="16"/>
  <c r="D88" i="16"/>
  <c r="C88" i="16"/>
  <c r="B88" i="16"/>
  <c r="A88" i="16"/>
  <c r="T87" i="16"/>
  <c r="S87" i="16"/>
  <c r="R87" i="16"/>
  <c r="Q87" i="16"/>
  <c r="P87" i="16"/>
  <c r="O87" i="16"/>
  <c r="N87" i="16"/>
  <c r="M87" i="16"/>
  <c r="L87" i="16"/>
  <c r="K87" i="16"/>
  <c r="J87" i="16"/>
  <c r="I87" i="16"/>
  <c r="H87" i="16"/>
  <c r="G87" i="16"/>
  <c r="F87" i="16"/>
  <c r="E87" i="16"/>
  <c r="D87" i="16"/>
  <c r="C87" i="16"/>
  <c r="B87" i="16"/>
  <c r="A87" i="16"/>
  <c r="T86" i="16"/>
  <c r="S86" i="16"/>
  <c r="R86" i="16"/>
  <c r="Q86" i="16"/>
  <c r="P86" i="16"/>
  <c r="O86" i="16"/>
  <c r="N86" i="16"/>
  <c r="M86" i="16"/>
  <c r="L86" i="16"/>
  <c r="K86" i="16"/>
  <c r="J86" i="16"/>
  <c r="I86" i="16"/>
  <c r="H86" i="16"/>
  <c r="G86" i="16"/>
  <c r="F86" i="16"/>
  <c r="E86" i="16"/>
  <c r="D86" i="16"/>
  <c r="C86" i="16"/>
  <c r="B86" i="16"/>
  <c r="A86" i="16"/>
  <c r="T85" i="16"/>
  <c r="S85" i="16"/>
  <c r="R85" i="16"/>
  <c r="Q85" i="16"/>
  <c r="P85" i="16"/>
  <c r="O85" i="16"/>
  <c r="N85" i="16"/>
  <c r="M85" i="16"/>
  <c r="L85" i="16"/>
  <c r="K85" i="16"/>
  <c r="J85" i="16"/>
  <c r="I85" i="16"/>
  <c r="H85" i="16"/>
  <c r="G85" i="16"/>
  <c r="F85" i="16"/>
  <c r="E85" i="16"/>
  <c r="D85" i="16"/>
  <c r="C85" i="16"/>
  <c r="B85" i="16"/>
  <c r="A85" i="16"/>
  <c r="T84" i="16"/>
  <c r="S84" i="16"/>
  <c r="R84" i="16"/>
  <c r="Q84" i="16"/>
  <c r="P84" i="16"/>
  <c r="O84" i="16"/>
  <c r="N84" i="16"/>
  <c r="M84" i="16"/>
  <c r="L84" i="16"/>
  <c r="K84" i="16"/>
  <c r="J84" i="16"/>
  <c r="I84" i="16"/>
  <c r="H84" i="16"/>
  <c r="G84" i="16"/>
  <c r="F84" i="16"/>
  <c r="E84" i="16"/>
  <c r="D84" i="16"/>
  <c r="C84" i="16"/>
  <c r="B84" i="16"/>
  <c r="A84" i="16"/>
  <c r="T83" i="16"/>
  <c r="S83" i="16"/>
  <c r="R83" i="16"/>
  <c r="Q83" i="16"/>
  <c r="P83" i="16"/>
  <c r="O83" i="16"/>
  <c r="N83" i="16"/>
  <c r="M83" i="16"/>
  <c r="L83" i="16"/>
  <c r="K83" i="16"/>
  <c r="J83" i="16"/>
  <c r="I83" i="16"/>
  <c r="H83" i="16"/>
  <c r="G83" i="16"/>
  <c r="F83" i="16"/>
  <c r="E83" i="16"/>
  <c r="D83" i="16"/>
  <c r="C83" i="16"/>
  <c r="B83" i="16"/>
  <c r="A83" i="16"/>
  <c r="T82" i="16"/>
  <c r="S82" i="16"/>
  <c r="R82" i="16"/>
  <c r="Q82" i="16"/>
  <c r="P82" i="16"/>
  <c r="O82" i="16"/>
  <c r="N82" i="16"/>
  <c r="M82" i="16"/>
  <c r="L82" i="16"/>
  <c r="K82" i="16"/>
  <c r="J82" i="16"/>
  <c r="I82" i="16"/>
  <c r="H82" i="16"/>
  <c r="G82" i="16"/>
  <c r="F82" i="16"/>
  <c r="E82" i="16"/>
  <c r="D82" i="16"/>
  <c r="C82" i="16"/>
  <c r="B82" i="16"/>
  <c r="A82" i="16"/>
  <c r="T81" i="16"/>
  <c r="S81" i="16"/>
  <c r="R81" i="16"/>
  <c r="Q81" i="16"/>
  <c r="P81" i="16"/>
  <c r="O81" i="16"/>
  <c r="N81" i="16"/>
  <c r="M81" i="16"/>
  <c r="L81" i="16"/>
  <c r="K81" i="16"/>
  <c r="J81" i="16"/>
  <c r="I81" i="16"/>
  <c r="H81" i="16"/>
  <c r="G81" i="16"/>
  <c r="F81" i="16"/>
  <c r="E81" i="16"/>
  <c r="D81" i="16"/>
  <c r="C81" i="16"/>
  <c r="B81" i="16"/>
  <c r="A81" i="16"/>
  <c r="T80" i="16"/>
  <c r="S80" i="16"/>
  <c r="R80" i="16"/>
  <c r="Q80" i="16"/>
  <c r="P80" i="16"/>
  <c r="O80" i="16"/>
  <c r="N80" i="16"/>
  <c r="M80" i="16"/>
  <c r="L80" i="16"/>
  <c r="K80" i="16"/>
  <c r="J80" i="16"/>
  <c r="I80" i="16"/>
  <c r="H80" i="16"/>
  <c r="G80" i="16"/>
  <c r="F80" i="16"/>
  <c r="E80" i="16"/>
  <c r="D80" i="16"/>
  <c r="C80" i="16"/>
  <c r="B80" i="16"/>
  <c r="A80" i="16"/>
  <c r="T79" i="16"/>
  <c r="S79" i="16"/>
  <c r="R79" i="16"/>
  <c r="Q79" i="16"/>
  <c r="P79" i="16"/>
  <c r="O79" i="16"/>
  <c r="N79" i="16"/>
  <c r="M79" i="16"/>
  <c r="L79" i="16"/>
  <c r="K79" i="16"/>
  <c r="J79" i="16"/>
  <c r="I79" i="16"/>
  <c r="H79" i="16"/>
  <c r="G79" i="16"/>
  <c r="F79" i="16"/>
  <c r="E79" i="16"/>
  <c r="D79" i="16"/>
  <c r="C79" i="16"/>
  <c r="B79" i="16"/>
  <c r="A79" i="16"/>
  <c r="T78" i="16"/>
  <c r="S78" i="16"/>
  <c r="R78" i="16"/>
  <c r="Q78" i="16"/>
  <c r="P78" i="16"/>
  <c r="O78" i="16"/>
  <c r="N78" i="16"/>
  <c r="M78" i="16"/>
  <c r="L78" i="16"/>
  <c r="K78" i="16"/>
  <c r="J78" i="16"/>
  <c r="I78" i="16"/>
  <c r="H78" i="16"/>
  <c r="G78" i="16"/>
  <c r="F78" i="16"/>
  <c r="E78" i="16"/>
  <c r="D78" i="16"/>
  <c r="C78" i="16"/>
  <c r="B78" i="16"/>
  <c r="A78" i="16"/>
  <c r="T77" i="16"/>
  <c r="S77" i="16"/>
  <c r="R77" i="16"/>
  <c r="Q77" i="16"/>
  <c r="P77" i="16"/>
  <c r="O77" i="16"/>
  <c r="N77" i="16"/>
  <c r="M77" i="16"/>
  <c r="L77" i="16"/>
  <c r="K77" i="16"/>
  <c r="J77" i="16"/>
  <c r="I77" i="16"/>
  <c r="H77" i="16"/>
  <c r="G77" i="16"/>
  <c r="F77" i="16"/>
  <c r="E77" i="16"/>
  <c r="D77" i="16"/>
  <c r="C77" i="16"/>
  <c r="B77" i="16"/>
  <c r="A77" i="16"/>
  <c r="T76" i="16"/>
  <c r="S76" i="16"/>
  <c r="R76" i="16"/>
  <c r="Q76" i="16"/>
  <c r="P76" i="16"/>
  <c r="O76" i="16"/>
  <c r="N76" i="16"/>
  <c r="M76" i="16"/>
  <c r="L76" i="16"/>
  <c r="K76" i="16"/>
  <c r="J76" i="16"/>
  <c r="I76" i="16"/>
  <c r="H76" i="16"/>
  <c r="G76" i="16"/>
  <c r="F76" i="16"/>
  <c r="E76" i="16"/>
  <c r="D76" i="16"/>
  <c r="C76" i="16"/>
  <c r="B76" i="16"/>
  <c r="A76" i="16"/>
  <c r="T75" i="16"/>
  <c r="S75" i="16"/>
  <c r="R75" i="16"/>
  <c r="Q75" i="16"/>
  <c r="P75" i="16"/>
  <c r="O75" i="16"/>
  <c r="N75" i="16"/>
  <c r="M75" i="16"/>
  <c r="L75" i="16"/>
  <c r="K75" i="16"/>
  <c r="J75" i="16"/>
  <c r="I75" i="16"/>
  <c r="H75" i="16"/>
  <c r="G75" i="16"/>
  <c r="F75" i="16"/>
  <c r="E75" i="16"/>
  <c r="D75" i="16"/>
  <c r="C75" i="16"/>
  <c r="B75" i="16"/>
  <c r="A75" i="16"/>
  <c r="T74" i="16"/>
  <c r="S74" i="16"/>
  <c r="R74" i="16"/>
  <c r="Q74" i="16"/>
  <c r="P74" i="16"/>
  <c r="O74" i="16"/>
  <c r="N74" i="16"/>
  <c r="M74" i="16"/>
  <c r="L74" i="16"/>
  <c r="K74" i="16"/>
  <c r="J74" i="16"/>
  <c r="I74" i="16"/>
  <c r="H74" i="16"/>
  <c r="G74" i="16"/>
  <c r="F74" i="16"/>
  <c r="E74" i="16"/>
  <c r="D74" i="16"/>
  <c r="C74" i="16"/>
  <c r="B74" i="16"/>
  <c r="A74" i="16"/>
  <c r="T73" i="16"/>
  <c r="S73" i="16"/>
  <c r="R73" i="16"/>
  <c r="Q73" i="16"/>
  <c r="P73" i="16"/>
  <c r="O73" i="16"/>
  <c r="N73" i="16"/>
  <c r="M73" i="16"/>
  <c r="L73" i="16"/>
  <c r="K73" i="16"/>
  <c r="J73" i="16"/>
  <c r="I73" i="16"/>
  <c r="H73" i="16"/>
  <c r="G73" i="16"/>
  <c r="F73" i="16"/>
  <c r="E73" i="16"/>
  <c r="D73" i="16"/>
  <c r="C73" i="16"/>
  <c r="B73" i="16"/>
  <c r="A73" i="16"/>
  <c r="T72" i="16"/>
  <c r="S72" i="16"/>
  <c r="R72" i="16"/>
  <c r="Q72" i="16"/>
  <c r="P72" i="16"/>
  <c r="O72" i="16"/>
  <c r="N72" i="16"/>
  <c r="M72" i="16"/>
  <c r="L72" i="16"/>
  <c r="K72" i="16"/>
  <c r="J72" i="16"/>
  <c r="I72" i="16"/>
  <c r="H72" i="16"/>
  <c r="G72" i="16"/>
  <c r="F72" i="16"/>
  <c r="E72" i="16"/>
  <c r="D72" i="16"/>
  <c r="C72" i="16"/>
  <c r="B72" i="16"/>
  <c r="A72" i="16"/>
  <c r="T71" i="16"/>
  <c r="S71" i="16"/>
  <c r="R71" i="16"/>
  <c r="Q71" i="16"/>
  <c r="P71" i="16"/>
  <c r="O71" i="16"/>
  <c r="N71" i="16"/>
  <c r="M71" i="16"/>
  <c r="L71" i="16"/>
  <c r="K71" i="16"/>
  <c r="J71" i="16"/>
  <c r="I71" i="16"/>
  <c r="H71" i="16"/>
  <c r="G71" i="16"/>
  <c r="F71" i="16"/>
  <c r="E71" i="16"/>
  <c r="D71" i="16"/>
  <c r="C71" i="16"/>
  <c r="B71" i="16"/>
  <c r="A71" i="16"/>
  <c r="T70" i="16"/>
  <c r="S70" i="16"/>
  <c r="R70" i="16"/>
  <c r="Q70" i="16"/>
  <c r="P70" i="16"/>
  <c r="O70" i="16"/>
  <c r="N70" i="16"/>
  <c r="M70" i="16"/>
  <c r="L70" i="16"/>
  <c r="K70" i="16"/>
  <c r="J70" i="16"/>
  <c r="I70" i="16"/>
  <c r="H70" i="16"/>
  <c r="G70" i="16"/>
  <c r="F70" i="16"/>
  <c r="E70" i="16"/>
  <c r="D70" i="16"/>
  <c r="C70" i="16"/>
  <c r="B70" i="16"/>
  <c r="A70" i="16"/>
  <c r="S69" i="16"/>
  <c r="R69" i="16"/>
  <c r="Q69" i="16"/>
  <c r="P69" i="16"/>
  <c r="O69" i="16"/>
  <c r="N69" i="16"/>
  <c r="M69" i="16"/>
  <c r="L69" i="16"/>
  <c r="K69" i="16"/>
  <c r="J69" i="16"/>
  <c r="I69" i="16"/>
  <c r="H69" i="16"/>
  <c r="G69" i="16"/>
  <c r="F69" i="16"/>
  <c r="E69" i="16"/>
  <c r="D69" i="16"/>
  <c r="C69" i="16"/>
  <c r="B69" i="16"/>
  <c r="A69" i="16"/>
  <c r="T129" i="15"/>
  <c r="S129" i="15"/>
  <c r="R129" i="15"/>
  <c r="Q129" i="15"/>
  <c r="P129" i="15"/>
  <c r="O129" i="15"/>
  <c r="N129" i="15"/>
  <c r="M129" i="15"/>
  <c r="L129" i="15"/>
  <c r="K129" i="15"/>
  <c r="J129" i="15"/>
  <c r="I129" i="15"/>
  <c r="H129" i="15"/>
  <c r="G129" i="15"/>
  <c r="F129" i="15"/>
  <c r="E129" i="15"/>
  <c r="D129" i="15"/>
  <c r="C129" i="15"/>
  <c r="B129" i="15"/>
  <c r="A129" i="15"/>
  <c r="T128" i="15"/>
  <c r="S128" i="15"/>
  <c r="R128" i="15"/>
  <c r="Q128" i="15"/>
  <c r="P128" i="15"/>
  <c r="O128" i="15"/>
  <c r="N128" i="15"/>
  <c r="M128" i="15"/>
  <c r="L128" i="15"/>
  <c r="K128" i="15"/>
  <c r="J128" i="15"/>
  <c r="I128" i="15"/>
  <c r="H128" i="15"/>
  <c r="G128" i="15"/>
  <c r="F128" i="15"/>
  <c r="E128" i="15"/>
  <c r="D128" i="15"/>
  <c r="C128" i="15"/>
  <c r="B128" i="15"/>
  <c r="A128" i="15"/>
  <c r="T127" i="15"/>
  <c r="S127" i="15"/>
  <c r="R127" i="15"/>
  <c r="Q127" i="15"/>
  <c r="P127" i="15"/>
  <c r="O127" i="15"/>
  <c r="N127" i="15"/>
  <c r="M127" i="15"/>
  <c r="L127" i="15"/>
  <c r="K127" i="15"/>
  <c r="J127" i="15"/>
  <c r="I127" i="15"/>
  <c r="H127" i="15"/>
  <c r="G127" i="15"/>
  <c r="F127" i="15"/>
  <c r="E127" i="15"/>
  <c r="D127" i="15"/>
  <c r="C127" i="15"/>
  <c r="B127" i="15"/>
  <c r="A127" i="15"/>
  <c r="T126" i="15"/>
  <c r="S126" i="15"/>
  <c r="R126" i="15"/>
  <c r="Q126" i="15"/>
  <c r="P126" i="15"/>
  <c r="O126" i="15"/>
  <c r="N126" i="15"/>
  <c r="M126" i="15"/>
  <c r="L126" i="15"/>
  <c r="K126" i="15"/>
  <c r="J126" i="15"/>
  <c r="I126" i="15"/>
  <c r="H126" i="15"/>
  <c r="G126" i="15"/>
  <c r="F126" i="15"/>
  <c r="E126" i="15"/>
  <c r="D126" i="15"/>
  <c r="C126" i="15"/>
  <c r="B126" i="15"/>
  <c r="A126" i="15"/>
  <c r="T125" i="15"/>
  <c r="S125" i="15"/>
  <c r="R125" i="15"/>
  <c r="Q125" i="15"/>
  <c r="P125" i="15"/>
  <c r="O125" i="15"/>
  <c r="N125" i="15"/>
  <c r="M125" i="15"/>
  <c r="L125" i="15"/>
  <c r="K125" i="15"/>
  <c r="J125" i="15"/>
  <c r="I125" i="15"/>
  <c r="H125" i="15"/>
  <c r="G125" i="15"/>
  <c r="F125" i="15"/>
  <c r="E125" i="15"/>
  <c r="D125" i="15"/>
  <c r="C125" i="15"/>
  <c r="B125" i="15"/>
  <c r="A125" i="15"/>
  <c r="T124" i="15"/>
  <c r="S124" i="15"/>
  <c r="R124" i="15"/>
  <c r="Q124" i="15"/>
  <c r="P124" i="15"/>
  <c r="O124" i="15"/>
  <c r="N124" i="15"/>
  <c r="M124" i="15"/>
  <c r="L124" i="15"/>
  <c r="K124" i="15"/>
  <c r="J124" i="15"/>
  <c r="I124" i="15"/>
  <c r="H124" i="15"/>
  <c r="G124" i="15"/>
  <c r="F124" i="15"/>
  <c r="E124" i="15"/>
  <c r="D124" i="15"/>
  <c r="C124" i="15"/>
  <c r="B124" i="15"/>
  <c r="A124" i="15"/>
  <c r="T123" i="15"/>
  <c r="S123" i="15"/>
  <c r="R123" i="15"/>
  <c r="Q123" i="15"/>
  <c r="P123" i="15"/>
  <c r="O123" i="15"/>
  <c r="N123" i="15"/>
  <c r="M123" i="15"/>
  <c r="L123" i="15"/>
  <c r="K123" i="15"/>
  <c r="J123" i="15"/>
  <c r="I123" i="15"/>
  <c r="H123" i="15"/>
  <c r="G123" i="15"/>
  <c r="F123" i="15"/>
  <c r="E123" i="15"/>
  <c r="D123" i="15"/>
  <c r="C123" i="15"/>
  <c r="B123" i="15"/>
  <c r="A123" i="15"/>
  <c r="T122" i="15"/>
  <c r="S122" i="15"/>
  <c r="R122" i="15"/>
  <c r="Q122" i="15"/>
  <c r="P122" i="15"/>
  <c r="O122" i="15"/>
  <c r="N122" i="15"/>
  <c r="M122" i="15"/>
  <c r="L122" i="15"/>
  <c r="K122" i="15"/>
  <c r="J122" i="15"/>
  <c r="I122" i="15"/>
  <c r="H122" i="15"/>
  <c r="G122" i="15"/>
  <c r="F122" i="15"/>
  <c r="E122" i="15"/>
  <c r="D122" i="15"/>
  <c r="C122" i="15"/>
  <c r="B122" i="15"/>
  <c r="A122" i="15"/>
  <c r="T121" i="15"/>
  <c r="S121" i="15"/>
  <c r="R121" i="15"/>
  <c r="Q121" i="15"/>
  <c r="P121" i="15"/>
  <c r="O121" i="15"/>
  <c r="N121" i="15"/>
  <c r="M121" i="15"/>
  <c r="L121" i="15"/>
  <c r="K121" i="15"/>
  <c r="J121" i="15"/>
  <c r="I121" i="15"/>
  <c r="H121" i="15"/>
  <c r="G121" i="15"/>
  <c r="F121" i="15"/>
  <c r="E121" i="15"/>
  <c r="D121" i="15"/>
  <c r="C121" i="15"/>
  <c r="B121" i="15"/>
  <c r="A121" i="15"/>
  <c r="T120" i="15"/>
  <c r="S120" i="15"/>
  <c r="R120" i="15"/>
  <c r="Q120" i="15"/>
  <c r="P120" i="15"/>
  <c r="O120" i="15"/>
  <c r="N120" i="15"/>
  <c r="M120" i="15"/>
  <c r="L120" i="15"/>
  <c r="K120" i="15"/>
  <c r="J120" i="15"/>
  <c r="I120" i="15"/>
  <c r="H120" i="15"/>
  <c r="G120" i="15"/>
  <c r="F120" i="15"/>
  <c r="E120" i="15"/>
  <c r="D120" i="15"/>
  <c r="C120" i="15"/>
  <c r="B120" i="15"/>
  <c r="A120" i="15"/>
  <c r="T119" i="15"/>
  <c r="S119" i="15"/>
  <c r="R119" i="15"/>
  <c r="Q119" i="15"/>
  <c r="P119" i="15"/>
  <c r="O119" i="15"/>
  <c r="N119" i="15"/>
  <c r="M119" i="15"/>
  <c r="L119" i="15"/>
  <c r="K119" i="15"/>
  <c r="J119" i="15"/>
  <c r="I119" i="15"/>
  <c r="H119" i="15"/>
  <c r="G119" i="15"/>
  <c r="F119" i="15"/>
  <c r="E119" i="15"/>
  <c r="D119" i="15"/>
  <c r="C119" i="15"/>
  <c r="B119" i="15"/>
  <c r="A119" i="15"/>
  <c r="T118" i="15"/>
  <c r="S118" i="15"/>
  <c r="R118" i="15"/>
  <c r="Q118" i="15"/>
  <c r="P118" i="15"/>
  <c r="O118" i="15"/>
  <c r="N118" i="15"/>
  <c r="M118" i="15"/>
  <c r="L118" i="15"/>
  <c r="K118" i="15"/>
  <c r="J118" i="15"/>
  <c r="I118" i="15"/>
  <c r="H118" i="15"/>
  <c r="G118" i="15"/>
  <c r="F118" i="15"/>
  <c r="E118" i="15"/>
  <c r="D118" i="15"/>
  <c r="C118" i="15"/>
  <c r="B118" i="15"/>
  <c r="A118" i="15"/>
  <c r="T117" i="15"/>
  <c r="S117" i="15"/>
  <c r="R117" i="15"/>
  <c r="Q117" i="15"/>
  <c r="P117" i="15"/>
  <c r="O117" i="15"/>
  <c r="N117" i="15"/>
  <c r="M117" i="15"/>
  <c r="L117" i="15"/>
  <c r="K117" i="15"/>
  <c r="J117" i="15"/>
  <c r="I117" i="15"/>
  <c r="H117" i="15"/>
  <c r="G117" i="15"/>
  <c r="F117" i="15"/>
  <c r="E117" i="15"/>
  <c r="D117" i="15"/>
  <c r="C117" i="15"/>
  <c r="B117" i="15"/>
  <c r="A117" i="15"/>
  <c r="T116" i="15"/>
  <c r="S116" i="15"/>
  <c r="R116" i="15"/>
  <c r="Q116" i="15"/>
  <c r="P116" i="15"/>
  <c r="O116" i="15"/>
  <c r="N116" i="15"/>
  <c r="M116" i="15"/>
  <c r="L116" i="15"/>
  <c r="K116" i="15"/>
  <c r="J116" i="15"/>
  <c r="I116" i="15"/>
  <c r="H116" i="15"/>
  <c r="G116" i="15"/>
  <c r="F116" i="15"/>
  <c r="E116" i="15"/>
  <c r="D116" i="15"/>
  <c r="C116" i="15"/>
  <c r="B116" i="15"/>
  <c r="A116" i="15"/>
  <c r="T115" i="15"/>
  <c r="S115" i="15"/>
  <c r="R115" i="15"/>
  <c r="Q115" i="15"/>
  <c r="P115" i="15"/>
  <c r="O115" i="15"/>
  <c r="N115" i="15"/>
  <c r="M115" i="15"/>
  <c r="L115" i="15"/>
  <c r="K115" i="15"/>
  <c r="J115" i="15"/>
  <c r="I115" i="15"/>
  <c r="H115" i="15"/>
  <c r="G115" i="15"/>
  <c r="F115" i="15"/>
  <c r="E115" i="15"/>
  <c r="D115" i="15"/>
  <c r="C115" i="15"/>
  <c r="B115" i="15"/>
  <c r="A115" i="15"/>
  <c r="T114" i="15"/>
  <c r="S114" i="15"/>
  <c r="R114" i="15"/>
  <c r="Q114" i="15"/>
  <c r="P114" i="15"/>
  <c r="O114" i="15"/>
  <c r="N114" i="15"/>
  <c r="M114" i="15"/>
  <c r="L114" i="15"/>
  <c r="K114" i="15"/>
  <c r="J114" i="15"/>
  <c r="I114" i="15"/>
  <c r="H114" i="15"/>
  <c r="G114" i="15"/>
  <c r="F114" i="15"/>
  <c r="E114" i="15"/>
  <c r="D114" i="15"/>
  <c r="C114" i="15"/>
  <c r="B114" i="15"/>
  <c r="A114" i="15"/>
  <c r="T113" i="15"/>
  <c r="S113" i="15"/>
  <c r="R113" i="15"/>
  <c r="Q113" i="15"/>
  <c r="P113" i="15"/>
  <c r="O113" i="15"/>
  <c r="N113" i="15"/>
  <c r="M113" i="15"/>
  <c r="L113" i="15"/>
  <c r="K113" i="15"/>
  <c r="J113" i="15"/>
  <c r="I113" i="15"/>
  <c r="H113" i="15"/>
  <c r="G113" i="15"/>
  <c r="F113" i="15"/>
  <c r="E113" i="15"/>
  <c r="D113" i="15"/>
  <c r="C113" i="15"/>
  <c r="B113" i="15"/>
  <c r="A113" i="15"/>
  <c r="T112" i="15"/>
  <c r="S112" i="15"/>
  <c r="R112" i="15"/>
  <c r="Q112" i="15"/>
  <c r="P112" i="15"/>
  <c r="O112" i="15"/>
  <c r="N112" i="15"/>
  <c r="M112" i="15"/>
  <c r="L112" i="15"/>
  <c r="K112" i="15"/>
  <c r="J112" i="15"/>
  <c r="I112" i="15"/>
  <c r="H112" i="15"/>
  <c r="G112" i="15"/>
  <c r="F112" i="15"/>
  <c r="E112" i="15"/>
  <c r="D112" i="15"/>
  <c r="C112" i="15"/>
  <c r="B112" i="15"/>
  <c r="A112" i="15"/>
  <c r="T111" i="15"/>
  <c r="S111" i="15"/>
  <c r="R111" i="15"/>
  <c r="Q111" i="15"/>
  <c r="P111" i="15"/>
  <c r="O111" i="15"/>
  <c r="N111" i="15"/>
  <c r="M111" i="15"/>
  <c r="L111" i="15"/>
  <c r="K111" i="15"/>
  <c r="J111" i="15"/>
  <c r="I111" i="15"/>
  <c r="H111" i="15"/>
  <c r="G111" i="15"/>
  <c r="F111" i="15"/>
  <c r="E111" i="15"/>
  <c r="D111" i="15"/>
  <c r="C111" i="15"/>
  <c r="B111" i="15"/>
  <c r="A111" i="15"/>
  <c r="T110" i="15"/>
  <c r="S110" i="15"/>
  <c r="R110" i="15"/>
  <c r="Q110" i="15"/>
  <c r="P110" i="15"/>
  <c r="O110" i="15"/>
  <c r="N110" i="15"/>
  <c r="M110" i="15"/>
  <c r="L110" i="15"/>
  <c r="K110" i="15"/>
  <c r="J110" i="15"/>
  <c r="I110" i="15"/>
  <c r="H110" i="15"/>
  <c r="G110" i="15"/>
  <c r="F110" i="15"/>
  <c r="E110" i="15"/>
  <c r="D110" i="15"/>
  <c r="C110" i="15"/>
  <c r="B110" i="15"/>
  <c r="A110" i="15"/>
  <c r="T109" i="15"/>
  <c r="S109" i="15"/>
  <c r="R109" i="15"/>
  <c r="Q109" i="15"/>
  <c r="P109" i="15"/>
  <c r="O109" i="15"/>
  <c r="N109" i="15"/>
  <c r="M109" i="15"/>
  <c r="L109" i="15"/>
  <c r="K109" i="15"/>
  <c r="J109" i="15"/>
  <c r="I109" i="15"/>
  <c r="H109" i="15"/>
  <c r="G109" i="15"/>
  <c r="F109" i="15"/>
  <c r="E109" i="15"/>
  <c r="D109" i="15"/>
  <c r="C109" i="15"/>
  <c r="B109" i="15"/>
  <c r="A109" i="15"/>
  <c r="T108" i="15"/>
  <c r="S108" i="15"/>
  <c r="R108" i="15"/>
  <c r="Q108" i="15"/>
  <c r="P108" i="15"/>
  <c r="O108" i="15"/>
  <c r="N108" i="15"/>
  <c r="M108" i="15"/>
  <c r="L108" i="15"/>
  <c r="K108" i="15"/>
  <c r="J108" i="15"/>
  <c r="I108" i="15"/>
  <c r="H108" i="15"/>
  <c r="G108" i="15"/>
  <c r="F108" i="15"/>
  <c r="E108" i="15"/>
  <c r="D108" i="15"/>
  <c r="C108" i="15"/>
  <c r="B108" i="15"/>
  <c r="A108" i="15"/>
  <c r="T107" i="15"/>
  <c r="S107" i="15"/>
  <c r="R107" i="15"/>
  <c r="Q107" i="15"/>
  <c r="P107" i="15"/>
  <c r="O107" i="15"/>
  <c r="N107" i="15"/>
  <c r="M107" i="15"/>
  <c r="L107" i="15"/>
  <c r="K107" i="15"/>
  <c r="J107" i="15"/>
  <c r="I107" i="15"/>
  <c r="H107" i="15"/>
  <c r="G107" i="15"/>
  <c r="F107" i="15"/>
  <c r="E107" i="15"/>
  <c r="D107" i="15"/>
  <c r="C107" i="15"/>
  <c r="B107" i="15"/>
  <c r="A107" i="15"/>
  <c r="T106" i="15"/>
  <c r="S106" i="15"/>
  <c r="R106" i="15"/>
  <c r="Q106" i="15"/>
  <c r="P106" i="15"/>
  <c r="O106" i="15"/>
  <c r="N106" i="15"/>
  <c r="M106" i="15"/>
  <c r="L106" i="15"/>
  <c r="K106" i="15"/>
  <c r="J106" i="15"/>
  <c r="I106" i="15"/>
  <c r="H106" i="15"/>
  <c r="G106" i="15"/>
  <c r="F106" i="15"/>
  <c r="E106" i="15"/>
  <c r="D106" i="15"/>
  <c r="C106" i="15"/>
  <c r="B106" i="15"/>
  <c r="A106" i="15"/>
  <c r="T105" i="15"/>
  <c r="S105" i="15"/>
  <c r="R105" i="15"/>
  <c r="Q105" i="15"/>
  <c r="P105" i="15"/>
  <c r="O105" i="15"/>
  <c r="N105" i="15"/>
  <c r="M105" i="15"/>
  <c r="L105" i="15"/>
  <c r="K105" i="15"/>
  <c r="J105" i="15"/>
  <c r="I105" i="15"/>
  <c r="H105" i="15"/>
  <c r="G105" i="15"/>
  <c r="F105" i="15"/>
  <c r="E105" i="15"/>
  <c r="D105" i="15"/>
  <c r="C105" i="15"/>
  <c r="B105" i="15"/>
  <c r="A105" i="15"/>
  <c r="T104" i="15"/>
  <c r="S104" i="15"/>
  <c r="R104" i="15"/>
  <c r="Q104" i="15"/>
  <c r="P104" i="15"/>
  <c r="O104" i="15"/>
  <c r="N104" i="15"/>
  <c r="M104" i="15"/>
  <c r="L104" i="15"/>
  <c r="K104" i="15"/>
  <c r="J104" i="15"/>
  <c r="I104" i="15"/>
  <c r="H104" i="15"/>
  <c r="G104" i="15"/>
  <c r="F104" i="15"/>
  <c r="E104" i="15"/>
  <c r="D104" i="15"/>
  <c r="C104" i="15"/>
  <c r="B104" i="15"/>
  <c r="A104" i="15"/>
  <c r="T103" i="15"/>
  <c r="S103" i="15"/>
  <c r="R103" i="15"/>
  <c r="Q103" i="15"/>
  <c r="P103" i="15"/>
  <c r="O103" i="15"/>
  <c r="N103" i="15"/>
  <c r="M103" i="15"/>
  <c r="L103" i="15"/>
  <c r="K103" i="15"/>
  <c r="J103" i="15"/>
  <c r="I103" i="15"/>
  <c r="H103" i="15"/>
  <c r="G103" i="15"/>
  <c r="F103" i="15"/>
  <c r="E103" i="15"/>
  <c r="D103" i="15"/>
  <c r="C103" i="15"/>
  <c r="B103" i="15"/>
  <c r="A103" i="15"/>
  <c r="T102" i="15"/>
  <c r="S102" i="15"/>
  <c r="R102" i="15"/>
  <c r="Q102" i="15"/>
  <c r="P102" i="15"/>
  <c r="O102" i="15"/>
  <c r="N102" i="15"/>
  <c r="M102" i="15"/>
  <c r="L102" i="15"/>
  <c r="K102" i="15"/>
  <c r="J102" i="15"/>
  <c r="I102" i="15"/>
  <c r="H102" i="15"/>
  <c r="G102" i="15"/>
  <c r="F102" i="15"/>
  <c r="E102" i="15"/>
  <c r="D102" i="15"/>
  <c r="C102" i="15"/>
  <c r="B102" i="15"/>
  <c r="A102" i="15"/>
  <c r="T101" i="15"/>
  <c r="S101" i="15"/>
  <c r="R101" i="15"/>
  <c r="Q101" i="15"/>
  <c r="P101" i="15"/>
  <c r="O101" i="15"/>
  <c r="N101" i="15"/>
  <c r="M101" i="15"/>
  <c r="L101" i="15"/>
  <c r="K101" i="15"/>
  <c r="J101" i="15"/>
  <c r="I101" i="15"/>
  <c r="H101" i="15"/>
  <c r="G101" i="15"/>
  <c r="F101" i="15"/>
  <c r="E101" i="15"/>
  <c r="D101" i="15"/>
  <c r="C101" i="15"/>
  <c r="B101" i="15"/>
  <c r="A101" i="15"/>
  <c r="T100" i="15"/>
  <c r="S100" i="15"/>
  <c r="R100" i="15"/>
  <c r="Q100" i="15"/>
  <c r="P100" i="15"/>
  <c r="O100" i="15"/>
  <c r="N100" i="15"/>
  <c r="M100" i="15"/>
  <c r="L100" i="15"/>
  <c r="K100" i="15"/>
  <c r="J100" i="15"/>
  <c r="I100" i="15"/>
  <c r="H100" i="15"/>
  <c r="G100" i="15"/>
  <c r="F100" i="15"/>
  <c r="E100" i="15"/>
  <c r="D100" i="15"/>
  <c r="C100" i="15"/>
  <c r="B100" i="15"/>
  <c r="A100" i="15"/>
  <c r="T99" i="15"/>
  <c r="S99" i="15"/>
  <c r="R99" i="15"/>
  <c r="Q99" i="15"/>
  <c r="P99" i="15"/>
  <c r="O99" i="15"/>
  <c r="N99" i="15"/>
  <c r="M99" i="15"/>
  <c r="L99" i="15"/>
  <c r="K99" i="15"/>
  <c r="J99" i="15"/>
  <c r="I99" i="15"/>
  <c r="H99" i="15"/>
  <c r="G99" i="15"/>
  <c r="F99" i="15"/>
  <c r="E99" i="15"/>
  <c r="D99" i="15"/>
  <c r="C99" i="15"/>
  <c r="B99" i="15"/>
  <c r="A99" i="15"/>
  <c r="T98" i="15"/>
  <c r="S98" i="15"/>
  <c r="R98" i="15"/>
  <c r="Q98" i="15"/>
  <c r="P98" i="15"/>
  <c r="O98" i="15"/>
  <c r="N98" i="15"/>
  <c r="M98" i="15"/>
  <c r="L98" i="15"/>
  <c r="K98" i="15"/>
  <c r="J98" i="15"/>
  <c r="I98" i="15"/>
  <c r="H98" i="15"/>
  <c r="G98" i="15"/>
  <c r="F98" i="15"/>
  <c r="E98" i="15"/>
  <c r="D98" i="15"/>
  <c r="C98" i="15"/>
  <c r="B98" i="15"/>
  <c r="A98" i="15"/>
  <c r="T97" i="15"/>
  <c r="S97" i="15"/>
  <c r="R97" i="15"/>
  <c r="Q97" i="15"/>
  <c r="P97" i="15"/>
  <c r="O97" i="15"/>
  <c r="N97" i="15"/>
  <c r="M97" i="15"/>
  <c r="L97" i="15"/>
  <c r="K97" i="15"/>
  <c r="J97" i="15"/>
  <c r="I97" i="15"/>
  <c r="H97" i="15"/>
  <c r="G97" i="15"/>
  <c r="F97" i="15"/>
  <c r="E97" i="15"/>
  <c r="D97" i="15"/>
  <c r="C97" i="15"/>
  <c r="B97" i="15"/>
  <c r="A97" i="15"/>
  <c r="T96" i="15"/>
  <c r="S96" i="15"/>
  <c r="R96" i="15"/>
  <c r="Q96" i="15"/>
  <c r="P96" i="15"/>
  <c r="O96" i="15"/>
  <c r="N96" i="15"/>
  <c r="M96" i="15"/>
  <c r="L96" i="15"/>
  <c r="K96" i="15"/>
  <c r="J96" i="15"/>
  <c r="I96" i="15"/>
  <c r="H96" i="15"/>
  <c r="G96" i="15"/>
  <c r="F96" i="15"/>
  <c r="E96" i="15"/>
  <c r="D96" i="15"/>
  <c r="C96" i="15"/>
  <c r="B96" i="15"/>
  <c r="A96" i="15"/>
  <c r="T95" i="15"/>
  <c r="S95" i="15"/>
  <c r="R95" i="15"/>
  <c r="Q95" i="15"/>
  <c r="P95" i="15"/>
  <c r="O95" i="15"/>
  <c r="N95" i="15"/>
  <c r="M95" i="15"/>
  <c r="L95" i="15"/>
  <c r="K95" i="15"/>
  <c r="J95" i="15"/>
  <c r="I95" i="15"/>
  <c r="H95" i="15"/>
  <c r="G95" i="15"/>
  <c r="F95" i="15"/>
  <c r="E95" i="15"/>
  <c r="D95" i="15"/>
  <c r="C95" i="15"/>
  <c r="B95" i="15"/>
  <c r="A95" i="15"/>
  <c r="T94" i="15"/>
  <c r="S94" i="15"/>
  <c r="R94" i="15"/>
  <c r="Q94" i="15"/>
  <c r="P94" i="15"/>
  <c r="O94" i="15"/>
  <c r="N94" i="15"/>
  <c r="M94" i="15"/>
  <c r="L94" i="15"/>
  <c r="K94" i="15"/>
  <c r="J94" i="15"/>
  <c r="I94" i="15"/>
  <c r="H94" i="15"/>
  <c r="G94" i="15"/>
  <c r="F94" i="15"/>
  <c r="E94" i="15"/>
  <c r="D94" i="15"/>
  <c r="C94" i="15"/>
  <c r="B94" i="15"/>
  <c r="A94" i="15"/>
  <c r="T93" i="15"/>
  <c r="S93" i="15"/>
  <c r="R93" i="15"/>
  <c r="Q93" i="15"/>
  <c r="P93" i="15"/>
  <c r="O93" i="15"/>
  <c r="N93" i="15"/>
  <c r="M93" i="15"/>
  <c r="L93" i="15"/>
  <c r="K93" i="15"/>
  <c r="J93" i="15"/>
  <c r="I93" i="15"/>
  <c r="H93" i="15"/>
  <c r="G93" i="15"/>
  <c r="F93" i="15"/>
  <c r="E93" i="15"/>
  <c r="D93" i="15"/>
  <c r="C93" i="15"/>
  <c r="B93" i="15"/>
  <c r="A93" i="15"/>
  <c r="T92" i="15"/>
  <c r="S92" i="15"/>
  <c r="R92" i="15"/>
  <c r="Q92" i="15"/>
  <c r="P92" i="15"/>
  <c r="O92" i="15"/>
  <c r="N92" i="15"/>
  <c r="M92" i="15"/>
  <c r="L92" i="15"/>
  <c r="K92" i="15"/>
  <c r="J92" i="15"/>
  <c r="I92" i="15"/>
  <c r="H92" i="15"/>
  <c r="G92" i="15"/>
  <c r="F92" i="15"/>
  <c r="E92" i="15"/>
  <c r="D92" i="15"/>
  <c r="C92" i="15"/>
  <c r="B92" i="15"/>
  <c r="A92" i="15"/>
  <c r="T91" i="15"/>
  <c r="S91" i="15"/>
  <c r="R91" i="15"/>
  <c r="Q91" i="15"/>
  <c r="P91" i="15"/>
  <c r="O91" i="15"/>
  <c r="N91" i="15"/>
  <c r="M91" i="15"/>
  <c r="L91" i="15"/>
  <c r="K91" i="15"/>
  <c r="J91" i="15"/>
  <c r="I91" i="15"/>
  <c r="H91" i="15"/>
  <c r="G91" i="15"/>
  <c r="F91" i="15"/>
  <c r="E91" i="15"/>
  <c r="D91" i="15"/>
  <c r="C91" i="15"/>
  <c r="B91" i="15"/>
  <c r="A91" i="15"/>
  <c r="T90" i="15"/>
  <c r="S90" i="15"/>
  <c r="R90" i="15"/>
  <c r="Q90" i="15"/>
  <c r="P90" i="15"/>
  <c r="O90" i="15"/>
  <c r="N90" i="15"/>
  <c r="M90" i="15"/>
  <c r="L90" i="15"/>
  <c r="K90" i="15"/>
  <c r="J90" i="15"/>
  <c r="I90" i="15"/>
  <c r="H90" i="15"/>
  <c r="G90" i="15"/>
  <c r="F90" i="15"/>
  <c r="E90" i="15"/>
  <c r="D90" i="15"/>
  <c r="C90" i="15"/>
  <c r="B90" i="15"/>
  <c r="A90" i="15"/>
  <c r="T89" i="15"/>
  <c r="S89" i="15"/>
  <c r="R89" i="15"/>
  <c r="Q89" i="15"/>
  <c r="P89" i="15"/>
  <c r="O89" i="15"/>
  <c r="N89" i="15"/>
  <c r="M89" i="15"/>
  <c r="L89" i="15"/>
  <c r="K89" i="15"/>
  <c r="J89" i="15"/>
  <c r="I89" i="15"/>
  <c r="H89" i="15"/>
  <c r="G89" i="15"/>
  <c r="F89" i="15"/>
  <c r="E89" i="15"/>
  <c r="D89" i="15"/>
  <c r="C89" i="15"/>
  <c r="B89" i="15"/>
  <c r="A89" i="15"/>
  <c r="T88" i="15"/>
  <c r="S88" i="15"/>
  <c r="R88" i="15"/>
  <c r="Q88" i="15"/>
  <c r="P88" i="15"/>
  <c r="O88" i="15"/>
  <c r="N88" i="15"/>
  <c r="M88" i="15"/>
  <c r="L88" i="15"/>
  <c r="K88" i="15"/>
  <c r="J88" i="15"/>
  <c r="I88" i="15"/>
  <c r="H88" i="15"/>
  <c r="G88" i="15"/>
  <c r="F88" i="15"/>
  <c r="E88" i="15"/>
  <c r="D88" i="15"/>
  <c r="C88" i="15"/>
  <c r="B88" i="15"/>
  <c r="A88" i="15"/>
  <c r="T87" i="15"/>
  <c r="S87" i="15"/>
  <c r="R87" i="15"/>
  <c r="Q87" i="15"/>
  <c r="P87" i="15"/>
  <c r="O87" i="15"/>
  <c r="N87" i="15"/>
  <c r="M87" i="15"/>
  <c r="L87" i="15"/>
  <c r="K87" i="15"/>
  <c r="J87" i="15"/>
  <c r="I87" i="15"/>
  <c r="H87" i="15"/>
  <c r="G87" i="15"/>
  <c r="F87" i="15"/>
  <c r="E87" i="15"/>
  <c r="D87" i="15"/>
  <c r="C87" i="15"/>
  <c r="B87" i="15"/>
  <c r="A87" i="15"/>
  <c r="T86" i="15"/>
  <c r="S86" i="15"/>
  <c r="R86" i="15"/>
  <c r="Q86" i="15"/>
  <c r="P86" i="15"/>
  <c r="O86" i="15"/>
  <c r="N86" i="15"/>
  <c r="M86" i="15"/>
  <c r="L86" i="15"/>
  <c r="K86" i="15"/>
  <c r="J86" i="15"/>
  <c r="I86" i="15"/>
  <c r="H86" i="15"/>
  <c r="G86" i="15"/>
  <c r="F86" i="15"/>
  <c r="E86" i="15"/>
  <c r="D86" i="15"/>
  <c r="C86" i="15"/>
  <c r="B86" i="15"/>
  <c r="A86" i="15"/>
  <c r="T85" i="15"/>
  <c r="S85" i="15"/>
  <c r="R85" i="15"/>
  <c r="Q85" i="15"/>
  <c r="P85" i="15"/>
  <c r="O85" i="15"/>
  <c r="N85" i="15"/>
  <c r="M85" i="15"/>
  <c r="L85" i="15"/>
  <c r="K85" i="15"/>
  <c r="J85" i="15"/>
  <c r="I85" i="15"/>
  <c r="H85" i="15"/>
  <c r="G85" i="15"/>
  <c r="F85" i="15"/>
  <c r="E85" i="15"/>
  <c r="D85" i="15"/>
  <c r="C85" i="15"/>
  <c r="B85" i="15"/>
  <c r="A85" i="15"/>
  <c r="T84" i="15"/>
  <c r="S84" i="15"/>
  <c r="R84" i="15"/>
  <c r="Q84" i="15"/>
  <c r="P84" i="15"/>
  <c r="O84" i="15"/>
  <c r="N84" i="15"/>
  <c r="M84" i="15"/>
  <c r="L84" i="15"/>
  <c r="K84" i="15"/>
  <c r="J84" i="15"/>
  <c r="I84" i="15"/>
  <c r="H84" i="15"/>
  <c r="G84" i="15"/>
  <c r="F84" i="15"/>
  <c r="E84" i="15"/>
  <c r="D84" i="15"/>
  <c r="C84" i="15"/>
  <c r="B84" i="15"/>
  <c r="A84" i="15"/>
  <c r="T83" i="15"/>
  <c r="S83" i="15"/>
  <c r="R83" i="15"/>
  <c r="Q83" i="15"/>
  <c r="P83" i="15"/>
  <c r="O83" i="15"/>
  <c r="N83" i="15"/>
  <c r="M83" i="15"/>
  <c r="L83" i="15"/>
  <c r="K83" i="15"/>
  <c r="J83" i="15"/>
  <c r="I83" i="15"/>
  <c r="H83" i="15"/>
  <c r="G83" i="15"/>
  <c r="F83" i="15"/>
  <c r="E83" i="15"/>
  <c r="D83" i="15"/>
  <c r="C83" i="15"/>
  <c r="B83" i="15"/>
  <c r="A83" i="15"/>
  <c r="T82" i="15"/>
  <c r="S82" i="15"/>
  <c r="R82" i="15"/>
  <c r="Q82" i="15"/>
  <c r="P82" i="15"/>
  <c r="O82" i="15"/>
  <c r="N82" i="15"/>
  <c r="M82" i="15"/>
  <c r="L82" i="15"/>
  <c r="K82" i="15"/>
  <c r="J82" i="15"/>
  <c r="I82" i="15"/>
  <c r="H82" i="15"/>
  <c r="G82" i="15"/>
  <c r="F82" i="15"/>
  <c r="E82" i="15"/>
  <c r="D82" i="15"/>
  <c r="C82" i="15"/>
  <c r="B82" i="15"/>
  <c r="A82" i="15"/>
  <c r="T81" i="15"/>
  <c r="S81" i="15"/>
  <c r="R81" i="15"/>
  <c r="Q81" i="15"/>
  <c r="P81" i="15"/>
  <c r="O81" i="15"/>
  <c r="N81" i="15"/>
  <c r="M81" i="15"/>
  <c r="L81" i="15"/>
  <c r="K81" i="15"/>
  <c r="J81" i="15"/>
  <c r="I81" i="15"/>
  <c r="H81" i="15"/>
  <c r="G81" i="15"/>
  <c r="F81" i="15"/>
  <c r="E81" i="15"/>
  <c r="D81" i="15"/>
  <c r="C81" i="15"/>
  <c r="B81" i="15"/>
  <c r="A81" i="15"/>
  <c r="T80" i="15"/>
  <c r="S80" i="15"/>
  <c r="R80" i="15"/>
  <c r="Q80" i="15"/>
  <c r="P80" i="15"/>
  <c r="O80" i="15"/>
  <c r="N80" i="15"/>
  <c r="M80" i="15"/>
  <c r="L80" i="15"/>
  <c r="K80" i="15"/>
  <c r="J80" i="15"/>
  <c r="I80" i="15"/>
  <c r="H80" i="15"/>
  <c r="G80" i="15"/>
  <c r="F80" i="15"/>
  <c r="E80" i="15"/>
  <c r="D80" i="15"/>
  <c r="C80" i="15"/>
  <c r="B80" i="15"/>
  <c r="A80" i="15"/>
  <c r="T79" i="15"/>
  <c r="S79" i="15"/>
  <c r="R79" i="15"/>
  <c r="Q79" i="15"/>
  <c r="P79" i="15"/>
  <c r="O79" i="15"/>
  <c r="N79" i="15"/>
  <c r="M79" i="15"/>
  <c r="L79" i="15"/>
  <c r="K79" i="15"/>
  <c r="J79" i="15"/>
  <c r="I79" i="15"/>
  <c r="H79" i="15"/>
  <c r="G79" i="15"/>
  <c r="F79" i="15"/>
  <c r="E79" i="15"/>
  <c r="D79" i="15"/>
  <c r="C79" i="15"/>
  <c r="B79" i="15"/>
  <c r="A79" i="15"/>
  <c r="T78" i="15"/>
  <c r="S78" i="15"/>
  <c r="R78" i="15"/>
  <c r="Q78" i="15"/>
  <c r="P78" i="15"/>
  <c r="O78" i="15"/>
  <c r="N78" i="15"/>
  <c r="M78" i="15"/>
  <c r="L78" i="15"/>
  <c r="K78" i="15"/>
  <c r="J78" i="15"/>
  <c r="I78" i="15"/>
  <c r="H78" i="15"/>
  <c r="G78" i="15"/>
  <c r="F78" i="15"/>
  <c r="E78" i="15"/>
  <c r="D78" i="15"/>
  <c r="C78" i="15"/>
  <c r="B78" i="15"/>
  <c r="A78" i="15"/>
  <c r="T77" i="15"/>
  <c r="S77" i="15"/>
  <c r="R77" i="15"/>
  <c r="Q77" i="15"/>
  <c r="P77" i="15"/>
  <c r="O77" i="15"/>
  <c r="N77" i="15"/>
  <c r="M77" i="15"/>
  <c r="L77" i="15"/>
  <c r="K77" i="15"/>
  <c r="J77" i="15"/>
  <c r="I77" i="15"/>
  <c r="H77" i="15"/>
  <c r="G77" i="15"/>
  <c r="F77" i="15"/>
  <c r="E77" i="15"/>
  <c r="D77" i="15"/>
  <c r="C77" i="15"/>
  <c r="B77" i="15"/>
  <c r="A77" i="15"/>
  <c r="T76" i="15"/>
  <c r="S76" i="15"/>
  <c r="R76" i="15"/>
  <c r="Q76" i="15"/>
  <c r="P76" i="15"/>
  <c r="O76" i="15"/>
  <c r="N76" i="15"/>
  <c r="M76" i="15"/>
  <c r="L76" i="15"/>
  <c r="K76" i="15"/>
  <c r="J76" i="15"/>
  <c r="I76" i="15"/>
  <c r="H76" i="15"/>
  <c r="G76" i="15"/>
  <c r="F76" i="15"/>
  <c r="E76" i="15"/>
  <c r="D76" i="15"/>
  <c r="C76" i="15"/>
  <c r="B76" i="15"/>
  <c r="A76" i="15"/>
  <c r="T75" i="15"/>
  <c r="S75" i="15"/>
  <c r="R75" i="15"/>
  <c r="Q75" i="15"/>
  <c r="P75" i="15"/>
  <c r="O75" i="15"/>
  <c r="N75" i="15"/>
  <c r="M75" i="15"/>
  <c r="L75" i="15"/>
  <c r="K75" i="15"/>
  <c r="J75" i="15"/>
  <c r="I75" i="15"/>
  <c r="H75" i="15"/>
  <c r="G75" i="15"/>
  <c r="F75" i="15"/>
  <c r="E75" i="15"/>
  <c r="D75" i="15"/>
  <c r="C75" i="15"/>
  <c r="B75" i="15"/>
  <c r="A75" i="15"/>
  <c r="T74" i="15"/>
  <c r="S74" i="15"/>
  <c r="R74" i="15"/>
  <c r="Q74" i="15"/>
  <c r="P74" i="15"/>
  <c r="O74" i="15"/>
  <c r="N74" i="15"/>
  <c r="M74" i="15"/>
  <c r="L74" i="15"/>
  <c r="K74" i="15"/>
  <c r="J74" i="15"/>
  <c r="I74" i="15"/>
  <c r="H74" i="15"/>
  <c r="G74" i="15"/>
  <c r="F74" i="15"/>
  <c r="E74" i="15"/>
  <c r="D74" i="15"/>
  <c r="C74" i="15"/>
  <c r="B74" i="15"/>
  <c r="A74" i="15"/>
  <c r="T73" i="15"/>
  <c r="S73" i="15"/>
  <c r="R73" i="15"/>
  <c r="Q73" i="15"/>
  <c r="P73" i="15"/>
  <c r="O73" i="15"/>
  <c r="N73" i="15"/>
  <c r="M73" i="15"/>
  <c r="L73" i="15"/>
  <c r="K73" i="15"/>
  <c r="J73" i="15"/>
  <c r="I73" i="15"/>
  <c r="H73" i="15"/>
  <c r="G73" i="15"/>
  <c r="F73" i="15"/>
  <c r="E73" i="15"/>
  <c r="D73" i="15"/>
  <c r="C73" i="15"/>
  <c r="B73" i="15"/>
  <c r="A73" i="15"/>
  <c r="T72" i="15"/>
  <c r="S72" i="15"/>
  <c r="R72" i="15"/>
  <c r="Q72" i="15"/>
  <c r="P72" i="15"/>
  <c r="O72" i="15"/>
  <c r="N72" i="15"/>
  <c r="M72" i="15"/>
  <c r="L72" i="15"/>
  <c r="K72" i="15"/>
  <c r="J72" i="15"/>
  <c r="I72" i="15"/>
  <c r="H72" i="15"/>
  <c r="G72" i="15"/>
  <c r="F72" i="15"/>
  <c r="E72" i="15"/>
  <c r="D72" i="15"/>
  <c r="C72" i="15"/>
  <c r="B72" i="15"/>
  <c r="A72" i="15"/>
  <c r="T71" i="15"/>
  <c r="S71" i="15"/>
  <c r="R71" i="15"/>
  <c r="Q71" i="15"/>
  <c r="P71" i="15"/>
  <c r="O71" i="15"/>
  <c r="N71" i="15"/>
  <c r="M71" i="15"/>
  <c r="L71" i="15"/>
  <c r="K71" i="15"/>
  <c r="J71" i="15"/>
  <c r="I71" i="15"/>
  <c r="H71" i="15"/>
  <c r="G71" i="15"/>
  <c r="F71" i="15"/>
  <c r="E71" i="15"/>
  <c r="D71" i="15"/>
  <c r="C71" i="15"/>
  <c r="B71" i="15"/>
  <c r="A71" i="15"/>
  <c r="T70" i="15"/>
  <c r="S70" i="15"/>
  <c r="R70" i="15"/>
  <c r="Q70" i="15"/>
  <c r="P70" i="15"/>
  <c r="O70" i="15"/>
  <c r="N70" i="15"/>
  <c r="M70" i="15"/>
  <c r="L70" i="15"/>
  <c r="K70" i="15"/>
  <c r="J70" i="15"/>
  <c r="I70" i="15"/>
  <c r="H70" i="15"/>
  <c r="G70" i="15"/>
  <c r="F70" i="15"/>
  <c r="E70" i="15"/>
  <c r="D70" i="15"/>
  <c r="C70" i="15"/>
  <c r="B70" i="15"/>
  <c r="A70" i="15"/>
  <c r="S69" i="15"/>
  <c r="R69" i="15"/>
  <c r="Q69" i="15"/>
  <c r="P69" i="15"/>
  <c r="O69" i="15"/>
  <c r="N69" i="15"/>
  <c r="M69" i="15"/>
  <c r="L69" i="15"/>
  <c r="K69" i="15"/>
  <c r="J69" i="15"/>
  <c r="I69" i="15"/>
  <c r="H69" i="15"/>
  <c r="G69" i="15"/>
  <c r="F69" i="15"/>
  <c r="E69" i="15"/>
  <c r="D69" i="15"/>
  <c r="C69" i="15"/>
  <c r="B69" i="15"/>
  <c r="A69" i="15"/>
  <c r="T129" i="14"/>
  <c r="S129" i="14"/>
  <c r="R129" i="14"/>
  <c r="Q129" i="14"/>
  <c r="P129" i="14"/>
  <c r="O129" i="14"/>
  <c r="N129" i="14"/>
  <c r="M129" i="14"/>
  <c r="L129" i="14"/>
  <c r="K129" i="14"/>
  <c r="J129" i="14"/>
  <c r="I129" i="14"/>
  <c r="H129" i="14"/>
  <c r="G129" i="14"/>
  <c r="F129" i="14"/>
  <c r="E129" i="14"/>
  <c r="D129" i="14"/>
  <c r="C129" i="14"/>
  <c r="B129" i="14"/>
  <c r="A129" i="14"/>
  <c r="T128" i="14"/>
  <c r="S128" i="14"/>
  <c r="R128" i="14"/>
  <c r="Q128" i="14"/>
  <c r="P128" i="14"/>
  <c r="O128" i="14"/>
  <c r="N128" i="14"/>
  <c r="M128" i="14"/>
  <c r="L128" i="14"/>
  <c r="K128" i="14"/>
  <c r="J128" i="14"/>
  <c r="I128" i="14"/>
  <c r="H128" i="14"/>
  <c r="G128" i="14"/>
  <c r="F128" i="14"/>
  <c r="E128" i="14"/>
  <c r="D128" i="14"/>
  <c r="C128" i="14"/>
  <c r="B128" i="14"/>
  <c r="A128" i="14"/>
  <c r="T127" i="14"/>
  <c r="S127" i="14"/>
  <c r="R127" i="14"/>
  <c r="Q127" i="14"/>
  <c r="P127" i="14"/>
  <c r="O127" i="14"/>
  <c r="N127" i="14"/>
  <c r="M127" i="14"/>
  <c r="L127" i="14"/>
  <c r="K127" i="14"/>
  <c r="J127" i="14"/>
  <c r="I127" i="14"/>
  <c r="H127" i="14"/>
  <c r="G127" i="14"/>
  <c r="F127" i="14"/>
  <c r="E127" i="14"/>
  <c r="D127" i="14"/>
  <c r="C127" i="14"/>
  <c r="B127" i="14"/>
  <c r="A127" i="14"/>
  <c r="T126" i="14"/>
  <c r="S126" i="14"/>
  <c r="R126" i="14"/>
  <c r="Q126" i="14"/>
  <c r="P126" i="14"/>
  <c r="O126" i="14"/>
  <c r="N126" i="14"/>
  <c r="M126" i="14"/>
  <c r="L126" i="14"/>
  <c r="K126" i="14"/>
  <c r="J126" i="14"/>
  <c r="I126" i="14"/>
  <c r="H126" i="14"/>
  <c r="G126" i="14"/>
  <c r="F126" i="14"/>
  <c r="E126" i="14"/>
  <c r="D126" i="14"/>
  <c r="C126" i="14"/>
  <c r="B126" i="14"/>
  <c r="A126" i="14"/>
  <c r="T125" i="14"/>
  <c r="S125" i="14"/>
  <c r="R125" i="14"/>
  <c r="Q125" i="14"/>
  <c r="P125" i="14"/>
  <c r="O125" i="14"/>
  <c r="N125" i="14"/>
  <c r="M125" i="14"/>
  <c r="L125" i="14"/>
  <c r="K125" i="14"/>
  <c r="J125" i="14"/>
  <c r="I125" i="14"/>
  <c r="H125" i="14"/>
  <c r="G125" i="14"/>
  <c r="F125" i="14"/>
  <c r="E125" i="14"/>
  <c r="D125" i="14"/>
  <c r="C125" i="14"/>
  <c r="B125" i="14"/>
  <c r="A125" i="14"/>
  <c r="T124" i="14"/>
  <c r="S124" i="14"/>
  <c r="R124" i="14"/>
  <c r="Q124" i="14"/>
  <c r="P124" i="14"/>
  <c r="O124" i="14"/>
  <c r="N124" i="14"/>
  <c r="M124" i="14"/>
  <c r="L124" i="14"/>
  <c r="K124" i="14"/>
  <c r="J124" i="14"/>
  <c r="I124" i="14"/>
  <c r="H124" i="14"/>
  <c r="G124" i="14"/>
  <c r="F124" i="14"/>
  <c r="E124" i="14"/>
  <c r="D124" i="14"/>
  <c r="C124" i="14"/>
  <c r="B124" i="14"/>
  <c r="A124" i="14"/>
  <c r="T123" i="14"/>
  <c r="S123" i="14"/>
  <c r="R123" i="14"/>
  <c r="Q123" i="14"/>
  <c r="P123" i="14"/>
  <c r="O123" i="14"/>
  <c r="N123" i="14"/>
  <c r="M123" i="14"/>
  <c r="L123" i="14"/>
  <c r="K123" i="14"/>
  <c r="J123" i="14"/>
  <c r="I123" i="14"/>
  <c r="H123" i="14"/>
  <c r="G123" i="14"/>
  <c r="F123" i="14"/>
  <c r="E123" i="14"/>
  <c r="D123" i="14"/>
  <c r="C123" i="14"/>
  <c r="B123" i="14"/>
  <c r="A123" i="14"/>
  <c r="T122" i="14"/>
  <c r="S122" i="14"/>
  <c r="R122" i="14"/>
  <c r="Q122" i="14"/>
  <c r="P122" i="14"/>
  <c r="O122" i="14"/>
  <c r="N122" i="14"/>
  <c r="M122" i="14"/>
  <c r="L122" i="14"/>
  <c r="K122" i="14"/>
  <c r="J122" i="14"/>
  <c r="I122" i="14"/>
  <c r="H122" i="14"/>
  <c r="G122" i="14"/>
  <c r="F122" i="14"/>
  <c r="E122" i="14"/>
  <c r="D122" i="14"/>
  <c r="C122" i="14"/>
  <c r="B122" i="14"/>
  <c r="A122" i="14"/>
  <c r="T121" i="14"/>
  <c r="S121" i="14"/>
  <c r="R121" i="14"/>
  <c r="Q121" i="14"/>
  <c r="P121" i="14"/>
  <c r="O121" i="14"/>
  <c r="N121" i="14"/>
  <c r="M121" i="14"/>
  <c r="L121" i="14"/>
  <c r="K121" i="14"/>
  <c r="J121" i="14"/>
  <c r="I121" i="14"/>
  <c r="H121" i="14"/>
  <c r="G121" i="14"/>
  <c r="F121" i="14"/>
  <c r="E121" i="14"/>
  <c r="D121" i="14"/>
  <c r="C121" i="14"/>
  <c r="B121" i="14"/>
  <c r="A121" i="14"/>
  <c r="T120" i="14"/>
  <c r="S120" i="14"/>
  <c r="R120" i="14"/>
  <c r="Q120" i="14"/>
  <c r="P120" i="14"/>
  <c r="O120" i="14"/>
  <c r="N120" i="14"/>
  <c r="M120" i="14"/>
  <c r="L120" i="14"/>
  <c r="K120" i="14"/>
  <c r="J120" i="14"/>
  <c r="I120" i="14"/>
  <c r="H120" i="14"/>
  <c r="G120" i="14"/>
  <c r="F120" i="14"/>
  <c r="E120" i="14"/>
  <c r="D120" i="14"/>
  <c r="C120" i="14"/>
  <c r="B120" i="14"/>
  <c r="A120" i="14"/>
  <c r="T119" i="14"/>
  <c r="S119" i="14"/>
  <c r="R119" i="14"/>
  <c r="Q119" i="14"/>
  <c r="P119" i="14"/>
  <c r="O119" i="14"/>
  <c r="N119" i="14"/>
  <c r="M119" i="14"/>
  <c r="L119" i="14"/>
  <c r="K119" i="14"/>
  <c r="J119" i="14"/>
  <c r="I119" i="14"/>
  <c r="H119" i="14"/>
  <c r="G119" i="14"/>
  <c r="F119" i="14"/>
  <c r="E119" i="14"/>
  <c r="D119" i="14"/>
  <c r="C119" i="14"/>
  <c r="B119" i="14"/>
  <c r="A119" i="14"/>
  <c r="T118" i="14"/>
  <c r="S118" i="14"/>
  <c r="R118" i="14"/>
  <c r="Q118" i="14"/>
  <c r="P118" i="14"/>
  <c r="O118" i="14"/>
  <c r="N118" i="14"/>
  <c r="M118" i="14"/>
  <c r="L118" i="14"/>
  <c r="K118" i="14"/>
  <c r="J118" i="14"/>
  <c r="I118" i="14"/>
  <c r="H118" i="14"/>
  <c r="G118" i="14"/>
  <c r="F118" i="14"/>
  <c r="E118" i="14"/>
  <c r="D118" i="14"/>
  <c r="C118" i="14"/>
  <c r="B118" i="14"/>
  <c r="A118" i="14"/>
  <c r="T117" i="14"/>
  <c r="S117" i="14"/>
  <c r="R117" i="14"/>
  <c r="Q117" i="14"/>
  <c r="P117" i="14"/>
  <c r="O117" i="14"/>
  <c r="N117" i="14"/>
  <c r="M117" i="14"/>
  <c r="L117" i="14"/>
  <c r="K117" i="14"/>
  <c r="J117" i="14"/>
  <c r="I117" i="14"/>
  <c r="H117" i="14"/>
  <c r="G117" i="14"/>
  <c r="F117" i="14"/>
  <c r="E117" i="14"/>
  <c r="D117" i="14"/>
  <c r="C117" i="14"/>
  <c r="B117" i="14"/>
  <c r="A117" i="14"/>
  <c r="T116" i="14"/>
  <c r="S116" i="14"/>
  <c r="R116" i="14"/>
  <c r="Q116" i="14"/>
  <c r="P116" i="14"/>
  <c r="O116" i="14"/>
  <c r="N116" i="14"/>
  <c r="M116" i="14"/>
  <c r="L116" i="14"/>
  <c r="K116" i="14"/>
  <c r="J116" i="14"/>
  <c r="I116" i="14"/>
  <c r="H116" i="14"/>
  <c r="G116" i="14"/>
  <c r="F116" i="14"/>
  <c r="E116" i="14"/>
  <c r="D116" i="14"/>
  <c r="C116" i="14"/>
  <c r="B116" i="14"/>
  <c r="A116" i="14"/>
  <c r="T115" i="14"/>
  <c r="S115" i="14"/>
  <c r="R115" i="14"/>
  <c r="Q115" i="14"/>
  <c r="P115" i="14"/>
  <c r="O115" i="14"/>
  <c r="N115" i="14"/>
  <c r="M115" i="14"/>
  <c r="L115" i="14"/>
  <c r="K115" i="14"/>
  <c r="J115" i="14"/>
  <c r="I115" i="14"/>
  <c r="H115" i="14"/>
  <c r="G115" i="14"/>
  <c r="F115" i="14"/>
  <c r="E115" i="14"/>
  <c r="D115" i="14"/>
  <c r="C115" i="14"/>
  <c r="B115" i="14"/>
  <c r="A115" i="14"/>
  <c r="T114" i="14"/>
  <c r="S114" i="14"/>
  <c r="R114" i="14"/>
  <c r="Q114" i="14"/>
  <c r="P114" i="14"/>
  <c r="O114" i="14"/>
  <c r="N114" i="14"/>
  <c r="M114" i="14"/>
  <c r="L114" i="14"/>
  <c r="K114" i="14"/>
  <c r="J114" i="14"/>
  <c r="I114" i="14"/>
  <c r="H114" i="14"/>
  <c r="G114" i="14"/>
  <c r="F114" i="14"/>
  <c r="E114" i="14"/>
  <c r="D114" i="14"/>
  <c r="C114" i="14"/>
  <c r="B114" i="14"/>
  <c r="A114" i="14"/>
  <c r="T113" i="14"/>
  <c r="S113" i="14"/>
  <c r="R113" i="14"/>
  <c r="Q113" i="14"/>
  <c r="P113" i="14"/>
  <c r="O113" i="14"/>
  <c r="N113" i="14"/>
  <c r="M113" i="14"/>
  <c r="L113" i="14"/>
  <c r="K113" i="14"/>
  <c r="J113" i="14"/>
  <c r="I113" i="14"/>
  <c r="H113" i="14"/>
  <c r="G113" i="14"/>
  <c r="F113" i="14"/>
  <c r="E113" i="14"/>
  <c r="D113" i="14"/>
  <c r="C113" i="14"/>
  <c r="B113" i="14"/>
  <c r="A113" i="14"/>
  <c r="T112" i="14"/>
  <c r="S112" i="14"/>
  <c r="R112" i="14"/>
  <c r="Q112" i="14"/>
  <c r="P112" i="14"/>
  <c r="O112" i="14"/>
  <c r="N112" i="14"/>
  <c r="M112" i="14"/>
  <c r="L112" i="14"/>
  <c r="K112" i="14"/>
  <c r="J112" i="14"/>
  <c r="I112" i="14"/>
  <c r="H112" i="14"/>
  <c r="G112" i="14"/>
  <c r="F112" i="14"/>
  <c r="E112" i="14"/>
  <c r="D112" i="14"/>
  <c r="C112" i="14"/>
  <c r="B112" i="14"/>
  <c r="A112" i="14"/>
  <c r="T111" i="14"/>
  <c r="S111" i="14"/>
  <c r="R111" i="14"/>
  <c r="Q111" i="14"/>
  <c r="P111" i="14"/>
  <c r="O111" i="14"/>
  <c r="N111" i="14"/>
  <c r="M111" i="14"/>
  <c r="L111" i="14"/>
  <c r="K111" i="14"/>
  <c r="J111" i="14"/>
  <c r="I111" i="14"/>
  <c r="H111" i="14"/>
  <c r="G111" i="14"/>
  <c r="F111" i="14"/>
  <c r="E111" i="14"/>
  <c r="D111" i="14"/>
  <c r="C111" i="14"/>
  <c r="B111" i="14"/>
  <c r="A111" i="14"/>
  <c r="T110" i="14"/>
  <c r="S110" i="14"/>
  <c r="R110" i="14"/>
  <c r="Q110" i="14"/>
  <c r="P110" i="14"/>
  <c r="O110" i="14"/>
  <c r="N110" i="14"/>
  <c r="M110" i="14"/>
  <c r="L110" i="14"/>
  <c r="K110" i="14"/>
  <c r="J110" i="14"/>
  <c r="I110" i="14"/>
  <c r="H110" i="14"/>
  <c r="G110" i="14"/>
  <c r="F110" i="14"/>
  <c r="E110" i="14"/>
  <c r="D110" i="14"/>
  <c r="C110" i="14"/>
  <c r="B110" i="14"/>
  <c r="A110" i="14"/>
  <c r="T109" i="14"/>
  <c r="S109" i="14"/>
  <c r="R109" i="14"/>
  <c r="Q109" i="14"/>
  <c r="P109" i="14"/>
  <c r="O109" i="14"/>
  <c r="N109" i="14"/>
  <c r="M109" i="14"/>
  <c r="L109" i="14"/>
  <c r="K109" i="14"/>
  <c r="J109" i="14"/>
  <c r="I109" i="14"/>
  <c r="H109" i="14"/>
  <c r="G109" i="14"/>
  <c r="F109" i="14"/>
  <c r="E109" i="14"/>
  <c r="D109" i="14"/>
  <c r="C109" i="14"/>
  <c r="B109" i="14"/>
  <c r="A109" i="14"/>
  <c r="T108" i="14"/>
  <c r="S108" i="14"/>
  <c r="R108" i="14"/>
  <c r="Q108" i="14"/>
  <c r="P108" i="14"/>
  <c r="O108" i="14"/>
  <c r="N108" i="14"/>
  <c r="M108" i="14"/>
  <c r="L108" i="14"/>
  <c r="K108" i="14"/>
  <c r="J108" i="14"/>
  <c r="I108" i="14"/>
  <c r="H108" i="14"/>
  <c r="G108" i="14"/>
  <c r="F108" i="14"/>
  <c r="E108" i="14"/>
  <c r="D108" i="14"/>
  <c r="C108" i="14"/>
  <c r="B108" i="14"/>
  <c r="A108" i="14"/>
  <c r="T107" i="14"/>
  <c r="S107" i="14"/>
  <c r="R107" i="14"/>
  <c r="Q107" i="14"/>
  <c r="P107" i="14"/>
  <c r="O107" i="14"/>
  <c r="N107" i="14"/>
  <c r="M107" i="14"/>
  <c r="L107" i="14"/>
  <c r="K107" i="14"/>
  <c r="J107" i="14"/>
  <c r="I107" i="14"/>
  <c r="H107" i="14"/>
  <c r="G107" i="14"/>
  <c r="F107" i="14"/>
  <c r="E107" i="14"/>
  <c r="D107" i="14"/>
  <c r="C107" i="14"/>
  <c r="B107" i="14"/>
  <c r="A107" i="14"/>
  <c r="T106" i="14"/>
  <c r="S106" i="14"/>
  <c r="R106" i="14"/>
  <c r="Q106" i="14"/>
  <c r="P106" i="14"/>
  <c r="O106" i="14"/>
  <c r="N106" i="14"/>
  <c r="M106" i="14"/>
  <c r="L106" i="14"/>
  <c r="K106" i="14"/>
  <c r="J106" i="14"/>
  <c r="I106" i="14"/>
  <c r="H106" i="14"/>
  <c r="G106" i="14"/>
  <c r="F106" i="14"/>
  <c r="E106" i="14"/>
  <c r="D106" i="14"/>
  <c r="C106" i="14"/>
  <c r="B106" i="14"/>
  <c r="A106" i="14"/>
  <c r="T105" i="14"/>
  <c r="S105" i="14"/>
  <c r="R105" i="14"/>
  <c r="Q105" i="14"/>
  <c r="P105" i="14"/>
  <c r="O105" i="14"/>
  <c r="N105" i="14"/>
  <c r="M105" i="14"/>
  <c r="L105" i="14"/>
  <c r="K105" i="14"/>
  <c r="J105" i="14"/>
  <c r="I105" i="14"/>
  <c r="H105" i="14"/>
  <c r="G105" i="14"/>
  <c r="F105" i="14"/>
  <c r="E105" i="14"/>
  <c r="D105" i="14"/>
  <c r="C105" i="14"/>
  <c r="B105" i="14"/>
  <c r="A105" i="14"/>
  <c r="T104" i="14"/>
  <c r="S104" i="14"/>
  <c r="R104" i="14"/>
  <c r="Q104" i="14"/>
  <c r="P104" i="14"/>
  <c r="O104" i="14"/>
  <c r="N104" i="14"/>
  <c r="M104" i="14"/>
  <c r="L104" i="14"/>
  <c r="K104" i="14"/>
  <c r="J104" i="14"/>
  <c r="I104" i="14"/>
  <c r="H104" i="14"/>
  <c r="G104" i="14"/>
  <c r="F104" i="14"/>
  <c r="E104" i="14"/>
  <c r="D104" i="14"/>
  <c r="C104" i="14"/>
  <c r="B104" i="14"/>
  <c r="A104" i="14"/>
  <c r="T103" i="14"/>
  <c r="S103" i="14"/>
  <c r="R103" i="14"/>
  <c r="Q103" i="14"/>
  <c r="P103" i="14"/>
  <c r="O103" i="14"/>
  <c r="N103" i="14"/>
  <c r="M103" i="14"/>
  <c r="L103" i="14"/>
  <c r="K103" i="14"/>
  <c r="J103" i="14"/>
  <c r="I103" i="14"/>
  <c r="H103" i="14"/>
  <c r="G103" i="14"/>
  <c r="F103" i="14"/>
  <c r="E103" i="14"/>
  <c r="D103" i="14"/>
  <c r="C103" i="14"/>
  <c r="B103" i="14"/>
  <c r="A103" i="14"/>
  <c r="T102" i="14"/>
  <c r="S102" i="14"/>
  <c r="R102" i="14"/>
  <c r="Q102" i="14"/>
  <c r="P102" i="14"/>
  <c r="O102" i="14"/>
  <c r="N102" i="14"/>
  <c r="M102" i="14"/>
  <c r="L102" i="14"/>
  <c r="K102" i="14"/>
  <c r="J102" i="14"/>
  <c r="I102" i="14"/>
  <c r="H102" i="14"/>
  <c r="G102" i="14"/>
  <c r="F102" i="14"/>
  <c r="E102" i="14"/>
  <c r="D102" i="14"/>
  <c r="C102" i="14"/>
  <c r="B102" i="14"/>
  <c r="A102" i="14"/>
  <c r="T101" i="14"/>
  <c r="S101" i="14"/>
  <c r="R101" i="14"/>
  <c r="Q101" i="14"/>
  <c r="P101" i="14"/>
  <c r="O101" i="14"/>
  <c r="N101" i="14"/>
  <c r="M101" i="14"/>
  <c r="L101" i="14"/>
  <c r="K101" i="14"/>
  <c r="J101" i="14"/>
  <c r="I101" i="14"/>
  <c r="H101" i="14"/>
  <c r="G101" i="14"/>
  <c r="F101" i="14"/>
  <c r="E101" i="14"/>
  <c r="D101" i="14"/>
  <c r="C101" i="14"/>
  <c r="B101" i="14"/>
  <c r="A101" i="14"/>
  <c r="T100" i="14"/>
  <c r="S100" i="14"/>
  <c r="R100" i="14"/>
  <c r="Q100" i="14"/>
  <c r="P100" i="14"/>
  <c r="O100" i="14"/>
  <c r="N100" i="14"/>
  <c r="M100" i="14"/>
  <c r="L100" i="14"/>
  <c r="K100" i="14"/>
  <c r="J100" i="14"/>
  <c r="I100" i="14"/>
  <c r="H100" i="14"/>
  <c r="G100" i="14"/>
  <c r="F100" i="14"/>
  <c r="E100" i="14"/>
  <c r="D100" i="14"/>
  <c r="C100" i="14"/>
  <c r="B100" i="14"/>
  <c r="A100" i="14"/>
  <c r="T99" i="14"/>
  <c r="S99" i="14"/>
  <c r="R99" i="14"/>
  <c r="Q99" i="14"/>
  <c r="P99" i="14"/>
  <c r="O99" i="14"/>
  <c r="N99" i="14"/>
  <c r="M99" i="14"/>
  <c r="L99" i="14"/>
  <c r="K99" i="14"/>
  <c r="J99" i="14"/>
  <c r="I99" i="14"/>
  <c r="H99" i="14"/>
  <c r="G99" i="14"/>
  <c r="F99" i="14"/>
  <c r="E99" i="14"/>
  <c r="D99" i="14"/>
  <c r="C99" i="14"/>
  <c r="B99" i="14"/>
  <c r="A99" i="14"/>
  <c r="T98" i="14"/>
  <c r="S98" i="14"/>
  <c r="R98" i="14"/>
  <c r="Q98" i="14"/>
  <c r="P98" i="14"/>
  <c r="O98" i="14"/>
  <c r="N98" i="14"/>
  <c r="M98" i="14"/>
  <c r="L98" i="14"/>
  <c r="K98" i="14"/>
  <c r="J98" i="14"/>
  <c r="I98" i="14"/>
  <c r="H98" i="14"/>
  <c r="G98" i="14"/>
  <c r="F98" i="14"/>
  <c r="E98" i="14"/>
  <c r="D98" i="14"/>
  <c r="C98" i="14"/>
  <c r="B98" i="14"/>
  <c r="A98" i="14"/>
  <c r="T97" i="14"/>
  <c r="S97" i="14"/>
  <c r="R97" i="14"/>
  <c r="Q97" i="14"/>
  <c r="P97" i="14"/>
  <c r="O97" i="14"/>
  <c r="N97" i="14"/>
  <c r="M97" i="14"/>
  <c r="L97" i="14"/>
  <c r="K97" i="14"/>
  <c r="J97" i="14"/>
  <c r="I97" i="14"/>
  <c r="H97" i="14"/>
  <c r="G97" i="14"/>
  <c r="F97" i="14"/>
  <c r="E97" i="14"/>
  <c r="D97" i="14"/>
  <c r="C97" i="14"/>
  <c r="B97" i="14"/>
  <c r="A97" i="14"/>
  <c r="T96" i="14"/>
  <c r="S96" i="14"/>
  <c r="R96" i="14"/>
  <c r="Q96" i="14"/>
  <c r="P96" i="14"/>
  <c r="O96" i="14"/>
  <c r="N96" i="14"/>
  <c r="M96" i="14"/>
  <c r="L96" i="14"/>
  <c r="K96" i="14"/>
  <c r="J96" i="14"/>
  <c r="I96" i="14"/>
  <c r="H96" i="14"/>
  <c r="G96" i="14"/>
  <c r="F96" i="14"/>
  <c r="E96" i="14"/>
  <c r="D96" i="14"/>
  <c r="C96" i="14"/>
  <c r="B96" i="14"/>
  <c r="A96" i="14"/>
  <c r="T95" i="14"/>
  <c r="S95" i="14"/>
  <c r="R95" i="14"/>
  <c r="Q95" i="14"/>
  <c r="P95" i="14"/>
  <c r="O95" i="14"/>
  <c r="N95" i="14"/>
  <c r="M95" i="14"/>
  <c r="L95" i="14"/>
  <c r="K95" i="14"/>
  <c r="J95" i="14"/>
  <c r="I95" i="14"/>
  <c r="H95" i="14"/>
  <c r="G95" i="14"/>
  <c r="F95" i="14"/>
  <c r="E95" i="14"/>
  <c r="D95" i="14"/>
  <c r="C95" i="14"/>
  <c r="B95" i="14"/>
  <c r="A95" i="14"/>
  <c r="T94" i="14"/>
  <c r="S94" i="14"/>
  <c r="R94" i="14"/>
  <c r="Q94" i="14"/>
  <c r="P94" i="14"/>
  <c r="O94" i="14"/>
  <c r="N94" i="14"/>
  <c r="M94" i="14"/>
  <c r="L94" i="14"/>
  <c r="K94" i="14"/>
  <c r="J94" i="14"/>
  <c r="I94" i="14"/>
  <c r="H94" i="14"/>
  <c r="G94" i="14"/>
  <c r="F94" i="14"/>
  <c r="E94" i="14"/>
  <c r="D94" i="14"/>
  <c r="C94" i="14"/>
  <c r="B94" i="14"/>
  <c r="A94" i="14"/>
  <c r="T93" i="14"/>
  <c r="S93" i="14"/>
  <c r="R93" i="14"/>
  <c r="Q93" i="14"/>
  <c r="P93" i="14"/>
  <c r="O93" i="14"/>
  <c r="N93" i="14"/>
  <c r="M93" i="14"/>
  <c r="L93" i="14"/>
  <c r="K93" i="14"/>
  <c r="J93" i="14"/>
  <c r="I93" i="14"/>
  <c r="H93" i="14"/>
  <c r="G93" i="14"/>
  <c r="F93" i="14"/>
  <c r="E93" i="14"/>
  <c r="D93" i="14"/>
  <c r="C93" i="14"/>
  <c r="B93" i="14"/>
  <c r="A93" i="14"/>
  <c r="T92" i="14"/>
  <c r="S92" i="14"/>
  <c r="R92" i="14"/>
  <c r="Q92" i="14"/>
  <c r="P92" i="14"/>
  <c r="O92" i="14"/>
  <c r="N92" i="14"/>
  <c r="M92" i="14"/>
  <c r="L92" i="14"/>
  <c r="K92" i="14"/>
  <c r="J92" i="14"/>
  <c r="I92" i="14"/>
  <c r="H92" i="14"/>
  <c r="G92" i="14"/>
  <c r="F92" i="14"/>
  <c r="E92" i="14"/>
  <c r="D92" i="14"/>
  <c r="C92" i="14"/>
  <c r="B92" i="14"/>
  <c r="A92" i="14"/>
  <c r="T91" i="14"/>
  <c r="S91" i="14"/>
  <c r="R91" i="14"/>
  <c r="Q91" i="14"/>
  <c r="P91" i="14"/>
  <c r="O91" i="14"/>
  <c r="N91" i="14"/>
  <c r="M91" i="14"/>
  <c r="L91" i="14"/>
  <c r="K91" i="14"/>
  <c r="J91" i="14"/>
  <c r="I91" i="14"/>
  <c r="H91" i="14"/>
  <c r="G91" i="14"/>
  <c r="F91" i="14"/>
  <c r="E91" i="14"/>
  <c r="D91" i="14"/>
  <c r="C91" i="14"/>
  <c r="B91" i="14"/>
  <c r="A91" i="14"/>
  <c r="T90" i="14"/>
  <c r="S90" i="14"/>
  <c r="R90" i="14"/>
  <c r="Q90" i="14"/>
  <c r="P90" i="14"/>
  <c r="O90" i="14"/>
  <c r="N90" i="14"/>
  <c r="M90" i="14"/>
  <c r="L90" i="14"/>
  <c r="K90" i="14"/>
  <c r="J90" i="14"/>
  <c r="I90" i="14"/>
  <c r="H90" i="14"/>
  <c r="G90" i="14"/>
  <c r="F90" i="14"/>
  <c r="E90" i="14"/>
  <c r="D90" i="14"/>
  <c r="C90" i="14"/>
  <c r="B90" i="14"/>
  <c r="A90" i="14"/>
  <c r="T89" i="14"/>
  <c r="S89" i="14"/>
  <c r="R89" i="14"/>
  <c r="Q89" i="14"/>
  <c r="P89" i="14"/>
  <c r="O89" i="14"/>
  <c r="N89" i="14"/>
  <c r="M89" i="14"/>
  <c r="L89" i="14"/>
  <c r="K89" i="14"/>
  <c r="J89" i="14"/>
  <c r="I89" i="14"/>
  <c r="H89" i="14"/>
  <c r="G89" i="14"/>
  <c r="F89" i="14"/>
  <c r="E89" i="14"/>
  <c r="D89" i="14"/>
  <c r="C89" i="14"/>
  <c r="B89" i="14"/>
  <c r="A89" i="14"/>
  <c r="T88" i="14"/>
  <c r="S88" i="14"/>
  <c r="R88" i="14"/>
  <c r="Q88" i="14"/>
  <c r="P88" i="14"/>
  <c r="O88" i="14"/>
  <c r="N88" i="14"/>
  <c r="M88" i="14"/>
  <c r="L88" i="14"/>
  <c r="K88" i="14"/>
  <c r="J88" i="14"/>
  <c r="I88" i="14"/>
  <c r="H88" i="14"/>
  <c r="G88" i="14"/>
  <c r="F88" i="14"/>
  <c r="E88" i="14"/>
  <c r="D88" i="14"/>
  <c r="C88" i="14"/>
  <c r="B88" i="14"/>
  <c r="A88" i="14"/>
  <c r="T87" i="14"/>
  <c r="S87" i="14"/>
  <c r="R87" i="14"/>
  <c r="Q87" i="14"/>
  <c r="P87" i="14"/>
  <c r="O87" i="14"/>
  <c r="N87" i="14"/>
  <c r="M87" i="14"/>
  <c r="L87" i="14"/>
  <c r="K87" i="14"/>
  <c r="J87" i="14"/>
  <c r="I87" i="14"/>
  <c r="H87" i="14"/>
  <c r="G87" i="14"/>
  <c r="F87" i="14"/>
  <c r="E87" i="14"/>
  <c r="D87" i="14"/>
  <c r="C87" i="14"/>
  <c r="B87" i="14"/>
  <c r="A87" i="14"/>
  <c r="T86" i="14"/>
  <c r="S86" i="14"/>
  <c r="R86" i="14"/>
  <c r="Q86" i="14"/>
  <c r="P86" i="14"/>
  <c r="O86" i="14"/>
  <c r="N86" i="14"/>
  <c r="M86" i="14"/>
  <c r="L86" i="14"/>
  <c r="K86" i="14"/>
  <c r="J86" i="14"/>
  <c r="I86" i="14"/>
  <c r="H86" i="14"/>
  <c r="G86" i="14"/>
  <c r="F86" i="14"/>
  <c r="E86" i="14"/>
  <c r="D86" i="14"/>
  <c r="C86" i="14"/>
  <c r="B86" i="14"/>
  <c r="A86" i="14"/>
  <c r="T85" i="14"/>
  <c r="S85" i="14"/>
  <c r="R85" i="14"/>
  <c r="Q85" i="14"/>
  <c r="P85" i="14"/>
  <c r="O85" i="14"/>
  <c r="N85" i="14"/>
  <c r="M85" i="14"/>
  <c r="L85" i="14"/>
  <c r="K85" i="14"/>
  <c r="J85" i="14"/>
  <c r="I85" i="14"/>
  <c r="H85" i="14"/>
  <c r="G85" i="14"/>
  <c r="F85" i="14"/>
  <c r="E85" i="14"/>
  <c r="D85" i="14"/>
  <c r="C85" i="14"/>
  <c r="B85" i="14"/>
  <c r="A85" i="14"/>
  <c r="T84" i="14"/>
  <c r="S84" i="14"/>
  <c r="R84" i="14"/>
  <c r="Q84" i="14"/>
  <c r="P84" i="14"/>
  <c r="O84" i="14"/>
  <c r="N84" i="14"/>
  <c r="M84" i="14"/>
  <c r="L84" i="14"/>
  <c r="K84" i="14"/>
  <c r="J84" i="14"/>
  <c r="I84" i="14"/>
  <c r="H84" i="14"/>
  <c r="G84" i="14"/>
  <c r="F84" i="14"/>
  <c r="E84" i="14"/>
  <c r="D84" i="14"/>
  <c r="C84" i="14"/>
  <c r="B84" i="14"/>
  <c r="A84" i="14"/>
  <c r="T83" i="14"/>
  <c r="S83" i="14"/>
  <c r="R83" i="14"/>
  <c r="Q83" i="14"/>
  <c r="P83" i="14"/>
  <c r="O83" i="14"/>
  <c r="N83" i="14"/>
  <c r="M83" i="14"/>
  <c r="L83" i="14"/>
  <c r="K83" i="14"/>
  <c r="J83" i="14"/>
  <c r="I83" i="14"/>
  <c r="H83" i="14"/>
  <c r="G83" i="14"/>
  <c r="F83" i="14"/>
  <c r="E83" i="14"/>
  <c r="D83" i="14"/>
  <c r="C83" i="14"/>
  <c r="B83" i="14"/>
  <c r="A83" i="14"/>
  <c r="T82" i="14"/>
  <c r="S82" i="14"/>
  <c r="R82" i="14"/>
  <c r="Q82" i="14"/>
  <c r="P82" i="14"/>
  <c r="O82" i="14"/>
  <c r="N82" i="14"/>
  <c r="M82" i="14"/>
  <c r="L82" i="14"/>
  <c r="K82" i="14"/>
  <c r="J82" i="14"/>
  <c r="I82" i="14"/>
  <c r="H82" i="14"/>
  <c r="G82" i="14"/>
  <c r="F82" i="14"/>
  <c r="E82" i="14"/>
  <c r="D82" i="14"/>
  <c r="C82" i="14"/>
  <c r="B82" i="14"/>
  <c r="A82" i="14"/>
  <c r="T81" i="14"/>
  <c r="S81" i="14"/>
  <c r="R81" i="14"/>
  <c r="Q81" i="14"/>
  <c r="P81" i="14"/>
  <c r="O81" i="14"/>
  <c r="N81" i="14"/>
  <c r="M81" i="14"/>
  <c r="L81" i="14"/>
  <c r="K81" i="14"/>
  <c r="J81" i="14"/>
  <c r="I81" i="14"/>
  <c r="H81" i="14"/>
  <c r="G81" i="14"/>
  <c r="F81" i="14"/>
  <c r="E81" i="14"/>
  <c r="D81" i="14"/>
  <c r="C81" i="14"/>
  <c r="B81" i="14"/>
  <c r="A81" i="14"/>
  <c r="T80" i="14"/>
  <c r="S80" i="14"/>
  <c r="R80" i="14"/>
  <c r="Q80" i="14"/>
  <c r="P80" i="14"/>
  <c r="O80" i="14"/>
  <c r="N80" i="14"/>
  <c r="M80" i="14"/>
  <c r="L80" i="14"/>
  <c r="K80" i="14"/>
  <c r="J80" i="14"/>
  <c r="I80" i="14"/>
  <c r="H80" i="14"/>
  <c r="G80" i="14"/>
  <c r="F80" i="14"/>
  <c r="E80" i="14"/>
  <c r="D80" i="14"/>
  <c r="C80" i="14"/>
  <c r="B80" i="14"/>
  <c r="A80" i="14"/>
  <c r="T79" i="14"/>
  <c r="S79" i="14"/>
  <c r="R79" i="14"/>
  <c r="Q79" i="14"/>
  <c r="P79" i="14"/>
  <c r="O79" i="14"/>
  <c r="N79" i="14"/>
  <c r="M79" i="14"/>
  <c r="L79" i="14"/>
  <c r="K79" i="14"/>
  <c r="J79" i="14"/>
  <c r="I79" i="14"/>
  <c r="H79" i="14"/>
  <c r="G79" i="14"/>
  <c r="F79" i="14"/>
  <c r="E79" i="14"/>
  <c r="D79" i="14"/>
  <c r="C79" i="14"/>
  <c r="B79" i="14"/>
  <c r="A79" i="14"/>
  <c r="T78" i="14"/>
  <c r="S78" i="14"/>
  <c r="R78" i="14"/>
  <c r="Q78" i="14"/>
  <c r="P78" i="14"/>
  <c r="O78" i="14"/>
  <c r="N78" i="14"/>
  <c r="M78" i="14"/>
  <c r="L78" i="14"/>
  <c r="K78" i="14"/>
  <c r="J78" i="14"/>
  <c r="I78" i="14"/>
  <c r="H78" i="14"/>
  <c r="G78" i="14"/>
  <c r="F78" i="14"/>
  <c r="E78" i="14"/>
  <c r="D78" i="14"/>
  <c r="C78" i="14"/>
  <c r="B78" i="14"/>
  <c r="A78" i="14"/>
  <c r="T77" i="14"/>
  <c r="S77" i="14"/>
  <c r="R77" i="14"/>
  <c r="Q77" i="14"/>
  <c r="P77" i="14"/>
  <c r="O77" i="14"/>
  <c r="N77" i="14"/>
  <c r="M77" i="14"/>
  <c r="L77" i="14"/>
  <c r="K77" i="14"/>
  <c r="J77" i="14"/>
  <c r="I77" i="14"/>
  <c r="H77" i="14"/>
  <c r="G77" i="14"/>
  <c r="F77" i="14"/>
  <c r="E77" i="14"/>
  <c r="D77" i="14"/>
  <c r="C77" i="14"/>
  <c r="B77" i="14"/>
  <c r="A77" i="14"/>
  <c r="T76" i="14"/>
  <c r="S76" i="14"/>
  <c r="R76" i="14"/>
  <c r="Q76" i="14"/>
  <c r="P76" i="14"/>
  <c r="O76" i="14"/>
  <c r="N76" i="14"/>
  <c r="M76" i="14"/>
  <c r="L76" i="14"/>
  <c r="K76" i="14"/>
  <c r="J76" i="14"/>
  <c r="I76" i="14"/>
  <c r="H76" i="14"/>
  <c r="G76" i="14"/>
  <c r="F76" i="14"/>
  <c r="E76" i="14"/>
  <c r="D76" i="14"/>
  <c r="C76" i="14"/>
  <c r="B76" i="14"/>
  <c r="A76" i="14"/>
  <c r="T75" i="14"/>
  <c r="S75" i="14"/>
  <c r="R75" i="14"/>
  <c r="Q75" i="14"/>
  <c r="P75" i="14"/>
  <c r="O75" i="14"/>
  <c r="N75" i="14"/>
  <c r="M75" i="14"/>
  <c r="L75" i="14"/>
  <c r="K75" i="14"/>
  <c r="J75" i="14"/>
  <c r="I75" i="14"/>
  <c r="H75" i="14"/>
  <c r="G75" i="14"/>
  <c r="F75" i="14"/>
  <c r="E75" i="14"/>
  <c r="D75" i="14"/>
  <c r="C75" i="14"/>
  <c r="B75" i="14"/>
  <c r="A75" i="14"/>
  <c r="T74" i="14"/>
  <c r="S74" i="14"/>
  <c r="R74" i="14"/>
  <c r="Q74" i="14"/>
  <c r="P74" i="14"/>
  <c r="O74" i="14"/>
  <c r="N74" i="14"/>
  <c r="M74" i="14"/>
  <c r="L74" i="14"/>
  <c r="K74" i="14"/>
  <c r="J74" i="14"/>
  <c r="I74" i="14"/>
  <c r="H74" i="14"/>
  <c r="G74" i="14"/>
  <c r="F74" i="14"/>
  <c r="E74" i="14"/>
  <c r="D74" i="14"/>
  <c r="C74" i="14"/>
  <c r="B74" i="14"/>
  <c r="A74" i="14"/>
  <c r="T73" i="14"/>
  <c r="S73" i="14"/>
  <c r="R73" i="14"/>
  <c r="Q73" i="14"/>
  <c r="P73" i="14"/>
  <c r="O73" i="14"/>
  <c r="N73" i="14"/>
  <c r="M73" i="14"/>
  <c r="L73" i="14"/>
  <c r="K73" i="14"/>
  <c r="J73" i="14"/>
  <c r="I73" i="14"/>
  <c r="H73" i="14"/>
  <c r="G73" i="14"/>
  <c r="F73" i="14"/>
  <c r="E73" i="14"/>
  <c r="D73" i="14"/>
  <c r="C73" i="14"/>
  <c r="B73" i="14"/>
  <c r="A73" i="14"/>
  <c r="T72" i="14"/>
  <c r="S72" i="14"/>
  <c r="R72" i="14"/>
  <c r="Q72" i="14"/>
  <c r="P72" i="14"/>
  <c r="O72" i="14"/>
  <c r="N72" i="14"/>
  <c r="M72" i="14"/>
  <c r="L72" i="14"/>
  <c r="K72" i="14"/>
  <c r="J72" i="14"/>
  <c r="I72" i="14"/>
  <c r="H72" i="14"/>
  <c r="G72" i="14"/>
  <c r="F72" i="14"/>
  <c r="E72" i="14"/>
  <c r="D72" i="14"/>
  <c r="C72" i="14"/>
  <c r="B72" i="14"/>
  <c r="A72" i="14"/>
  <c r="T71" i="14"/>
  <c r="S71" i="14"/>
  <c r="R71" i="14"/>
  <c r="Q71" i="14"/>
  <c r="P71" i="14"/>
  <c r="O71" i="14"/>
  <c r="N71" i="14"/>
  <c r="M71" i="14"/>
  <c r="L71" i="14"/>
  <c r="K71" i="14"/>
  <c r="J71" i="14"/>
  <c r="I71" i="14"/>
  <c r="H71" i="14"/>
  <c r="G71" i="14"/>
  <c r="F71" i="14"/>
  <c r="E71" i="14"/>
  <c r="D71" i="14"/>
  <c r="C71" i="14"/>
  <c r="B71" i="14"/>
  <c r="A71" i="14"/>
  <c r="T70" i="14"/>
  <c r="S70" i="14"/>
  <c r="R70" i="14"/>
  <c r="Q70" i="14"/>
  <c r="P70" i="14"/>
  <c r="O70" i="14"/>
  <c r="N70" i="14"/>
  <c r="M70" i="14"/>
  <c r="L70" i="14"/>
  <c r="K70" i="14"/>
  <c r="J70" i="14"/>
  <c r="I70" i="14"/>
  <c r="H70" i="14"/>
  <c r="G70" i="14"/>
  <c r="F70" i="14"/>
  <c r="E70" i="14"/>
  <c r="D70" i="14"/>
  <c r="C70" i="14"/>
  <c r="B70" i="14"/>
  <c r="A70" i="14"/>
  <c r="S69" i="14"/>
  <c r="R69" i="14"/>
  <c r="Q69" i="14"/>
  <c r="P69" i="14"/>
  <c r="O69" i="14"/>
  <c r="N69" i="14"/>
  <c r="M69" i="14"/>
  <c r="L69" i="14"/>
  <c r="K69" i="14"/>
  <c r="J69" i="14"/>
  <c r="I69" i="14"/>
  <c r="H69" i="14"/>
  <c r="G69" i="14"/>
  <c r="F69" i="14"/>
  <c r="E69" i="14"/>
  <c r="D69" i="14"/>
  <c r="C69" i="14"/>
  <c r="B69" i="14"/>
  <c r="A69" i="14"/>
  <c r="B148" i="13"/>
  <c r="A148" i="13"/>
  <c r="B147" i="13"/>
  <c r="A147" i="13"/>
  <c r="B146" i="13"/>
  <c r="A146" i="13"/>
  <c r="B145" i="13"/>
  <c r="A145" i="13"/>
  <c r="B144" i="13"/>
  <c r="A144" i="13"/>
  <c r="B143" i="13"/>
  <c r="A143" i="13"/>
  <c r="B142" i="13"/>
  <c r="A142" i="13"/>
  <c r="B141" i="13"/>
  <c r="A141" i="13"/>
  <c r="B140" i="13"/>
  <c r="A140" i="13"/>
  <c r="B139" i="13"/>
  <c r="A139" i="13"/>
  <c r="B138" i="13"/>
  <c r="A138" i="13"/>
  <c r="B137" i="13"/>
  <c r="A137" i="13"/>
  <c r="B136" i="13"/>
  <c r="A136" i="13"/>
  <c r="B135" i="13"/>
  <c r="A135" i="13"/>
  <c r="B134" i="13"/>
  <c r="A134" i="13"/>
  <c r="B133" i="13"/>
  <c r="A133" i="13"/>
  <c r="T129" i="13"/>
  <c r="S129" i="13"/>
  <c r="R129" i="13"/>
  <c r="Q129" i="13"/>
  <c r="P129" i="13"/>
  <c r="O129" i="13"/>
  <c r="N129" i="13"/>
  <c r="M129" i="13"/>
  <c r="L129" i="13"/>
  <c r="K129" i="13"/>
  <c r="J129" i="13"/>
  <c r="I129" i="13"/>
  <c r="H129" i="13"/>
  <c r="G129" i="13"/>
  <c r="F129" i="13"/>
  <c r="E129" i="13"/>
  <c r="D129" i="13"/>
  <c r="C129" i="13"/>
  <c r="B129" i="13"/>
  <c r="A129" i="13"/>
  <c r="T128" i="13"/>
  <c r="S128" i="13"/>
  <c r="R128" i="13"/>
  <c r="Q128" i="13"/>
  <c r="P128" i="13"/>
  <c r="O128" i="13"/>
  <c r="N128" i="13"/>
  <c r="M128" i="13"/>
  <c r="L128" i="13"/>
  <c r="K128" i="13"/>
  <c r="J128" i="13"/>
  <c r="I128" i="13"/>
  <c r="H128" i="13"/>
  <c r="G128" i="13"/>
  <c r="F128" i="13"/>
  <c r="E128" i="13"/>
  <c r="D128" i="13"/>
  <c r="C128" i="13"/>
  <c r="B128" i="13"/>
  <c r="A128" i="13"/>
  <c r="T127" i="13"/>
  <c r="S127" i="13"/>
  <c r="R127" i="13"/>
  <c r="Q127" i="13"/>
  <c r="P127" i="13"/>
  <c r="O127" i="13"/>
  <c r="N127" i="13"/>
  <c r="M127" i="13"/>
  <c r="L127" i="13"/>
  <c r="K127" i="13"/>
  <c r="J127" i="13"/>
  <c r="I127" i="13"/>
  <c r="H127" i="13"/>
  <c r="G127" i="13"/>
  <c r="F127" i="13"/>
  <c r="E127" i="13"/>
  <c r="D127" i="13"/>
  <c r="C127" i="13"/>
  <c r="B127" i="13"/>
  <c r="A127" i="13"/>
  <c r="T126" i="13"/>
  <c r="S126" i="13"/>
  <c r="R126" i="13"/>
  <c r="Q126" i="13"/>
  <c r="P126" i="13"/>
  <c r="O126" i="13"/>
  <c r="N126" i="13"/>
  <c r="M126" i="13"/>
  <c r="L126" i="13"/>
  <c r="K126" i="13"/>
  <c r="J126" i="13"/>
  <c r="I126" i="13"/>
  <c r="H126" i="13"/>
  <c r="G126" i="13"/>
  <c r="F126" i="13"/>
  <c r="E126" i="13"/>
  <c r="D126" i="13"/>
  <c r="C126" i="13"/>
  <c r="B126" i="13"/>
  <c r="A126" i="13"/>
  <c r="T125" i="13"/>
  <c r="S125" i="13"/>
  <c r="R125" i="13"/>
  <c r="Q125" i="13"/>
  <c r="P125" i="13"/>
  <c r="O125" i="13"/>
  <c r="N125" i="13"/>
  <c r="M125" i="13"/>
  <c r="L125" i="13"/>
  <c r="K125" i="13"/>
  <c r="J125" i="13"/>
  <c r="I125" i="13"/>
  <c r="H125" i="13"/>
  <c r="G125" i="13"/>
  <c r="F125" i="13"/>
  <c r="E125" i="13"/>
  <c r="D125" i="13"/>
  <c r="C125" i="13"/>
  <c r="B125" i="13"/>
  <c r="A125" i="13"/>
  <c r="T124" i="13"/>
  <c r="S124" i="13"/>
  <c r="R124" i="13"/>
  <c r="Q124" i="13"/>
  <c r="P124" i="13"/>
  <c r="O124" i="13"/>
  <c r="N124" i="13"/>
  <c r="M124" i="13"/>
  <c r="L124" i="13"/>
  <c r="K124" i="13"/>
  <c r="J124" i="13"/>
  <c r="I124" i="13"/>
  <c r="H124" i="13"/>
  <c r="G124" i="13"/>
  <c r="F124" i="13"/>
  <c r="E124" i="13"/>
  <c r="D124" i="13"/>
  <c r="C124" i="13"/>
  <c r="B124" i="13"/>
  <c r="A124" i="13"/>
  <c r="T123" i="13"/>
  <c r="S123" i="13"/>
  <c r="R123" i="13"/>
  <c r="Q123" i="13"/>
  <c r="P123" i="13"/>
  <c r="O123" i="13"/>
  <c r="N123" i="13"/>
  <c r="M123" i="13"/>
  <c r="L123" i="13"/>
  <c r="K123" i="13"/>
  <c r="J123" i="13"/>
  <c r="I123" i="13"/>
  <c r="H123" i="13"/>
  <c r="G123" i="13"/>
  <c r="F123" i="13"/>
  <c r="E123" i="13"/>
  <c r="D123" i="13"/>
  <c r="C123" i="13"/>
  <c r="B123" i="13"/>
  <c r="A123" i="13"/>
  <c r="T122" i="13"/>
  <c r="S122" i="13"/>
  <c r="R122" i="13"/>
  <c r="Q122" i="13"/>
  <c r="P122" i="13"/>
  <c r="O122" i="13"/>
  <c r="N122" i="13"/>
  <c r="M122" i="13"/>
  <c r="L122" i="13"/>
  <c r="K122" i="13"/>
  <c r="J122" i="13"/>
  <c r="I122" i="13"/>
  <c r="H122" i="13"/>
  <c r="G122" i="13"/>
  <c r="F122" i="13"/>
  <c r="E122" i="13"/>
  <c r="D122" i="13"/>
  <c r="C122" i="13"/>
  <c r="B122" i="13"/>
  <c r="A122" i="13"/>
  <c r="T121" i="13"/>
  <c r="S121" i="13"/>
  <c r="R121" i="13"/>
  <c r="Q121" i="13"/>
  <c r="P121" i="13"/>
  <c r="O121" i="13"/>
  <c r="N121" i="13"/>
  <c r="M121" i="13"/>
  <c r="L121" i="13"/>
  <c r="K121" i="13"/>
  <c r="J121" i="13"/>
  <c r="I121" i="13"/>
  <c r="H121" i="13"/>
  <c r="G121" i="13"/>
  <c r="F121" i="13"/>
  <c r="E121" i="13"/>
  <c r="D121" i="13"/>
  <c r="C121" i="13"/>
  <c r="B121" i="13"/>
  <c r="A121" i="13"/>
  <c r="T120" i="13"/>
  <c r="S120" i="13"/>
  <c r="R120" i="13"/>
  <c r="Q120" i="13"/>
  <c r="P120" i="13"/>
  <c r="O120" i="13"/>
  <c r="N120" i="13"/>
  <c r="M120" i="13"/>
  <c r="L120" i="13"/>
  <c r="K120" i="13"/>
  <c r="J120" i="13"/>
  <c r="I120" i="13"/>
  <c r="H120" i="13"/>
  <c r="G120" i="13"/>
  <c r="F120" i="13"/>
  <c r="E120" i="13"/>
  <c r="D120" i="13"/>
  <c r="C120" i="13"/>
  <c r="B120" i="13"/>
  <c r="A120" i="13"/>
  <c r="T119" i="13"/>
  <c r="S119" i="13"/>
  <c r="R119" i="13"/>
  <c r="Q119" i="13"/>
  <c r="P119" i="13"/>
  <c r="O119" i="13"/>
  <c r="N119" i="13"/>
  <c r="M119" i="13"/>
  <c r="L119" i="13"/>
  <c r="K119" i="13"/>
  <c r="J119" i="13"/>
  <c r="I119" i="13"/>
  <c r="H119" i="13"/>
  <c r="G119" i="13"/>
  <c r="F119" i="13"/>
  <c r="E119" i="13"/>
  <c r="D119" i="13"/>
  <c r="C119" i="13"/>
  <c r="B119" i="13"/>
  <c r="A119" i="13"/>
  <c r="T118" i="13"/>
  <c r="S118" i="13"/>
  <c r="R118" i="13"/>
  <c r="Q118" i="13"/>
  <c r="P118" i="13"/>
  <c r="O118" i="13"/>
  <c r="N118" i="13"/>
  <c r="M118" i="13"/>
  <c r="L118" i="13"/>
  <c r="K118" i="13"/>
  <c r="J118" i="13"/>
  <c r="I118" i="13"/>
  <c r="H118" i="13"/>
  <c r="G118" i="13"/>
  <c r="F118" i="13"/>
  <c r="E118" i="13"/>
  <c r="D118" i="13"/>
  <c r="C118" i="13"/>
  <c r="B118" i="13"/>
  <c r="A118" i="13"/>
  <c r="T117" i="13"/>
  <c r="S117" i="13"/>
  <c r="R117" i="13"/>
  <c r="Q117" i="13"/>
  <c r="P117" i="13"/>
  <c r="O117" i="13"/>
  <c r="N117" i="13"/>
  <c r="M117" i="13"/>
  <c r="L117" i="13"/>
  <c r="K117" i="13"/>
  <c r="J117" i="13"/>
  <c r="I117" i="13"/>
  <c r="H117" i="13"/>
  <c r="G117" i="13"/>
  <c r="F117" i="13"/>
  <c r="E117" i="13"/>
  <c r="D117" i="13"/>
  <c r="C117" i="13"/>
  <c r="B117" i="13"/>
  <c r="A117" i="13"/>
  <c r="T116" i="13"/>
  <c r="S116" i="13"/>
  <c r="R116" i="13"/>
  <c r="Q116" i="13"/>
  <c r="P116" i="13"/>
  <c r="O116" i="13"/>
  <c r="N116" i="13"/>
  <c r="M116" i="13"/>
  <c r="L116" i="13"/>
  <c r="K116" i="13"/>
  <c r="J116" i="13"/>
  <c r="I116" i="13"/>
  <c r="H116" i="13"/>
  <c r="G116" i="13"/>
  <c r="F116" i="13"/>
  <c r="E116" i="13"/>
  <c r="D116" i="13"/>
  <c r="C116" i="13"/>
  <c r="B116" i="13"/>
  <c r="A116" i="13"/>
  <c r="T115" i="13"/>
  <c r="S115" i="13"/>
  <c r="R115" i="13"/>
  <c r="Q115" i="13"/>
  <c r="P115" i="13"/>
  <c r="O115" i="13"/>
  <c r="N115" i="13"/>
  <c r="M115" i="13"/>
  <c r="L115" i="13"/>
  <c r="K115" i="13"/>
  <c r="J115" i="13"/>
  <c r="I115" i="13"/>
  <c r="H115" i="13"/>
  <c r="G115" i="13"/>
  <c r="F115" i="13"/>
  <c r="E115" i="13"/>
  <c r="D115" i="13"/>
  <c r="C115" i="13"/>
  <c r="B115" i="13"/>
  <c r="A115" i="13"/>
  <c r="T114" i="13"/>
  <c r="S114" i="13"/>
  <c r="R114" i="13"/>
  <c r="Q114" i="13"/>
  <c r="P114" i="13"/>
  <c r="O114" i="13"/>
  <c r="N114" i="13"/>
  <c r="M114" i="13"/>
  <c r="L114" i="13"/>
  <c r="K114" i="13"/>
  <c r="J114" i="13"/>
  <c r="I114" i="13"/>
  <c r="H114" i="13"/>
  <c r="G114" i="13"/>
  <c r="F114" i="13"/>
  <c r="E114" i="13"/>
  <c r="D114" i="13"/>
  <c r="C114" i="13"/>
  <c r="B114" i="13"/>
  <c r="A114" i="13"/>
  <c r="T113" i="13"/>
  <c r="S113" i="13"/>
  <c r="R113" i="13"/>
  <c r="Q113" i="13"/>
  <c r="P113" i="13"/>
  <c r="O113" i="13"/>
  <c r="N113" i="13"/>
  <c r="M113" i="13"/>
  <c r="L113" i="13"/>
  <c r="K113" i="13"/>
  <c r="J113" i="13"/>
  <c r="I113" i="13"/>
  <c r="H113" i="13"/>
  <c r="G113" i="13"/>
  <c r="F113" i="13"/>
  <c r="E113" i="13"/>
  <c r="D113" i="13"/>
  <c r="C113" i="13"/>
  <c r="B113" i="13"/>
  <c r="A113" i="13"/>
  <c r="T112" i="13"/>
  <c r="S112" i="13"/>
  <c r="R112" i="13"/>
  <c r="Q112" i="13"/>
  <c r="P112" i="13"/>
  <c r="O112" i="13"/>
  <c r="N112" i="13"/>
  <c r="M112" i="13"/>
  <c r="L112" i="13"/>
  <c r="K112" i="13"/>
  <c r="J112" i="13"/>
  <c r="I112" i="13"/>
  <c r="H112" i="13"/>
  <c r="G112" i="13"/>
  <c r="F112" i="13"/>
  <c r="E112" i="13"/>
  <c r="D112" i="13"/>
  <c r="C112" i="13"/>
  <c r="B112" i="13"/>
  <c r="A112" i="13"/>
  <c r="T111" i="13"/>
  <c r="S111" i="13"/>
  <c r="R111" i="13"/>
  <c r="Q111" i="13"/>
  <c r="P111" i="13"/>
  <c r="O111" i="13"/>
  <c r="N111" i="13"/>
  <c r="M111" i="13"/>
  <c r="L111" i="13"/>
  <c r="K111" i="13"/>
  <c r="J111" i="13"/>
  <c r="I111" i="13"/>
  <c r="H111" i="13"/>
  <c r="G111" i="13"/>
  <c r="F111" i="13"/>
  <c r="E111" i="13"/>
  <c r="D111" i="13"/>
  <c r="C111" i="13"/>
  <c r="B111" i="13"/>
  <c r="A111" i="13"/>
  <c r="T110" i="13"/>
  <c r="S110" i="13"/>
  <c r="R110" i="13"/>
  <c r="Q110" i="13"/>
  <c r="P110" i="13"/>
  <c r="O110" i="13"/>
  <c r="N110" i="13"/>
  <c r="M110" i="13"/>
  <c r="L110" i="13"/>
  <c r="K110" i="13"/>
  <c r="J110" i="13"/>
  <c r="I110" i="13"/>
  <c r="H110" i="13"/>
  <c r="G110" i="13"/>
  <c r="F110" i="13"/>
  <c r="E110" i="13"/>
  <c r="D110" i="13"/>
  <c r="C110" i="13"/>
  <c r="B110" i="13"/>
  <c r="A110" i="13"/>
  <c r="T109" i="13"/>
  <c r="S109" i="13"/>
  <c r="R109" i="13"/>
  <c r="Q109" i="13"/>
  <c r="P109" i="13"/>
  <c r="O109" i="13"/>
  <c r="N109" i="13"/>
  <c r="M109" i="13"/>
  <c r="L109" i="13"/>
  <c r="K109" i="13"/>
  <c r="J109" i="13"/>
  <c r="I109" i="13"/>
  <c r="H109" i="13"/>
  <c r="G109" i="13"/>
  <c r="F109" i="13"/>
  <c r="E109" i="13"/>
  <c r="D109" i="13"/>
  <c r="C109" i="13"/>
  <c r="B109" i="13"/>
  <c r="A109" i="13"/>
  <c r="T108" i="13"/>
  <c r="S108" i="13"/>
  <c r="R108" i="13"/>
  <c r="Q108" i="13"/>
  <c r="P108" i="13"/>
  <c r="O108" i="13"/>
  <c r="N108" i="13"/>
  <c r="M108" i="13"/>
  <c r="L108" i="13"/>
  <c r="K108" i="13"/>
  <c r="J108" i="13"/>
  <c r="I108" i="13"/>
  <c r="H108" i="13"/>
  <c r="G108" i="13"/>
  <c r="F108" i="13"/>
  <c r="E108" i="13"/>
  <c r="D108" i="13"/>
  <c r="C108" i="13"/>
  <c r="B108" i="13"/>
  <c r="A108" i="13"/>
  <c r="T107" i="13"/>
  <c r="S107" i="13"/>
  <c r="R107" i="13"/>
  <c r="Q107" i="13"/>
  <c r="P107" i="13"/>
  <c r="O107" i="13"/>
  <c r="N107" i="13"/>
  <c r="M107" i="13"/>
  <c r="L107" i="13"/>
  <c r="K107" i="13"/>
  <c r="J107" i="13"/>
  <c r="I107" i="13"/>
  <c r="H107" i="13"/>
  <c r="G107" i="13"/>
  <c r="F107" i="13"/>
  <c r="E107" i="13"/>
  <c r="D107" i="13"/>
  <c r="C107" i="13"/>
  <c r="B107" i="13"/>
  <c r="A107" i="13"/>
  <c r="T106" i="13"/>
  <c r="S106" i="13"/>
  <c r="R106" i="13"/>
  <c r="Q106" i="13"/>
  <c r="P106" i="13"/>
  <c r="O106" i="13"/>
  <c r="N106" i="13"/>
  <c r="M106" i="13"/>
  <c r="L106" i="13"/>
  <c r="K106" i="13"/>
  <c r="J106" i="13"/>
  <c r="I106" i="13"/>
  <c r="H106" i="13"/>
  <c r="G106" i="13"/>
  <c r="F106" i="13"/>
  <c r="E106" i="13"/>
  <c r="D106" i="13"/>
  <c r="C106" i="13"/>
  <c r="B106" i="13"/>
  <c r="A106" i="13"/>
  <c r="T105" i="13"/>
  <c r="S105" i="13"/>
  <c r="R105" i="13"/>
  <c r="Q105" i="13"/>
  <c r="P105" i="13"/>
  <c r="O105" i="13"/>
  <c r="N105" i="13"/>
  <c r="M105" i="13"/>
  <c r="L105" i="13"/>
  <c r="K105" i="13"/>
  <c r="J105" i="13"/>
  <c r="I105" i="13"/>
  <c r="H105" i="13"/>
  <c r="G105" i="13"/>
  <c r="F105" i="13"/>
  <c r="E105" i="13"/>
  <c r="D105" i="13"/>
  <c r="C105" i="13"/>
  <c r="B105" i="13"/>
  <c r="A105" i="13"/>
  <c r="T104" i="13"/>
  <c r="S104" i="13"/>
  <c r="R104" i="13"/>
  <c r="Q104" i="13"/>
  <c r="P104" i="13"/>
  <c r="O104" i="13"/>
  <c r="N104" i="13"/>
  <c r="M104" i="13"/>
  <c r="L104" i="13"/>
  <c r="K104" i="13"/>
  <c r="J104" i="13"/>
  <c r="I104" i="13"/>
  <c r="H104" i="13"/>
  <c r="G104" i="13"/>
  <c r="F104" i="13"/>
  <c r="E104" i="13"/>
  <c r="D104" i="13"/>
  <c r="C104" i="13"/>
  <c r="B104" i="13"/>
  <c r="A104" i="13"/>
  <c r="T103" i="13"/>
  <c r="S103" i="13"/>
  <c r="R103" i="13"/>
  <c r="Q103" i="13"/>
  <c r="P103" i="13"/>
  <c r="O103" i="13"/>
  <c r="N103" i="13"/>
  <c r="M103" i="13"/>
  <c r="L103" i="13"/>
  <c r="K103" i="13"/>
  <c r="J103" i="13"/>
  <c r="I103" i="13"/>
  <c r="H103" i="13"/>
  <c r="G103" i="13"/>
  <c r="F103" i="13"/>
  <c r="E103" i="13"/>
  <c r="D103" i="13"/>
  <c r="C103" i="13"/>
  <c r="B103" i="13"/>
  <c r="A103" i="13"/>
  <c r="T102" i="13"/>
  <c r="S102" i="13"/>
  <c r="R102" i="13"/>
  <c r="Q102" i="13"/>
  <c r="P102" i="13"/>
  <c r="O102" i="13"/>
  <c r="N102" i="13"/>
  <c r="M102" i="13"/>
  <c r="L102" i="13"/>
  <c r="K102" i="13"/>
  <c r="J102" i="13"/>
  <c r="I102" i="13"/>
  <c r="H102" i="13"/>
  <c r="G102" i="13"/>
  <c r="F102" i="13"/>
  <c r="E102" i="13"/>
  <c r="D102" i="13"/>
  <c r="C102" i="13"/>
  <c r="B102" i="13"/>
  <c r="A102" i="13"/>
  <c r="T101" i="13"/>
  <c r="S101" i="13"/>
  <c r="R101" i="13"/>
  <c r="Q101" i="13"/>
  <c r="P101" i="13"/>
  <c r="O101" i="13"/>
  <c r="N101" i="13"/>
  <c r="M101" i="13"/>
  <c r="L101" i="13"/>
  <c r="K101" i="13"/>
  <c r="J101" i="13"/>
  <c r="I101" i="13"/>
  <c r="H101" i="13"/>
  <c r="G101" i="13"/>
  <c r="F101" i="13"/>
  <c r="E101" i="13"/>
  <c r="D101" i="13"/>
  <c r="C101" i="13"/>
  <c r="B101" i="13"/>
  <c r="A101" i="13"/>
  <c r="T100" i="13"/>
  <c r="S100" i="13"/>
  <c r="R100" i="13"/>
  <c r="Q100" i="13"/>
  <c r="P100" i="13"/>
  <c r="O100" i="13"/>
  <c r="N100" i="13"/>
  <c r="M100" i="13"/>
  <c r="L100" i="13"/>
  <c r="K100" i="13"/>
  <c r="J100" i="13"/>
  <c r="I100" i="13"/>
  <c r="H100" i="13"/>
  <c r="G100" i="13"/>
  <c r="F100" i="13"/>
  <c r="E100" i="13"/>
  <c r="D100" i="13"/>
  <c r="C100" i="13"/>
  <c r="B100" i="13"/>
  <c r="A100" i="13"/>
  <c r="T99" i="13"/>
  <c r="S99" i="13"/>
  <c r="R99" i="13"/>
  <c r="Q99" i="13"/>
  <c r="P99" i="13"/>
  <c r="O99" i="13"/>
  <c r="N99" i="13"/>
  <c r="M99" i="13"/>
  <c r="L99" i="13"/>
  <c r="K99" i="13"/>
  <c r="J99" i="13"/>
  <c r="I99" i="13"/>
  <c r="H99" i="13"/>
  <c r="G99" i="13"/>
  <c r="F99" i="13"/>
  <c r="E99" i="13"/>
  <c r="D99" i="13"/>
  <c r="C99" i="13"/>
  <c r="B99" i="13"/>
  <c r="A99" i="13"/>
  <c r="T98" i="13"/>
  <c r="S98" i="13"/>
  <c r="R98" i="13"/>
  <c r="Q98" i="13"/>
  <c r="P98" i="13"/>
  <c r="O98" i="13"/>
  <c r="N98" i="13"/>
  <c r="M98" i="13"/>
  <c r="L98" i="13"/>
  <c r="K98" i="13"/>
  <c r="J98" i="13"/>
  <c r="I98" i="13"/>
  <c r="H98" i="13"/>
  <c r="G98" i="13"/>
  <c r="F98" i="13"/>
  <c r="E98" i="13"/>
  <c r="D98" i="13"/>
  <c r="C98" i="13"/>
  <c r="B98" i="13"/>
  <c r="A98" i="13"/>
  <c r="T97" i="13"/>
  <c r="S97" i="13"/>
  <c r="R97" i="13"/>
  <c r="Q97" i="13"/>
  <c r="P97" i="13"/>
  <c r="O97" i="13"/>
  <c r="N97" i="13"/>
  <c r="M97" i="13"/>
  <c r="L97" i="13"/>
  <c r="K97" i="13"/>
  <c r="J97" i="13"/>
  <c r="I97" i="13"/>
  <c r="H97" i="13"/>
  <c r="G97" i="13"/>
  <c r="F97" i="13"/>
  <c r="E97" i="13"/>
  <c r="D97" i="13"/>
  <c r="C97" i="13"/>
  <c r="B97" i="13"/>
  <c r="A97" i="13"/>
  <c r="T96" i="13"/>
  <c r="S96" i="13"/>
  <c r="R96" i="13"/>
  <c r="Q96" i="13"/>
  <c r="P96" i="13"/>
  <c r="O96" i="13"/>
  <c r="N96" i="13"/>
  <c r="M96" i="13"/>
  <c r="L96" i="13"/>
  <c r="K96" i="13"/>
  <c r="J96" i="13"/>
  <c r="I96" i="13"/>
  <c r="H96" i="13"/>
  <c r="G96" i="13"/>
  <c r="F96" i="13"/>
  <c r="E96" i="13"/>
  <c r="D96" i="13"/>
  <c r="C96" i="13"/>
  <c r="B96" i="13"/>
  <c r="A96" i="13"/>
  <c r="T95" i="13"/>
  <c r="S95" i="13"/>
  <c r="R95" i="13"/>
  <c r="Q95" i="13"/>
  <c r="P95" i="13"/>
  <c r="O95" i="13"/>
  <c r="N95" i="13"/>
  <c r="M95" i="13"/>
  <c r="L95" i="13"/>
  <c r="K95" i="13"/>
  <c r="J95" i="13"/>
  <c r="I95" i="13"/>
  <c r="H95" i="13"/>
  <c r="G95" i="13"/>
  <c r="F95" i="13"/>
  <c r="E95" i="13"/>
  <c r="D95" i="13"/>
  <c r="C95" i="13"/>
  <c r="B95" i="13"/>
  <c r="A95" i="13"/>
  <c r="T94" i="13"/>
  <c r="S94" i="13"/>
  <c r="R94" i="13"/>
  <c r="Q94" i="13"/>
  <c r="P94" i="13"/>
  <c r="O94" i="13"/>
  <c r="N94" i="13"/>
  <c r="M94" i="13"/>
  <c r="L94" i="13"/>
  <c r="K94" i="13"/>
  <c r="J94" i="13"/>
  <c r="I94" i="13"/>
  <c r="H94" i="13"/>
  <c r="G94" i="13"/>
  <c r="F94" i="13"/>
  <c r="E94" i="13"/>
  <c r="D94" i="13"/>
  <c r="C94" i="13"/>
  <c r="B94" i="13"/>
  <c r="A94" i="13"/>
  <c r="T93" i="13"/>
  <c r="S93" i="13"/>
  <c r="R93" i="13"/>
  <c r="Q93" i="13"/>
  <c r="P93" i="13"/>
  <c r="O93" i="13"/>
  <c r="N93" i="13"/>
  <c r="M93" i="13"/>
  <c r="L93" i="13"/>
  <c r="K93" i="13"/>
  <c r="J93" i="13"/>
  <c r="I93" i="13"/>
  <c r="H93" i="13"/>
  <c r="G93" i="13"/>
  <c r="F93" i="13"/>
  <c r="E93" i="13"/>
  <c r="D93" i="13"/>
  <c r="C93" i="13"/>
  <c r="B93" i="13"/>
  <c r="A93" i="13"/>
  <c r="T92" i="13"/>
  <c r="S92" i="13"/>
  <c r="R92" i="13"/>
  <c r="Q92" i="13"/>
  <c r="P92" i="13"/>
  <c r="O92" i="13"/>
  <c r="N92" i="13"/>
  <c r="M92" i="13"/>
  <c r="L92" i="13"/>
  <c r="K92" i="13"/>
  <c r="J92" i="13"/>
  <c r="I92" i="13"/>
  <c r="H92" i="13"/>
  <c r="G92" i="13"/>
  <c r="F92" i="13"/>
  <c r="E92" i="13"/>
  <c r="D92" i="13"/>
  <c r="C92" i="13"/>
  <c r="B92" i="13"/>
  <c r="A92" i="13"/>
  <c r="T91" i="13"/>
  <c r="S91" i="13"/>
  <c r="R91" i="13"/>
  <c r="Q91" i="13"/>
  <c r="P91" i="13"/>
  <c r="O91" i="13"/>
  <c r="N91" i="13"/>
  <c r="M91" i="13"/>
  <c r="L91" i="13"/>
  <c r="K91" i="13"/>
  <c r="J91" i="13"/>
  <c r="I91" i="13"/>
  <c r="H91" i="13"/>
  <c r="G91" i="13"/>
  <c r="F91" i="13"/>
  <c r="E91" i="13"/>
  <c r="D91" i="13"/>
  <c r="C91" i="13"/>
  <c r="B91" i="13"/>
  <c r="A91" i="13"/>
  <c r="T90" i="13"/>
  <c r="S90" i="13"/>
  <c r="R90" i="13"/>
  <c r="Q90" i="13"/>
  <c r="P90" i="13"/>
  <c r="O90" i="13"/>
  <c r="N90" i="13"/>
  <c r="M90" i="13"/>
  <c r="L90" i="13"/>
  <c r="K90" i="13"/>
  <c r="J90" i="13"/>
  <c r="I90" i="13"/>
  <c r="H90" i="13"/>
  <c r="G90" i="13"/>
  <c r="F90" i="13"/>
  <c r="E90" i="13"/>
  <c r="D90" i="13"/>
  <c r="C90" i="13"/>
  <c r="B90" i="13"/>
  <c r="A90" i="13"/>
  <c r="T89" i="13"/>
  <c r="S89" i="13"/>
  <c r="R89" i="13"/>
  <c r="Q89" i="13"/>
  <c r="P89" i="13"/>
  <c r="O89" i="13"/>
  <c r="N89" i="13"/>
  <c r="M89" i="13"/>
  <c r="L89" i="13"/>
  <c r="K89" i="13"/>
  <c r="J89" i="13"/>
  <c r="I89" i="13"/>
  <c r="H89" i="13"/>
  <c r="G89" i="13"/>
  <c r="F89" i="13"/>
  <c r="E89" i="13"/>
  <c r="D89" i="13"/>
  <c r="C89" i="13"/>
  <c r="B89" i="13"/>
  <c r="A89" i="13"/>
  <c r="T88" i="13"/>
  <c r="S88" i="13"/>
  <c r="R88" i="13"/>
  <c r="Q88" i="13"/>
  <c r="P88" i="13"/>
  <c r="O88" i="13"/>
  <c r="N88" i="13"/>
  <c r="M88" i="13"/>
  <c r="L88" i="13"/>
  <c r="K88" i="13"/>
  <c r="J88" i="13"/>
  <c r="I88" i="13"/>
  <c r="H88" i="13"/>
  <c r="G88" i="13"/>
  <c r="F88" i="13"/>
  <c r="E88" i="13"/>
  <c r="D88" i="13"/>
  <c r="C88" i="13"/>
  <c r="B88" i="13"/>
  <c r="A88" i="13"/>
  <c r="T87" i="13"/>
  <c r="S87" i="13"/>
  <c r="R87" i="13"/>
  <c r="Q87" i="13"/>
  <c r="P87" i="13"/>
  <c r="O87" i="13"/>
  <c r="N87" i="13"/>
  <c r="M87" i="13"/>
  <c r="L87" i="13"/>
  <c r="K87" i="13"/>
  <c r="J87" i="13"/>
  <c r="I87" i="13"/>
  <c r="H87" i="13"/>
  <c r="G87" i="13"/>
  <c r="F87" i="13"/>
  <c r="E87" i="13"/>
  <c r="D87" i="13"/>
  <c r="C87" i="13"/>
  <c r="B87" i="13"/>
  <c r="A87" i="13"/>
  <c r="T86" i="13"/>
  <c r="S86" i="13"/>
  <c r="R86" i="13"/>
  <c r="Q86" i="13"/>
  <c r="P86" i="13"/>
  <c r="O86" i="13"/>
  <c r="N86" i="13"/>
  <c r="M86" i="13"/>
  <c r="L86" i="13"/>
  <c r="K86" i="13"/>
  <c r="J86" i="13"/>
  <c r="I86" i="13"/>
  <c r="H86" i="13"/>
  <c r="G86" i="13"/>
  <c r="F86" i="13"/>
  <c r="E86" i="13"/>
  <c r="D86" i="13"/>
  <c r="C86" i="13"/>
  <c r="B86" i="13"/>
  <c r="A86" i="13"/>
  <c r="T85" i="13"/>
  <c r="S85" i="13"/>
  <c r="R85" i="13"/>
  <c r="Q85" i="13"/>
  <c r="P85" i="13"/>
  <c r="O85" i="13"/>
  <c r="N85" i="13"/>
  <c r="M85" i="13"/>
  <c r="L85" i="13"/>
  <c r="K85" i="13"/>
  <c r="J85" i="13"/>
  <c r="I85" i="13"/>
  <c r="H85" i="13"/>
  <c r="G85" i="13"/>
  <c r="F85" i="13"/>
  <c r="E85" i="13"/>
  <c r="D85" i="13"/>
  <c r="C85" i="13"/>
  <c r="B85" i="13"/>
  <c r="A85" i="13"/>
  <c r="T84" i="13"/>
  <c r="S84" i="13"/>
  <c r="R84" i="13"/>
  <c r="Q84" i="13"/>
  <c r="P84" i="13"/>
  <c r="O84" i="13"/>
  <c r="N84" i="13"/>
  <c r="M84" i="13"/>
  <c r="L84" i="13"/>
  <c r="K84" i="13"/>
  <c r="J84" i="13"/>
  <c r="I84" i="13"/>
  <c r="H84" i="13"/>
  <c r="G84" i="13"/>
  <c r="F84" i="13"/>
  <c r="E84" i="13"/>
  <c r="D84" i="13"/>
  <c r="C84" i="13"/>
  <c r="B84" i="13"/>
  <c r="A84" i="13"/>
  <c r="T83" i="13"/>
  <c r="S83" i="13"/>
  <c r="R83" i="13"/>
  <c r="Q83" i="13"/>
  <c r="P83" i="13"/>
  <c r="O83" i="13"/>
  <c r="N83" i="13"/>
  <c r="M83" i="13"/>
  <c r="L83" i="13"/>
  <c r="K83" i="13"/>
  <c r="J83" i="13"/>
  <c r="I83" i="13"/>
  <c r="H83" i="13"/>
  <c r="G83" i="13"/>
  <c r="F83" i="13"/>
  <c r="E83" i="13"/>
  <c r="D83" i="13"/>
  <c r="C83" i="13"/>
  <c r="B83" i="13"/>
  <c r="A83" i="13"/>
  <c r="T82" i="13"/>
  <c r="S82" i="13"/>
  <c r="R82" i="13"/>
  <c r="Q82" i="13"/>
  <c r="P82" i="13"/>
  <c r="O82" i="13"/>
  <c r="N82" i="13"/>
  <c r="M82" i="13"/>
  <c r="L82" i="13"/>
  <c r="K82" i="13"/>
  <c r="J82" i="13"/>
  <c r="I82" i="13"/>
  <c r="H82" i="13"/>
  <c r="G82" i="13"/>
  <c r="F82" i="13"/>
  <c r="E82" i="13"/>
  <c r="D82" i="13"/>
  <c r="C82" i="13"/>
  <c r="B82" i="13"/>
  <c r="A82" i="13"/>
  <c r="T81" i="13"/>
  <c r="S81" i="13"/>
  <c r="R81" i="13"/>
  <c r="Q81" i="13"/>
  <c r="P81" i="13"/>
  <c r="O81" i="13"/>
  <c r="N81" i="13"/>
  <c r="M81" i="13"/>
  <c r="L81" i="13"/>
  <c r="K81" i="13"/>
  <c r="J81" i="13"/>
  <c r="I81" i="13"/>
  <c r="H81" i="13"/>
  <c r="G81" i="13"/>
  <c r="F81" i="13"/>
  <c r="E81" i="13"/>
  <c r="D81" i="13"/>
  <c r="C81" i="13"/>
  <c r="B81" i="13"/>
  <c r="A81" i="13"/>
  <c r="T80" i="13"/>
  <c r="S80" i="13"/>
  <c r="R80" i="13"/>
  <c r="Q80" i="13"/>
  <c r="P80" i="13"/>
  <c r="O80" i="13"/>
  <c r="N80" i="13"/>
  <c r="M80" i="13"/>
  <c r="L80" i="13"/>
  <c r="K80" i="13"/>
  <c r="J80" i="13"/>
  <c r="I80" i="13"/>
  <c r="H80" i="13"/>
  <c r="G80" i="13"/>
  <c r="F80" i="13"/>
  <c r="E80" i="13"/>
  <c r="D80" i="13"/>
  <c r="C80" i="13"/>
  <c r="B80" i="13"/>
  <c r="A80" i="13"/>
  <c r="T79" i="13"/>
  <c r="S79" i="13"/>
  <c r="R79" i="13"/>
  <c r="Q79" i="13"/>
  <c r="P79" i="13"/>
  <c r="O79" i="13"/>
  <c r="N79" i="13"/>
  <c r="M79" i="13"/>
  <c r="L79" i="13"/>
  <c r="K79" i="13"/>
  <c r="J79" i="13"/>
  <c r="I79" i="13"/>
  <c r="H79" i="13"/>
  <c r="G79" i="13"/>
  <c r="F79" i="13"/>
  <c r="E79" i="13"/>
  <c r="D79" i="13"/>
  <c r="C79" i="13"/>
  <c r="B79" i="13"/>
  <c r="A79" i="13"/>
  <c r="T78" i="13"/>
  <c r="S78" i="13"/>
  <c r="R78" i="13"/>
  <c r="Q78" i="13"/>
  <c r="P78" i="13"/>
  <c r="O78" i="13"/>
  <c r="N78" i="13"/>
  <c r="M78" i="13"/>
  <c r="L78" i="13"/>
  <c r="K78" i="13"/>
  <c r="J78" i="13"/>
  <c r="I78" i="13"/>
  <c r="H78" i="13"/>
  <c r="G78" i="13"/>
  <c r="F78" i="13"/>
  <c r="E78" i="13"/>
  <c r="D78" i="13"/>
  <c r="C78" i="13"/>
  <c r="B78" i="13"/>
  <c r="A78" i="13"/>
  <c r="T77" i="13"/>
  <c r="S77" i="13"/>
  <c r="R77" i="13"/>
  <c r="Q77" i="13"/>
  <c r="P77" i="13"/>
  <c r="O77" i="13"/>
  <c r="N77" i="13"/>
  <c r="M77" i="13"/>
  <c r="L77" i="13"/>
  <c r="K77" i="13"/>
  <c r="J77" i="13"/>
  <c r="I77" i="13"/>
  <c r="H77" i="13"/>
  <c r="G77" i="13"/>
  <c r="F77" i="13"/>
  <c r="E77" i="13"/>
  <c r="D77" i="13"/>
  <c r="C77" i="13"/>
  <c r="B77" i="13"/>
  <c r="A77" i="13"/>
  <c r="T76" i="13"/>
  <c r="S76" i="13"/>
  <c r="R76" i="13"/>
  <c r="Q76" i="13"/>
  <c r="P76" i="13"/>
  <c r="O76" i="13"/>
  <c r="N76" i="13"/>
  <c r="M76" i="13"/>
  <c r="L76" i="13"/>
  <c r="K76" i="13"/>
  <c r="J76" i="13"/>
  <c r="I76" i="13"/>
  <c r="H76" i="13"/>
  <c r="G76" i="13"/>
  <c r="F76" i="13"/>
  <c r="E76" i="13"/>
  <c r="D76" i="13"/>
  <c r="C76" i="13"/>
  <c r="B76" i="13"/>
  <c r="A76" i="13"/>
  <c r="T75" i="13"/>
  <c r="S75" i="13"/>
  <c r="R75" i="13"/>
  <c r="Q75" i="13"/>
  <c r="P75" i="13"/>
  <c r="O75" i="13"/>
  <c r="N75" i="13"/>
  <c r="M75" i="13"/>
  <c r="L75" i="13"/>
  <c r="K75" i="13"/>
  <c r="J75" i="13"/>
  <c r="I75" i="13"/>
  <c r="H75" i="13"/>
  <c r="G75" i="13"/>
  <c r="F75" i="13"/>
  <c r="E75" i="13"/>
  <c r="D75" i="13"/>
  <c r="C75" i="13"/>
  <c r="B75" i="13"/>
  <c r="A75" i="13"/>
  <c r="T74" i="13"/>
  <c r="S74" i="13"/>
  <c r="R74" i="13"/>
  <c r="Q74" i="13"/>
  <c r="P74" i="13"/>
  <c r="O74" i="13"/>
  <c r="N74" i="13"/>
  <c r="M74" i="13"/>
  <c r="L74" i="13"/>
  <c r="K74" i="13"/>
  <c r="J74" i="13"/>
  <c r="I74" i="13"/>
  <c r="H74" i="13"/>
  <c r="G74" i="13"/>
  <c r="F74" i="13"/>
  <c r="E74" i="13"/>
  <c r="D74" i="13"/>
  <c r="C74" i="13"/>
  <c r="B74" i="13"/>
  <c r="A74" i="13"/>
  <c r="T73" i="13"/>
  <c r="S73" i="13"/>
  <c r="R73" i="13"/>
  <c r="Q73" i="13"/>
  <c r="P73" i="13"/>
  <c r="O73" i="13"/>
  <c r="N73" i="13"/>
  <c r="M73" i="13"/>
  <c r="L73" i="13"/>
  <c r="K73" i="13"/>
  <c r="J73" i="13"/>
  <c r="I73" i="13"/>
  <c r="H73" i="13"/>
  <c r="G73" i="13"/>
  <c r="F73" i="13"/>
  <c r="E73" i="13"/>
  <c r="D73" i="13"/>
  <c r="C73" i="13"/>
  <c r="B73" i="13"/>
  <c r="A73" i="13"/>
  <c r="T72" i="13"/>
  <c r="S72" i="13"/>
  <c r="R72" i="13"/>
  <c r="Q72" i="13"/>
  <c r="P72" i="13"/>
  <c r="O72" i="13"/>
  <c r="N72" i="13"/>
  <c r="M72" i="13"/>
  <c r="L72" i="13"/>
  <c r="K72" i="13"/>
  <c r="J72" i="13"/>
  <c r="I72" i="13"/>
  <c r="H72" i="13"/>
  <c r="G72" i="13"/>
  <c r="F72" i="13"/>
  <c r="E72" i="13"/>
  <c r="D72" i="13"/>
  <c r="C72" i="13"/>
  <c r="B72" i="13"/>
  <c r="A72" i="13"/>
  <c r="T71" i="13"/>
  <c r="S71" i="13"/>
  <c r="R71" i="13"/>
  <c r="Q71" i="13"/>
  <c r="P71" i="13"/>
  <c r="O71" i="13"/>
  <c r="N71" i="13"/>
  <c r="M71" i="13"/>
  <c r="L71" i="13"/>
  <c r="K71" i="13"/>
  <c r="J71" i="13"/>
  <c r="I71" i="13"/>
  <c r="H71" i="13"/>
  <c r="G71" i="13"/>
  <c r="F71" i="13"/>
  <c r="E71" i="13"/>
  <c r="D71" i="13"/>
  <c r="C71" i="13"/>
  <c r="B71" i="13"/>
  <c r="A71" i="13"/>
  <c r="T70" i="13"/>
  <c r="S70" i="13"/>
  <c r="R70" i="13"/>
  <c r="Q70" i="13"/>
  <c r="P70" i="13"/>
  <c r="O70" i="13"/>
  <c r="N70" i="13"/>
  <c r="M70" i="13"/>
  <c r="L70" i="13"/>
  <c r="K70" i="13"/>
  <c r="J70" i="13"/>
  <c r="I70" i="13"/>
  <c r="H70" i="13"/>
  <c r="G70" i="13"/>
  <c r="F70" i="13"/>
  <c r="E70" i="13"/>
  <c r="D70" i="13"/>
  <c r="C70" i="13"/>
  <c r="B70" i="13"/>
  <c r="A70" i="13"/>
  <c r="S69" i="13"/>
  <c r="R69" i="13"/>
  <c r="Q69" i="13"/>
  <c r="P69" i="13"/>
  <c r="O69" i="13"/>
  <c r="N69" i="13"/>
  <c r="M69" i="13"/>
  <c r="L69" i="13"/>
  <c r="K69" i="13"/>
  <c r="J69" i="13"/>
  <c r="I69" i="13"/>
  <c r="H69" i="13"/>
  <c r="G69" i="13"/>
  <c r="F69" i="13"/>
  <c r="E69" i="13"/>
  <c r="D69" i="13"/>
  <c r="C69" i="13"/>
  <c r="B69" i="13"/>
  <c r="A69" i="13"/>
  <c r="B148" i="12"/>
  <c r="A148" i="12"/>
  <c r="B147" i="12"/>
  <c r="A147" i="12"/>
  <c r="B146" i="12"/>
  <c r="A146" i="12"/>
  <c r="B145" i="12"/>
  <c r="A145" i="12"/>
  <c r="B144" i="12"/>
  <c r="A144" i="12"/>
  <c r="B143" i="12"/>
  <c r="A143" i="12"/>
  <c r="B142" i="12"/>
  <c r="A142" i="12"/>
  <c r="B141" i="12"/>
  <c r="A141" i="12"/>
  <c r="B140" i="12"/>
  <c r="A140" i="12"/>
  <c r="B139" i="12"/>
  <c r="A139" i="12"/>
  <c r="B138" i="12"/>
  <c r="A138" i="12"/>
  <c r="B137" i="12"/>
  <c r="A137" i="12"/>
  <c r="B136" i="12"/>
  <c r="A136" i="12"/>
  <c r="B135" i="12"/>
  <c r="A135" i="12"/>
  <c r="B134" i="12"/>
  <c r="A134" i="12"/>
  <c r="B133" i="12"/>
  <c r="A133" i="12"/>
  <c r="T129" i="12"/>
  <c r="S129" i="12"/>
  <c r="R129" i="12"/>
  <c r="Q129" i="12"/>
  <c r="P129" i="12"/>
  <c r="O129" i="12"/>
  <c r="N129" i="12"/>
  <c r="M129" i="12"/>
  <c r="L129" i="12"/>
  <c r="K129" i="12"/>
  <c r="J129" i="12"/>
  <c r="I129" i="12"/>
  <c r="H129" i="12"/>
  <c r="G129" i="12"/>
  <c r="F129" i="12"/>
  <c r="E129" i="12"/>
  <c r="D129" i="12"/>
  <c r="C129" i="12"/>
  <c r="B129" i="12"/>
  <c r="A129" i="12"/>
  <c r="T128" i="12"/>
  <c r="S128" i="12"/>
  <c r="R128" i="12"/>
  <c r="Q128" i="12"/>
  <c r="P128" i="12"/>
  <c r="O128" i="12"/>
  <c r="N128" i="12"/>
  <c r="M128" i="12"/>
  <c r="L128" i="12"/>
  <c r="K128" i="12"/>
  <c r="J128" i="12"/>
  <c r="I128" i="12"/>
  <c r="H128" i="12"/>
  <c r="G128" i="12"/>
  <c r="F128" i="12"/>
  <c r="E128" i="12"/>
  <c r="D128" i="12"/>
  <c r="C128" i="12"/>
  <c r="B128" i="12"/>
  <c r="A128" i="12"/>
  <c r="T127" i="12"/>
  <c r="S127" i="12"/>
  <c r="R127" i="12"/>
  <c r="Q127" i="12"/>
  <c r="P127" i="12"/>
  <c r="O127" i="12"/>
  <c r="N127" i="12"/>
  <c r="M127" i="12"/>
  <c r="L127" i="12"/>
  <c r="K127" i="12"/>
  <c r="J127" i="12"/>
  <c r="I127" i="12"/>
  <c r="H127" i="12"/>
  <c r="G127" i="12"/>
  <c r="F127" i="12"/>
  <c r="E127" i="12"/>
  <c r="D127" i="12"/>
  <c r="C127" i="12"/>
  <c r="B127" i="12"/>
  <c r="A127" i="12"/>
  <c r="T126" i="12"/>
  <c r="S126" i="12"/>
  <c r="R126" i="12"/>
  <c r="Q126" i="12"/>
  <c r="P126" i="12"/>
  <c r="O126" i="12"/>
  <c r="N126" i="12"/>
  <c r="M126" i="12"/>
  <c r="L126" i="12"/>
  <c r="K126" i="12"/>
  <c r="J126" i="12"/>
  <c r="I126" i="12"/>
  <c r="H126" i="12"/>
  <c r="G126" i="12"/>
  <c r="F126" i="12"/>
  <c r="E126" i="12"/>
  <c r="D126" i="12"/>
  <c r="C126" i="12"/>
  <c r="B126" i="12"/>
  <c r="A126" i="12"/>
  <c r="T125" i="12"/>
  <c r="S125" i="12"/>
  <c r="R125" i="12"/>
  <c r="Q125" i="12"/>
  <c r="P125" i="12"/>
  <c r="O125" i="12"/>
  <c r="N125" i="12"/>
  <c r="M125" i="12"/>
  <c r="L125" i="12"/>
  <c r="K125" i="12"/>
  <c r="J125" i="12"/>
  <c r="I125" i="12"/>
  <c r="H125" i="12"/>
  <c r="G125" i="12"/>
  <c r="F125" i="12"/>
  <c r="E125" i="12"/>
  <c r="D125" i="12"/>
  <c r="C125" i="12"/>
  <c r="B125" i="12"/>
  <c r="A125" i="12"/>
  <c r="T124" i="12"/>
  <c r="S124" i="12"/>
  <c r="R124" i="12"/>
  <c r="Q124" i="12"/>
  <c r="P124" i="12"/>
  <c r="O124" i="12"/>
  <c r="N124" i="12"/>
  <c r="M124" i="12"/>
  <c r="L124" i="12"/>
  <c r="K124" i="12"/>
  <c r="J124" i="12"/>
  <c r="I124" i="12"/>
  <c r="H124" i="12"/>
  <c r="G124" i="12"/>
  <c r="F124" i="12"/>
  <c r="E124" i="12"/>
  <c r="D124" i="12"/>
  <c r="C124" i="12"/>
  <c r="B124" i="12"/>
  <c r="A124" i="12"/>
  <c r="T123" i="12"/>
  <c r="S123" i="12"/>
  <c r="R123" i="12"/>
  <c r="Q123" i="12"/>
  <c r="P123" i="12"/>
  <c r="O123" i="12"/>
  <c r="N123" i="12"/>
  <c r="M123" i="12"/>
  <c r="L123" i="12"/>
  <c r="K123" i="12"/>
  <c r="J123" i="12"/>
  <c r="I123" i="12"/>
  <c r="H123" i="12"/>
  <c r="G123" i="12"/>
  <c r="F123" i="12"/>
  <c r="E123" i="12"/>
  <c r="D123" i="12"/>
  <c r="C123" i="12"/>
  <c r="B123" i="12"/>
  <c r="A123" i="12"/>
  <c r="T122" i="12"/>
  <c r="S122" i="12"/>
  <c r="R122" i="12"/>
  <c r="Q122" i="12"/>
  <c r="P122" i="12"/>
  <c r="O122" i="12"/>
  <c r="N122" i="12"/>
  <c r="M122" i="12"/>
  <c r="L122" i="12"/>
  <c r="K122" i="12"/>
  <c r="J122" i="12"/>
  <c r="I122" i="12"/>
  <c r="H122" i="12"/>
  <c r="G122" i="12"/>
  <c r="F122" i="12"/>
  <c r="E122" i="12"/>
  <c r="D122" i="12"/>
  <c r="C122" i="12"/>
  <c r="B122" i="12"/>
  <c r="A122" i="12"/>
  <c r="T121" i="12"/>
  <c r="S121" i="12"/>
  <c r="R121" i="12"/>
  <c r="Q121" i="12"/>
  <c r="P121" i="12"/>
  <c r="O121" i="12"/>
  <c r="N121" i="12"/>
  <c r="M121" i="12"/>
  <c r="L121" i="12"/>
  <c r="K121" i="12"/>
  <c r="J121" i="12"/>
  <c r="I121" i="12"/>
  <c r="H121" i="12"/>
  <c r="G121" i="12"/>
  <c r="F121" i="12"/>
  <c r="E121" i="12"/>
  <c r="D121" i="12"/>
  <c r="C121" i="12"/>
  <c r="B121" i="12"/>
  <c r="A121" i="12"/>
  <c r="T120" i="12"/>
  <c r="S120" i="12"/>
  <c r="R120" i="12"/>
  <c r="Q120" i="12"/>
  <c r="P120" i="12"/>
  <c r="O120" i="12"/>
  <c r="N120" i="12"/>
  <c r="M120" i="12"/>
  <c r="L120" i="12"/>
  <c r="K120" i="12"/>
  <c r="J120" i="12"/>
  <c r="I120" i="12"/>
  <c r="H120" i="12"/>
  <c r="G120" i="12"/>
  <c r="F120" i="12"/>
  <c r="E120" i="12"/>
  <c r="D120" i="12"/>
  <c r="C120" i="12"/>
  <c r="B120" i="12"/>
  <c r="A120" i="12"/>
  <c r="T119" i="12"/>
  <c r="S119" i="12"/>
  <c r="R119" i="12"/>
  <c r="Q119" i="12"/>
  <c r="P119" i="12"/>
  <c r="O119" i="12"/>
  <c r="N119" i="12"/>
  <c r="M119" i="12"/>
  <c r="L119" i="12"/>
  <c r="K119" i="12"/>
  <c r="J119" i="12"/>
  <c r="I119" i="12"/>
  <c r="H119" i="12"/>
  <c r="G119" i="12"/>
  <c r="F119" i="12"/>
  <c r="E119" i="12"/>
  <c r="D119" i="12"/>
  <c r="C119" i="12"/>
  <c r="B119" i="12"/>
  <c r="A119" i="12"/>
  <c r="T118" i="12"/>
  <c r="S118" i="12"/>
  <c r="R118" i="12"/>
  <c r="Q118" i="12"/>
  <c r="P118" i="12"/>
  <c r="O118" i="12"/>
  <c r="N118" i="12"/>
  <c r="M118" i="12"/>
  <c r="L118" i="12"/>
  <c r="K118" i="12"/>
  <c r="J118" i="12"/>
  <c r="I118" i="12"/>
  <c r="H118" i="12"/>
  <c r="G118" i="12"/>
  <c r="F118" i="12"/>
  <c r="E118" i="12"/>
  <c r="D118" i="12"/>
  <c r="C118" i="12"/>
  <c r="B118" i="12"/>
  <c r="A118" i="12"/>
  <c r="T117" i="12"/>
  <c r="S117" i="12"/>
  <c r="R117" i="12"/>
  <c r="Q117" i="12"/>
  <c r="P117" i="12"/>
  <c r="O117" i="12"/>
  <c r="N117" i="12"/>
  <c r="M117" i="12"/>
  <c r="L117" i="12"/>
  <c r="K117" i="12"/>
  <c r="J117" i="12"/>
  <c r="I117" i="12"/>
  <c r="H117" i="12"/>
  <c r="G117" i="12"/>
  <c r="F117" i="12"/>
  <c r="E117" i="12"/>
  <c r="D117" i="12"/>
  <c r="C117" i="12"/>
  <c r="B117" i="12"/>
  <c r="A117" i="12"/>
  <c r="T116" i="12"/>
  <c r="S116" i="12"/>
  <c r="R116" i="12"/>
  <c r="Q116" i="12"/>
  <c r="P116" i="12"/>
  <c r="O116" i="12"/>
  <c r="N116" i="12"/>
  <c r="M116" i="12"/>
  <c r="L116" i="12"/>
  <c r="K116" i="12"/>
  <c r="J116" i="12"/>
  <c r="I116" i="12"/>
  <c r="H116" i="12"/>
  <c r="G116" i="12"/>
  <c r="F116" i="12"/>
  <c r="E116" i="12"/>
  <c r="D116" i="12"/>
  <c r="C116" i="12"/>
  <c r="B116" i="12"/>
  <c r="A116" i="12"/>
  <c r="T115" i="12"/>
  <c r="S115" i="12"/>
  <c r="R115" i="12"/>
  <c r="Q115" i="12"/>
  <c r="P115" i="12"/>
  <c r="O115" i="12"/>
  <c r="N115" i="12"/>
  <c r="M115" i="12"/>
  <c r="L115" i="12"/>
  <c r="K115" i="12"/>
  <c r="J115" i="12"/>
  <c r="I115" i="12"/>
  <c r="H115" i="12"/>
  <c r="G115" i="12"/>
  <c r="F115" i="12"/>
  <c r="E115" i="12"/>
  <c r="D115" i="12"/>
  <c r="C115" i="12"/>
  <c r="B115" i="12"/>
  <c r="A115" i="12"/>
  <c r="T114" i="12"/>
  <c r="S114" i="12"/>
  <c r="R114" i="12"/>
  <c r="Q114" i="12"/>
  <c r="P114" i="12"/>
  <c r="O114" i="12"/>
  <c r="N114" i="12"/>
  <c r="M114" i="12"/>
  <c r="L114" i="12"/>
  <c r="K114" i="12"/>
  <c r="J114" i="12"/>
  <c r="I114" i="12"/>
  <c r="H114" i="12"/>
  <c r="G114" i="12"/>
  <c r="F114" i="12"/>
  <c r="E114" i="12"/>
  <c r="D114" i="12"/>
  <c r="C114" i="12"/>
  <c r="B114" i="12"/>
  <c r="A114" i="12"/>
  <c r="T113" i="12"/>
  <c r="S113" i="12"/>
  <c r="R113" i="12"/>
  <c r="Q113" i="12"/>
  <c r="P113" i="12"/>
  <c r="O113" i="12"/>
  <c r="N113" i="12"/>
  <c r="M113" i="12"/>
  <c r="L113" i="12"/>
  <c r="K113" i="12"/>
  <c r="J113" i="12"/>
  <c r="I113" i="12"/>
  <c r="H113" i="12"/>
  <c r="G113" i="12"/>
  <c r="F113" i="12"/>
  <c r="E113" i="12"/>
  <c r="D113" i="12"/>
  <c r="C113" i="12"/>
  <c r="B113" i="12"/>
  <c r="A113" i="12"/>
  <c r="T112" i="12"/>
  <c r="S112" i="12"/>
  <c r="R112" i="12"/>
  <c r="Q112" i="12"/>
  <c r="P112" i="12"/>
  <c r="O112" i="12"/>
  <c r="N112" i="12"/>
  <c r="M112" i="12"/>
  <c r="L112" i="12"/>
  <c r="K112" i="12"/>
  <c r="J112" i="12"/>
  <c r="I112" i="12"/>
  <c r="H112" i="12"/>
  <c r="G112" i="12"/>
  <c r="F112" i="12"/>
  <c r="E112" i="12"/>
  <c r="D112" i="12"/>
  <c r="C112" i="12"/>
  <c r="B112" i="12"/>
  <c r="A112" i="12"/>
  <c r="T111" i="12"/>
  <c r="S111" i="12"/>
  <c r="R111" i="12"/>
  <c r="Q111" i="12"/>
  <c r="P111" i="12"/>
  <c r="O111" i="12"/>
  <c r="N111" i="12"/>
  <c r="M111" i="12"/>
  <c r="L111" i="12"/>
  <c r="K111" i="12"/>
  <c r="J111" i="12"/>
  <c r="I111" i="12"/>
  <c r="H111" i="12"/>
  <c r="G111" i="12"/>
  <c r="F111" i="12"/>
  <c r="E111" i="12"/>
  <c r="D111" i="12"/>
  <c r="C111" i="12"/>
  <c r="B111" i="12"/>
  <c r="A111" i="12"/>
  <c r="T110" i="12"/>
  <c r="S110" i="12"/>
  <c r="R110" i="12"/>
  <c r="Q110" i="12"/>
  <c r="P110" i="12"/>
  <c r="O110" i="12"/>
  <c r="N110" i="12"/>
  <c r="M110" i="12"/>
  <c r="L110" i="12"/>
  <c r="K110" i="12"/>
  <c r="J110" i="12"/>
  <c r="I110" i="12"/>
  <c r="H110" i="12"/>
  <c r="G110" i="12"/>
  <c r="F110" i="12"/>
  <c r="E110" i="12"/>
  <c r="D110" i="12"/>
  <c r="C110" i="12"/>
  <c r="B110" i="12"/>
  <c r="A110" i="12"/>
  <c r="T109" i="12"/>
  <c r="S109" i="12"/>
  <c r="R109" i="12"/>
  <c r="Q109" i="12"/>
  <c r="P109" i="12"/>
  <c r="O109" i="12"/>
  <c r="N109" i="12"/>
  <c r="M109" i="12"/>
  <c r="L109" i="12"/>
  <c r="K109" i="12"/>
  <c r="J109" i="12"/>
  <c r="I109" i="12"/>
  <c r="H109" i="12"/>
  <c r="G109" i="12"/>
  <c r="F109" i="12"/>
  <c r="E109" i="12"/>
  <c r="D109" i="12"/>
  <c r="C109" i="12"/>
  <c r="B109" i="12"/>
  <c r="A109" i="12"/>
  <c r="T108" i="12"/>
  <c r="S108" i="12"/>
  <c r="R108" i="12"/>
  <c r="Q108" i="12"/>
  <c r="P108" i="12"/>
  <c r="O108" i="12"/>
  <c r="N108" i="12"/>
  <c r="M108" i="12"/>
  <c r="L108" i="12"/>
  <c r="K108" i="12"/>
  <c r="J108" i="12"/>
  <c r="I108" i="12"/>
  <c r="H108" i="12"/>
  <c r="G108" i="12"/>
  <c r="F108" i="12"/>
  <c r="E108" i="12"/>
  <c r="D108" i="12"/>
  <c r="C108" i="12"/>
  <c r="B108" i="12"/>
  <c r="A108" i="12"/>
  <c r="T107" i="12"/>
  <c r="S107" i="12"/>
  <c r="R107" i="12"/>
  <c r="Q107" i="12"/>
  <c r="P107" i="12"/>
  <c r="O107" i="12"/>
  <c r="N107" i="12"/>
  <c r="M107" i="12"/>
  <c r="L107" i="12"/>
  <c r="K107" i="12"/>
  <c r="J107" i="12"/>
  <c r="I107" i="12"/>
  <c r="H107" i="12"/>
  <c r="G107" i="12"/>
  <c r="F107" i="12"/>
  <c r="E107" i="12"/>
  <c r="D107" i="12"/>
  <c r="C107" i="12"/>
  <c r="B107" i="12"/>
  <c r="A107" i="12"/>
  <c r="T106" i="12"/>
  <c r="S106" i="12"/>
  <c r="R106" i="12"/>
  <c r="Q106" i="12"/>
  <c r="P106" i="12"/>
  <c r="O106" i="12"/>
  <c r="N106" i="12"/>
  <c r="M106" i="12"/>
  <c r="L106" i="12"/>
  <c r="K106" i="12"/>
  <c r="J106" i="12"/>
  <c r="I106" i="12"/>
  <c r="H106" i="12"/>
  <c r="G106" i="12"/>
  <c r="F106" i="12"/>
  <c r="E106" i="12"/>
  <c r="D106" i="12"/>
  <c r="C106" i="12"/>
  <c r="B106" i="12"/>
  <c r="A106" i="12"/>
  <c r="T105" i="12"/>
  <c r="S105" i="12"/>
  <c r="R105" i="12"/>
  <c r="Q105" i="12"/>
  <c r="P105" i="12"/>
  <c r="O105" i="12"/>
  <c r="N105" i="12"/>
  <c r="M105" i="12"/>
  <c r="L105" i="12"/>
  <c r="K105" i="12"/>
  <c r="J105" i="12"/>
  <c r="I105" i="12"/>
  <c r="H105" i="12"/>
  <c r="G105" i="12"/>
  <c r="F105" i="12"/>
  <c r="E105" i="12"/>
  <c r="D105" i="12"/>
  <c r="C105" i="12"/>
  <c r="B105" i="12"/>
  <c r="A105" i="12"/>
  <c r="T104" i="12"/>
  <c r="S104" i="12"/>
  <c r="R104" i="12"/>
  <c r="Q104" i="12"/>
  <c r="P104" i="12"/>
  <c r="O104" i="12"/>
  <c r="N104" i="12"/>
  <c r="M104" i="12"/>
  <c r="L104" i="12"/>
  <c r="K104" i="12"/>
  <c r="J104" i="12"/>
  <c r="I104" i="12"/>
  <c r="H104" i="12"/>
  <c r="G104" i="12"/>
  <c r="F104" i="12"/>
  <c r="E104" i="12"/>
  <c r="D104" i="12"/>
  <c r="C104" i="12"/>
  <c r="B104" i="12"/>
  <c r="A104" i="12"/>
  <c r="T103" i="12"/>
  <c r="S103" i="12"/>
  <c r="R103" i="12"/>
  <c r="Q103" i="12"/>
  <c r="P103" i="12"/>
  <c r="O103" i="12"/>
  <c r="N103" i="12"/>
  <c r="M103" i="12"/>
  <c r="L103" i="12"/>
  <c r="K103" i="12"/>
  <c r="J103" i="12"/>
  <c r="I103" i="12"/>
  <c r="H103" i="12"/>
  <c r="G103" i="12"/>
  <c r="F103" i="12"/>
  <c r="E103" i="12"/>
  <c r="D103" i="12"/>
  <c r="C103" i="12"/>
  <c r="B103" i="12"/>
  <c r="A103" i="12"/>
  <c r="T102" i="12"/>
  <c r="S102" i="12"/>
  <c r="R102" i="12"/>
  <c r="Q102" i="12"/>
  <c r="P102" i="12"/>
  <c r="O102" i="12"/>
  <c r="N102" i="12"/>
  <c r="M102" i="12"/>
  <c r="L102" i="12"/>
  <c r="K102" i="12"/>
  <c r="J102" i="12"/>
  <c r="I102" i="12"/>
  <c r="H102" i="12"/>
  <c r="G102" i="12"/>
  <c r="F102" i="12"/>
  <c r="E102" i="12"/>
  <c r="D102" i="12"/>
  <c r="C102" i="12"/>
  <c r="B102" i="12"/>
  <c r="A102" i="12"/>
  <c r="T101" i="12"/>
  <c r="S101" i="12"/>
  <c r="R101" i="12"/>
  <c r="Q101" i="12"/>
  <c r="P101" i="12"/>
  <c r="O101" i="12"/>
  <c r="N101" i="12"/>
  <c r="M101" i="12"/>
  <c r="L101" i="12"/>
  <c r="K101" i="12"/>
  <c r="J101" i="12"/>
  <c r="I101" i="12"/>
  <c r="H101" i="12"/>
  <c r="G101" i="12"/>
  <c r="F101" i="12"/>
  <c r="E101" i="12"/>
  <c r="D101" i="12"/>
  <c r="C101" i="12"/>
  <c r="B101" i="12"/>
  <c r="A101" i="12"/>
  <c r="T100" i="12"/>
  <c r="S100" i="12"/>
  <c r="R100" i="12"/>
  <c r="Q100" i="12"/>
  <c r="P100" i="12"/>
  <c r="O100" i="12"/>
  <c r="N100" i="12"/>
  <c r="M100" i="12"/>
  <c r="L100" i="12"/>
  <c r="K100" i="12"/>
  <c r="J100" i="12"/>
  <c r="I100" i="12"/>
  <c r="H100" i="12"/>
  <c r="G100" i="12"/>
  <c r="F100" i="12"/>
  <c r="E100" i="12"/>
  <c r="D100" i="12"/>
  <c r="C100" i="12"/>
  <c r="B100" i="12"/>
  <c r="A100" i="12"/>
  <c r="T99" i="12"/>
  <c r="S99" i="12"/>
  <c r="R99" i="12"/>
  <c r="Q99" i="12"/>
  <c r="P99" i="12"/>
  <c r="O99" i="12"/>
  <c r="N99" i="12"/>
  <c r="M99" i="12"/>
  <c r="L99" i="12"/>
  <c r="K99" i="12"/>
  <c r="J99" i="12"/>
  <c r="I99" i="12"/>
  <c r="H99" i="12"/>
  <c r="G99" i="12"/>
  <c r="F99" i="12"/>
  <c r="E99" i="12"/>
  <c r="D99" i="12"/>
  <c r="C99" i="12"/>
  <c r="B99" i="12"/>
  <c r="A99" i="12"/>
  <c r="T98" i="12"/>
  <c r="S98" i="12"/>
  <c r="R98" i="12"/>
  <c r="Q98" i="12"/>
  <c r="P98" i="12"/>
  <c r="O98" i="12"/>
  <c r="N98" i="12"/>
  <c r="M98" i="12"/>
  <c r="L98" i="12"/>
  <c r="K98" i="12"/>
  <c r="J98" i="12"/>
  <c r="I98" i="12"/>
  <c r="H98" i="12"/>
  <c r="G98" i="12"/>
  <c r="F98" i="12"/>
  <c r="E98" i="12"/>
  <c r="D98" i="12"/>
  <c r="C98" i="12"/>
  <c r="B98" i="12"/>
  <c r="A98" i="12"/>
  <c r="T97" i="12"/>
  <c r="S97" i="12"/>
  <c r="R97" i="12"/>
  <c r="Q97" i="12"/>
  <c r="P97" i="12"/>
  <c r="O97" i="12"/>
  <c r="N97" i="12"/>
  <c r="M97" i="12"/>
  <c r="L97" i="12"/>
  <c r="K97" i="12"/>
  <c r="J97" i="12"/>
  <c r="I97" i="12"/>
  <c r="H97" i="12"/>
  <c r="G97" i="12"/>
  <c r="F97" i="12"/>
  <c r="E97" i="12"/>
  <c r="D97" i="12"/>
  <c r="C97" i="12"/>
  <c r="B97" i="12"/>
  <c r="A97" i="12"/>
  <c r="T96" i="12"/>
  <c r="S96" i="12"/>
  <c r="R96" i="12"/>
  <c r="Q96" i="12"/>
  <c r="P96" i="12"/>
  <c r="O96" i="12"/>
  <c r="N96" i="12"/>
  <c r="M96" i="12"/>
  <c r="L96" i="12"/>
  <c r="K96" i="12"/>
  <c r="J96" i="12"/>
  <c r="I96" i="12"/>
  <c r="H96" i="12"/>
  <c r="G96" i="12"/>
  <c r="F96" i="12"/>
  <c r="E96" i="12"/>
  <c r="D96" i="12"/>
  <c r="C96" i="12"/>
  <c r="B96" i="12"/>
  <c r="A96" i="12"/>
  <c r="T95" i="12"/>
  <c r="S95" i="12"/>
  <c r="R95" i="12"/>
  <c r="Q95" i="12"/>
  <c r="P95" i="12"/>
  <c r="O95" i="12"/>
  <c r="N95" i="12"/>
  <c r="M95" i="12"/>
  <c r="L95" i="12"/>
  <c r="K95" i="12"/>
  <c r="J95" i="12"/>
  <c r="I95" i="12"/>
  <c r="H95" i="12"/>
  <c r="G95" i="12"/>
  <c r="F95" i="12"/>
  <c r="E95" i="12"/>
  <c r="D95" i="12"/>
  <c r="C95" i="12"/>
  <c r="B95" i="12"/>
  <c r="A95" i="12"/>
  <c r="T94" i="12"/>
  <c r="S94" i="12"/>
  <c r="R94" i="12"/>
  <c r="Q94" i="12"/>
  <c r="P94" i="12"/>
  <c r="O94" i="12"/>
  <c r="N94" i="12"/>
  <c r="M94" i="12"/>
  <c r="L94" i="12"/>
  <c r="K94" i="12"/>
  <c r="J94" i="12"/>
  <c r="I94" i="12"/>
  <c r="H94" i="12"/>
  <c r="G94" i="12"/>
  <c r="F94" i="12"/>
  <c r="E94" i="12"/>
  <c r="D94" i="12"/>
  <c r="C94" i="12"/>
  <c r="B94" i="12"/>
  <c r="A94" i="12"/>
  <c r="T93" i="12"/>
  <c r="S93" i="12"/>
  <c r="R93" i="12"/>
  <c r="Q93" i="12"/>
  <c r="P93" i="12"/>
  <c r="O93" i="12"/>
  <c r="N93" i="12"/>
  <c r="M93" i="12"/>
  <c r="L93" i="12"/>
  <c r="K93" i="12"/>
  <c r="J93" i="12"/>
  <c r="I93" i="12"/>
  <c r="H93" i="12"/>
  <c r="G93" i="12"/>
  <c r="F93" i="12"/>
  <c r="E93" i="12"/>
  <c r="D93" i="12"/>
  <c r="C93" i="12"/>
  <c r="B93" i="12"/>
  <c r="A93" i="12"/>
  <c r="T92" i="12"/>
  <c r="S92" i="12"/>
  <c r="R92" i="12"/>
  <c r="Q92" i="12"/>
  <c r="P92" i="12"/>
  <c r="O92" i="12"/>
  <c r="N92" i="12"/>
  <c r="M92" i="12"/>
  <c r="L92" i="12"/>
  <c r="K92" i="12"/>
  <c r="J92" i="12"/>
  <c r="I92" i="12"/>
  <c r="H92" i="12"/>
  <c r="G92" i="12"/>
  <c r="F92" i="12"/>
  <c r="E92" i="12"/>
  <c r="D92" i="12"/>
  <c r="C92" i="12"/>
  <c r="B92" i="12"/>
  <c r="A92" i="12"/>
  <c r="T91" i="12"/>
  <c r="S91" i="12"/>
  <c r="R91" i="12"/>
  <c r="Q91" i="12"/>
  <c r="P91" i="12"/>
  <c r="O91" i="12"/>
  <c r="N91" i="12"/>
  <c r="M91" i="12"/>
  <c r="L91" i="12"/>
  <c r="K91" i="12"/>
  <c r="J91" i="12"/>
  <c r="I91" i="12"/>
  <c r="H91" i="12"/>
  <c r="G91" i="12"/>
  <c r="F91" i="12"/>
  <c r="E91" i="12"/>
  <c r="D91" i="12"/>
  <c r="C91" i="12"/>
  <c r="B91" i="12"/>
  <c r="A91" i="12"/>
  <c r="T90" i="12"/>
  <c r="S90" i="12"/>
  <c r="R90" i="12"/>
  <c r="Q90" i="12"/>
  <c r="P90" i="12"/>
  <c r="O90" i="12"/>
  <c r="N90" i="12"/>
  <c r="M90" i="12"/>
  <c r="L90" i="12"/>
  <c r="K90" i="12"/>
  <c r="J90" i="12"/>
  <c r="I90" i="12"/>
  <c r="H90" i="12"/>
  <c r="G90" i="12"/>
  <c r="F90" i="12"/>
  <c r="E90" i="12"/>
  <c r="D90" i="12"/>
  <c r="C90" i="12"/>
  <c r="B90" i="12"/>
  <c r="A90" i="12"/>
  <c r="T89" i="12"/>
  <c r="S89" i="12"/>
  <c r="R89" i="12"/>
  <c r="Q89" i="12"/>
  <c r="P89" i="12"/>
  <c r="O89" i="12"/>
  <c r="N89" i="12"/>
  <c r="M89" i="12"/>
  <c r="L89" i="12"/>
  <c r="K89" i="12"/>
  <c r="J89" i="12"/>
  <c r="I89" i="12"/>
  <c r="H89" i="12"/>
  <c r="G89" i="12"/>
  <c r="F89" i="12"/>
  <c r="E89" i="12"/>
  <c r="D89" i="12"/>
  <c r="C89" i="12"/>
  <c r="B89" i="12"/>
  <c r="A89" i="12"/>
  <c r="T88" i="12"/>
  <c r="S88" i="12"/>
  <c r="R88" i="12"/>
  <c r="Q88" i="12"/>
  <c r="P88" i="12"/>
  <c r="O88" i="12"/>
  <c r="N88" i="12"/>
  <c r="M88" i="12"/>
  <c r="L88" i="12"/>
  <c r="K88" i="12"/>
  <c r="J88" i="12"/>
  <c r="I88" i="12"/>
  <c r="H88" i="12"/>
  <c r="G88" i="12"/>
  <c r="F88" i="12"/>
  <c r="E88" i="12"/>
  <c r="D88" i="12"/>
  <c r="C88" i="12"/>
  <c r="B88" i="12"/>
  <c r="A88" i="12"/>
  <c r="T87" i="12"/>
  <c r="S87" i="12"/>
  <c r="R87" i="12"/>
  <c r="Q87" i="12"/>
  <c r="P87" i="12"/>
  <c r="O87" i="12"/>
  <c r="N87" i="12"/>
  <c r="M87" i="12"/>
  <c r="L87" i="12"/>
  <c r="K87" i="12"/>
  <c r="J87" i="12"/>
  <c r="I87" i="12"/>
  <c r="H87" i="12"/>
  <c r="G87" i="12"/>
  <c r="F87" i="12"/>
  <c r="E87" i="12"/>
  <c r="D87" i="12"/>
  <c r="C87" i="12"/>
  <c r="B87" i="12"/>
  <c r="A87" i="12"/>
  <c r="T86" i="12"/>
  <c r="S86" i="12"/>
  <c r="R86" i="12"/>
  <c r="Q86" i="12"/>
  <c r="P86" i="12"/>
  <c r="O86" i="12"/>
  <c r="N86" i="12"/>
  <c r="M86" i="12"/>
  <c r="L86" i="12"/>
  <c r="K86" i="12"/>
  <c r="J86" i="12"/>
  <c r="I86" i="12"/>
  <c r="H86" i="12"/>
  <c r="G86" i="12"/>
  <c r="F86" i="12"/>
  <c r="E86" i="12"/>
  <c r="D86" i="12"/>
  <c r="C86" i="12"/>
  <c r="B86" i="12"/>
  <c r="A86" i="12"/>
  <c r="T85" i="12"/>
  <c r="S85" i="12"/>
  <c r="R85" i="12"/>
  <c r="Q85" i="12"/>
  <c r="P85" i="12"/>
  <c r="O85" i="12"/>
  <c r="N85" i="12"/>
  <c r="M85" i="12"/>
  <c r="L85" i="12"/>
  <c r="K85" i="12"/>
  <c r="J85" i="12"/>
  <c r="I85" i="12"/>
  <c r="H85" i="12"/>
  <c r="G85" i="12"/>
  <c r="F85" i="12"/>
  <c r="E85" i="12"/>
  <c r="D85" i="12"/>
  <c r="C85" i="12"/>
  <c r="B85" i="12"/>
  <c r="A85" i="12"/>
  <c r="T84" i="12"/>
  <c r="S84" i="12"/>
  <c r="R84" i="12"/>
  <c r="Q84" i="12"/>
  <c r="P84" i="12"/>
  <c r="O84" i="12"/>
  <c r="N84" i="12"/>
  <c r="M84" i="12"/>
  <c r="L84" i="12"/>
  <c r="K84" i="12"/>
  <c r="J84" i="12"/>
  <c r="I84" i="12"/>
  <c r="H84" i="12"/>
  <c r="G84" i="12"/>
  <c r="F84" i="12"/>
  <c r="E84" i="12"/>
  <c r="D84" i="12"/>
  <c r="C84" i="12"/>
  <c r="B84" i="12"/>
  <c r="A84" i="12"/>
  <c r="T83" i="12"/>
  <c r="S83" i="12"/>
  <c r="R83" i="12"/>
  <c r="Q83" i="12"/>
  <c r="P83" i="12"/>
  <c r="O83" i="12"/>
  <c r="N83" i="12"/>
  <c r="M83" i="12"/>
  <c r="L83" i="12"/>
  <c r="K83" i="12"/>
  <c r="J83" i="12"/>
  <c r="I83" i="12"/>
  <c r="H83" i="12"/>
  <c r="G83" i="12"/>
  <c r="F83" i="12"/>
  <c r="E83" i="12"/>
  <c r="D83" i="12"/>
  <c r="C83" i="12"/>
  <c r="B83" i="12"/>
  <c r="A83" i="12"/>
  <c r="T82" i="12"/>
  <c r="S82" i="12"/>
  <c r="R82" i="12"/>
  <c r="Q82" i="12"/>
  <c r="P82" i="12"/>
  <c r="O82" i="12"/>
  <c r="N82" i="12"/>
  <c r="M82" i="12"/>
  <c r="L82" i="12"/>
  <c r="K82" i="12"/>
  <c r="J82" i="12"/>
  <c r="I82" i="12"/>
  <c r="H82" i="12"/>
  <c r="G82" i="12"/>
  <c r="F82" i="12"/>
  <c r="E82" i="12"/>
  <c r="D82" i="12"/>
  <c r="C82" i="12"/>
  <c r="B82" i="12"/>
  <c r="A82" i="12"/>
  <c r="T81" i="12"/>
  <c r="S81" i="12"/>
  <c r="R81" i="12"/>
  <c r="Q81" i="12"/>
  <c r="P81" i="12"/>
  <c r="O81" i="12"/>
  <c r="N81" i="12"/>
  <c r="M81" i="12"/>
  <c r="L81" i="12"/>
  <c r="K81" i="12"/>
  <c r="J81" i="12"/>
  <c r="I81" i="12"/>
  <c r="H81" i="12"/>
  <c r="G81" i="12"/>
  <c r="F81" i="12"/>
  <c r="E81" i="12"/>
  <c r="D81" i="12"/>
  <c r="C81" i="12"/>
  <c r="B81" i="12"/>
  <c r="A81" i="12"/>
  <c r="T80" i="12"/>
  <c r="S80" i="12"/>
  <c r="R80" i="12"/>
  <c r="Q80" i="12"/>
  <c r="P80" i="12"/>
  <c r="O80" i="12"/>
  <c r="N80" i="12"/>
  <c r="M80" i="12"/>
  <c r="L80" i="12"/>
  <c r="K80" i="12"/>
  <c r="J80" i="12"/>
  <c r="I80" i="12"/>
  <c r="H80" i="12"/>
  <c r="G80" i="12"/>
  <c r="F80" i="12"/>
  <c r="E80" i="12"/>
  <c r="D80" i="12"/>
  <c r="C80" i="12"/>
  <c r="B80" i="12"/>
  <c r="A80" i="12"/>
  <c r="T79" i="12"/>
  <c r="S79" i="12"/>
  <c r="R79" i="12"/>
  <c r="Q79" i="12"/>
  <c r="P79" i="12"/>
  <c r="O79" i="12"/>
  <c r="N79" i="12"/>
  <c r="M79" i="12"/>
  <c r="L79" i="12"/>
  <c r="K79" i="12"/>
  <c r="J79" i="12"/>
  <c r="I79" i="12"/>
  <c r="H79" i="12"/>
  <c r="G79" i="12"/>
  <c r="F79" i="12"/>
  <c r="E79" i="12"/>
  <c r="D79" i="12"/>
  <c r="C79" i="12"/>
  <c r="B79" i="12"/>
  <c r="A79" i="12"/>
  <c r="T78" i="12"/>
  <c r="S78" i="12"/>
  <c r="R78" i="12"/>
  <c r="Q78" i="12"/>
  <c r="P78" i="12"/>
  <c r="O78" i="12"/>
  <c r="N78" i="12"/>
  <c r="M78" i="12"/>
  <c r="L78" i="12"/>
  <c r="K78" i="12"/>
  <c r="J78" i="12"/>
  <c r="I78" i="12"/>
  <c r="H78" i="12"/>
  <c r="G78" i="12"/>
  <c r="F78" i="12"/>
  <c r="E78" i="12"/>
  <c r="D78" i="12"/>
  <c r="C78" i="12"/>
  <c r="B78" i="12"/>
  <c r="A78" i="12"/>
  <c r="T77" i="12"/>
  <c r="S77" i="12"/>
  <c r="R77" i="12"/>
  <c r="Q77" i="12"/>
  <c r="P77" i="12"/>
  <c r="O77" i="12"/>
  <c r="N77" i="12"/>
  <c r="M77" i="12"/>
  <c r="L77" i="12"/>
  <c r="K77" i="12"/>
  <c r="J77" i="12"/>
  <c r="I77" i="12"/>
  <c r="H77" i="12"/>
  <c r="G77" i="12"/>
  <c r="F77" i="12"/>
  <c r="E77" i="12"/>
  <c r="D77" i="12"/>
  <c r="C77" i="12"/>
  <c r="B77" i="12"/>
  <c r="A77" i="12"/>
  <c r="T76" i="12"/>
  <c r="S76" i="12"/>
  <c r="R76" i="12"/>
  <c r="Q76" i="12"/>
  <c r="P76" i="12"/>
  <c r="O76" i="12"/>
  <c r="N76" i="12"/>
  <c r="M76" i="12"/>
  <c r="L76" i="12"/>
  <c r="K76" i="12"/>
  <c r="J76" i="12"/>
  <c r="I76" i="12"/>
  <c r="H76" i="12"/>
  <c r="G76" i="12"/>
  <c r="F76" i="12"/>
  <c r="E76" i="12"/>
  <c r="D76" i="12"/>
  <c r="C76" i="12"/>
  <c r="B76" i="12"/>
  <c r="A76" i="12"/>
  <c r="T75" i="12"/>
  <c r="S75" i="12"/>
  <c r="R75" i="12"/>
  <c r="Q75" i="12"/>
  <c r="P75" i="12"/>
  <c r="O75" i="12"/>
  <c r="N75" i="12"/>
  <c r="M75" i="12"/>
  <c r="L75" i="12"/>
  <c r="K75" i="12"/>
  <c r="J75" i="12"/>
  <c r="I75" i="12"/>
  <c r="H75" i="12"/>
  <c r="G75" i="12"/>
  <c r="F75" i="12"/>
  <c r="E75" i="12"/>
  <c r="D75" i="12"/>
  <c r="C75" i="12"/>
  <c r="B75" i="12"/>
  <c r="A75" i="12"/>
  <c r="T74" i="12"/>
  <c r="S74" i="12"/>
  <c r="R74" i="12"/>
  <c r="Q74" i="12"/>
  <c r="P74" i="12"/>
  <c r="O74" i="12"/>
  <c r="N74" i="12"/>
  <c r="M74" i="12"/>
  <c r="L74" i="12"/>
  <c r="K74" i="12"/>
  <c r="J74" i="12"/>
  <c r="I74" i="12"/>
  <c r="H74" i="12"/>
  <c r="G74" i="12"/>
  <c r="F74" i="12"/>
  <c r="E74" i="12"/>
  <c r="D74" i="12"/>
  <c r="C74" i="12"/>
  <c r="B74" i="12"/>
  <c r="A74" i="12"/>
  <c r="T73" i="12"/>
  <c r="S73" i="12"/>
  <c r="R73" i="12"/>
  <c r="Q73" i="12"/>
  <c r="P73" i="12"/>
  <c r="O73" i="12"/>
  <c r="N73" i="12"/>
  <c r="M73" i="12"/>
  <c r="L73" i="12"/>
  <c r="K73" i="12"/>
  <c r="J73" i="12"/>
  <c r="I73" i="12"/>
  <c r="H73" i="12"/>
  <c r="G73" i="12"/>
  <c r="F73" i="12"/>
  <c r="E73" i="12"/>
  <c r="D73" i="12"/>
  <c r="C73" i="12"/>
  <c r="B73" i="12"/>
  <c r="A73" i="12"/>
  <c r="T72" i="12"/>
  <c r="S72" i="12"/>
  <c r="R72" i="12"/>
  <c r="Q72" i="12"/>
  <c r="P72" i="12"/>
  <c r="O72" i="12"/>
  <c r="N72" i="12"/>
  <c r="M72" i="12"/>
  <c r="L72" i="12"/>
  <c r="K72" i="12"/>
  <c r="J72" i="12"/>
  <c r="I72" i="12"/>
  <c r="H72" i="12"/>
  <c r="G72" i="12"/>
  <c r="F72" i="12"/>
  <c r="E72" i="12"/>
  <c r="D72" i="12"/>
  <c r="C72" i="12"/>
  <c r="B72" i="12"/>
  <c r="A72" i="12"/>
  <c r="T71" i="12"/>
  <c r="S71" i="12"/>
  <c r="R71" i="12"/>
  <c r="Q71" i="12"/>
  <c r="P71" i="12"/>
  <c r="O71" i="12"/>
  <c r="N71" i="12"/>
  <c r="M71" i="12"/>
  <c r="L71" i="12"/>
  <c r="K71" i="12"/>
  <c r="J71" i="12"/>
  <c r="I71" i="12"/>
  <c r="H71" i="12"/>
  <c r="G71" i="12"/>
  <c r="F71" i="12"/>
  <c r="E71" i="12"/>
  <c r="D71" i="12"/>
  <c r="C71" i="12"/>
  <c r="B71" i="12"/>
  <c r="A71" i="12"/>
  <c r="T70" i="12"/>
  <c r="S70" i="12"/>
  <c r="R70" i="12"/>
  <c r="Q70" i="12"/>
  <c r="P70" i="12"/>
  <c r="O70" i="12"/>
  <c r="N70" i="12"/>
  <c r="M70" i="12"/>
  <c r="L70" i="12"/>
  <c r="K70" i="12"/>
  <c r="J70" i="12"/>
  <c r="I70" i="12"/>
  <c r="H70" i="12"/>
  <c r="G70" i="12"/>
  <c r="F70" i="12"/>
  <c r="E70" i="12"/>
  <c r="D70" i="12"/>
  <c r="C70" i="12"/>
  <c r="B70" i="12"/>
  <c r="A70" i="12"/>
  <c r="S69" i="12"/>
  <c r="R69" i="12"/>
  <c r="Q69" i="12"/>
  <c r="P69" i="12"/>
  <c r="O69" i="12"/>
  <c r="N69" i="12"/>
  <c r="M69" i="12"/>
  <c r="L69" i="12"/>
  <c r="K69" i="12"/>
  <c r="J69" i="12"/>
  <c r="I69" i="12"/>
  <c r="H69" i="12"/>
  <c r="G69" i="12"/>
  <c r="F69" i="12"/>
  <c r="E69" i="12"/>
  <c r="D69" i="12"/>
  <c r="C69" i="12"/>
  <c r="B69" i="12"/>
  <c r="A69" i="12"/>
  <c r="T129" i="11"/>
  <c r="S129" i="11"/>
  <c r="R129" i="11"/>
  <c r="Q129" i="11"/>
  <c r="P129" i="11"/>
  <c r="O129" i="11"/>
  <c r="N129" i="11"/>
  <c r="M129" i="11"/>
  <c r="L129" i="11"/>
  <c r="K129" i="11"/>
  <c r="J129" i="11"/>
  <c r="I129" i="11"/>
  <c r="H129" i="11"/>
  <c r="G129" i="11"/>
  <c r="F129" i="11"/>
  <c r="E129" i="11"/>
  <c r="D129" i="11"/>
  <c r="C129" i="11"/>
  <c r="B129" i="11"/>
  <c r="A129" i="11"/>
  <c r="T128" i="11"/>
  <c r="S128" i="11"/>
  <c r="R128" i="11"/>
  <c r="Q128" i="11"/>
  <c r="P128" i="11"/>
  <c r="O128" i="11"/>
  <c r="N128" i="11"/>
  <c r="M128" i="11"/>
  <c r="L128" i="11"/>
  <c r="K128" i="11"/>
  <c r="J128" i="11"/>
  <c r="I128" i="11"/>
  <c r="H128" i="11"/>
  <c r="G128" i="11"/>
  <c r="F128" i="11"/>
  <c r="E128" i="11"/>
  <c r="D128" i="11"/>
  <c r="C128" i="11"/>
  <c r="B128" i="11"/>
  <c r="A128" i="11"/>
  <c r="T127" i="11"/>
  <c r="S127" i="11"/>
  <c r="R127" i="11"/>
  <c r="Q127" i="11"/>
  <c r="P127" i="11"/>
  <c r="O127" i="11"/>
  <c r="N127" i="11"/>
  <c r="M127" i="11"/>
  <c r="L127" i="11"/>
  <c r="K127" i="11"/>
  <c r="J127" i="11"/>
  <c r="I127" i="11"/>
  <c r="H127" i="11"/>
  <c r="G127" i="11"/>
  <c r="F127" i="11"/>
  <c r="E127" i="11"/>
  <c r="D127" i="11"/>
  <c r="C127" i="11"/>
  <c r="B127" i="11"/>
  <c r="A127" i="11"/>
  <c r="T126" i="11"/>
  <c r="S126" i="11"/>
  <c r="R126" i="11"/>
  <c r="Q126" i="11"/>
  <c r="P126" i="11"/>
  <c r="O126" i="11"/>
  <c r="N126" i="11"/>
  <c r="M126" i="11"/>
  <c r="L126" i="11"/>
  <c r="K126" i="11"/>
  <c r="J126" i="11"/>
  <c r="I126" i="11"/>
  <c r="H126" i="11"/>
  <c r="G126" i="11"/>
  <c r="F126" i="11"/>
  <c r="E126" i="11"/>
  <c r="D126" i="11"/>
  <c r="C126" i="11"/>
  <c r="B126" i="11"/>
  <c r="A126" i="11"/>
  <c r="T125" i="11"/>
  <c r="S125" i="11"/>
  <c r="R125" i="11"/>
  <c r="Q125" i="11"/>
  <c r="P125" i="11"/>
  <c r="O125" i="11"/>
  <c r="N125" i="11"/>
  <c r="M125" i="11"/>
  <c r="L125" i="11"/>
  <c r="K125" i="11"/>
  <c r="J125" i="11"/>
  <c r="I125" i="11"/>
  <c r="H125" i="11"/>
  <c r="G125" i="11"/>
  <c r="F125" i="11"/>
  <c r="E125" i="11"/>
  <c r="D125" i="11"/>
  <c r="C125" i="11"/>
  <c r="B125" i="11"/>
  <c r="A125" i="11"/>
  <c r="T124" i="11"/>
  <c r="S124" i="11"/>
  <c r="R124" i="11"/>
  <c r="Q124" i="11"/>
  <c r="P124" i="11"/>
  <c r="O124" i="11"/>
  <c r="N124" i="11"/>
  <c r="M124" i="11"/>
  <c r="L124" i="11"/>
  <c r="K124" i="11"/>
  <c r="J124" i="11"/>
  <c r="I124" i="11"/>
  <c r="H124" i="11"/>
  <c r="G124" i="11"/>
  <c r="F124" i="11"/>
  <c r="E124" i="11"/>
  <c r="D124" i="11"/>
  <c r="C124" i="11"/>
  <c r="B124" i="11"/>
  <c r="A124" i="11"/>
  <c r="T123" i="11"/>
  <c r="S123" i="11"/>
  <c r="R123" i="11"/>
  <c r="Q123" i="11"/>
  <c r="P123" i="11"/>
  <c r="O123" i="11"/>
  <c r="N123" i="11"/>
  <c r="M123" i="11"/>
  <c r="L123" i="11"/>
  <c r="K123" i="11"/>
  <c r="J123" i="11"/>
  <c r="I123" i="11"/>
  <c r="H123" i="11"/>
  <c r="G123" i="11"/>
  <c r="F123" i="11"/>
  <c r="E123" i="11"/>
  <c r="D123" i="11"/>
  <c r="C123" i="11"/>
  <c r="B123" i="11"/>
  <c r="A123" i="11"/>
  <c r="T122" i="11"/>
  <c r="S122" i="11"/>
  <c r="R122" i="11"/>
  <c r="Q122" i="11"/>
  <c r="P122" i="11"/>
  <c r="O122" i="11"/>
  <c r="N122" i="11"/>
  <c r="M122" i="11"/>
  <c r="L122" i="11"/>
  <c r="K122" i="11"/>
  <c r="J122" i="11"/>
  <c r="I122" i="11"/>
  <c r="H122" i="11"/>
  <c r="G122" i="11"/>
  <c r="F122" i="11"/>
  <c r="E122" i="11"/>
  <c r="D122" i="11"/>
  <c r="C122" i="11"/>
  <c r="B122" i="11"/>
  <c r="A122" i="11"/>
  <c r="T121" i="11"/>
  <c r="S121" i="11"/>
  <c r="R121" i="11"/>
  <c r="Q121" i="11"/>
  <c r="P121" i="11"/>
  <c r="O121" i="11"/>
  <c r="N121" i="11"/>
  <c r="M121" i="11"/>
  <c r="L121" i="11"/>
  <c r="K121" i="11"/>
  <c r="J121" i="11"/>
  <c r="I121" i="11"/>
  <c r="H121" i="11"/>
  <c r="G121" i="11"/>
  <c r="F121" i="11"/>
  <c r="E121" i="11"/>
  <c r="D121" i="11"/>
  <c r="C121" i="11"/>
  <c r="B121" i="11"/>
  <c r="A121" i="11"/>
  <c r="T120" i="11"/>
  <c r="S120" i="11"/>
  <c r="R120" i="11"/>
  <c r="Q120" i="11"/>
  <c r="P120" i="11"/>
  <c r="O120" i="11"/>
  <c r="N120" i="11"/>
  <c r="M120" i="11"/>
  <c r="L120" i="11"/>
  <c r="K120" i="11"/>
  <c r="J120" i="11"/>
  <c r="I120" i="11"/>
  <c r="H120" i="11"/>
  <c r="G120" i="11"/>
  <c r="F120" i="11"/>
  <c r="E120" i="11"/>
  <c r="D120" i="11"/>
  <c r="C120" i="11"/>
  <c r="B120" i="11"/>
  <c r="A120" i="11"/>
  <c r="T119" i="11"/>
  <c r="S119" i="11"/>
  <c r="R119" i="11"/>
  <c r="Q119" i="11"/>
  <c r="P119" i="11"/>
  <c r="O119" i="11"/>
  <c r="N119" i="11"/>
  <c r="M119" i="11"/>
  <c r="L119" i="11"/>
  <c r="K119" i="11"/>
  <c r="J119" i="11"/>
  <c r="I119" i="11"/>
  <c r="H119" i="11"/>
  <c r="G119" i="11"/>
  <c r="F119" i="11"/>
  <c r="E119" i="11"/>
  <c r="D119" i="11"/>
  <c r="C119" i="11"/>
  <c r="B119" i="11"/>
  <c r="A119" i="11"/>
  <c r="T118" i="11"/>
  <c r="S118" i="11"/>
  <c r="R118" i="11"/>
  <c r="Q118" i="11"/>
  <c r="P118" i="11"/>
  <c r="O118" i="11"/>
  <c r="N118" i="11"/>
  <c r="M118" i="11"/>
  <c r="L118" i="11"/>
  <c r="K118" i="11"/>
  <c r="J118" i="11"/>
  <c r="I118" i="11"/>
  <c r="H118" i="11"/>
  <c r="G118" i="11"/>
  <c r="F118" i="11"/>
  <c r="E118" i="11"/>
  <c r="D118" i="11"/>
  <c r="C118" i="11"/>
  <c r="B118" i="11"/>
  <c r="A118" i="11"/>
  <c r="T117" i="11"/>
  <c r="S117" i="11"/>
  <c r="R117" i="11"/>
  <c r="Q117" i="11"/>
  <c r="P117" i="11"/>
  <c r="O117" i="11"/>
  <c r="N117" i="11"/>
  <c r="M117" i="11"/>
  <c r="L117" i="11"/>
  <c r="K117" i="11"/>
  <c r="J117" i="11"/>
  <c r="I117" i="11"/>
  <c r="H117" i="11"/>
  <c r="G117" i="11"/>
  <c r="F117" i="11"/>
  <c r="E117" i="11"/>
  <c r="D117" i="11"/>
  <c r="C117" i="11"/>
  <c r="B117" i="11"/>
  <c r="A117" i="11"/>
  <c r="T116" i="11"/>
  <c r="S116" i="11"/>
  <c r="R116" i="11"/>
  <c r="Q116" i="11"/>
  <c r="P116" i="11"/>
  <c r="O116" i="11"/>
  <c r="N116" i="11"/>
  <c r="M116" i="11"/>
  <c r="L116" i="11"/>
  <c r="K116" i="11"/>
  <c r="J116" i="11"/>
  <c r="I116" i="11"/>
  <c r="H116" i="11"/>
  <c r="G116" i="11"/>
  <c r="F116" i="11"/>
  <c r="E116" i="11"/>
  <c r="D116" i="11"/>
  <c r="C116" i="11"/>
  <c r="B116" i="11"/>
  <c r="A116" i="11"/>
  <c r="T115" i="11"/>
  <c r="S115" i="11"/>
  <c r="R115" i="11"/>
  <c r="Q115" i="11"/>
  <c r="P115" i="11"/>
  <c r="O115" i="11"/>
  <c r="N115" i="11"/>
  <c r="M115" i="11"/>
  <c r="L115" i="11"/>
  <c r="K115" i="11"/>
  <c r="J115" i="11"/>
  <c r="I115" i="11"/>
  <c r="H115" i="11"/>
  <c r="G115" i="11"/>
  <c r="F115" i="11"/>
  <c r="E115" i="11"/>
  <c r="D115" i="11"/>
  <c r="C115" i="11"/>
  <c r="B115" i="11"/>
  <c r="A115" i="11"/>
  <c r="T114" i="11"/>
  <c r="S114" i="11"/>
  <c r="R114" i="11"/>
  <c r="Q114" i="11"/>
  <c r="P114" i="11"/>
  <c r="O114" i="11"/>
  <c r="N114" i="11"/>
  <c r="M114" i="11"/>
  <c r="L114" i="11"/>
  <c r="K114" i="11"/>
  <c r="J114" i="11"/>
  <c r="I114" i="11"/>
  <c r="H114" i="11"/>
  <c r="G114" i="11"/>
  <c r="F114" i="11"/>
  <c r="E114" i="11"/>
  <c r="D114" i="11"/>
  <c r="C114" i="11"/>
  <c r="B114" i="11"/>
  <c r="A114" i="11"/>
  <c r="T113" i="11"/>
  <c r="S113" i="11"/>
  <c r="R113" i="11"/>
  <c r="Q113" i="11"/>
  <c r="P113" i="11"/>
  <c r="O113" i="11"/>
  <c r="N113" i="11"/>
  <c r="M113" i="11"/>
  <c r="L113" i="11"/>
  <c r="K113" i="11"/>
  <c r="J113" i="11"/>
  <c r="I113" i="11"/>
  <c r="H113" i="11"/>
  <c r="G113" i="11"/>
  <c r="F113" i="11"/>
  <c r="E113" i="11"/>
  <c r="D113" i="11"/>
  <c r="C113" i="11"/>
  <c r="B113" i="11"/>
  <c r="A113" i="11"/>
  <c r="T112" i="11"/>
  <c r="S112" i="11"/>
  <c r="R112" i="11"/>
  <c r="Q112" i="11"/>
  <c r="P112" i="11"/>
  <c r="O112" i="11"/>
  <c r="N112" i="11"/>
  <c r="M112" i="11"/>
  <c r="L112" i="11"/>
  <c r="K112" i="11"/>
  <c r="J112" i="11"/>
  <c r="I112" i="11"/>
  <c r="H112" i="11"/>
  <c r="G112" i="11"/>
  <c r="F112" i="11"/>
  <c r="E112" i="11"/>
  <c r="D112" i="11"/>
  <c r="C112" i="11"/>
  <c r="B112" i="11"/>
  <c r="A112" i="11"/>
  <c r="T111" i="11"/>
  <c r="S111" i="11"/>
  <c r="R111" i="11"/>
  <c r="Q111" i="11"/>
  <c r="P111" i="11"/>
  <c r="O111" i="11"/>
  <c r="N111" i="11"/>
  <c r="M111" i="11"/>
  <c r="L111" i="11"/>
  <c r="K111" i="11"/>
  <c r="J111" i="11"/>
  <c r="I111" i="11"/>
  <c r="H111" i="11"/>
  <c r="G111" i="11"/>
  <c r="F111" i="11"/>
  <c r="E111" i="11"/>
  <c r="D111" i="11"/>
  <c r="C111" i="11"/>
  <c r="B111" i="11"/>
  <c r="A111" i="11"/>
  <c r="T110" i="11"/>
  <c r="S110" i="11"/>
  <c r="R110" i="11"/>
  <c r="Q110" i="11"/>
  <c r="P110" i="11"/>
  <c r="O110" i="11"/>
  <c r="N110" i="11"/>
  <c r="M110" i="11"/>
  <c r="L110" i="11"/>
  <c r="K110" i="11"/>
  <c r="J110" i="11"/>
  <c r="I110" i="11"/>
  <c r="H110" i="11"/>
  <c r="G110" i="11"/>
  <c r="F110" i="11"/>
  <c r="E110" i="11"/>
  <c r="D110" i="11"/>
  <c r="C110" i="11"/>
  <c r="B110" i="11"/>
  <c r="A110" i="11"/>
  <c r="T109" i="11"/>
  <c r="S109" i="11"/>
  <c r="R109" i="11"/>
  <c r="Q109" i="11"/>
  <c r="P109" i="11"/>
  <c r="O109" i="11"/>
  <c r="N109" i="11"/>
  <c r="M109" i="11"/>
  <c r="L109" i="11"/>
  <c r="K109" i="11"/>
  <c r="J109" i="11"/>
  <c r="I109" i="11"/>
  <c r="H109" i="11"/>
  <c r="G109" i="11"/>
  <c r="F109" i="11"/>
  <c r="E109" i="11"/>
  <c r="D109" i="11"/>
  <c r="C109" i="11"/>
  <c r="B109" i="11"/>
  <c r="A109" i="11"/>
  <c r="T108" i="11"/>
  <c r="S108" i="11"/>
  <c r="R108" i="11"/>
  <c r="Q108" i="11"/>
  <c r="P108" i="11"/>
  <c r="O108" i="11"/>
  <c r="N108" i="11"/>
  <c r="M108" i="11"/>
  <c r="L108" i="11"/>
  <c r="K108" i="11"/>
  <c r="J108" i="11"/>
  <c r="I108" i="11"/>
  <c r="H108" i="11"/>
  <c r="G108" i="11"/>
  <c r="F108" i="11"/>
  <c r="E108" i="11"/>
  <c r="D108" i="11"/>
  <c r="C108" i="11"/>
  <c r="B108" i="11"/>
  <c r="A108" i="11"/>
  <c r="T107" i="11"/>
  <c r="S107" i="11"/>
  <c r="R107" i="11"/>
  <c r="Q107" i="11"/>
  <c r="P107" i="11"/>
  <c r="O107" i="11"/>
  <c r="N107" i="11"/>
  <c r="M107" i="11"/>
  <c r="L107" i="11"/>
  <c r="K107" i="11"/>
  <c r="J107" i="11"/>
  <c r="I107" i="11"/>
  <c r="H107" i="11"/>
  <c r="G107" i="11"/>
  <c r="F107" i="11"/>
  <c r="E107" i="11"/>
  <c r="D107" i="11"/>
  <c r="C107" i="11"/>
  <c r="B107" i="11"/>
  <c r="A107" i="11"/>
  <c r="T106" i="11"/>
  <c r="S106" i="11"/>
  <c r="R106" i="11"/>
  <c r="Q106" i="11"/>
  <c r="P106" i="11"/>
  <c r="O106" i="11"/>
  <c r="N106" i="11"/>
  <c r="M106" i="11"/>
  <c r="L106" i="11"/>
  <c r="K106" i="11"/>
  <c r="J106" i="11"/>
  <c r="I106" i="11"/>
  <c r="H106" i="11"/>
  <c r="G106" i="11"/>
  <c r="F106" i="11"/>
  <c r="E106" i="11"/>
  <c r="D106" i="11"/>
  <c r="C106" i="11"/>
  <c r="B106" i="11"/>
  <c r="A106" i="11"/>
  <c r="T105" i="11"/>
  <c r="S105" i="11"/>
  <c r="R105" i="11"/>
  <c r="Q105" i="11"/>
  <c r="P105" i="11"/>
  <c r="O105" i="11"/>
  <c r="N105" i="11"/>
  <c r="M105" i="11"/>
  <c r="L105" i="11"/>
  <c r="K105" i="11"/>
  <c r="J105" i="11"/>
  <c r="I105" i="11"/>
  <c r="H105" i="11"/>
  <c r="G105" i="11"/>
  <c r="F105" i="11"/>
  <c r="E105" i="11"/>
  <c r="D105" i="11"/>
  <c r="C105" i="11"/>
  <c r="B105" i="11"/>
  <c r="A105" i="11"/>
  <c r="T104" i="11"/>
  <c r="S104" i="11"/>
  <c r="R104" i="11"/>
  <c r="Q104" i="11"/>
  <c r="P104" i="11"/>
  <c r="O104" i="11"/>
  <c r="N104" i="11"/>
  <c r="M104" i="11"/>
  <c r="L104" i="11"/>
  <c r="K104" i="11"/>
  <c r="J104" i="11"/>
  <c r="I104" i="11"/>
  <c r="H104" i="11"/>
  <c r="G104" i="11"/>
  <c r="F104" i="11"/>
  <c r="E104" i="11"/>
  <c r="D104" i="11"/>
  <c r="C104" i="11"/>
  <c r="B104" i="11"/>
  <c r="A104" i="11"/>
  <c r="T103" i="11"/>
  <c r="S103" i="11"/>
  <c r="R103" i="11"/>
  <c r="Q103" i="11"/>
  <c r="P103" i="11"/>
  <c r="O103" i="11"/>
  <c r="N103" i="11"/>
  <c r="M103" i="11"/>
  <c r="L103" i="11"/>
  <c r="K103" i="11"/>
  <c r="J103" i="11"/>
  <c r="I103" i="11"/>
  <c r="H103" i="11"/>
  <c r="G103" i="11"/>
  <c r="F103" i="11"/>
  <c r="E103" i="11"/>
  <c r="D103" i="11"/>
  <c r="C103" i="11"/>
  <c r="B103" i="11"/>
  <c r="A103" i="11"/>
  <c r="T102" i="11"/>
  <c r="S102" i="11"/>
  <c r="R102" i="11"/>
  <c r="Q102" i="11"/>
  <c r="P102" i="11"/>
  <c r="O102" i="11"/>
  <c r="N102" i="11"/>
  <c r="M102" i="11"/>
  <c r="L102" i="11"/>
  <c r="K102" i="11"/>
  <c r="J102" i="11"/>
  <c r="I102" i="11"/>
  <c r="H102" i="11"/>
  <c r="G102" i="11"/>
  <c r="F102" i="11"/>
  <c r="E102" i="11"/>
  <c r="D102" i="11"/>
  <c r="C102" i="11"/>
  <c r="B102" i="11"/>
  <c r="A102" i="11"/>
  <c r="T101" i="11"/>
  <c r="S101" i="11"/>
  <c r="R101" i="11"/>
  <c r="Q101" i="11"/>
  <c r="P101" i="11"/>
  <c r="O101" i="11"/>
  <c r="N101" i="11"/>
  <c r="M101" i="11"/>
  <c r="L101" i="11"/>
  <c r="K101" i="11"/>
  <c r="J101" i="11"/>
  <c r="I101" i="11"/>
  <c r="H101" i="11"/>
  <c r="G101" i="11"/>
  <c r="F101" i="11"/>
  <c r="E101" i="11"/>
  <c r="D101" i="11"/>
  <c r="C101" i="11"/>
  <c r="B101" i="11"/>
  <c r="A101" i="11"/>
  <c r="T100" i="11"/>
  <c r="S100" i="11"/>
  <c r="R100" i="11"/>
  <c r="Q100" i="11"/>
  <c r="P100" i="11"/>
  <c r="O100" i="11"/>
  <c r="N100" i="11"/>
  <c r="M100" i="11"/>
  <c r="L100" i="11"/>
  <c r="K100" i="11"/>
  <c r="J100" i="11"/>
  <c r="I100" i="11"/>
  <c r="H100" i="11"/>
  <c r="G100" i="11"/>
  <c r="F100" i="11"/>
  <c r="E100" i="11"/>
  <c r="D100" i="11"/>
  <c r="C100" i="11"/>
  <c r="B100" i="11"/>
  <c r="A100" i="11"/>
  <c r="T99" i="11"/>
  <c r="S99" i="11"/>
  <c r="R99" i="11"/>
  <c r="Q99" i="11"/>
  <c r="P99" i="11"/>
  <c r="O99" i="11"/>
  <c r="N99" i="11"/>
  <c r="M99" i="11"/>
  <c r="L99" i="11"/>
  <c r="K99" i="11"/>
  <c r="J99" i="11"/>
  <c r="I99" i="11"/>
  <c r="H99" i="11"/>
  <c r="G99" i="11"/>
  <c r="F99" i="11"/>
  <c r="E99" i="11"/>
  <c r="D99" i="11"/>
  <c r="C99" i="11"/>
  <c r="B99" i="11"/>
  <c r="A99" i="11"/>
  <c r="T98" i="11"/>
  <c r="S98" i="11"/>
  <c r="R98" i="11"/>
  <c r="Q98" i="11"/>
  <c r="P98" i="11"/>
  <c r="O98" i="11"/>
  <c r="N98" i="11"/>
  <c r="M98" i="11"/>
  <c r="L98" i="11"/>
  <c r="K98" i="11"/>
  <c r="J98" i="11"/>
  <c r="I98" i="11"/>
  <c r="H98" i="11"/>
  <c r="G98" i="11"/>
  <c r="F98" i="11"/>
  <c r="E98" i="11"/>
  <c r="D98" i="11"/>
  <c r="C98" i="11"/>
  <c r="B98" i="11"/>
  <c r="A98" i="11"/>
  <c r="T97" i="11"/>
  <c r="S97" i="11"/>
  <c r="R97" i="11"/>
  <c r="Q97" i="11"/>
  <c r="P97" i="11"/>
  <c r="O97" i="11"/>
  <c r="N97" i="11"/>
  <c r="M97" i="11"/>
  <c r="L97" i="11"/>
  <c r="K97" i="11"/>
  <c r="J97" i="11"/>
  <c r="I97" i="11"/>
  <c r="H97" i="11"/>
  <c r="G97" i="11"/>
  <c r="F97" i="11"/>
  <c r="E97" i="11"/>
  <c r="D97" i="11"/>
  <c r="C97" i="11"/>
  <c r="B97" i="11"/>
  <c r="A97" i="11"/>
  <c r="T96" i="11"/>
  <c r="S96" i="11"/>
  <c r="R96" i="11"/>
  <c r="Q96" i="11"/>
  <c r="P96" i="11"/>
  <c r="O96" i="11"/>
  <c r="N96" i="11"/>
  <c r="M96" i="11"/>
  <c r="L96" i="11"/>
  <c r="K96" i="11"/>
  <c r="J96" i="11"/>
  <c r="I96" i="11"/>
  <c r="H96" i="11"/>
  <c r="G96" i="11"/>
  <c r="F96" i="11"/>
  <c r="E96" i="11"/>
  <c r="D96" i="11"/>
  <c r="C96" i="11"/>
  <c r="B96" i="11"/>
  <c r="A96" i="11"/>
  <c r="T95" i="11"/>
  <c r="S95" i="11"/>
  <c r="R95" i="11"/>
  <c r="Q95" i="11"/>
  <c r="P95" i="11"/>
  <c r="O95" i="11"/>
  <c r="N95" i="11"/>
  <c r="M95" i="11"/>
  <c r="L95" i="11"/>
  <c r="K95" i="11"/>
  <c r="J95" i="11"/>
  <c r="I95" i="11"/>
  <c r="H95" i="11"/>
  <c r="G95" i="11"/>
  <c r="F95" i="11"/>
  <c r="E95" i="11"/>
  <c r="D95" i="11"/>
  <c r="C95" i="11"/>
  <c r="B95" i="11"/>
  <c r="A95" i="11"/>
  <c r="T94" i="11"/>
  <c r="S94" i="11"/>
  <c r="R94" i="11"/>
  <c r="Q94" i="11"/>
  <c r="P94" i="11"/>
  <c r="O94" i="11"/>
  <c r="N94" i="11"/>
  <c r="M94" i="11"/>
  <c r="L94" i="11"/>
  <c r="K94" i="11"/>
  <c r="J94" i="11"/>
  <c r="I94" i="11"/>
  <c r="H94" i="11"/>
  <c r="G94" i="11"/>
  <c r="F94" i="11"/>
  <c r="E94" i="11"/>
  <c r="D94" i="11"/>
  <c r="C94" i="11"/>
  <c r="B94" i="11"/>
  <c r="A94" i="11"/>
  <c r="T93" i="11"/>
  <c r="S93" i="11"/>
  <c r="R93" i="11"/>
  <c r="Q93" i="11"/>
  <c r="P93" i="11"/>
  <c r="O93" i="11"/>
  <c r="N93" i="11"/>
  <c r="M93" i="11"/>
  <c r="L93" i="11"/>
  <c r="K93" i="11"/>
  <c r="J93" i="11"/>
  <c r="I93" i="11"/>
  <c r="H93" i="11"/>
  <c r="G93" i="11"/>
  <c r="F93" i="11"/>
  <c r="E93" i="11"/>
  <c r="D93" i="11"/>
  <c r="C93" i="11"/>
  <c r="B93" i="11"/>
  <c r="A93" i="11"/>
  <c r="T92" i="11"/>
  <c r="S92" i="11"/>
  <c r="R92" i="11"/>
  <c r="Q92" i="11"/>
  <c r="P92" i="11"/>
  <c r="O92" i="11"/>
  <c r="N92" i="11"/>
  <c r="M92" i="11"/>
  <c r="L92" i="11"/>
  <c r="K92" i="11"/>
  <c r="J92" i="11"/>
  <c r="I92" i="11"/>
  <c r="H92" i="11"/>
  <c r="G92" i="11"/>
  <c r="F92" i="11"/>
  <c r="E92" i="11"/>
  <c r="D92" i="11"/>
  <c r="C92" i="11"/>
  <c r="B92" i="11"/>
  <c r="A92" i="11"/>
  <c r="T91" i="11"/>
  <c r="S91" i="11"/>
  <c r="R91" i="11"/>
  <c r="Q91" i="11"/>
  <c r="P91" i="11"/>
  <c r="O91" i="11"/>
  <c r="N91" i="11"/>
  <c r="M91" i="11"/>
  <c r="L91" i="11"/>
  <c r="K91" i="11"/>
  <c r="J91" i="11"/>
  <c r="I91" i="11"/>
  <c r="H91" i="11"/>
  <c r="G91" i="11"/>
  <c r="F91" i="11"/>
  <c r="E91" i="11"/>
  <c r="D91" i="11"/>
  <c r="C91" i="11"/>
  <c r="B91" i="11"/>
  <c r="A91" i="11"/>
  <c r="T90" i="11"/>
  <c r="S90" i="11"/>
  <c r="R90" i="11"/>
  <c r="Q90" i="11"/>
  <c r="P90" i="11"/>
  <c r="O90" i="11"/>
  <c r="N90" i="11"/>
  <c r="M90" i="11"/>
  <c r="L90" i="11"/>
  <c r="K90" i="11"/>
  <c r="J90" i="11"/>
  <c r="I90" i="11"/>
  <c r="H90" i="11"/>
  <c r="G90" i="11"/>
  <c r="F90" i="11"/>
  <c r="E90" i="11"/>
  <c r="D90" i="11"/>
  <c r="C90" i="11"/>
  <c r="B90" i="11"/>
  <c r="A90" i="11"/>
  <c r="T89" i="11"/>
  <c r="S89" i="11"/>
  <c r="R89" i="11"/>
  <c r="Q89" i="11"/>
  <c r="P89" i="11"/>
  <c r="O89" i="11"/>
  <c r="N89" i="11"/>
  <c r="M89" i="11"/>
  <c r="L89" i="11"/>
  <c r="K89" i="11"/>
  <c r="J89" i="11"/>
  <c r="I89" i="11"/>
  <c r="H89" i="11"/>
  <c r="G89" i="11"/>
  <c r="F89" i="11"/>
  <c r="E89" i="11"/>
  <c r="D89" i="11"/>
  <c r="C89" i="11"/>
  <c r="B89" i="11"/>
  <c r="A89" i="11"/>
  <c r="T88" i="11"/>
  <c r="S88" i="11"/>
  <c r="R88" i="11"/>
  <c r="Q88" i="11"/>
  <c r="P88" i="11"/>
  <c r="O88" i="11"/>
  <c r="N88" i="11"/>
  <c r="M88" i="11"/>
  <c r="L88" i="11"/>
  <c r="K88" i="11"/>
  <c r="J88" i="11"/>
  <c r="I88" i="11"/>
  <c r="H88" i="11"/>
  <c r="G88" i="11"/>
  <c r="F88" i="11"/>
  <c r="E88" i="11"/>
  <c r="D88" i="11"/>
  <c r="C88" i="11"/>
  <c r="B88" i="11"/>
  <c r="A88" i="11"/>
  <c r="T87" i="11"/>
  <c r="S87" i="11"/>
  <c r="R87" i="11"/>
  <c r="Q87" i="11"/>
  <c r="P87" i="11"/>
  <c r="O87" i="11"/>
  <c r="N87" i="11"/>
  <c r="M87" i="11"/>
  <c r="L87" i="11"/>
  <c r="K87" i="11"/>
  <c r="J87" i="11"/>
  <c r="I87" i="11"/>
  <c r="H87" i="11"/>
  <c r="G87" i="11"/>
  <c r="F87" i="11"/>
  <c r="E87" i="11"/>
  <c r="D87" i="11"/>
  <c r="C87" i="11"/>
  <c r="B87" i="11"/>
  <c r="A87" i="11"/>
  <c r="T86" i="11"/>
  <c r="S86" i="11"/>
  <c r="R86" i="11"/>
  <c r="Q86" i="11"/>
  <c r="P86" i="11"/>
  <c r="O86" i="11"/>
  <c r="N86" i="11"/>
  <c r="M86" i="11"/>
  <c r="L86" i="11"/>
  <c r="K86" i="11"/>
  <c r="J86" i="11"/>
  <c r="I86" i="11"/>
  <c r="H86" i="11"/>
  <c r="G86" i="11"/>
  <c r="F86" i="11"/>
  <c r="E86" i="11"/>
  <c r="D86" i="11"/>
  <c r="C86" i="11"/>
  <c r="B86" i="11"/>
  <c r="A86" i="11"/>
  <c r="T85" i="11"/>
  <c r="S85" i="11"/>
  <c r="R85" i="11"/>
  <c r="Q85" i="11"/>
  <c r="P85" i="11"/>
  <c r="O85" i="11"/>
  <c r="N85" i="11"/>
  <c r="M85" i="11"/>
  <c r="L85" i="11"/>
  <c r="K85" i="11"/>
  <c r="J85" i="11"/>
  <c r="I85" i="11"/>
  <c r="H85" i="11"/>
  <c r="G85" i="11"/>
  <c r="F85" i="11"/>
  <c r="E85" i="11"/>
  <c r="D85" i="11"/>
  <c r="C85" i="11"/>
  <c r="B85" i="11"/>
  <c r="A85" i="11"/>
  <c r="T84" i="11"/>
  <c r="S84" i="11"/>
  <c r="R84" i="11"/>
  <c r="Q84" i="11"/>
  <c r="P84" i="11"/>
  <c r="O84" i="11"/>
  <c r="N84" i="11"/>
  <c r="M84" i="11"/>
  <c r="L84" i="11"/>
  <c r="K84" i="11"/>
  <c r="J84" i="11"/>
  <c r="I84" i="11"/>
  <c r="H84" i="11"/>
  <c r="G84" i="11"/>
  <c r="F84" i="11"/>
  <c r="E84" i="11"/>
  <c r="D84" i="11"/>
  <c r="C84" i="11"/>
  <c r="B84" i="11"/>
  <c r="A84" i="11"/>
  <c r="T83" i="11"/>
  <c r="S83" i="11"/>
  <c r="R83" i="11"/>
  <c r="Q83" i="11"/>
  <c r="P83" i="11"/>
  <c r="O83" i="11"/>
  <c r="N83" i="11"/>
  <c r="M83" i="11"/>
  <c r="L83" i="11"/>
  <c r="K83" i="11"/>
  <c r="J83" i="11"/>
  <c r="I83" i="11"/>
  <c r="H83" i="11"/>
  <c r="G83" i="11"/>
  <c r="F83" i="11"/>
  <c r="E83" i="11"/>
  <c r="D83" i="11"/>
  <c r="C83" i="11"/>
  <c r="B83" i="11"/>
  <c r="A83" i="11"/>
  <c r="T82" i="11"/>
  <c r="S82" i="11"/>
  <c r="R82" i="11"/>
  <c r="Q82" i="11"/>
  <c r="P82" i="11"/>
  <c r="O82" i="11"/>
  <c r="N82" i="11"/>
  <c r="M82" i="11"/>
  <c r="L82" i="11"/>
  <c r="K82" i="11"/>
  <c r="J82" i="11"/>
  <c r="I82" i="11"/>
  <c r="H82" i="11"/>
  <c r="G82" i="11"/>
  <c r="F82" i="11"/>
  <c r="E82" i="11"/>
  <c r="D82" i="11"/>
  <c r="C82" i="11"/>
  <c r="B82" i="11"/>
  <c r="A82" i="11"/>
  <c r="T81" i="11"/>
  <c r="S81" i="11"/>
  <c r="R81" i="11"/>
  <c r="Q81" i="11"/>
  <c r="P81" i="11"/>
  <c r="O81" i="11"/>
  <c r="N81" i="11"/>
  <c r="M81" i="11"/>
  <c r="L81" i="11"/>
  <c r="K81" i="11"/>
  <c r="J81" i="11"/>
  <c r="I81" i="11"/>
  <c r="H81" i="11"/>
  <c r="G81" i="11"/>
  <c r="F81" i="11"/>
  <c r="E81" i="11"/>
  <c r="D81" i="11"/>
  <c r="C81" i="11"/>
  <c r="B81" i="11"/>
  <c r="A81" i="11"/>
  <c r="T80" i="11"/>
  <c r="S80" i="11"/>
  <c r="R80" i="11"/>
  <c r="Q80" i="11"/>
  <c r="P80" i="11"/>
  <c r="O80" i="11"/>
  <c r="N80" i="11"/>
  <c r="M80" i="11"/>
  <c r="L80" i="11"/>
  <c r="K80" i="11"/>
  <c r="J80" i="11"/>
  <c r="I80" i="11"/>
  <c r="H80" i="11"/>
  <c r="G80" i="11"/>
  <c r="F80" i="11"/>
  <c r="E80" i="11"/>
  <c r="D80" i="11"/>
  <c r="C80" i="11"/>
  <c r="B80" i="11"/>
  <c r="A80" i="11"/>
  <c r="T79" i="11"/>
  <c r="S79" i="11"/>
  <c r="R79" i="11"/>
  <c r="Q79" i="11"/>
  <c r="P79" i="11"/>
  <c r="O79" i="11"/>
  <c r="N79" i="11"/>
  <c r="M79" i="11"/>
  <c r="L79" i="11"/>
  <c r="K79" i="11"/>
  <c r="J79" i="11"/>
  <c r="I79" i="11"/>
  <c r="H79" i="11"/>
  <c r="G79" i="11"/>
  <c r="F79" i="11"/>
  <c r="E79" i="11"/>
  <c r="D79" i="11"/>
  <c r="C79" i="11"/>
  <c r="B79" i="11"/>
  <c r="A79" i="11"/>
  <c r="T78" i="11"/>
  <c r="S78" i="11"/>
  <c r="R78" i="11"/>
  <c r="Q78" i="11"/>
  <c r="P78" i="11"/>
  <c r="O78" i="11"/>
  <c r="N78" i="11"/>
  <c r="M78" i="11"/>
  <c r="L78" i="11"/>
  <c r="K78" i="11"/>
  <c r="J78" i="11"/>
  <c r="I78" i="11"/>
  <c r="H78" i="11"/>
  <c r="G78" i="11"/>
  <c r="F78" i="11"/>
  <c r="E78" i="11"/>
  <c r="D78" i="11"/>
  <c r="C78" i="11"/>
  <c r="B78" i="11"/>
  <c r="A78" i="11"/>
  <c r="T77" i="11"/>
  <c r="S77" i="11"/>
  <c r="R77" i="11"/>
  <c r="Q77" i="11"/>
  <c r="P77" i="11"/>
  <c r="O77" i="11"/>
  <c r="N77" i="11"/>
  <c r="M77" i="11"/>
  <c r="L77" i="11"/>
  <c r="K77" i="11"/>
  <c r="J77" i="11"/>
  <c r="I77" i="11"/>
  <c r="H77" i="11"/>
  <c r="G77" i="11"/>
  <c r="F77" i="11"/>
  <c r="E77" i="11"/>
  <c r="D77" i="11"/>
  <c r="C77" i="11"/>
  <c r="B77" i="11"/>
  <c r="A77" i="11"/>
  <c r="T76" i="11"/>
  <c r="S76" i="11"/>
  <c r="R76" i="11"/>
  <c r="Q76" i="11"/>
  <c r="P76" i="11"/>
  <c r="O76" i="11"/>
  <c r="N76" i="11"/>
  <c r="M76" i="11"/>
  <c r="L76" i="11"/>
  <c r="K76" i="11"/>
  <c r="J76" i="11"/>
  <c r="I76" i="11"/>
  <c r="H76" i="11"/>
  <c r="G76" i="11"/>
  <c r="F76" i="11"/>
  <c r="E76" i="11"/>
  <c r="D76" i="11"/>
  <c r="C76" i="11"/>
  <c r="B76" i="11"/>
  <c r="A76" i="11"/>
  <c r="T75" i="11"/>
  <c r="S75" i="11"/>
  <c r="R75" i="11"/>
  <c r="Q75" i="11"/>
  <c r="P75" i="11"/>
  <c r="O75" i="11"/>
  <c r="N75" i="11"/>
  <c r="M75" i="11"/>
  <c r="L75" i="11"/>
  <c r="K75" i="11"/>
  <c r="J75" i="11"/>
  <c r="I75" i="11"/>
  <c r="H75" i="11"/>
  <c r="G75" i="11"/>
  <c r="F75" i="11"/>
  <c r="E75" i="11"/>
  <c r="D75" i="11"/>
  <c r="C75" i="11"/>
  <c r="B75" i="11"/>
  <c r="A75" i="11"/>
  <c r="T74" i="11"/>
  <c r="S74" i="11"/>
  <c r="R74" i="11"/>
  <c r="Q74" i="11"/>
  <c r="P74" i="11"/>
  <c r="O74" i="11"/>
  <c r="N74" i="11"/>
  <c r="M74" i="11"/>
  <c r="L74" i="11"/>
  <c r="K74" i="11"/>
  <c r="J74" i="11"/>
  <c r="I74" i="11"/>
  <c r="H74" i="11"/>
  <c r="G74" i="11"/>
  <c r="F74" i="11"/>
  <c r="E74" i="11"/>
  <c r="D74" i="11"/>
  <c r="C74" i="11"/>
  <c r="B74" i="11"/>
  <c r="A74" i="11"/>
  <c r="T73" i="11"/>
  <c r="S73" i="11"/>
  <c r="R73" i="11"/>
  <c r="Q73" i="11"/>
  <c r="P73" i="11"/>
  <c r="O73" i="11"/>
  <c r="N73" i="11"/>
  <c r="M73" i="11"/>
  <c r="L73" i="11"/>
  <c r="K73" i="11"/>
  <c r="J73" i="11"/>
  <c r="I73" i="11"/>
  <c r="H73" i="11"/>
  <c r="G73" i="11"/>
  <c r="F73" i="11"/>
  <c r="E73" i="11"/>
  <c r="D73" i="11"/>
  <c r="C73" i="11"/>
  <c r="B73" i="11"/>
  <c r="A73" i="11"/>
  <c r="T72" i="11"/>
  <c r="S72" i="11"/>
  <c r="R72" i="11"/>
  <c r="Q72" i="11"/>
  <c r="P72" i="11"/>
  <c r="O72" i="11"/>
  <c r="N72" i="11"/>
  <c r="M72" i="11"/>
  <c r="L72" i="11"/>
  <c r="K72" i="11"/>
  <c r="J72" i="11"/>
  <c r="I72" i="11"/>
  <c r="H72" i="11"/>
  <c r="G72" i="11"/>
  <c r="F72" i="11"/>
  <c r="E72" i="11"/>
  <c r="D72" i="11"/>
  <c r="C72" i="11"/>
  <c r="B72" i="11"/>
  <c r="A72" i="11"/>
  <c r="T71" i="11"/>
  <c r="S71" i="11"/>
  <c r="R71" i="11"/>
  <c r="Q71" i="11"/>
  <c r="P71" i="11"/>
  <c r="O71" i="11"/>
  <c r="N71" i="11"/>
  <c r="M71" i="11"/>
  <c r="L71" i="11"/>
  <c r="K71" i="11"/>
  <c r="J71" i="11"/>
  <c r="I71" i="11"/>
  <c r="H71" i="11"/>
  <c r="G71" i="11"/>
  <c r="F71" i="11"/>
  <c r="E71" i="11"/>
  <c r="D71" i="11"/>
  <c r="C71" i="11"/>
  <c r="B71" i="11"/>
  <c r="A71" i="11"/>
  <c r="T70" i="11"/>
  <c r="S70" i="11"/>
  <c r="R70" i="11"/>
  <c r="Q70" i="11"/>
  <c r="P70" i="11"/>
  <c r="O70" i="11"/>
  <c r="N70" i="11"/>
  <c r="M70" i="11"/>
  <c r="L70" i="11"/>
  <c r="K70" i="11"/>
  <c r="J70" i="11"/>
  <c r="I70" i="11"/>
  <c r="H70" i="11"/>
  <c r="G70" i="11"/>
  <c r="F70" i="11"/>
  <c r="E70" i="11"/>
  <c r="D70" i="11"/>
  <c r="C70" i="11"/>
  <c r="B70" i="11"/>
  <c r="A70" i="11"/>
  <c r="S69" i="11"/>
  <c r="R69" i="11"/>
  <c r="Q69" i="11"/>
  <c r="P69" i="11"/>
  <c r="O69" i="11"/>
  <c r="N69" i="11"/>
  <c r="M69" i="11"/>
  <c r="L69" i="11"/>
  <c r="K69" i="11"/>
  <c r="J69" i="11"/>
  <c r="I69" i="11"/>
  <c r="H69" i="11"/>
  <c r="G69" i="11"/>
  <c r="F69" i="11"/>
  <c r="E69" i="11"/>
  <c r="D69" i="11"/>
  <c r="C69" i="11"/>
  <c r="B69" i="11"/>
  <c r="A69" i="11"/>
  <c r="B148" i="10"/>
  <c r="A148" i="10"/>
  <c r="B147" i="10"/>
  <c r="A147" i="10"/>
  <c r="B146" i="10"/>
  <c r="A146" i="10"/>
  <c r="B145" i="10"/>
  <c r="A145" i="10"/>
  <c r="B144" i="10"/>
  <c r="A144" i="10"/>
  <c r="B143" i="10"/>
  <c r="A143" i="10"/>
  <c r="B142" i="10"/>
  <c r="A142" i="10"/>
  <c r="B141" i="10"/>
  <c r="A141" i="10"/>
  <c r="B140" i="10"/>
  <c r="A140" i="10"/>
  <c r="B139" i="10"/>
  <c r="A139" i="10"/>
  <c r="B138" i="10"/>
  <c r="A138" i="10"/>
  <c r="B137" i="10"/>
  <c r="A137" i="10"/>
  <c r="B136" i="10"/>
  <c r="A136" i="10"/>
  <c r="B135" i="10"/>
  <c r="A135" i="10"/>
  <c r="B134" i="10"/>
  <c r="A134" i="10"/>
  <c r="B133" i="10"/>
  <c r="A133" i="10"/>
  <c r="T129" i="10"/>
  <c r="S129" i="10"/>
  <c r="R129" i="10"/>
  <c r="Q129" i="10"/>
  <c r="P129" i="10"/>
  <c r="O129" i="10"/>
  <c r="N129" i="10"/>
  <c r="M129" i="10"/>
  <c r="L129" i="10"/>
  <c r="K129" i="10"/>
  <c r="J129" i="10"/>
  <c r="I129" i="10"/>
  <c r="H129" i="10"/>
  <c r="G129" i="10"/>
  <c r="F129" i="10"/>
  <c r="E129" i="10"/>
  <c r="D129" i="10"/>
  <c r="C129" i="10"/>
  <c r="B129" i="10"/>
  <c r="A129" i="10"/>
  <c r="T128" i="10"/>
  <c r="S128" i="10"/>
  <c r="R128" i="10"/>
  <c r="Q128" i="10"/>
  <c r="P128" i="10"/>
  <c r="O128" i="10"/>
  <c r="N128" i="10"/>
  <c r="M128" i="10"/>
  <c r="L128" i="10"/>
  <c r="K128" i="10"/>
  <c r="J128" i="10"/>
  <c r="I128" i="10"/>
  <c r="H128" i="10"/>
  <c r="G128" i="10"/>
  <c r="F128" i="10"/>
  <c r="E128" i="10"/>
  <c r="D128" i="10"/>
  <c r="C128" i="10"/>
  <c r="B128" i="10"/>
  <c r="A128" i="10"/>
  <c r="T127" i="10"/>
  <c r="S127" i="10"/>
  <c r="R127" i="10"/>
  <c r="Q127" i="10"/>
  <c r="P127" i="10"/>
  <c r="O127" i="10"/>
  <c r="N127" i="10"/>
  <c r="M127" i="10"/>
  <c r="L127" i="10"/>
  <c r="K127" i="10"/>
  <c r="J127" i="10"/>
  <c r="I127" i="10"/>
  <c r="H127" i="10"/>
  <c r="G127" i="10"/>
  <c r="F127" i="10"/>
  <c r="E127" i="10"/>
  <c r="D127" i="10"/>
  <c r="C127" i="10"/>
  <c r="B127" i="10"/>
  <c r="A127" i="10"/>
  <c r="T126" i="10"/>
  <c r="S126" i="10"/>
  <c r="R126" i="10"/>
  <c r="Q126" i="10"/>
  <c r="P126" i="10"/>
  <c r="O126" i="10"/>
  <c r="N126" i="10"/>
  <c r="M126" i="10"/>
  <c r="L126" i="10"/>
  <c r="K126" i="10"/>
  <c r="J126" i="10"/>
  <c r="I126" i="10"/>
  <c r="H126" i="10"/>
  <c r="G126" i="10"/>
  <c r="F126" i="10"/>
  <c r="E126" i="10"/>
  <c r="D126" i="10"/>
  <c r="C126" i="10"/>
  <c r="B126" i="10"/>
  <c r="A126" i="10"/>
  <c r="T125" i="10"/>
  <c r="S125" i="10"/>
  <c r="R125" i="10"/>
  <c r="Q125" i="10"/>
  <c r="P125" i="10"/>
  <c r="O125" i="10"/>
  <c r="N125" i="10"/>
  <c r="M125" i="10"/>
  <c r="L125" i="10"/>
  <c r="K125" i="10"/>
  <c r="J125" i="10"/>
  <c r="I125" i="10"/>
  <c r="H125" i="10"/>
  <c r="G125" i="10"/>
  <c r="F125" i="10"/>
  <c r="E125" i="10"/>
  <c r="D125" i="10"/>
  <c r="C125" i="10"/>
  <c r="B125" i="10"/>
  <c r="A125" i="10"/>
  <c r="T124" i="10"/>
  <c r="S124" i="10"/>
  <c r="R124" i="10"/>
  <c r="Q124" i="10"/>
  <c r="P124" i="10"/>
  <c r="O124" i="10"/>
  <c r="N124" i="10"/>
  <c r="M124" i="10"/>
  <c r="L124" i="10"/>
  <c r="K124" i="10"/>
  <c r="J124" i="10"/>
  <c r="I124" i="10"/>
  <c r="H124" i="10"/>
  <c r="G124" i="10"/>
  <c r="F124" i="10"/>
  <c r="E124" i="10"/>
  <c r="D124" i="10"/>
  <c r="C124" i="10"/>
  <c r="B124" i="10"/>
  <c r="A124" i="10"/>
  <c r="T123" i="10"/>
  <c r="S123" i="10"/>
  <c r="R123" i="10"/>
  <c r="Q123" i="10"/>
  <c r="P123" i="10"/>
  <c r="O123" i="10"/>
  <c r="N123" i="10"/>
  <c r="M123" i="10"/>
  <c r="L123" i="10"/>
  <c r="K123" i="10"/>
  <c r="J123" i="10"/>
  <c r="I123" i="10"/>
  <c r="H123" i="10"/>
  <c r="G123" i="10"/>
  <c r="F123" i="10"/>
  <c r="E123" i="10"/>
  <c r="D123" i="10"/>
  <c r="C123" i="10"/>
  <c r="B123" i="10"/>
  <c r="A123" i="10"/>
  <c r="T122" i="10"/>
  <c r="S122" i="10"/>
  <c r="R122" i="10"/>
  <c r="Q122" i="10"/>
  <c r="P122" i="10"/>
  <c r="O122" i="10"/>
  <c r="N122" i="10"/>
  <c r="M122" i="10"/>
  <c r="L122" i="10"/>
  <c r="K122" i="10"/>
  <c r="J122" i="10"/>
  <c r="I122" i="10"/>
  <c r="H122" i="10"/>
  <c r="G122" i="10"/>
  <c r="F122" i="10"/>
  <c r="E122" i="10"/>
  <c r="D122" i="10"/>
  <c r="C122" i="10"/>
  <c r="B122" i="10"/>
  <c r="A122" i="10"/>
  <c r="T121" i="10"/>
  <c r="S121" i="10"/>
  <c r="R121" i="10"/>
  <c r="Q121" i="10"/>
  <c r="P121" i="10"/>
  <c r="O121" i="10"/>
  <c r="N121" i="10"/>
  <c r="M121" i="10"/>
  <c r="L121" i="10"/>
  <c r="K121" i="10"/>
  <c r="J121" i="10"/>
  <c r="I121" i="10"/>
  <c r="H121" i="10"/>
  <c r="G121" i="10"/>
  <c r="F121" i="10"/>
  <c r="E121" i="10"/>
  <c r="D121" i="10"/>
  <c r="C121" i="10"/>
  <c r="B121" i="10"/>
  <c r="A121" i="10"/>
  <c r="T120" i="10"/>
  <c r="S120" i="10"/>
  <c r="R120" i="10"/>
  <c r="Q120" i="10"/>
  <c r="P120" i="10"/>
  <c r="O120" i="10"/>
  <c r="N120" i="10"/>
  <c r="M120" i="10"/>
  <c r="L120" i="10"/>
  <c r="K120" i="10"/>
  <c r="J120" i="10"/>
  <c r="I120" i="10"/>
  <c r="H120" i="10"/>
  <c r="G120" i="10"/>
  <c r="F120" i="10"/>
  <c r="E120" i="10"/>
  <c r="D120" i="10"/>
  <c r="C120" i="10"/>
  <c r="B120" i="10"/>
  <c r="A120" i="10"/>
  <c r="T119" i="10"/>
  <c r="S119" i="10"/>
  <c r="R119" i="10"/>
  <c r="Q119" i="10"/>
  <c r="P119" i="10"/>
  <c r="O119" i="10"/>
  <c r="N119" i="10"/>
  <c r="M119" i="10"/>
  <c r="L119" i="10"/>
  <c r="K119" i="10"/>
  <c r="J119" i="10"/>
  <c r="I119" i="10"/>
  <c r="H119" i="10"/>
  <c r="G119" i="10"/>
  <c r="F119" i="10"/>
  <c r="E119" i="10"/>
  <c r="D119" i="10"/>
  <c r="C119" i="10"/>
  <c r="B119" i="10"/>
  <c r="A119" i="10"/>
  <c r="T118" i="10"/>
  <c r="S118" i="10"/>
  <c r="R118" i="10"/>
  <c r="Q118" i="10"/>
  <c r="P118" i="10"/>
  <c r="O118" i="10"/>
  <c r="N118" i="10"/>
  <c r="M118" i="10"/>
  <c r="L118" i="10"/>
  <c r="K118" i="10"/>
  <c r="J118" i="10"/>
  <c r="I118" i="10"/>
  <c r="H118" i="10"/>
  <c r="G118" i="10"/>
  <c r="F118" i="10"/>
  <c r="E118" i="10"/>
  <c r="D118" i="10"/>
  <c r="C118" i="10"/>
  <c r="B118" i="10"/>
  <c r="A118" i="10"/>
  <c r="T117" i="10"/>
  <c r="S117" i="10"/>
  <c r="R117" i="10"/>
  <c r="Q117" i="10"/>
  <c r="P117" i="10"/>
  <c r="O117" i="10"/>
  <c r="N117" i="10"/>
  <c r="M117" i="10"/>
  <c r="L117" i="10"/>
  <c r="K117" i="10"/>
  <c r="J117" i="10"/>
  <c r="I117" i="10"/>
  <c r="H117" i="10"/>
  <c r="G117" i="10"/>
  <c r="F117" i="10"/>
  <c r="E117" i="10"/>
  <c r="D117" i="10"/>
  <c r="C117" i="10"/>
  <c r="B117" i="10"/>
  <c r="A117" i="10"/>
  <c r="T116" i="10"/>
  <c r="S116" i="10"/>
  <c r="R116" i="10"/>
  <c r="Q116" i="10"/>
  <c r="P116" i="10"/>
  <c r="O116" i="10"/>
  <c r="N116" i="10"/>
  <c r="M116" i="10"/>
  <c r="L116" i="10"/>
  <c r="K116" i="10"/>
  <c r="J116" i="10"/>
  <c r="I116" i="10"/>
  <c r="H116" i="10"/>
  <c r="G116" i="10"/>
  <c r="F116" i="10"/>
  <c r="E116" i="10"/>
  <c r="D116" i="10"/>
  <c r="C116" i="10"/>
  <c r="B116" i="10"/>
  <c r="A116" i="10"/>
  <c r="T115" i="10"/>
  <c r="S115" i="10"/>
  <c r="R115" i="10"/>
  <c r="Q115" i="10"/>
  <c r="P115" i="10"/>
  <c r="O115" i="10"/>
  <c r="N115" i="10"/>
  <c r="M115" i="10"/>
  <c r="L115" i="10"/>
  <c r="K115" i="10"/>
  <c r="J115" i="10"/>
  <c r="I115" i="10"/>
  <c r="H115" i="10"/>
  <c r="G115" i="10"/>
  <c r="F115" i="10"/>
  <c r="E115" i="10"/>
  <c r="D115" i="10"/>
  <c r="C115" i="10"/>
  <c r="B115" i="10"/>
  <c r="A115" i="10"/>
  <c r="T114" i="10"/>
  <c r="S114" i="10"/>
  <c r="R114" i="10"/>
  <c r="Q114" i="10"/>
  <c r="P114" i="10"/>
  <c r="O114" i="10"/>
  <c r="N114" i="10"/>
  <c r="M114" i="10"/>
  <c r="L114" i="10"/>
  <c r="K114" i="10"/>
  <c r="J114" i="10"/>
  <c r="I114" i="10"/>
  <c r="H114" i="10"/>
  <c r="G114" i="10"/>
  <c r="F114" i="10"/>
  <c r="E114" i="10"/>
  <c r="D114" i="10"/>
  <c r="C114" i="10"/>
  <c r="B114" i="10"/>
  <c r="A114" i="10"/>
  <c r="T113" i="10"/>
  <c r="S113" i="10"/>
  <c r="R113" i="10"/>
  <c r="Q113" i="10"/>
  <c r="P113" i="10"/>
  <c r="O113" i="10"/>
  <c r="N113" i="10"/>
  <c r="M113" i="10"/>
  <c r="L113" i="10"/>
  <c r="K113" i="10"/>
  <c r="J113" i="10"/>
  <c r="I113" i="10"/>
  <c r="H113" i="10"/>
  <c r="G113" i="10"/>
  <c r="F113" i="10"/>
  <c r="E113" i="10"/>
  <c r="D113" i="10"/>
  <c r="C113" i="10"/>
  <c r="B113" i="10"/>
  <c r="A113" i="10"/>
  <c r="T112" i="10"/>
  <c r="S112" i="10"/>
  <c r="R112" i="10"/>
  <c r="Q112" i="10"/>
  <c r="P112" i="10"/>
  <c r="O112" i="10"/>
  <c r="N112" i="10"/>
  <c r="M112" i="10"/>
  <c r="L112" i="10"/>
  <c r="K112" i="10"/>
  <c r="J112" i="10"/>
  <c r="I112" i="10"/>
  <c r="H112" i="10"/>
  <c r="G112" i="10"/>
  <c r="F112" i="10"/>
  <c r="E112" i="10"/>
  <c r="D112" i="10"/>
  <c r="C112" i="10"/>
  <c r="B112" i="10"/>
  <c r="A112" i="10"/>
  <c r="T111" i="10"/>
  <c r="S111" i="10"/>
  <c r="R111" i="10"/>
  <c r="Q111" i="10"/>
  <c r="P111" i="10"/>
  <c r="O111" i="10"/>
  <c r="N111" i="10"/>
  <c r="M111" i="10"/>
  <c r="L111" i="10"/>
  <c r="K111" i="10"/>
  <c r="J111" i="10"/>
  <c r="I111" i="10"/>
  <c r="H111" i="10"/>
  <c r="G111" i="10"/>
  <c r="F111" i="10"/>
  <c r="E111" i="10"/>
  <c r="D111" i="10"/>
  <c r="C111" i="10"/>
  <c r="B111" i="10"/>
  <c r="A111" i="10"/>
  <c r="T110" i="10"/>
  <c r="S110" i="10"/>
  <c r="R110" i="10"/>
  <c r="Q110" i="10"/>
  <c r="P110" i="10"/>
  <c r="O110" i="10"/>
  <c r="N110" i="10"/>
  <c r="M110" i="10"/>
  <c r="L110" i="10"/>
  <c r="K110" i="10"/>
  <c r="J110" i="10"/>
  <c r="I110" i="10"/>
  <c r="H110" i="10"/>
  <c r="G110" i="10"/>
  <c r="F110" i="10"/>
  <c r="E110" i="10"/>
  <c r="D110" i="10"/>
  <c r="C110" i="10"/>
  <c r="B110" i="10"/>
  <c r="A110" i="10"/>
  <c r="T109" i="10"/>
  <c r="S109" i="10"/>
  <c r="R109" i="10"/>
  <c r="Q109" i="10"/>
  <c r="P109" i="10"/>
  <c r="O109" i="10"/>
  <c r="N109" i="10"/>
  <c r="M109" i="10"/>
  <c r="L109" i="10"/>
  <c r="K109" i="10"/>
  <c r="J109" i="10"/>
  <c r="I109" i="10"/>
  <c r="H109" i="10"/>
  <c r="G109" i="10"/>
  <c r="F109" i="10"/>
  <c r="E109" i="10"/>
  <c r="D109" i="10"/>
  <c r="C109" i="10"/>
  <c r="B109" i="10"/>
  <c r="A109" i="10"/>
  <c r="T108" i="10"/>
  <c r="S108" i="10"/>
  <c r="R108" i="10"/>
  <c r="Q108" i="10"/>
  <c r="P108" i="10"/>
  <c r="O108" i="10"/>
  <c r="N108" i="10"/>
  <c r="M108" i="10"/>
  <c r="L108" i="10"/>
  <c r="K108" i="10"/>
  <c r="J108" i="10"/>
  <c r="I108" i="10"/>
  <c r="H108" i="10"/>
  <c r="G108" i="10"/>
  <c r="F108" i="10"/>
  <c r="E108" i="10"/>
  <c r="D108" i="10"/>
  <c r="C108" i="10"/>
  <c r="B108" i="10"/>
  <c r="A108" i="10"/>
  <c r="T107" i="10"/>
  <c r="S107" i="10"/>
  <c r="R107" i="10"/>
  <c r="Q107" i="10"/>
  <c r="P107" i="10"/>
  <c r="O107" i="10"/>
  <c r="N107" i="10"/>
  <c r="M107" i="10"/>
  <c r="L107" i="10"/>
  <c r="K107" i="10"/>
  <c r="J107" i="10"/>
  <c r="I107" i="10"/>
  <c r="H107" i="10"/>
  <c r="G107" i="10"/>
  <c r="F107" i="10"/>
  <c r="E107" i="10"/>
  <c r="D107" i="10"/>
  <c r="C107" i="10"/>
  <c r="B107" i="10"/>
  <c r="A107" i="10"/>
  <c r="T106" i="10"/>
  <c r="S106" i="10"/>
  <c r="R106" i="10"/>
  <c r="Q106" i="10"/>
  <c r="P106" i="10"/>
  <c r="O106" i="10"/>
  <c r="N106" i="10"/>
  <c r="M106" i="10"/>
  <c r="L106" i="10"/>
  <c r="K106" i="10"/>
  <c r="J106" i="10"/>
  <c r="I106" i="10"/>
  <c r="H106" i="10"/>
  <c r="G106" i="10"/>
  <c r="F106" i="10"/>
  <c r="E106" i="10"/>
  <c r="D106" i="10"/>
  <c r="C106" i="10"/>
  <c r="B106" i="10"/>
  <c r="A106" i="10"/>
  <c r="T105" i="10"/>
  <c r="S105" i="10"/>
  <c r="R105" i="10"/>
  <c r="Q105" i="10"/>
  <c r="P105" i="10"/>
  <c r="O105" i="10"/>
  <c r="N105" i="10"/>
  <c r="M105" i="10"/>
  <c r="L105" i="10"/>
  <c r="K105" i="10"/>
  <c r="J105" i="10"/>
  <c r="I105" i="10"/>
  <c r="H105" i="10"/>
  <c r="G105" i="10"/>
  <c r="F105" i="10"/>
  <c r="E105" i="10"/>
  <c r="D105" i="10"/>
  <c r="C105" i="10"/>
  <c r="B105" i="10"/>
  <c r="A105" i="10"/>
  <c r="T104" i="10"/>
  <c r="S104" i="10"/>
  <c r="R104" i="10"/>
  <c r="Q104" i="10"/>
  <c r="P104" i="10"/>
  <c r="O104" i="10"/>
  <c r="N104" i="10"/>
  <c r="M104" i="10"/>
  <c r="L104" i="10"/>
  <c r="K104" i="10"/>
  <c r="J104" i="10"/>
  <c r="I104" i="10"/>
  <c r="H104" i="10"/>
  <c r="G104" i="10"/>
  <c r="F104" i="10"/>
  <c r="E104" i="10"/>
  <c r="D104" i="10"/>
  <c r="C104" i="10"/>
  <c r="B104" i="10"/>
  <c r="A104" i="10"/>
  <c r="T103" i="10"/>
  <c r="S103" i="10"/>
  <c r="R103" i="10"/>
  <c r="Q103" i="10"/>
  <c r="P103" i="10"/>
  <c r="O103" i="10"/>
  <c r="N103" i="10"/>
  <c r="M103" i="10"/>
  <c r="L103" i="10"/>
  <c r="K103" i="10"/>
  <c r="J103" i="10"/>
  <c r="I103" i="10"/>
  <c r="H103" i="10"/>
  <c r="G103" i="10"/>
  <c r="F103" i="10"/>
  <c r="E103" i="10"/>
  <c r="D103" i="10"/>
  <c r="C103" i="10"/>
  <c r="B103" i="10"/>
  <c r="A103" i="10"/>
  <c r="T102" i="10"/>
  <c r="S102" i="10"/>
  <c r="R102" i="10"/>
  <c r="Q102" i="10"/>
  <c r="P102" i="10"/>
  <c r="O102" i="10"/>
  <c r="N102" i="10"/>
  <c r="M102" i="10"/>
  <c r="L102" i="10"/>
  <c r="K102" i="10"/>
  <c r="J102" i="10"/>
  <c r="I102" i="10"/>
  <c r="H102" i="10"/>
  <c r="G102" i="10"/>
  <c r="F102" i="10"/>
  <c r="E102" i="10"/>
  <c r="D102" i="10"/>
  <c r="C102" i="10"/>
  <c r="B102" i="10"/>
  <c r="A102" i="10"/>
  <c r="T101" i="10"/>
  <c r="S101" i="10"/>
  <c r="R101" i="10"/>
  <c r="Q101" i="10"/>
  <c r="P101" i="10"/>
  <c r="O101" i="10"/>
  <c r="N101" i="10"/>
  <c r="M101" i="10"/>
  <c r="L101" i="10"/>
  <c r="K101" i="10"/>
  <c r="J101" i="10"/>
  <c r="I101" i="10"/>
  <c r="H101" i="10"/>
  <c r="G101" i="10"/>
  <c r="F101" i="10"/>
  <c r="E101" i="10"/>
  <c r="D101" i="10"/>
  <c r="C101" i="10"/>
  <c r="B101" i="10"/>
  <c r="A101" i="10"/>
  <c r="T100" i="10"/>
  <c r="S100" i="10"/>
  <c r="R100" i="10"/>
  <c r="Q100" i="10"/>
  <c r="P100" i="10"/>
  <c r="O100" i="10"/>
  <c r="N100" i="10"/>
  <c r="M100" i="10"/>
  <c r="L100" i="10"/>
  <c r="K100" i="10"/>
  <c r="J100" i="10"/>
  <c r="I100" i="10"/>
  <c r="H100" i="10"/>
  <c r="G100" i="10"/>
  <c r="F100" i="10"/>
  <c r="E100" i="10"/>
  <c r="D100" i="10"/>
  <c r="C100" i="10"/>
  <c r="B100" i="10"/>
  <c r="A100" i="10"/>
  <c r="T99" i="10"/>
  <c r="S99" i="10"/>
  <c r="R99" i="10"/>
  <c r="Q99" i="10"/>
  <c r="P99" i="10"/>
  <c r="O99" i="10"/>
  <c r="N99" i="10"/>
  <c r="M99" i="10"/>
  <c r="L99" i="10"/>
  <c r="K99" i="10"/>
  <c r="J99" i="10"/>
  <c r="I99" i="10"/>
  <c r="H99" i="10"/>
  <c r="G99" i="10"/>
  <c r="F99" i="10"/>
  <c r="E99" i="10"/>
  <c r="D99" i="10"/>
  <c r="C99" i="10"/>
  <c r="B99" i="10"/>
  <c r="A99" i="10"/>
  <c r="T98" i="10"/>
  <c r="S98" i="10"/>
  <c r="R98" i="10"/>
  <c r="Q98" i="10"/>
  <c r="P98" i="10"/>
  <c r="O98" i="10"/>
  <c r="N98" i="10"/>
  <c r="M98" i="10"/>
  <c r="L98" i="10"/>
  <c r="K98" i="10"/>
  <c r="J98" i="10"/>
  <c r="I98" i="10"/>
  <c r="H98" i="10"/>
  <c r="G98" i="10"/>
  <c r="F98" i="10"/>
  <c r="E98" i="10"/>
  <c r="D98" i="10"/>
  <c r="C98" i="10"/>
  <c r="B98" i="10"/>
  <c r="A98" i="10"/>
  <c r="T97" i="10"/>
  <c r="S97" i="10"/>
  <c r="R97" i="10"/>
  <c r="Q97" i="10"/>
  <c r="P97" i="10"/>
  <c r="O97" i="10"/>
  <c r="N97" i="10"/>
  <c r="M97" i="10"/>
  <c r="L97" i="10"/>
  <c r="K97" i="10"/>
  <c r="J97" i="10"/>
  <c r="I97" i="10"/>
  <c r="H97" i="10"/>
  <c r="G97" i="10"/>
  <c r="F97" i="10"/>
  <c r="E97" i="10"/>
  <c r="D97" i="10"/>
  <c r="C97" i="10"/>
  <c r="B97" i="10"/>
  <c r="A97" i="10"/>
  <c r="T96" i="10"/>
  <c r="S96" i="10"/>
  <c r="R96" i="10"/>
  <c r="Q96" i="10"/>
  <c r="P96" i="10"/>
  <c r="O96" i="10"/>
  <c r="N96" i="10"/>
  <c r="M96" i="10"/>
  <c r="L96" i="10"/>
  <c r="K96" i="10"/>
  <c r="J96" i="10"/>
  <c r="I96" i="10"/>
  <c r="H96" i="10"/>
  <c r="G96" i="10"/>
  <c r="F96" i="10"/>
  <c r="E96" i="10"/>
  <c r="D96" i="10"/>
  <c r="C96" i="10"/>
  <c r="B96" i="10"/>
  <c r="A96" i="10"/>
  <c r="T95" i="10"/>
  <c r="S95" i="10"/>
  <c r="R95" i="10"/>
  <c r="Q95" i="10"/>
  <c r="P95" i="10"/>
  <c r="O95" i="10"/>
  <c r="N95" i="10"/>
  <c r="M95" i="10"/>
  <c r="L95" i="10"/>
  <c r="K95" i="10"/>
  <c r="J95" i="10"/>
  <c r="I95" i="10"/>
  <c r="H95" i="10"/>
  <c r="G95" i="10"/>
  <c r="F95" i="10"/>
  <c r="E95" i="10"/>
  <c r="D95" i="10"/>
  <c r="C95" i="10"/>
  <c r="B95" i="10"/>
  <c r="A95" i="10"/>
  <c r="T94" i="10"/>
  <c r="S94" i="10"/>
  <c r="R94" i="10"/>
  <c r="Q94" i="10"/>
  <c r="P94" i="10"/>
  <c r="O94" i="10"/>
  <c r="N94" i="10"/>
  <c r="M94" i="10"/>
  <c r="L94" i="10"/>
  <c r="K94" i="10"/>
  <c r="J94" i="10"/>
  <c r="I94" i="10"/>
  <c r="H94" i="10"/>
  <c r="G94" i="10"/>
  <c r="F94" i="10"/>
  <c r="E94" i="10"/>
  <c r="D94" i="10"/>
  <c r="C94" i="10"/>
  <c r="B94" i="10"/>
  <c r="A94" i="10"/>
  <c r="T93" i="10"/>
  <c r="S93" i="10"/>
  <c r="R93" i="10"/>
  <c r="Q93" i="10"/>
  <c r="P93" i="10"/>
  <c r="O93" i="10"/>
  <c r="N93" i="10"/>
  <c r="M93" i="10"/>
  <c r="L93" i="10"/>
  <c r="K93" i="10"/>
  <c r="J93" i="10"/>
  <c r="I93" i="10"/>
  <c r="H93" i="10"/>
  <c r="G93" i="10"/>
  <c r="F93" i="10"/>
  <c r="E93" i="10"/>
  <c r="D93" i="10"/>
  <c r="C93" i="10"/>
  <c r="B93" i="10"/>
  <c r="A93" i="10"/>
  <c r="T92" i="10"/>
  <c r="S92" i="10"/>
  <c r="R92" i="10"/>
  <c r="Q92" i="10"/>
  <c r="P92" i="10"/>
  <c r="O92" i="10"/>
  <c r="N92" i="10"/>
  <c r="M92" i="10"/>
  <c r="L92" i="10"/>
  <c r="K92" i="10"/>
  <c r="J92" i="10"/>
  <c r="I92" i="10"/>
  <c r="H92" i="10"/>
  <c r="G92" i="10"/>
  <c r="F92" i="10"/>
  <c r="E92" i="10"/>
  <c r="D92" i="10"/>
  <c r="C92" i="10"/>
  <c r="B92" i="10"/>
  <c r="A92" i="10"/>
  <c r="T91" i="10"/>
  <c r="S91" i="10"/>
  <c r="R91" i="10"/>
  <c r="Q91" i="10"/>
  <c r="P91" i="10"/>
  <c r="O91" i="10"/>
  <c r="N91" i="10"/>
  <c r="M91" i="10"/>
  <c r="L91" i="10"/>
  <c r="K91" i="10"/>
  <c r="J91" i="10"/>
  <c r="I91" i="10"/>
  <c r="H91" i="10"/>
  <c r="G91" i="10"/>
  <c r="F91" i="10"/>
  <c r="E91" i="10"/>
  <c r="D91" i="10"/>
  <c r="C91" i="10"/>
  <c r="B91" i="10"/>
  <c r="A91" i="10"/>
  <c r="T90" i="10"/>
  <c r="S90" i="10"/>
  <c r="R90" i="10"/>
  <c r="Q90" i="10"/>
  <c r="P90" i="10"/>
  <c r="O90" i="10"/>
  <c r="N90" i="10"/>
  <c r="M90" i="10"/>
  <c r="L90" i="10"/>
  <c r="K90" i="10"/>
  <c r="J90" i="10"/>
  <c r="I90" i="10"/>
  <c r="H90" i="10"/>
  <c r="G90" i="10"/>
  <c r="F90" i="10"/>
  <c r="E90" i="10"/>
  <c r="D90" i="10"/>
  <c r="C90" i="10"/>
  <c r="B90" i="10"/>
  <c r="A90" i="10"/>
  <c r="T89" i="10"/>
  <c r="S89" i="10"/>
  <c r="R89" i="10"/>
  <c r="Q89" i="10"/>
  <c r="P89" i="10"/>
  <c r="O89" i="10"/>
  <c r="N89" i="10"/>
  <c r="M89" i="10"/>
  <c r="L89" i="10"/>
  <c r="K89" i="10"/>
  <c r="J89" i="10"/>
  <c r="I89" i="10"/>
  <c r="H89" i="10"/>
  <c r="G89" i="10"/>
  <c r="F89" i="10"/>
  <c r="E89" i="10"/>
  <c r="D89" i="10"/>
  <c r="C89" i="10"/>
  <c r="B89" i="10"/>
  <c r="A89" i="10"/>
  <c r="T88" i="10"/>
  <c r="S88" i="10"/>
  <c r="R88" i="10"/>
  <c r="Q88" i="10"/>
  <c r="P88" i="10"/>
  <c r="O88" i="10"/>
  <c r="N88" i="10"/>
  <c r="M88" i="10"/>
  <c r="L88" i="10"/>
  <c r="K88" i="10"/>
  <c r="J88" i="10"/>
  <c r="I88" i="10"/>
  <c r="H88" i="10"/>
  <c r="G88" i="10"/>
  <c r="F88" i="10"/>
  <c r="E88" i="10"/>
  <c r="D88" i="10"/>
  <c r="C88" i="10"/>
  <c r="B88" i="10"/>
  <c r="A88" i="10"/>
  <c r="T87" i="10"/>
  <c r="S87" i="10"/>
  <c r="R87" i="10"/>
  <c r="Q87" i="10"/>
  <c r="P87" i="10"/>
  <c r="O87" i="10"/>
  <c r="N87" i="10"/>
  <c r="M87" i="10"/>
  <c r="L87" i="10"/>
  <c r="K87" i="10"/>
  <c r="J87" i="10"/>
  <c r="I87" i="10"/>
  <c r="H87" i="10"/>
  <c r="G87" i="10"/>
  <c r="F87" i="10"/>
  <c r="E87" i="10"/>
  <c r="D87" i="10"/>
  <c r="C87" i="10"/>
  <c r="B87" i="10"/>
  <c r="A87" i="10"/>
  <c r="T86" i="10"/>
  <c r="S86" i="10"/>
  <c r="R86" i="10"/>
  <c r="Q86" i="10"/>
  <c r="P86" i="10"/>
  <c r="O86" i="10"/>
  <c r="N86" i="10"/>
  <c r="M86" i="10"/>
  <c r="L86" i="10"/>
  <c r="K86" i="10"/>
  <c r="J86" i="10"/>
  <c r="I86" i="10"/>
  <c r="H86" i="10"/>
  <c r="G86" i="10"/>
  <c r="F86" i="10"/>
  <c r="E86" i="10"/>
  <c r="D86" i="10"/>
  <c r="C86" i="10"/>
  <c r="B86" i="10"/>
  <c r="A86" i="10"/>
  <c r="T85" i="10"/>
  <c r="S85" i="10"/>
  <c r="R85" i="10"/>
  <c r="Q85" i="10"/>
  <c r="P85" i="10"/>
  <c r="O85" i="10"/>
  <c r="N85" i="10"/>
  <c r="M85" i="10"/>
  <c r="L85" i="10"/>
  <c r="K85" i="10"/>
  <c r="J85" i="10"/>
  <c r="I85" i="10"/>
  <c r="H85" i="10"/>
  <c r="G85" i="10"/>
  <c r="F85" i="10"/>
  <c r="E85" i="10"/>
  <c r="D85" i="10"/>
  <c r="C85" i="10"/>
  <c r="B85" i="10"/>
  <c r="A85" i="10"/>
  <c r="T84" i="10"/>
  <c r="S84" i="10"/>
  <c r="R84" i="10"/>
  <c r="Q84" i="10"/>
  <c r="P84" i="10"/>
  <c r="O84" i="10"/>
  <c r="N84" i="10"/>
  <c r="M84" i="10"/>
  <c r="L84" i="10"/>
  <c r="K84" i="10"/>
  <c r="J84" i="10"/>
  <c r="I84" i="10"/>
  <c r="H84" i="10"/>
  <c r="G84" i="10"/>
  <c r="F84" i="10"/>
  <c r="E84" i="10"/>
  <c r="D84" i="10"/>
  <c r="C84" i="10"/>
  <c r="B84" i="10"/>
  <c r="A84" i="10"/>
  <c r="T83" i="10"/>
  <c r="S83" i="10"/>
  <c r="R83" i="10"/>
  <c r="Q83" i="10"/>
  <c r="P83" i="10"/>
  <c r="O83" i="10"/>
  <c r="N83" i="10"/>
  <c r="M83" i="10"/>
  <c r="L83" i="10"/>
  <c r="K83" i="10"/>
  <c r="J83" i="10"/>
  <c r="I83" i="10"/>
  <c r="H83" i="10"/>
  <c r="G83" i="10"/>
  <c r="F83" i="10"/>
  <c r="E83" i="10"/>
  <c r="D83" i="10"/>
  <c r="C83" i="10"/>
  <c r="B83" i="10"/>
  <c r="A83" i="10"/>
  <c r="T82" i="10"/>
  <c r="S82" i="10"/>
  <c r="R82" i="10"/>
  <c r="Q82" i="10"/>
  <c r="P82" i="10"/>
  <c r="O82" i="10"/>
  <c r="N82" i="10"/>
  <c r="M82" i="10"/>
  <c r="L82" i="10"/>
  <c r="K82" i="10"/>
  <c r="J82" i="10"/>
  <c r="I82" i="10"/>
  <c r="H82" i="10"/>
  <c r="G82" i="10"/>
  <c r="F82" i="10"/>
  <c r="E82" i="10"/>
  <c r="D82" i="10"/>
  <c r="C82" i="10"/>
  <c r="B82" i="10"/>
  <c r="A82" i="10"/>
  <c r="T81" i="10"/>
  <c r="S81" i="10"/>
  <c r="R81" i="10"/>
  <c r="Q81" i="10"/>
  <c r="P81" i="10"/>
  <c r="O81" i="10"/>
  <c r="N81" i="10"/>
  <c r="M81" i="10"/>
  <c r="L81" i="10"/>
  <c r="K81" i="10"/>
  <c r="J81" i="10"/>
  <c r="I81" i="10"/>
  <c r="H81" i="10"/>
  <c r="G81" i="10"/>
  <c r="F81" i="10"/>
  <c r="E81" i="10"/>
  <c r="D81" i="10"/>
  <c r="C81" i="10"/>
  <c r="B81" i="10"/>
  <c r="A81" i="10"/>
  <c r="T80" i="10"/>
  <c r="S80" i="10"/>
  <c r="R80" i="10"/>
  <c r="Q80" i="10"/>
  <c r="P80" i="10"/>
  <c r="O80" i="10"/>
  <c r="N80" i="10"/>
  <c r="M80" i="10"/>
  <c r="L80" i="10"/>
  <c r="K80" i="10"/>
  <c r="J80" i="10"/>
  <c r="I80" i="10"/>
  <c r="H80" i="10"/>
  <c r="G80" i="10"/>
  <c r="F80" i="10"/>
  <c r="E80" i="10"/>
  <c r="D80" i="10"/>
  <c r="C80" i="10"/>
  <c r="B80" i="10"/>
  <c r="A80" i="10"/>
  <c r="T79" i="10"/>
  <c r="S79" i="10"/>
  <c r="R79" i="10"/>
  <c r="Q79" i="10"/>
  <c r="P79" i="10"/>
  <c r="O79" i="10"/>
  <c r="N79" i="10"/>
  <c r="M79" i="10"/>
  <c r="L79" i="10"/>
  <c r="K79" i="10"/>
  <c r="J79" i="10"/>
  <c r="I79" i="10"/>
  <c r="H79" i="10"/>
  <c r="G79" i="10"/>
  <c r="F79" i="10"/>
  <c r="E79" i="10"/>
  <c r="D79" i="10"/>
  <c r="C79" i="10"/>
  <c r="B79" i="10"/>
  <c r="A79" i="10"/>
  <c r="T78" i="10"/>
  <c r="S78" i="10"/>
  <c r="R78" i="10"/>
  <c r="Q78" i="10"/>
  <c r="P78" i="10"/>
  <c r="O78" i="10"/>
  <c r="N78" i="10"/>
  <c r="M78" i="10"/>
  <c r="L78" i="10"/>
  <c r="K78" i="10"/>
  <c r="J78" i="10"/>
  <c r="I78" i="10"/>
  <c r="H78" i="10"/>
  <c r="G78" i="10"/>
  <c r="F78" i="10"/>
  <c r="E78" i="10"/>
  <c r="D78" i="10"/>
  <c r="C78" i="10"/>
  <c r="B78" i="10"/>
  <c r="A78" i="10"/>
  <c r="T77" i="10"/>
  <c r="S77" i="10"/>
  <c r="R77" i="10"/>
  <c r="Q77" i="10"/>
  <c r="P77" i="10"/>
  <c r="O77" i="10"/>
  <c r="N77" i="10"/>
  <c r="M77" i="10"/>
  <c r="L77" i="10"/>
  <c r="K77" i="10"/>
  <c r="J77" i="10"/>
  <c r="I77" i="10"/>
  <c r="H77" i="10"/>
  <c r="G77" i="10"/>
  <c r="F77" i="10"/>
  <c r="E77" i="10"/>
  <c r="D77" i="10"/>
  <c r="C77" i="10"/>
  <c r="B77" i="10"/>
  <c r="A77" i="10"/>
  <c r="T76" i="10"/>
  <c r="S76" i="10"/>
  <c r="R76" i="10"/>
  <c r="Q76" i="10"/>
  <c r="P76" i="10"/>
  <c r="O76" i="10"/>
  <c r="N76" i="10"/>
  <c r="M76" i="10"/>
  <c r="L76" i="10"/>
  <c r="K76" i="10"/>
  <c r="J76" i="10"/>
  <c r="I76" i="10"/>
  <c r="H76" i="10"/>
  <c r="G76" i="10"/>
  <c r="F76" i="10"/>
  <c r="E76" i="10"/>
  <c r="D76" i="10"/>
  <c r="C76" i="10"/>
  <c r="B76" i="10"/>
  <c r="A76" i="10"/>
  <c r="T75" i="10"/>
  <c r="S75" i="10"/>
  <c r="R75" i="10"/>
  <c r="Q75" i="10"/>
  <c r="P75" i="10"/>
  <c r="O75" i="10"/>
  <c r="N75" i="10"/>
  <c r="M75" i="10"/>
  <c r="L75" i="10"/>
  <c r="K75" i="10"/>
  <c r="J75" i="10"/>
  <c r="I75" i="10"/>
  <c r="H75" i="10"/>
  <c r="G75" i="10"/>
  <c r="F75" i="10"/>
  <c r="E75" i="10"/>
  <c r="D75" i="10"/>
  <c r="C75" i="10"/>
  <c r="B75" i="10"/>
  <c r="A75" i="10"/>
  <c r="T74" i="10"/>
  <c r="S74" i="10"/>
  <c r="R74" i="10"/>
  <c r="Q74" i="10"/>
  <c r="P74" i="10"/>
  <c r="O74" i="10"/>
  <c r="N74" i="10"/>
  <c r="M74" i="10"/>
  <c r="L74" i="10"/>
  <c r="K74" i="10"/>
  <c r="J74" i="10"/>
  <c r="I74" i="10"/>
  <c r="H74" i="10"/>
  <c r="G74" i="10"/>
  <c r="F74" i="10"/>
  <c r="E74" i="10"/>
  <c r="D74" i="10"/>
  <c r="C74" i="10"/>
  <c r="B74" i="10"/>
  <c r="A74" i="10"/>
  <c r="T73" i="10"/>
  <c r="S73" i="10"/>
  <c r="R73" i="10"/>
  <c r="Q73" i="10"/>
  <c r="P73" i="10"/>
  <c r="O73" i="10"/>
  <c r="N73" i="10"/>
  <c r="M73" i="10"/>
  <c r="L73" i="10"/>
  <c r="K73" i="10"/>
  <c r="J73" i="10"/>
  <c r="I73" i="10"/>
  <c r="H73" i="10"/>
  <c r="G73" i="10"/>
  <c r="F73" i="10"/>
  <c r="E73" i="10"/>
  <c r="D73" i="10"/>
  <c r="C73" i="10"/>
  <c r="B73" i="10"/>
  <c r="A73" i="10"/>
  <c r="T72" i="10"/>
  <c r="S72" i="10"/>
  <c r="R72" i="10"/>
  <c r="Q72" i="10"/>
  <c r="P72" i="10"/>
  <c r="O72" i="10"/>
  <c r="N72" i="10"/>
  <c r="M72" i="10"/>
  <c r="L72" i="10"/>
  <c r="K72" i="10"/>
  <c r="J72" i="10"/>
  <c r="I72" i="10"/>
  <c r="H72" i="10"/>
  <c r="G72" i="10"/>
  <c r="F72" i="10"/>
  <c r="E72" i="10"/>
  <c r="D72" i="10"/>
  <c r="C72" i="10"/>
  <c r="B72" i="10"/>
  <c r="A72" i="10"/>
  <c r="T71" i="10"/>
  <c r="S71" i="10"/>
  <c r="R71" i="10"/>
  <c r="Q71" i="10"/>
  <c r="P71" i="10"/>
  <c r="O71" i="10"/>
  <c r="N71" i="10"/>
  <c r="M71" i="10"/>
  <c r="L71" i="10"/>
  <c r="K71" i="10"/>
  <c r="J71" i="10"/>
  <c r="I71" i="10"/>
  <c r="H71" i="10"/>
  <c r="G71" i="10"/>
  <c r="F71" i="10"/>
  <c r="E71" i="10"/>
  <c r="D71" i="10"/>
  <c r="C71" i="10"/>
  <c r="B71" i="10"/>
  <c r="A71" i="10"/>
  <c r="T70" i="10"/>
  <c r="S70" i="10"/>
  <c r="R70" i="10"/>
  <c r="Q70" i="10"/>
  <c r="P70" i="10"/>
  <c r="O70" i="10"/>
  <c r="N70" i="10"/>
  <c r="M70" i="10"/>
  <c r="L70" i="10"/>
  <c r="K70" i="10"/>
  <c r="J70" i="10"/>
  <c r="I70" i="10"/>
  <c r="H70" i="10"/>
  <c r="G70" i="10"/>
  <c r="F70" i="10"/>
  <c r="E70" i="10"/>
  <c r="D70" i="10"/>
  <c r="C70" i="10"/>
  <c r="B70" i="10"/>
  <c r="A70" i="10"/>
  <c r="S69" i="10"/>
  <c r="R69" i="10"/>
  <c r="Q69" i="10"/>
  <c r="P69" i="10"/>
  <c r="O69" i="10"/>
  <c r="N69" i="10"/>
  <c r="M69" i="10"/>
  <c r="L69" i="10"/>
  <c r="K69" i="10"/>
  <c r="J69" i="10"/>
  <c r="I69" i="10"/>
  <c r="H69" i="10"/>
  <c r="G69" i="10"/>
  <c r="F69" i="10"/>
  <c r="E69" i="10"/>
  <c r="D69" i="10"/>
  <c r="C69" i="10"/>
  <c r="B69" i="10"/>
  <c r="A69" i="10"/>
  <c r="L120" i="5"/>
  <c r="K120" i="5"/>
  <c r="J120" i="5"/>
  <c r="I120" i="5"/>
  <c r="H120" i="5"/>
  <c r="G120" i="5"/>
  <c r="F120" i="5"/>
  <c r="E120" i="5"/>
  <c r="D120" i="5"/>
  <c r="C120" i="5"/>
  <c r="L119" i="5"/>
  <c r="K119" i="5"/>
  <c r="J119" i="5"/>
  <c r="I119" i="5"/>
  <c r="H119" i="5"/>
  <c r="G119" i="5"/>
  <c r="F119" i="5"/>
  <c r="E119" i="5"/>
  <c r="D119" i="5"/>
  <c r="C119" i="5"/>
  <c r="L118" i="5"/>
  <c r="K118" i="5"/>
  <c r="J118" i="5"/>
  <c r="I118" i="5"/>
  <c r="H118" i="5"/>
  <c r="G118" i="5"/>
  <c r="F118" i="5"/>
  <c r="E118" i="5"/>
  <c r="D118" i="5"/>
  <c r="C118" i="5"/>
  <c r="L117" i="5"/>
  <c r="K117" i="5"/>
  <c r="J117" i="5"/>
  <c r="I117" i="5"/>
  <c r="H117" i="5"/>
  <c r="G117" i="5"/>
  <c r="F117" i="5"/>
  <c r="E117" i="5"/>
  <c r="D117" i="5"/>
  <c r="C117" i="5"/>
  <c r="L110" i="5"/>
  <c r="K110" i="5"/>
  <c r="J110" i="5"/>
  <c r="I110" i="5"/>
  <c r="H110" i="5"/>
  <c r="G110" i="5"/>
  <c r="F110" i="5"/>
  <c r="E110" i="5"/>
  <c r="D110" i="5"/>
  <c r="C110" i="5"/>
  <c r="L109" i="5"/>
  <c r="K109" i="5"/>
  <c r="J109" i="5"/>
  <c r="I109" i="5"/>
  <c r="H109" i="5"/>
  <c r="G109" i="5"/>
  <c r="F109" i="5"/>
  <c r="E109" i="5"/>
  <c r="D109" i="5"/>
  <c r="C109" i="5"/>
  <c r="L108" i="5"/>
  <c r="K108" i="5"/>
  <c r="J108" i="5"/>
  <c r="I108" i="5"/>
  <c r="H108" i="5"/>
  <c r="G108" i="5"/>
  <c r="F108" i="5"/>
  <c r="E108" i="5"/>
  <c r="D108" i="5"/>
  <c r="C108" i="5"/>
  <c r="L107" i="5"/>
  <c r="K107" i="5"/>
  <c r="J107" i="5"/>
  <c r="I107" i="5"/>
  <c r="H107" i="5"/>
  <c r="G107" i="5"/>
  <c r="F107" i="5"/>
  <c r="E107" i="5"/>
  <c r="D107" i="5"/>
  <c r="C107" i="5"/>
  <c r="L100" i="5"/>
  <c r="K100" i="5"/>
  <c r="J100" i="5"/>
  <c r="I100" i="5"/>
  <c r="H100" i="5"/>
  <c r="G100" i="5"/>
  <c r="F100" i="5"/>
  <c r="E100" i="5"/>
  <c r="D100" i="5"/>
  <c r="C100" i="5"/>
  <c r="L99" i="5"/>
  <c r="K99" i="5"/>
  <c r="J99" i="5"/>
  <c r="I99" i="5"/>
  <c r="H99" i="5"/>
  <c r="G99" i="5"/>
  <c r="F99" i="5"/>
  <c r="E99" i="5"/>
  <c r="D99" i="5"/>
  <c r="C99" i="5"/>
  <c r="L98" i="5"/>
  <c r="K98" i="5"/>
  <c r="J98" i="5"/>
  <c r="I98" i="5"/>
  <c r="H98" i="5"/>
  <c r="G98" i="5"/>
  <c r="F98" i="5"/>
  <c r="E98" i="5"/>
  <c r="D98" i="5"/>
  <c r="C98" i="5"/>
  <c r="L97" i="5"/>
  <c r="K97" i="5"/>
  <c r="J97" i="5"/>
  <c r="I97" i="5"/>
  <c r="H97" i="5"/>
  <c r="G97" i="5"/>
  <c r="F97" i="5"/>
  <c r="E97" i="5"/>
  <c r="D97" i="5"/>
  <c r="C97" i="5"/>
  <c r="L91" i="5"/>
  <c r="K91" i="5"/>
  <c r="J91" i="5"/>
  <c r="I91" i="5"/>
  <c r="H91" i="5"/>
  <c r="G91" i="5"/>
  <c r="F91" i="5"/>
  <c r="E91" i="5"/>
  <c r="D91" i="5"/>
  <c r="C91" i="5"/>
  <c r="L90" i="5"/>
  <c r="K90" i="5"/>
  <c r="J90" i="5"/>
  <c r="I90" i="5"/>
  <c r="H90" i="5"/>
  <c r="G90" i="5"/>
  <c r="F90" i="5"/>
  <c r="E90" i="5"/>
  <c r="D90" i="5"/>
  <c r="C90" i="5"/>
  <c r="L89" i="5"/>
  <c r="K89" i="5"/>
  <c r="J89" i="5"/>
  <c r="I89" i="5"/>
  <c r="H89" i="5"/>
  <c r="G89" i="5"/>
  <c r="F89" i="5"/>
  <c r="E89" i="5"/>
  <c r="D89" i="5"/>
  <c r="C89" i="5"/>
  <c r="L88" i="5"/>
  <c r="K88" i="5"/>
  <c r="J88" i="5"/>
  <c r="I88" i="5"/>
  <c r="H88" i="5"/>
  <c r="G88" i="5"/>
  <c r="F88" i="5"/>
  <c r="E88" i="5"/>
  <c r="D88" i="5"/>
  <c r="C88" i="5"/>
  <c r="L82" i="5"/>
  <c r="K82" i="5"/>
  <c r="J82" i="5"/>
  <c r="I82" i="5"/>
  <c r="H82" i="5"/>
  <c r="G82" i="5"/>
  <c r="F82" i="5"/>
  <c r="E82" i="5"/>
  <c r="D82" i="5"/>
  <c r="C82" i="5"/>
  <c r="L81" i="5"/>
  <c r="K81" i="5"/>
  <c r="J81" i="5"/>
  <c r="I81" i="5"/>
  <c r="H81" i="5"/>
  <c r="G81" i="5"/>
  <c r="F81" i="5"/>
  <c r="E81" i="5"/>
  <c r="D81" i="5"/>
  <c r="C81" i="5"/>
  <c r="L80" i="5"/>
  <c r="K80" i="5"/>
  <c r="J80" i="5"/>
  <c r="I80" i="5"/>
  <c r="H80" i="5"/>
  <c r="G80" i="5"/>
  <c r="F80" i="5"/>
  <c r="E80" i="5"/>
  <c r="D80" i="5"/>
  <c r="C80" i="5"/>
  <c r="L79" i="5"/>
  <c r="K79" i="5"/>
  <c r="J79" i="5"/>
  <c r="I79" i="5"/>
  <c r="H79" i="5"/>
  <c r="G79" i="5"/>
  <c r="F79" i="5"/>
  <c r="E79" i="5"/>
  <c r="D79" i="5"/>
  <c r="C79" i="5"/>
  <c r="L74" i="5"/>
  <c r="K74" i="5"/>
  <c r="J74" i="5"/>
  <c r="I74" i="5"/>
  <c r="H74" i="5"/>
  <c r="G74" i="5"/>
  <c r="F74" i="5"/>
  <c r="E74" i="5"/>
  <c r="D74" i="5"/>
  <c r="C74" i="5"/>
  <c r="L73" i="5"/>
  <c r="K73" i="5"/>
  <c r="J73" i="5"/>
  <c r="I73" i="5"/>
  <c r="H73" i="5"/>
  <c r="G73" i="5"/>
  <c r="F73" i="5"/>
  <c r="E73" i="5"/>
  <c r="D73" i="5"/>
  <c r="C73" i="5"/>
  <c r="L72" i="5"/>
  <c r="K72" i="5"/>
  <c r="J72" i="5"/>
  <c r="I72" i="5"/>
  <c r="H72" i="5"/>
  <c r="G72" i="5"/>
  <c r="F72" i="5"/>
  <c r="E72" i="5"/>
  <c r="D72" i="5"/>
  <c r="C72" i="5"/>
  <c r="L71" i="5"/>
  <c r="K71" i="5"/>
  <c r="J71" i="5"/>
  <c r="I71" i="5"/>
  <c r="H71" i="5"/>
  <c r="G71" i="5"/>
  <c r="F71" i="5"/>
  <c r="E71" i="5"/>
  <c r="D71" i="5"/>
  <c r="C71" i="5"/>
  <c r="L65" i="5"/>
  <c r="K65" i="5"/>
  <c r="J65" i="5"/>
  <c r="I65" i="5"/>
  <c r="H65" i="5"/>
  <c r="G65" i="5"/>
  <c r="F65" i="5"/>
  <c r="E65" i="5"/>
  <c r="D65" i="5"/>
  <c r="C65" i="5"/>
  <c r="L64" i="5"/>
  <c r="K64" i="5"/>
  <c r="J64" i="5"/>
  <c r="I64" i="5"/>
  <c r="H64" i="5"/>
  <c r="G64" i="5"/>
  <c r="F64" i="5"/>
  <c r="E64" i="5"/>
  <c r="D64" i="5"/>
  <c r="C64" i="5"/>
  <c r="L63" i="5"/>
  <c r="K63" i="5"/>
  <c r="J63" i="5"/>
  <c r="I63" i="5"/>
  <c r="H63" i="5"/>
  <c r="G63" i="5"/>
  <c r="F63" i="5"/>
  <c r="E63" i="5"/>
  <c r="D63" i="5"/>
  <c r="C63" i="5"/>
  <c r="L62" i="5"/>
  <c r="K62" i="5"/>
  <c r="J62" i="5"/>
  <c r="I62" i="5"/>
  <c r="H62" i="5"/>
  <c r="G62" i="5"/>
  <c r="F62" i="5"/>
  <c r="E62" i="5"/>
  <c r="D62" i="5"/>
  <c r="C62" i="5"/>
  <c r="L55" i="5"/>
  <c r="K55" i="5"/>
  <c r="J55" i="5"/>
  <c r="I55" i="5"/>
  <c r="H55" i="5"/>
  <c r="G55" i="5"/>
  <c r="F55" i="5"/>
  <c r="E55" i="5"/>
  <c r="D55" i="5"/>
  <c r="C55" i="5"/>
  <c r="L54" i="5"/>
  <c r="K54" i="5"/>
  <c r="J54" i="5"/>
  <c r="I54" i="5"/>
  <c r="H54" i="5"/>
  <c r="G54" i="5"/>
  <c r="F54" i="5"/>
  <c r="E54" i="5"/>
  <c r="D54" i="5"/>
  <c r="C54" i="5"/>
  <c r="L53" i="5"/>
  <c r="K53" i="5"/>
  <c r="J53" i="5"/>
  <c r="I53" i="5"/>
  <c r="H53" i="5"/>
  <c r="G53" i="5"/>
  <c r="F53" i="5"/>
  <c r="E53" i="5"/>
  <c r="D53" i="5"/>
  <c r="C53" i="5"/>
  <c r="L52" i="5"/>
  <c r="K52" i="5"/>
  <c r="J52" i="5"/>
  <c r="I52" i="5"/>
  <c r="H52" i="5"/>
  <c r="G52" i="5"/>
  <c r="F52" i="5"/>
  <c r="E52" i="5"/>
  <c r="D52" i="5"/>
  <c r="C52" i="5"/>
  <c r="L45" i="5"/>
  <c r="K45" i="5"/>
  <c r="J45" i="5"/>
  <c r="I45" i="5"/>
  <c r="H45" i="5"/>
  <c r="G45" i="5"/>
  <c r="F45" i="5"/>
  <c r="E45" i="5"/>
  <c r="D45" i="5"/>
  <c r="C45" i="5"/>
  <c r="L44" i="5"/>
  <c r="K44" i="5"/>
  <c r="J44" i="5"/>
  <c r="I44" i="5"/>
  <c r="H44" i="5"/>
  <c r="G44" i="5"/>
  <c r="F44" i="5"/>
  <c r="E44" i="5"/>
  <c r="D44" i="5"/>
  <c r="C44" i="5"/>
  <c r="L43" i="5"/>
  <c r="K43" i="5"/>
  <c r="J43" i="5"/>
  <c r="I43" i="5"/>
  <c r="H43" i="5"/>
  <c r="G43" i="5"/>
  <c r="F43" i="5"/>
  <c r="E43" i="5"/>
  <c r="D43" i="5"/>
  <c r="C43" i="5"/>
  <c r="L42" i="5"/>
  <c r="K42" i="5"/>
  <c r="J42" i="5"/>
  <c r="I42" i="5"/>
  <c r="H42" i="5"/>
  <c r="G42" i="5"/>
  <c r="F42" i="5"/>
  <c r="E42" i="5"/>
  <c r="D42" i="5"/>
  <c r="C42" i="5"/>
  <c r="L35" i="5"/>
  <c r="K35" i="5"/>
  <c r="J35" i="5"/>
  <c r="I35" i="5"/>
  <c r="H35" i="5"/>
  <c r="G35" i="5"/>
  <c r="F35" i="5"/>
  <c r="E35" i="5"/>
  <c r="D35" i="5"/>
  <c r="C35" i="5"/>
  <c r="L34" i="5"/>
  <c r="K34" i="5"/>
  <c r="J34" i="5"/>
  <c r="I34" i="5"/>
  <c r="H34" i="5"/>
  <c r="G34" i="5"/>
  <c r="F34" i="5"/>
  <c r="E34" i="5"/>
  <c r="D34" i="5"/>
  <c r="C34" i="5"/>
  <c r="L33" i="5"/>
  <c r="K33" i="5"/>
  <c r="J33" i="5"/>
  <c r="I33" i="5"/>
  <c r="H33" i="5"/>
  <c r="G33" i="5"/>
  <c r="F33" i="5"/>
  <c r="E33" i="5"/>
  <c r="D33" i="5"/>
  <c r="C33" i="5"/>
  <c r="L32" i="5"/>
  <c r="K32" i="5"/>
  <c r="J32" i="5"/>
  <c r="I32" i="5"/>
  <c r="H32" i="5"/>
  <c r="G32" i="5"/>
  <c r="F32" i="5"/>
  <c r="E32" i="5"/>
  <c r="D32" i="5"/>
  <c r="C32" i="5"/>
  <c r="L25" i="5"/>
  <c r="K25" i="5"/>
  <c r="J25" i="5"/>
  <c r="I25" i="5"/>
  <c r="H25" i="5"/>
  <c r="G25" i="5"/>
  <c r="F25" i="5"/>
  <c r="E25" i="5"/>
  <c r="D25" i="5"/>
  <c r="C25" i="5"/>
  <c r="L24" i="5"/>
  <c r="K24" i="5"/>
  <c r="J24" i="5"/>
  <c r="I24" i="5"/>
  <c r="H24" i="5"/>
  <c r="G24" i="5"/>
  <c r="F24" i="5"/>
  <c r="E24" i="5"/>
  <c r="D24" i="5"/>
  <c r="C24" i="5"/>
  <c r="L23" i="5"/>
  <c r="K23" i="5"/>
  <c r="J23" i="5"/>
  <c r="I23" i="5"/>
  <c r="H23" i="5"/>
  <c r="G23" i="5"/>
  <c r="F23" i="5"/>
  <c r="E23" i="5"/>
  <c r="D23" i="5"/>
  <c r="C23" i="5"/>
  <c r="L22" i="5"/>
  <c r="K22" i="5"/>
  <c r="J22" i="5"/>
  <c r="I22" i="5"/>
  <c r="H22" i="5"/>
  <c r="G22" i="5"/>
  <c r="F22" i="5"/>
  <c r="E22" i="5"/>
  <c r="D22" i="5"/>
  <c r="C22" i="5"/>
  <c r="L16" i="5"/>
  <c r="K16" i="5"/>
  <c r="J16" i="5"/>
  <c r="I16" i="5"/>
  <c r="H16" i="5"/>
  <c r="G16" i="5"/>
  <c r="F16" i="5"/>
  <c r="E16" i="5"/>
  <c r="D16" i="5"/>
  <c r="C16" i="5"/>
  <c r="L15" i="5"/>
  <c r="K15" i="5"/>
  <c r="J15" i="5"/>
  <c r="I15" i="5"/>
  <c r="H15" i="5"/>
  <c r="G15" i="5"/>
  <c r="F15" i="5"/>
  <c r="E15" i="5"/>
  <c r="D15" i="5"/>
  <c r="C15" i="5"/>
  <c r="L14" i="5"/>
  <c r="K14" i="5"/>
  <c r="J14" i="5"/>
  <c r="I14" i="5"/>
  <c r="H14" i="5"/>
  <c r="G14" i="5"/>
  <c r="F14" i="5"/>
  <c r="E14" i="5"/>
  <c r="D14" i="5"/>
  <c r="C14" i="5"/>
  <c r="L13" i="5"/>
  <c r="K13" i="5"/>
  <c r="J13" i="5"/>
  <c r="I13" i="5"/>
  <c r="H13" i="5"/>
  <c r="G13" i="5"/>
  <c r="F13" i="5"/>
  <c r="E13" i="5"/>
  <c r="D13" i="5"/>
  <c r="C13" i="5"/>
  <c r="L6" i="5"/>
  <c r="K6" i="5"/>
  <c r="J6" i="5"/>
  <c r="I6" i="5"/>
  <c r="H6" i="5"/>
  <c r="G6" i="5"/>
  <c r="F6" i="5"/>
  <c r="E6" i="5"/>
  <c r="D6" i="5"/>
  <c r="C6" i="5"/>
  <c r="L5" i="5"/>
  <c r="K5" i="5"/>
  <c r="J5" i="5"/>
  <c r="I5" i="5"/>
  <c r="H5" i="5"/>
  <c r="G5" i="5"/>
  <c r="F5" i="5"/>
  <c r="E5" i="5"/>
  <c r="D5" i="5"/>
  <c r="C5" i="5"/>
  <c r="L4" i="5"/>
  <c r="K4" i="5"/>
  <c r="J4" i="5"/>
  <c r="I4" i="5"/>
  <c r="H4" i="5"/>
  <c r="G4" i="5"/>
  <c r="F4" i="5"/>
  <c r="E4" i="5"/>
  <c r="D4" i="5"/>
  <c r="C4" i="5"/>
  <c r="B61" i="24"/>
  <c r="A61" i="24"/>
  <c r="B60" i="24"/>
  <c r="A60" i="24"/>
  <c r="B59" i="24"/>
  <c r="A59" i="24"/>
  <c r="B58" i="24"/>
  <c r="A58" i="24"/>
  <c r="B57" i="24"/>
  <c r="A57" i="24"/>
  <c r="B56" i="24"/>
  <c r="A56" i="24"/>
  <c r="B55" i="24"/>
  <c r="A55" i="24"/>
  <c r="B54" i="24"/>
  <c r="A54" i="24"/>
  <c r="B53" i="24"/>
  <c r="A53" i="24"/>
  <c r="B52" i="24"/>
  <c r="A52" i="24"/>
  <c r="B51" i="24"/>
  <c r="A51" i="24"/>
  <c r="B50" i="24"/>
  <c r="A50" i="24"/>
  <c r="B49" i="24"/>
  <c r="A49" i="24"/>
  <c r="B48" i="24"/>
  <c r="A48" i="24"/>
  <c r="B47" i="24"/>
  <c r="A47" i="24"/>
  <c r="B46" i="24"/>
  <c r="A46" i="24"/>
  <c r="B45" i="24"/>
  <c r="A45" i="24"/>
  <c r="B44" i="24"/>
  <c r="A44" i="24"/>
  <c r="B43" i="24"/>
  <c r="A43" i="24"/>
  <c r="B42" i="24"/>
  <c r="A42" i="24"/>
  <c r="B41" i="24"/>
  <c r="A41" i="24"/>
  <c r="B40" i="24"/>
  <c r="A40" i="24"/>
  <c r="B39" i="24"/>
  <c r="A39" i="24"/>
  <c r="B38" i="24"/>
  <c r="A38" i="24"/>
  <c r="B37" i="24"/>
  <c r="A37" i="24"/>
  <c r="B36" i="24"/>
  <c r="A36" i="24"/>
  <c r="B35" i="24"/>
  <c r="A35" i="24"/>
  <c r="B34" i="24"/>
  <c r="A34" i="24"/>
  <c r="B33" i="24"/>
  <c r="A33" i="24"/>
  <c r="B32" i="24"/>
  <c r="A32" i="24"/>
  <c r="B31" i="24"/>
  <c r="A31" i="24"/>
  <c r="B30" i="24"/>
  <c r="A30" i="24"/>
  <c r="B29" i="24"/>
  <c r="A29" i="24"/>
  <c r="B28" i="24"/>
  <c r="A28" i="24"/>
  <c r="B27" i="24"/>
  <c r="A27" i="24"/>
  <c r="B26" i="24"/>
  <c r="A26" i="24"/>
  <c r="B25" i="24"/>
  <c r="A25" i="24"/>
  <c r="B24" i="24"/>
  <c r="A24" i="24"/>
  <c r="B23" i="24"/>
  <c r="A23" i="24"/>
  <c r="B22" i="24"/>
  <c r="A22" i="24"/>
  <c r="B21" i="24"/>
  <c r="A21" i="24"/>
  <c r="B20" i="24"/>
  <c r="A20" i="24"/>
  <c r="B19" i="24"/>
  <c r="A19" i="24"/>
  <c r="B18" i="24"/>
  <c r="A18" i="24"/>
  <c r="B17" i="24"/>
  <c r="A17" i="24"/>
  <c r="B16" i="24"/>
  <c r="A16" i="24"/>
  <c r="B15" i="24"/>
  <c r="A15" i="24"/>
  <c r="B14" i="24"/>
  <c r="A14" i="24"/>
  <c r="B13" i="24"/>
  <c r="A13" i="24"/>
  <c r="B12" i="24"/>
  <c r="A12" i="24"/>
  <c r="B11" i="24"/>
  <c r="A11" i="24"/>
  <c r="B10" i="24"/>
  <c r="A10" i="24"/>
  <c r="B9" i="24"/>
  <c r="A9" i="24"/>
  <c r="B8" i="24"/>
  <c r="A8" i="24"/>
  <c r="B7" i="24"/>
  <c r="A7" i="24"/>
  <c r="B6" i="24"/>
  <c r="A6" i="24"/>
  <c r="B5" i="24"/>
  <c r="A5" i="24"/>
  <c r="B4" i="24"/>
  <c r="A4" i="24"/>
  <c r="B3" i="24"/>
  <c r="A3" i="24"/>
  <c r="B2" i="24"/>
  <c r="A2" i="24"/>
  <c r="L54" i="4"/>
  <c r="K54" i="4"/>
  <c r="J54" i="4"/>
  <c r="I54" i="4"/>
  <c r="H54" i="4"/>
  <c r="G54" i="4"/>
  <c r="F54" i="4"/>
  <c r="E54" i="4"/>
  <c r="D54" i="4"/>
  <c r="C54" i="4"/>
  <c r="L53" i="4"/>
  <c r="K53" i="4"/>
  <c r="J53" i="4"/>
  <c r="I53" i="4"/>
  <c r="H53" i="4"/>
  <c r="G53" i="4"/>
  <c r="F53" i="4"/>
  <c r="E53" i="4"/>
  <c r="D53" i="4"/>
  <c r="C53" i="4"/>
  <c r="L52" i="4"/>
  <c r="K52" i="4"/>
  <c r="J52" i="4"/>
  <c r="I52" i="4"/>
  <c r="H52" i="4"/>
  <c r="G52" i="4"/>
  <c r="F52" i="4"/>
  <c r="E52" i="4"/>
  <c r="D52" i="4"/>
  <c r="C52" i="4"/>
  <c r="L51" i="4"/>
  <c r="K51" i="4"/>
  <c r="J51" i="4"/>
  <c r="I51" i="4"/>
  <c r="H51" i="4"/>
  <c r="G51" i="4"/>
  <c r="F51" i="4"/>
  <c r="E51" i="4"/>
  <c r="D51" i="4"/>
  <c r="C51" i="4"/>
  <c r="L50" i="4"/>
  <c r="K50" i="4"/>
  <c r="J50" i="4"/>
  <c r="I50" i="4"/>
  <c r="H50" i="4"/>
  <c r="G50" i="4"/>
  <c r="F50" i="4"/>
  <c r="E50" i="4"/>
  <c r="D50" i="4"/>
  <c r="C50" i="4"/>
  <c r="L49" i="4"/>
  <c r="K49" i="4"/>
  <c r="J49" i="4"/>
  <c r="I49" i="4"/>
  <c r="H49" i="4"/>
  <c r="G49" i="4"/>
  <c r="F49" i="4"/>
  <c r="E49" i="4"/>
  <c r="D49" i="4"/>
  <c r="C49" i="4"/>
  <c r="L48" i="4"/>
  <c r="K48" i="4"/>
  <c r="J48" i="4"/>
  <c r="I48" i="4"/>
  <c r="H48" i="4"/>
  <c r="G48" i="4"/>
  <c r="F48" i="4"/>
  <c r="E48" i="4"/>
  <c r="C48" i="4"/>
  <c r="L46" i="4"/>
  <c r="K46" i="4"/>
  <c r="J46" i="4"/>
  <c r="I46" i="4"/>
  <c r="H46" i="4"/>
  <c r="G46" i="4"/>
  <c r="F46" i="4"/>
  <c r="E46" i="4"/>
  <c r="D46" i="4"/>
  <c r="C46" i="4"/>
  <c r="L45" i="4"/>
  <c r="K45" i="4"/>
  <c r="J45" i="4"/>
  <c r="I45" i="4"/>
  <c r="H45" i="4"/>
  <c r="G45" i="4"/>
  <c r="F45" i="4"/>
  <c r="E45" i="4"/>
  <c r="D45" i="4"/>
  <c r="C45" i="4"/>
  <c r="L44" i="4"/>
  <c r="K44" i="4"/>
  <c r="J44" i="4"/>
  <c r="I44" i="4"/>
  <c r="H44" i="4"/>
  <c r="G44" i="4"/>
  <c r="F44" i="4"/>
  <c r="E44" i="4"/>
  <c r="D44" i="4"/>
  <c r="C44" i="4"/>
  <c r="L43" i="4"/>
  <c r="K43" i="4"/>
  <c r="J43" i="4"/>
  <c r="I43" i="4"/>
  <c r="H43" i="4"/>
  <c r="G43" i="4"/>
  <c r="F43" i="4"/>
  <c r="E43" i="4"/>
  <c r="D43" i="4"/>
  <c r="C43" i="4"/>
  <c r="L42" i="4"/>
  <c r="K42" i="4"/>
  <c r="J42" i="4"/>
  <c r="I42" i="4"/>
  <c r="H42" i="4"/>
  <c r="G42" i="4"/>
  <c r="F42" i="4"/>
  <c r="E42" i="4"/>
  <c r="D42" i="4"/>
  <c r="C42" i="4"/>
  <c r="L41" i="4"/>
  <c r="K41" i="4"/>
  <c r="J41" i="4"/>
  <c r="I41" i="4"/>
  <c r="H41" i="4"/>
  <c r="G41" i="4"/>
  <c r="F41" i="4"/>
  <c r="E41" i="4"/>
  <c r="D41" i="4"/>
  <c r="C41" i="4"/>
  <c r="L40" i="4"/>
  <c r="K40" i="4"/>
  <c r="J40" i="4"/>
  <c r="I40" i="4"/>
  <c r="H40" i="4"/>
  <c r="G40" i="4"/>
  <c r="F40" i="4"/>
  <c r="E40" i="4"/>
  <c r="D40" i="4"/>
  <c r="C40" i="4"/>
  <c r="L38" i="4"/>
  <c r="K38" i="4"/>
  <c r="J38" i="4"/>
  <c r="I38" i="4"/>
  <c r="H38" i="4"/>
  <c r="G38" i="4"/>
  <c r="F38" i="4"/>
  <c r="E38" i="4"/>
  <c r="D38" i="4"/>
  <c r="C38" i="4"/>
  <c r="L37" i="4"/>
  <c r="K37" i="4"/>
  <c r="J37" i="4"/>
  <c r="I37" i="4"/>
  <c r="H37" i="4"/>
  <c r="G37" i="4"/>
  <c r="F37" i="4"/>
  <c r="E37" i="4"/>
  <c r="D37" i="4"/>
  <c r="C37" i="4"/>
  <c r="L36" i="4"/>
  <c r="K36" i="4"/>
  <c r="J36" i="4"/>
  <c r="I36" i="4"/>
  <c r="H36" i="4"/>
  <c r="G36" i="4"/>
  <c r="F36" i="4"/>
  <c r="E36" i="4"/>
  <c r="D36" i="4"/>
  <c r="C36" i="4"/>
  <c r="L35" i="4"/>
  <c r="K35" i="4"/>
  <c r="J35" i="4"/>
  <c r="I35" i="4"/>
  <c r="H35" i="4"/>
  <c r="G35" i="4"/>
  <c r="F35" i="4"/>
  <c r="E35" i="4"/>
  <c r="D35" i="4"/>
  <c r="C35" i="4"/>
  <c r="L34" i="4"/>
  <c r="K34" i="4"/>
  <c r="J34" i="4"/>
  <c r="I34" i="4"/>
  <c r="H34" i="4"/>
  <c r="G34" i="4"/>
  <c r="F34" i="4"/>
  <c r="E34" i="4"/>
  <c r="D34" i="4"/>
  <c r="C34" i="4"/>
  <c r="L33" i="4"/>
  <c r="K33" i="4"/>
  <c r="J33" i="4"/>
  <c r="I33" i="4"/>
  <c r="H33" i="4"/>
  <c r="G33" i="4"/>
  <c r="F33" i="4"/>
  <c r="E33" i="4"/>
  <c r="D33" i="4"/>
  <c r="C33" i="4"/>
  <c r="L32" i="4"/>
  <c r="K32" i="4"/>
  <c r="J32" i="4"/>
  <c r="I32" i="4"/>
  <c r="H32" i="4"/>
  <c r="G32" i="4"/>
  <c r="F32" i="4"/>
  <c r="E32" i="4"/>
  <c r="D32" i="4"/>
  <c r="C32" i="4"/>
  <c r="L30" i="4"/>
  <c r="K30" i="4"/>
  <c r="J30" i="4"/>
  <c r="I30" i="4"/>
  <c r="H30" i="4"/>
  <c r="G30" i="4"/>
  <c r="F30" i="4"/>
  <c r="E30" i="4"/>
  <c r="D30" i="4"/>
  <c r="C30" i="4"/>
  <c r="L29" i="4"/>
  <c r="K29" i="4"/>
  <c r="J29" i="4"/>
  <c r="I29" i="4"/>
  <c r="H29" i="4"/>
  <c r="G29" i="4"/>
  <c r="F29" i="4"/>
  <c r="E29" i="4"/>
  <c r="D29" i="4"/>
  <c r="C29" i="4"/>
  <c r="L28" i="4"/>
  <c r="K28" i="4"/>
  <c r="J28" i="4"/>
  <c r="I28" i="4"/>
  <c r="H28" i="4"/>
  <c r="G28" i="4"/>
  <c r="F28" i="4"/>
  <c r="E28" i="4"/>
  <c r="D28" i="4"/>
  <c r="C28" i="4"/>
  <c r="L27" i="4"/>
  <c r="K27" i="4"/>
  <c r="J27" i="4"/>
  <c r="I27" i="4"/>
  <c r="H27" i="4"/>
  <c r="G27" i="4"/>
  <c r="F27" i="4"/>
  <c r="E27" i="4"/>
  <c r="D27" i="4"/>
  <c r="C27" i="4"/>
  <c r="L26" i="4"/>
  <c r="K26" i="4"/>
  <c r="J26" i="4"/>
  <c r="I26" i="4"/>
  <c r="H26" i="4"/>
  <c r="G26" i="4"/>
  <c r="F26" i="4"/>
  <c r="E26" i="4"/>
  <c r="D26" i="4"/>
  <c r="C26" i="4"/>
  <c r="L25" i="4"/>
  <c r="K25" i="4"/>
  <c r="J25" i="4"/>
  <c r="I25" i="4"/>
  <c r="H25" i="4"/>
  <c r="G25" i="4"/>
  <c r="F25" i="4"/>
  <c r="E25" i="4"/>
  <c r="D25" i="4"/>
  <c r="C25" i="4"/>
  <c r="L24" i="4"/>
  <c r="K24" i="4"/>
  <c r="J24" i="4"/>
  <c r="I24" i="4"/>
  <c r="H24" i="4"/>
  <c r="G24" i="4"/>
  <c r="F24" i="4"/>
  <c r="E24" i="4"/>
  <c r="D24" i="4"/>
  <c r="C24" i="4"/>
  <c r="L22" i="4"/>
  <c r="K22" i="4"/>
  <c r="J22" i="4"/>
  <c r="I22" i="4"/>
  <c r="H22" i="4"/>
  <c r="G22" i="4"/>
  <c r="F22" i="4"/>
  <c r="E22" i="4"/>
  <c r="D22" i="4"/>
  <c r="C22" i="4"/>
  <c r="L21" i="4"/>
  <c r="K21" i="4"/>
  <c r="J21" i="4"/>
  <c r="I21" i="4"/>
  <c r="H21" i="4"/>
  <c r="G21" i="4"/>
  <c r="F21" i="4"/>
  <c r="E21" i="4"/>
  <c r="D21" i="4"/>
  <c r="C21" i="4"/>
  <c r="L20" i="4"/>
  <c r="K20" i="4"/>
  <c r="J20" i="4"/>
  <c r="I20" i="4"/>
  <c r="H20" i="4"/>
  <c r="G20" i="4"/>
  <c r="F20" i="4"/>
  <c r="E20" i="4"/>
  <c r="D20" i="4"/>
  <c r="C20" i="4"/>
  <c r="L19" i="4"/>
  <c r="K19" i="4"/>
  <c r="J19" i="4"/>
  <c r="I19" i="4"/>
  <c r="H19" i="4"/>
  <c r="G19" i="4"/>
  <c r="F19" i="4"/>
  <c r="E19" i="4"/>
  <c r="D19" i="4"/>
  <c r="C19" i="4"/>
  <c r="L18" i="4"/>
  <c r="K18" i="4"/>
  <c r="J18" i="4"/>
  <c r="I18" i="4"/>
  <c r="H18" i="4"/>
  <c r="G18" i="4"/>
  <c r="F18" i="4"/>
  <c r="E18" i="4"/>
  <c r="D18" i="4"/>
  <c r="C18" i="4"/>
  <c r="L17" i="4"/>
  <c r="K17" i="4"/>
  <c r="J17" i="4"/>
  <c r="I17" i="4"/>
  <c r="H17" i="4"/>
  <c r="G17" i="4"/>
  <c r="F17" i="4"/>
  <c r="E17" i="4"/>
  <c r="D17" i="4"/>
  <c r="C17" i="4"/>
  <c r="L16" i="4"/>
  <c r="K16" i="4"/>
  <c r="J16" i="4"/>
  <c r="I16" i="4"/>
  <c r="H16" i="4"/>
  <c r="G16" i="4"/>
  <c r="F16" i="4"/>
  <c r="E16" i="4"/>
  <c r="D16" i="4"/>
  <c r="C16" i="4"/>
  <c r="L14" i="4"/>
  <c r="K14" i="4"/>
  <c r="J14" i="4"/>
  <c r="I14" i="4"/>
  <c r="H14" i="4"/>
  <c r="G14" i="4"/>
  <c r="F14" i="4"/>
  <c r="E14" i="4"/>
  <c r="D14" i="4"/>
  <c r="C14" i="4"/>
  <c r="L13" i="4"/>
  <c r="K13" i="4"/>
  <c r="J13" i="4"/>
  <c r="I13" i="4"/>
  <c r="H13" i="4"/>
  <c r="G13" i="4"/>
  <c r="F13" i="4"/>
  <c r="E13" i="4"/>
  <c r="D13" i="4"/>
  <c r="C13" i="4"/>
  <c r="L12" i="4"/>
  <c r="K12" i="4"/>
  <c r="J12" i="4"/>
  <c r="I12" i="4"/>
  <c r="H12" i="4"/>
  <c r="G12" i="4"/>
  <c r="F12" i="4"/>
  <c r="E12" i="4"/>
  <c r="D12" i="4"/>
  <c r="C12" i="4"/>
  <c r="L11" i="4"/>
  <c r="K11" i="4"/>
  <c r="J11" i="4"/>
  <c r="I11" i="4"/>
  <c r="H11" i="4"/>
  <c r="G11" i="4"/>
  <c r="F11" i="4"/>
  <c r="E11" i="4"/>
  <c r="D11" i="4"/>
  <c r="C11" i="4"/>
  <c r="L10" i="4"/>
  <c r="K10" i="4"/>
  <c r="J10" i="4"/>
  <c r="I10" i="4"/>
  <c r="H10" i="4"/>
  <c r="G10" i="4"/>
  <c r="F10" i="4"/>
  <c r="E10" i="4"/>
  <c r="D10" i="4"/>
  <c r="C10" i="4"/>
  <c r="L9" i="4"/>
  <c r="K9" i="4"/>
  <c r="J9" i="4"/>
  <c r="I9" i="4"/>
  <c r="H9" i="4"/>
  <c r="G9" i="4"/>
  <c r="F9" i="4"/>
  <c r="E9" i="4"/>
  <c r="D9" i="4"/>
  <c r="C9" i="4"/>
  <c r="L8" i="4"/>
  <c r="K8" i="4"/>
  <c r="J8" i="4"/>
  <c r="I8" i="4"/>
  <c r="H8" i="4"/>
  <c r="G8" i="4"/>
  <c r="F8" i="4"/>
  <c r="E8" i="4"/>
  <c r="D8" i="4"/>
  <c r="C8" i="4"/>
  <c r="L6" i="4"/>
  <c r="K6" i="4"/>
  <c r="J6" i="4"/>
  <c r="I6" i="4"/>
  <c r="H6" i="4"/>
  <c r="G6" i="4"/>
  <c r="F6" i="4"/>
  <c r="E6" i="4"/>
  <c r="D6" i="4"/>
  <c r="C6" i="4"/>
  <c r="L5" i="4"/>
  <c r="K5" i="4"/>
  <c r="J5" i="4"/>
  <c r="I5" i="4"/>
  <c r="H5" i="4"/>
  <c r="G5" i="4"/>
  <c r="F5" i="4"/>
  <c r="E5" i="4"/>
  <c r="D5" i="4"/>
  <c r="C5" i="4"/>
  <c r="L4" i="4"/>
  <c r="K4" i="4"/>
  <c r="J4" i="4"/>
  <c r="I4" i="4"/>
  <c r="H4" i="4"/>
  <c r="G4" i="4"/>
  <c r="F4" i="4"/>
  <c r="E4" i="4"/>
  <c r="D4" i="4"/>
  <c r="C4" i="4"/>
  <c r="I3" i="4"/>
  <c r="H3" i="4"/>
  <c r="G3" i="4"/>
  <c r="F3" i="4"/>
  <c r="E3" i="4"/>
  <c r="C3" i="4"/>
  <c r="G167" i="28"/>
  <c r="F167" i="28"/>
  <c r="E167" i="28"/>
  <c r="D167" i="28"/>
  <c r="G166" i="28"/>
  <c r="F166" i="28"/>
  <c r="E166" i="28"/>
  <c r="D166" i="28"/>
  <c r="G165" i="28"/>
  <c r="F165" i="28"/>
  <c r="E165" i="28"/>
  <c r="D165" i="28"/>
  <c r="G164" i="28"/>
  <c r="F164" i="28"/>
  <c r="E164" i="28"/>
  <c r="G163" i="28"/>
  <c r="F163" i="28"/>
  <c r="E163" i="28"/>
  <c r="D163" i="28"/>
  <c r="G160" i="28"/>
  <c r="F160" i="28"/>
  <c r="E160" i="28"/>
  <c r="D160" i="28"/>
  <c r="G159" i="28"/>
  <c r="F159" i="28"/>
  <c r="E159" i="28"/>
  <c r="D159" i="28"/>
  <c r="G158" i="28"/>
  <c r="F158" i="28"/>
  <c r="E158" i="28"/>
  <c r="D158" i="28"/>
  <c r="G157" i="28"/>
  <c r="F157" i="28"/>
  <c r="E157" i="28"/>
  <c r="G156" i="28"/>
  <c r="F156" i="28"/>
  <c r="E156" i="28"/>
  <c r="D156" i="28"/>
  <c r="G153" i="28"/>
  <c r="F153" i="28"/>
  <c r="E153" i="28"/>
  <c r="D153" i="28"/>
  <c r="G152" i="28"/>
  <c r="F152" i="28"/>
  <c r="E152" i="28"/>
  <c r="D152" i="28"/>
  <c r="G151" i="28"/>
  <c r="F151" i="28"/>
  <c r="E151" i="28"/>
  <c r="D151" i="28"/>
  <c r="G150" i="28"/>
  <c r="F150" i="28"/>
  <c r="E150" i="28"/>
  <c r="G149" i="28"/>
  <c r="F149" i="28"/>
  <c r="E149" i="28"/>
  <c r="D149" i="28"/>
  <c r="G146" i="28"/>
  <c r="F146" i="28"/>
  <c r="E146" i="28"/>
  <c r="D146" i="28"/>
  <c r="G145" i="28"/>
  <c r="F145" i="28"/>
  <c r="E145" i="28"/>
  <c r="D145" i="28"/>
  <c r="G144" i="28"/>
  <c r="F144" i="28"/>
  <c r="E144" i="28"/>
  <c r="D144" i="28"/>
  <c r="G143" i="28"/>
  <c r="F143" i="28"/>
  <c r="E143" i="28"/>
  <c r="G142" i="28"/>
  <c r="F142" i="28"/>
  <c r="E142" i="28"/>
  <c r="D142" i="28"/>
  <c r="G139" i="28"/>
  <c r="F139" i="28"/>
  <c r="E139" i="28"/>
  <c r="G138" i="28"/>
  <c r="F138" i="28"/>
  <c r="E138" i="28"/>
  <c r="G137" i="28"/>
  <c r="F137" i="28"/>
  <c r="E137" i="28"/>
  <c r="G136" i="28"/>
  <c r="F136" i="28"/>
  <c r="E136" i="28"/>
  <c r="G135" i="28"/>
  <c r="F135" i="28"/>
  <c r="E135" i="28"/>
  <c r="BO131" i="28"/>
  <c r="BN131" i="28"/>
  <c r="BM131" i="28"/>
  <c r="BL131" i="28"/>
  <c r="BK131" i="28"/>
  <c r="BI131" i="28"/>
  <c r="BH131" i="28"/>
  <c r="BG131" i="28"/>
  <c r="BF131" i="28"/>
  <c r="BE131" i="28"/>
  <c r="BC131" i="28"/>
  <c r="BB131" i="28"/>
  <c r="BA131" i="28"/>
  <c r="AZ131" i="28"/>
  <c r="AY131" i="28"/>
  <c r="AW131" i="28"/>
  <c r="AV131" i="28"/>
  <c r="AU131" i="28"/>
  <c r="AT131" i="28"/>
  <c r="AS131" i="28"/>
  <c r="AQ131" i="28"/>
  <c r="AP131" i="28"/>
  <c r="AO131" i="28"/>
  <c r="AN131" i="28"/>
  <c r="AM131" i="28"/>
  <c r="AK131" i="28"/>
  <c r="AJ131" i="28"/>
  <c r="AI131" i="28"/>
  <c r="AH131" i="28"/>
  <c r="AG131" i="28"/>
  <c r="AE131" i="28"/>
  <c r="AD131" i="28"/>
  <c r="AC131" i="28"/>
  <c r="AB131" i="28"/>
  <c r="AA131" i="28"/>
  <c r="Y131" i="28"/>
  <c r="X131" i="28"/>
  <c r="W131" i="28"/>
  <c r="V131" i="28"/>
  <c r="U131" i="28"/>
  <c r="S131" i="28"/>
  <c r="R131" i="28"/>
  <c r="Q131" i="28"/>
  <c r="P131" i="28"/>
  <c r="O131" i="28"/>
  <c r="M131" i="28"/>
  <c r="L131" i="28"/>
  <c r="K131" i="28"/>
  <c r="J131" i="28"/>
  <c r="I131" i="28"/>
  <c r="G131" i="28"/>
  <c r="F131" i="28"/>
  <c r="E131" i="28"/>
  <c r="D131" i="28"/>
  <c r="C131" i="28"/>
  <c r="BO130" i="28"/>
  <c r="BN130" i="28"/>
  <c r="BM130" i="28"/>
  <c r="BL130" i="28"/>
  <c r="BK130" i="28"/>
  <c r="BI130" i="28"/>
  <c r="BH130" i="28"/>
  <c r="BG130" i="28"/>
  <c r="BF130" i="28"/>
  <c r="BE130" i="28"/>
  <c r="BC130" i="28"/>
  <c r="BB130" i="28"/>
  <c r="BA130" i="28"/>
  <c r="AZ130" i="28"/>
  <c r="AY130" i="28"/>
  <c r="AW130" i="28"/>
  <c r="AV130" i="28"/>
  <c r="AU130" i="28"/>
  <c r="AT130" i="28"/>
  <c r="AS130" i="28"/>
  <c r="AQ130" i="28"/>
  <c r="AP130" i="28"/>
  <c r="AO130" i="28"/>
  <c r="AN130" i="28"/>
  <c r="AM130" i="28"/>
  <c r="AK130" i="28"/>
  <c r="AJ130" i="28"/>
  <c r="AI130" i="28"/>
  <c r="AH130" i="28"/>
  <c r="AG130" i="28"/>
  <c r="AE130" i="28"/>
  <c r="AD130" i="28"/>
  <c r="AC130" i="28"/>
  <c r="AB130" i="28"/>
  <c r="AA130" i="28"/>
  <c r="Y130" i="28"/>
  <c r="X130" i="28"/>
  <c r="W130" i="28"/>
  <c r="V130" i="28"/>
  <c r="U130" i="28"/>
  <c r="S130" i="28"/>
  <c r="R130" i="28"/>
  <c r="Q130" i="28"/>
  <c r="P130" i="28"/>
  <c r="O130" i="28"/>
  <c r="M130" i="28"/>
  <c r="L130" i="28"/>
  <c r="K130" i="28"/>
  <c r="J130" i="28"/>
  <c r="I130" i="28"/>
  <c r="G130" i="28"/>
  <c r="F130" i="28"/>
  <c r="E130" i="28"/>
  <c r="D130" i="28"/>
  <c r="C130" i="28"/>
  <c r="BI129" i="28"/>
  <c r="BH129" i="28"/>
  <c r="BG129" i="28"/>
  <c r="BF129" i="28"/>
  <c r="BE129" i="28"/>
  <c r="BC129" i="28"/>
  <c r="BB129" i="28"/>
  <c r="BA129" i="28"/>
  <c r="AZ129" i="28"/>
  <c r="AY129" i="28"/>
  <c r="AW129" i="28"/>
  <c r="AV129" i="28"/>
  <c r="AU129" i="28"/>
  <c r="AT129" i="28"/>
  <c r="AS129" i="28"/>
  <c r="AQ129" i="28"/>
  <c r="AP129" i="28"/>
  <c r="AO129" i="28"/>
  <c r="AN129" i="28"/>
  <c r="AM129" i="28"/>
  <c r="AK129" i="28"/>
  <c r="AJ129" i="28"/>
  <c r="AI129" i="28"/>
  <c r="AH129" i="28"/>
  <c r="AG129" i="28"/>
  <c r="AE129" i="28"/>
  <c r="AD129" i="28"/>
  <c r="AC129" i="28"/>
  <c r="AB129" i="28"/>
  <c r="AA129" i="28"/>
  <c r="Y129" i="28"/>
  <c r="X129" i="28"/>
  <c r="W129" i="28"/>
  <c r="V129" i="28"/>
  <c r="U129" i="28"/>
  <c r="S129" i="28"/>
  <c r="R129" i="28"/>
  <c r="Q129" i="28"/>
  <c r="P129" i="28"/>
  <c r="O129" i="28"/>
  <c r="M129" i="28"/>
  <c r="L129" i="28"/>
  <c r="K129" i="28"/>
  <c r="J129" i="28"/>
  <c r="I129" i="28"/>
  <c r="G129" i="28"/>
  <c r="F129" i="28"/>
  <c r="E129" i="28"/>
  <c r="D129" i="28"/>
  <c r="C129" i="28"/>
  <c r="BO128" i="28"/>
  <c r="BN128" i="28"/>
  <c r="BM128" i="28"/>
  <c r="BL128" i="28"/>
  <c r="BI128" i="28"/>
  <c r="BH128" i="28"/>
  <c r="BG128" i="28"/>
  <c r="BF128" i="28"/>
  <c r="BC128" i="28"/>
  <c r="BB128" i="28"/>
  <c r="BA128" i="28"/>
  <c r="AZ128" i="28"/>
  <c r="AW128" i="28"/>
  <c r="AV128" i="28"/>
  <c r="AU128" i="28"/>
  <c r="AT128" i="28"/>
  <c r="AQ128" i="28"/>
  <c r="AP128" i="28"/>
  <c r="AO128" i="28"/>
  <c r="AN128" i="28"/>
  <c r="AK128" i="28"/>
  <c r="AJ128" i="28"/>
  <c r="AI128" i="28"/>
  <c r="AH128" i="28"/>
  <c r="AE128" i="28"/>
  <c r="AD128" i="28"/>
  <c r="AC128" i="28"/>
  <c r="AB128" i="28"/>
  <c r="Y128" i="28"/>
  <c r="X128" i="28"/>
  <c r="W128" i="28"/>
  <c r="V128" i="28"/>
  <c r="S128" i="28"/>
  <c r="R128" i="28"/>
  <c r="Q128" i="28"/>
  <c r="P128" i="28"/>
  <c r="O128" i="28"/>
  <c r="U128" i="28" s="1"/>
  <c r="AA128" i="28" s="1"/>
  <c r="AG128" i="28" s="1"/>
  <c r="AM128" i="28" s="1"/>
  <c r="AS128" i="28" s="1"/>
  <c r="AY128" i="28" s="1"/>
  <c r="BE128" i="28" s="1"/>
  <c r="BK128" i="28" s="1"/>
  <c r="M128" i="28"/>
  <c r="L128" i="28"/>
  <c r="K128" i="28"/>
  <c r="J128" i="28"/>
  <c r="I128" i="28"/>
  <c r="G128" i="28"/>
  <c r="F128" i="28"/>
  <c r="E128" i="28"/>
  <c r="D128" i="28"/>
  <c r="C128" i="28"/>
  <c r="L126" i="28"/>
  <c r="K126" i="28"/>
  <c r="J126" i="28"/>
  <c r="I126" i="28"/>
  <c r="H126" i="28"/>
  <c r="G126" i="28"/>
  <c r="F126" i="28"/>
  <c r="E126" i="28"/>
  <c r="D126" i="28"/>
  <c r="C126" i="28"/>
  <c r="L125" i="28"/>
  <c r="K125" i="28"/>
  <c r="J125" i="28"/>
  <c r="I125" i="28"/>
  <c r="H125" i="28"/>
  <c r="G125" i="28"/>
  <c r="F125" i="28"/>
  <c r="E125" i="28"/>
  <c r="D125" i="28"/>
  <c r="C125" i="28"/>
  <c r="L124" i="28"/>
  <c r="K124" i="28"/>
  <c r="J124" i="28"/>
  <c r="I124" i="28"/>
  <c r="H124" i="28"/>
  <c r="G124" i="28"/>
  <c r="F124" i="28"/>
  <c r="E124" i="28"/>
  <c r="D124" i="28"/>
  <c r="C124" i="28"/>
  <c r="L123" i="28"/>
  <c r="K123" i="28"/>
  <c r="J123" i="28"/>
  <c r="I123" i="28"/>
  <c r="H123" i="28"/>
  <c r="G123" i="28"/>
  <c r="F123" i="28"/>
  <c r="E123" i="28"/>
  <c r="D123" i="28"/>
  <c r="C123" i="28"/>
  <c r="L122" i="28"/>
  <c r="K122" i="28"/>
  <c r="J122" i="28"/>
  <c r="I122" i="28"/>
  <c r="H122" i="28"/>
  <c r="G122" i="28"/>
  <c r="F122" i="28"/>
  <c r="E122" i="28"/>
  <c r="D122" i="28"/>
  <c r="C122" i="28"/>
  <c r="L121" i="28"/>
  <c r="K121" i="28"/>
  <c r="J121" i="28"/>
  <c r="I121" i="28"/>
  <c r="H121" i="28"/>
  <c r="G121" i="28"/>
  <c r="F121" i="28"/>
  <c r="E121" i="28"/>
  <c r="D121" i="28"/>
  <c r="C121" i="28"/>
  <c r="L119" i="28"/>
  <c r="K119" i="28"/>
  <c r="J119" i="28"/>
  <c r="I119" i="28"/>
  <c r="H119" i="28"/>
  <c r="G119" i="28"/>
  <c r="F119" i="28"/>
  <c r="E119" i="28"/>
  <c r="D119" i="28"/>
  <c r="C119" i="28"/>
  <c r="L118" i="28"/>
  <c r="K118" i="28"/>
  <c r="J118" i="28"/>
  <c r="I118" i="28"/>
  <c r="H118" i="28"/>
  <c r="G118" i="28"/>
  <c r="F118" i="28"/>
  <c r="E118" i="28"/>
  <c r="D118" i="28"/>
  <c r="C118" i="28"/>
  <c r="L117" i="28"/>
  <c r="K117" i="28"/>
  <c r="J117" i="28"/>
  <c r="I117" i="28"/>
  <c r="H117" i="28"/>
  <c r="G117" i="28"/>
  <c r="F117" i="28"/>
  <c r="E117" i="28"/>
  <c r="D117" i="28"/>
  <c r="C117" i="28"/>
  <c r="L116" i="28"/>
  <c r="K116" i="28"/>
  <c r="J116" i="28"/>
  <c r="I116" i="28"/>
  <c r="H116" i="28"/>
  <c r="G116" i="28"/>
  <c r="F116" i="28"/>
  <c r="E116" i="28"/>
  <c r="D116" i="28"/>
  <c r="C116" i="28"/>
  <c r="L114" i="28"/>
  <c r="K114" i="28"/>
  <c r="J114" i="28"/>
  <c r="I114" i="28"/>
  <c r="H114" i="28"/>
  <c r="G114" i="28"/>
  <c r="F114" i="28"/>
  <c r="E114" i="28"/>
  <c r="D114" i="28"/>
  <c r="C114" i="28"/>
  <c r="L113" i="28"/>
  <c r="K113" i="28"/>
  <c r="J113" i="28"/>
  <c r="I113" i="28"/>
  <c r="H113" i="28"/>
  <c r="G113" i="28"/>
  <c r="F113" i="28"/>
  <c r="E113" i="28"/>
  <c r="D113" i="28"/>
  <c r="C113" i="28"/>
  <c r="L112" i="28"/>
  <c r="K112" i="28"/>
  <c r="J112" i="28"/>
  <c r="I112" i="28"/>
  <c r="H112" i="28"/>
  <c r="G112" i="28"/>
  <c r="F112" i="28"/>
  <c r="E112" i="28"/>
  <c r="D112" i="28"/>
  <c r="C112" i="28"/>
  <c r="L111" i="28"/>
  <c r="K111" i="28"/>
  <c r="J111" i="28"/>
  <c r="I111" i="28"/>
  <c r="H111" i="28"/>
  <c r="G111" i="28"/>
  <c r="F111" i="28"/>
  <c r="E111" i="28"/>
  <c r="D111" i="28"/>
  <c r="C111" i="28"/>
  <c r="L110" i="28"/>
  <c r="K110" i="28"/>
  <c r="J110" i="28"/>
  <c r="I110" i="28"/>
  <c r="H110" i="28"/>
  <c r="G110" i="28"/>
  <c r="F110" i="28"/>
  <c r="E110" i="28"/>
  <c r="D110" i="28"/>
  <c r="C110" i="28"/>
  <c r="L109" i="28"/>
  <c r="K109" i="28"/>
  <c r="J109" i="28"/>
  <c r="I109" i="28"/>
  <c r="H109" i="28"/>
  <c r="G109" i="28"/>
  <c r="F109" i="28"/>
  <c r="E109" i="28"/>
  <c r="D109" i="28"/>
  <c r="C109" i="28"/>
  <c r="L107" i="28"/>
  <c r="K107" i="28"/>
  <c r="J107" i="28"/>
  <c r="I107" i="28"/>
  <c r="H107" i="28"/>
  <c r="G107" i="28"/>
  <c r="F107" i="28"/>
  <c r="E107" i="28"/>
  <c r="D107" i="28"/>
  <c r="C107" i="28"/>
  <c r="L106" i="28"/>
  <c r="K106" i="28"/>
  <c r="J106" i="28"/>
  <c r="I106" i="28"/>
  <c r="H106" i="28"/>
  <c r="G106" i="28"/>
  <c r="F106" i="28"/>
  <c r="E106" i="28"/>
  <c r="D106" i="28"/>
  <c r="C106" i="28"/>
  <c r="L105" i="28"/>
  <c r="K105" i="28"/>
  <c r="J105" i="28"/>
  <c r="I105" i="28"/>
  <c r="H105" i="28"/>
  <c r="G105" i="28"/>
  <c r="F105" i="28"/>
  <c r="E105" i="28"/>
  <c r="D105" i="28"/>
  <c r="C105" i="28"/>
  <c r="L104" i="28"/>
  <c r="K104" i="28"/>
  <c r="J104" i="28"/>
  <c r="I104" i="28"/>
  <c r="H104" i="28"/>
  <c r="G104" i="28"/>
  <c r="F104" i="28"/>
  <c r="E104" i="28"/>
  <c r="D104" i="28"/>
  <c r="C104" i="28"/>
  <c r="L102" i="28"/>
  <c r="K102" i="28"/>
  <c r="J102" i="28"/>
  <c r="I102" i="28"/>
  <c r="H102" i="28"/>
  <c r="G102" i="28"/>
  <c r="F102" i="28"/>
  <c r="E102" i="28"/>
  <c r="D102" i="28"/>
  <c r="C102" i="28"/>
  <c r="L101" i="28"/>
  <c r="K101" i="28"/>
  <c r="J101" i="28"/>
  <c r="I101" i="28"/>
  <c r="H101" i="28"/>
  <c r="G101" i="28"/>
  <c r="F101" i="28"/>
  <c r="E101" i="28"/>
  <c r="D101" i="28"/>
  <c r="C101" i="28"/>
  <c r="L99" i="28"/>
  <c r="K99" i="28"/>
  <c r="J99" i="28"/>
  <c r="I99" i="28"/>
  <c r="H99" i="28"/>
  <c r="G99" i="28"/>
  <c r="F99" i="28"/>
  <c r="E99" i="28"/>
  <c r="D99" i="28"/>
  <c r="C99" i="28"/>
  <c r="L98" i="28"/>
  <c r="K98" i="28"/>
  <c r="J98" i="28"/>
  <c r="I98" i="28"/>
  <c r="H98" i="28"/>
  <c r="G98" i="28"/>
  <c r="F98" i="28"/>
  <c r="E98" i="28"/>
  <c r="D98" i="28"/>
  <c r="C98" i="28"/>
  <c r="L96" i="28"/>
  <c r="K96" i="28"/>
  <c r="J96" i="28"/>
  <c r="I96" i="28"/>
  <c r="H96" i="28"/>
  <c r="G96" i="28"/>
  <c r="F96" i="28"/>
  <c r="E96" i="28"/>
  <c r="D96" i="28"/>
  <c r="C96" i="28"/>
  <c r="L95" i="28"/>
  <c r="K95" i="28"/>
  <c r="J95" i="28"/>
  <c r="I95" i="28"/>
  <c r="H95" i="28"/>
  <c r="G95" i="28"/>
  <c r="F95" i="28"/>
  <c r="E95" i="28"/>
  <c r="D95" i="28"/>
  <c r="C95" i="28"/>
  <c r="L93" i="28"/>
  <c r="K93" i="28"/>
  <c r="J93" i="28"/>
  <c r="I93" i="28"/>
  <c r="H93" i="28"/>
  <c r="G93" i="28"/>
  <c r="F93" i="28"/>
  <c r="E93" i="28"/>
  <c r="D93" i="28"/>
  <c r="C93" i="28"/>
  <c r="L92" i="28"/>
  <c r="K92" i="28"/>
  <c r="J92" i="28"/>
  <c r="I92" i="28"/>
  <c r="H92" i="28"/>
  <c r="G92" i="28"/>
  <c r="F92" i="28"/>
  <c r="E92" i="28"/>
  <c r="D92" i="28"/>
  <c r="C92" i="28"/>
  <c r="L90" i="28"/>
  <c r="K90" i="28"/>
  <c r="J90" i="28"/>
  <c r="I90" i="28"/>
  <c r="H90" i="28"/>
  <c r="G90" i="28"/>
  <c r="F90" i="28"/>
  <c r="E90" i="28"/>
  <c r="D90" i="28"/>
  <c r="C90" i="28"/>
  <c r="L89" i="28"/>
  <c r="K89" i="28"/>
  <c r="J89" i="28"/>
  <c r="I89" i="28"/>
  <c r="H89" i="28"/>
  <c r="G89" i="28"/>
  <c r="F89" i="28"/>
  <c r="E89" i="28"/>
  <c r="D89" i="28"/>
  <c r="C89" i="28"/>
  <c r="L87" i="28"/>
  <c r="K87" i="28"/>
  <c r="J87" i="28"/>
  <c r="I87" i="28"/>
  <c r="H87" i="28"/>
  <c r="G87" i="28"/>
  <c r="F87" i="28"/>
  <c r="E87" i="28"/>
  <c r="D87" i="28"/>
  <c r="C87" i="28"/>
  <c r="L86" i="28"/>
  <c r="K86" i="28"/>
  <c r="J86" i="28"/>
  <c r="I86" i="28"/>
  <c r="H86" i="28"/>
  <c r="G86" i="28"/>
  <c r="F86" i="28"/>
  <c r="E86" i="28"/>
  <c r="D86" i="28"/>
  <c r="C86" i="28"/>
  <c r="L84" i="28"/>
  <c r="K84" i="28"/>
  <c r="J84" i="28"/>
  <c r="I84" i="28"/>
  <c r="H84" i="28"/>
  <c r="G84" i="28"/>
  <c r="F84" i="28"/>
  <c r="E84" i="28"/>
  <c r="D84" i="28"/>
  <c r="C84" i="28"/>
  <c r="L83" i="28"/>
  <c r="K83" i="28"/>
  <c r="J83" i="28"/>
  <c r="I83" i="28"/>
  <c r="H83" i="28"/>
  <c r="G83" i="28"/>
  <c r="F83" i="28"/>
  <c r="E83" i="28"/>
  <c r="D83" i="28"/>
  <c r="C83" i="28"/>
  <c r="L82" i="28"/>
  <c r="K82" i="28"/>
  <c r="J82" i="28"/>
  <c r="I82" i="28"/>
  <c r="H82" i="28"/>
  <c r="G82" i="28"/>
  <c r="F82" i="28"/>
  <c r="E82" i="28"/>
  <c r="D82" i="28"/>
  <c r="C82" i="28"/>
  <c r="L81" i="28"/>
  <c r="K81" i="28"/>
  <c r="J81" i="28"/>
  <c r="I81" i="28"/>
  <c r="H81" i="28"/>
  <c r="G81" i="28"/>
  <c r="F81" i="28"/>
  <c r="E81" i="28"/>
  <c r="D81" i="28"/>
  <c r="C81" i="28"/>
  <c r="L80" i="28"/>
  <c r="K80" i="28"/>
  <c r="J80" i="28"/>
  <c r="I80" i="28"/>
  <c r="H80" i="28"/>
  <c r="G80" i="28"/>
  <c r="F80" i="28"/>
  <c r="E80" i="28"/>
  <c r="D80" i="28"/>
  <c r="C80" i="28"/>
  <c r="L79" i="28"/>
  <c r="K79" i="28"/>
  <c r="J79" i="28"/>
  <c r="I79" i="28"/>
  <c r="H79" i="28"/>
  <c r="G79" i="28"/>
  <c r="F79" i="28"/>
  <c r="E79" i="28"/>
  <c r="D79" i="28"/>
  <c r="C79" i="28"/>
  <c r="L77" i="28"/>
  <c r="K77" i="28"/>
  <c r="J77" i="28"/>
  <c r="I77" i="28"/>
  <c r="H77" i="28"/>
  <c r="G77" i="28"/>
  <c r="F77" i="28"/>
  <c r="E77" i="28"/>
  <c r="D77" i="28"/>
  <c r="C77" i="28"/>
  <c r="L76" i="28"/>
  <c r="K76" i="28"/>
  <c r="J76" i="28"/>
  <c r="I76" i="28"/>
  <c r="H76" i="28"/>
  <c r="G76" i="28"/>
  <c r="F76" i="28"/>
  <c r="E76" i="28"/>
  <c r="D76" i="28"/>
  <c r="C76" i="28"/>
  <c r="L75" i="28"/>
  <c r="K75" i="28"/>
  <c r="J75" i="28"/>
  <c r="I75" i="28"/>
  <c r="H75" i="28"/>
  <c r="G75" i="28"/>
  <c r="F75" i="28"/>
  <c r="E75" i="28"/>
  <c r="D75" i="28"/>
  <c r="C75" i="28"/>
  <c r="L74" i="28"/>
  <c r="K74" i="28"/>
  <c r="J74" i="28"/>
  <c r="I74" i="28"/>
  <c r="H74" i="28"/>
  <c r="G74" i="28"/>
  <c r="F74" i="28"/>
  <c r="E74" i="28"/>
  <c r="D74" i="28"/>
  <c r="C74" i="28"/>
  <c r="L73" i="28"/>
  <c r="K73" i="28"/>
  <c r="J73" i="28"/>
  <c r="I73" i="28"/>
  <c r="H73" i="28"/>
  <c r="G73" i="28"/>
  <c r="F73" i="28"/>
  <c r="E73" i="28"/>
  <c r="D73" i="28"/>
  <c r="C73" i="28"/>
  <c r="L72" i="28"/>
  <c r="K72" i="28"/>
  <c r="J72" i="28"/>
  <c r="I72" i="28"/>
  <c r="H72" i="28"/>
  <c r="G72" i="28"/>
  <c r="F72" i="28"/>
  <c r="E72" i="28"/>
  <c r="D72" i="28"/>
  <c r="C72" i="28"/>
  <c r="L71" i="28"/>
  <c r="K71" i="28"/>
  <c r="J71" i="28"/>
  <c r="I71" i="28"/>
  <c r="H71" i="28"/>
  <c r="G71" i="28"/>
  <c r="F71" i="28"/>
  <c r="E71" i="28"/>
  <c r="D71" i="28"/>
  <c r="C71" i="28"/>
  <c r="L69" i="28"/>
  <c r="K69" i="28"/>
  <c r="J69" i="28"/>
  <c r="I69" i="28"/>
  <c r="H69" i="28"/>
  <c r="G69" i="28"/>
  <c r="F69" i="28"/>
  <c r="E69" i="28"/>
  <c r="D69" i="28"/>
  <c r="C69" i="28"/>
  <c r="L68" i="28"/>
  <c r="K68" i="28"/>
  <c r="J68" i="28"/>
  <c r="I68" i="28"/>
  <c r="H68" i="28"/>
  <c r="G68" i="28"/>
  <c r="F68" i="28"/>
  <c r="E68" i="28"/>
  <c r="D68" i="28"/>
  <c r="C68" i="28"/>
  <c r="L67" i="28"/>
  <c r="K67" i="28"/>
  <c r="J67" i="28"/>
  <c r="I67" i="28"/>
  <c r="H67" i="28"/>
  <c r="G67" i="28"/>
  <c r="F67" i="28"/>
  <c r="E67" i="28"/>
  <c r="D67" i="28"/>
  <c r="C67" i="28"/>
  <c r="L66" i="28"/>
  <c r="K66" i="28"/>
  <c r="J66" i="28"/>
  <c r="I66" i="28"/>
  <c r="H66" i="28"/>
  <c r="G66" i="28"/>
  <c r="F66" i="28"/>
  <c r="E66" i="28"/>
  <c r="D66" i="28"/>
  <c r="C66" i="28"/>
  <c r="L65" i="28"/>
  <c r="K65" i="28"/>
  <c r="J65" i="28"/>
  <c r="I65" i="28"/>
  <c r="H65" i="28"/>
  <c r="G65" i="28"/>
  <c r="F65" i="28"/>
  <c r="E65" i="28"/>
  <c r="D65" i="28"/>
  <c r="C65" i="28"/>
  <c r="L64" i="28"/>
  <c r="K64" i="28"/>
  <c r="J64" i="28"/>
  <c r="I64" i="28"/>
  <c r="H64" i="28"/>
  <c r="G64" i="28"/>
  <c r="F64" i="28"/>
  <c r="E64" i="28"/>
  <c r="D64" i="28"/>
  <c r="C64" i="28"/>
  <c r="L62" i="28"/>
  <c r="K62" i="28"/>
  <c r="J62" i="28"/>
  <c r="I62" i="28"/>
  <c r="H62" i="28"/>
  <c r="G62" i="28"/>
  <c r="F62" i="28"/>
  <c r="E62" i="28"/>
  <c r="D62" i="28"/>
  <c r="C62" i="28"/>
  <c r="L61" i="28"/>
  <c r="K61" i="28"/>
  <c r="J61" i="28"/>
  <c r="I61" i="28"/>
  <c r="H61" i="28"/>
  <c r="G61" i="28"/>
  <c r="F61" i="28"/>
  <c r="E61" i="28"/>
  <c r="D61" i="28"/>
  <c r="C61" i="28"/>
  <c r="L60" i="28"/>
  <c r="K60" i="28"/>
  <c r="J60" i="28"/>
  <c r="I60" i="28"/>
  <c r="H60" i="28"/>
  <c r="G60" i="28"/>
  <c r="F60" i="28"/>
  <c r="E60" i="28"/>
  <c r="D60" i="28"/>
  <c r="C60" i="28"/>
  <c r="L59" i="28"/>
  <c r="K59" i="28"/>
  <c r="J59" i="28"/>
  <c r="I59" i="28"/>
  <c r="H59" i="28"/>
  <c r="G59" i="28"/>
  <c r="F59" i="28"/>
  <c r="E59" i="28"/>
  <c r="D59" i="28"/>
  <c r="C59" i="28"/>
  <c r="L58" i="28"/>
  <c r="K58" i="28"/>
  <c r="J58" i="28"/>
  <c r="I58" i="28"/>
  <c r="H58" i="28"/>
  <c r="G58" i="28"/>
  <c r="F58" i="28"/>
  <c r="E58" i="28"/>
  <c r="D58" i="28"/>
  <c r="C58" i="28"/>
  <c r="L57" i="28"/>
  <c r="K57" i="28"/>
  <c r="J57" i="28"/>
  <c r="I57" i="28"/>
  <c r="H57" i="28"/>
  <c r="G57" i="28"/>
  <c r="F57" i="28"/>
  <c r="E57" i="28"/>
  <c r="D57" i="28"/>
  <c r="C57" i="28"/>
  <c r="L56" i="28"/>
  <c r="K56" i="28"/>
  <c r="J56" i="28"/>
  <c r="I56" i="28"/>
  <c r="H56" i="28"/>
  <c r="G56" i="28"/>
  <c r="F56" i="28"/>
  <c r="E56" i="28"/>
  <c r="D56" i="28"/>
  <c r="C56" i="28"/>
  <c r="L54" i="28"/>
  <c r="K54" i="28"/>
  <c r="J54" i="28"/>
  <c r="I54" i="28"/>
  <c r="H54" i="28"/>
  <c r="G54" i="28"/>
  <c r="F54" i="28"/>
  <c r="E54" i="28"/>
  <c r="D54" i="28"/>
  <c r="C54" i="28"/>
  <c r="L53" i="28"/>
  <c r="K53" i="28"/>
  <c r="J53" i="28"/>
  <c r="I53" i="28"/>
  <c r="H53" i="28"/>
  <c r="G53" i="28"/>
  <c r="F53" i="28"/>
  <c r="E53" i="28"/>
  <c r="D53" i="28"/>
  <c r="C53" i="28"/>
  <c r="L52" i="28"/>
  <c r="K52" i="28"/>
  <c r="J52" i="28"/>
  <c r="I52" i="28"/>
  <c r="H52" i="28"/>
  <c r="G52" i="28"/>
  <c r="F52" i="28"/>
  <c r="E52" i="28"/>
  <c r="D52" i="28"/>
  <c r="C52" i="28"/>
  <c r="L51" i="28"/>
  <c r="K51" i="28"/>
  <c r="J51" i="28"/>
  <c r="I51" i="28"/>
  <c r="H51" i="28"/>
  <c r="G51" i="28"/>
  <c r="F51" i="28"/>
  <c r="E51" i="28"/>
  <c r="D51" i="28"/>
  <c r="C51" i="28"/>
  <c r="L50" i="28"/>
  <c r="K50" i="28"/>
  <c r="J50" i="28"/>
  <c r="I50" i="28"/>
  <c r="H50" i="28"/>
  <c r="G50" i="28"/>
  <c r="F50" i="28"/>
  <c r="E50" i="28"/>
  <c r="D50" i="28"/>
  <c r="C50" i="28"/>
  <c r="L49" i="28"/>
  <c r="K49" i="28"/>
  <c r="J49" i="28"/>
  <c r="I49" i="28"/>
  <c r="H49" i="28"/>
  <c r="G49" i="28"/>
  <c r="F49" i="28"/>
  <c r="E49" i="28"/>
  <c r="D49" i="28"/>
  <c r="C49" i="28"/>
  <c r="L48" i="28"/>
  <c r="K48" i="28"/>
  <c r="J48" i="28"/>
  <c r="I48" i="28"/>
  <c r="H48" i="28"/>
  <c r="G48" i="28"/>
  <c r="F48" i="28"/>
  <c r="E48" i="28"/>
  <c r="D48" i="28"/>
  <c r="C48" i="28"/>
  <c r="L46" i="28"/>
  <c r="K46" i="28"/>
  <c r="J46" i="28"/>
  <c r="I46" i="28"/>
  <c r="H46" i="28"/>
  <c r="G46" i="28"/>
  <c r="F46" i="28"/>
  <c r="E46" i="28"/>
  <c r="D46" i="28"/>
  <c r="C46" i="28"/>
  <c r="L45" i="28"/>
  <c r="K45" i="28"/>
  <c r="J45" i="28"/>
  <c r="I45" i="28"/>
  <c r="H45" i="28"/>
  <c r="G45" i="28"/>
  <c r="F45" i="28"/>
  <c r="E45" i="28"/>
  <c r="D45" i="28"/>
  <c r="C45" i="28"/>
  <c r="L44" i="28"/>
  <c r="K44" i="28"/>
  <c r="J44" i="28"/>
  <c r="I44" i="28"/>
  <c r="H44" i="28"/>
  <c r="G44" i="28"/>
  <c r="F44" i="28"/>
  <c r="E44" i="28"/>
  <c r="D44" i="28"/>
  <c r="C44" i="28"/>
  <c r="L43" i="28"/>
  <c r="K43" i="28"/>
  <c r="J43" i="28"/>
  <c r="I43" i="28"/>
  <c r="H43" i="28"/>
  <c r="G43" i="28"/>
  <c r="F43" i="28"/>
  <c r="E43" i="28"/>
  <c r="D43" i="28"/>
  <c r="C43" i="28"/>
  <c r="L42" i="28"/>
  <c r="K42" i="28"/>
  <c r="J42" i="28"/>
  <c r="I42" i="28"/>
  <c r="H42" i="28"/>
  <c r="G42" i="28"/>
  <c r="F42" i="28"/>
  <c r="E42" i="28"/>
  <c r="D42" i="28"/>
  <c r="C42" i="28"/>
  <c r="L41" i="28"/>
  <c r="K41" i="28"/>
  <c r="J41" i="28"/>
  <c r="I41" i="28"/>
  <c r="H41" i="28"/>
  <c r="G41" i="28"/>
  <c r="F41" i="28"/>
  <c r="E41" i="28"/>
  <c r="D41" i="28"/>
  <c r="C41" i="28"/>
  <c r="L40" i="28"/>
  <c r="K40" i="28"/>
  <c r="J40" i="28"/>
  <c r="I40" i="28"/>
  <c r="H40" i="28"/>
  <c r="G40" i="28"/>
  <c r="F40" i="28"/>
  <c r="E40" i="28"/>
  <c r="D40" i="28"/>
  <c r="C40" i="28"/>
  <c r="L38" i="28"/>
  <c r="K38" i="28"/>
  <c r="J38" i="28"/>
  <c r="I38" i="28"/>
  <c r="H38" i="28"/>
  <c r="G38" i="28"/>
  <c r="F38" i="28"/>
  <c r="E38" i="28"/>
  <c r="D38" i="28"/>
  <c r="C38" i="28"/>
  <c r="L37" i="28"/>
  <c r="K37" i="28"/>
  <c r="J37" i="28"/>
  <c r="I37" i="28"/>
  <c r="H37" i="28"/>
  <c r="G37" i="28"/>
  <c r="F37" i="28"/>
  <c r="E37" i="28"/>
  <c r="D37" i="28"/>
  <c r="C37" i="28"/>
  <c r="L36" i="28"/>
  <c r="K36" i="28"/>
  <c r="J36" i="28"/>
  <c r="I36" i="28"/>
  <c r="H36" i="28"/>
  <c r="G36" i="28"/>
  <c r="F36" i="28"/>
  <c r="E36" i="28"/>
  <c r="D36" i="28"/>
  <c r="C36" i="28"/>
  <c r="L35" i="28"/>
  <c r="K35" i="28"/>
  <c r="J35" i="28"/>
  <c r="I35" i="28"/>
  <c r="H35" i="28"/>
  <c r="G35" i="28"/>
  <c r="F35" i="28"/>
  <c r="E35" i="28"/>
  <c r="D35" i="28"/>
  <c r="C35" i="28"/>
  <c r="L34" i="28"/>
  <c r="K34" i="28"/>
  <c r="J34" i="28"/>
  <c r="I34" i="28"/>
  <c r="H34" i="28"/>
  <c r="G34" i="28"/>
  <c r="F34" i="28"/>
  <c r="E34" i="28"/>
  <c r="D34" i="28"/>
  <c r="C34" i="28"/>
  <c r="L33" i="28"/>
  <c r="K33" i="28"/>
  <c r="J33" i="28"/>
  <c r="I33" i="28"/>
  <c r="H33" i="28"/>
  <c r="G33" i="28"/>
  <c r="F33" i="28"/>
  <c r="E33" i="28"/>
  <c r="D33" i="28"/>
  <c r="C33" i="28"/>
  <c r="L32" i="28"/>
  <c r="K32" i="28"/>
  <c r="J32" i="28"/>
  <c r="I32" i="28"/>
  <c r="H32" i="28"/>
  <c r="G32" i="28"/>
  <c r="F32" i="28"/>
  <c r="E32" i="28"/>
  <c r="D32" i="28"/>
  <c r="C32" i="28"/>
  <c r="L30" i="28"/>
  <c r="K30" i="28"/>
  <c r="J30" i="28"/>
  <c r="I30" i="28"/>
  <c r="H30" i="28"/>
  <c r="G30" i="28"/>
  <c r="F30" i="28"/>
  <c r="E30" i="28"/>
  <c r="D30" i="28"/>
  <c r="C30" i="28"/>
  <c r="L29" i="28"/>
  <c r="K29" i="28"/>
  <c r="J29" i="28"/>
  <c r="I29" i="28"/>
  <c r="H29" i="28"/>
  <c r="G29" i="28"/>
  <c r="F29" i="28"/>
  <c r="E29" i="28"/>
  <c r="D29" i="28"/>
  <c r="C29" i="28"/>
  <c r="L28" i="28"/>
  <c r="K28" i="28"/>
  <c r="J28" i="28"/>
  <c r="I28" i="28"/>
  <c r="H28" i="28"/>
  <c r="G28" i="28"/>
  <c r="F28" i="28"/>
  <c r="E28" i="28"/>
  <c r="D28" i="28"/>
  <c r="C28" i="28"/>
  <c r="L27" i="28"/>
  <c r="K27" i="28"/>
  <c r="J27" i="28"/>
  <c r="I27" i="28"/>
  <c r="H27" i="28"/>
  <c r="G27" i="28"/>
  <c r="F27" i="28"/>
  <c r="E27" i="28"/>
  <c r="D27" i="28"/>
  <c r="C27" i="28"/>
  <c r="L26" i="28"/>
  <c r="K26" i="28"/>
  <c r="J26" i="28"/>
  <c r="I26" i="28"/>
  <c r="H26" i="28"/>
  <c r="G26" i="28"/>
  <c r="F26" i="28"/>
  <c r="E26" i="28"/>
  <c r="D26" i="28"/>
  <c r="C26" i="28"/>
  <c r="L25" i="28"/>
  <c r="K25" i="28"/>
  <c r="J25" i="28"/>
  <c r="I25" i="28"/>
  <c r="H25" i="28"/>
  <c r="G25" i="28"/>
  <c r="F25" i="28"/>
  <c r="E25" i="28"/>
  <c r="D25" i="28"/>
  <c r="C25" i="28"/>
  <c r="L24" i="28"/>
  <c r="K24" i="28"/>
  <c r="J24" i="28"/>
  <c r="I24" i="28"/>
  <c r="H24" i="28"/>
  <c r="G24" i="28"/>
  <c r="F24" i="28"/>
  <c r="E24" i="28"/>
  <c r="D24" i="28"/>
  <c r="C24" i="28"/>
  <c r="L22" i="28"/>
  <c r="K22" i="28"/>
  <c r="J22" i="28"/>
  <c r="I22" i="28"/>
  <c r="H22" i="28"/>
  <c r="G22" i="28"/>
  <c r="F22" i="28"/>
  <c r="E22" i="28"/>
  <c r="D22" i="28"/>
  <c r="C22" i="28"/>
  <c r="L21" i="28"/>
  <c r="K21" i="28"/>
  <c r="J21" i="28"/>
  <c r="I21" i="28"/>
  <c r="H21" i="28"/>
  <c r="G21" i="28"/>
  <c r="F21" i="28"/>
  <c r="E21" i="28"/>
  <c r="D21" i="28"/>
  <c r="C21" i="28"/>
  <c r="L20" i="28"/>
  <c r="K20" i="28"/>
  <c r="J20" i="28"/>
  <c r="I20" i="28"/>
  <c r="H20" i="28"/>
  <c r="G20" i="28"/>
  <c r="F20" i="28"/>
  <c r="E20" i="28"/>
  <c r="D20" i="28"/>
  <c r="C20" i="28"/>
  <c r="L19" i="28"/>
  <c r="K19" i="28"/>
  <c r="J19" i="28"/>
  <c r="I19" i="28"/>
  <c r="H19" i="28"/>
  <c r="G19" i="28"/>
  <c r="F19" i="28"/>
  <c r="E19" i="28"/>
  <c r="D19" i="28"/>
  <c r="C19" i="28"/>
  <c r="L18" i="28"/>
  <c r="K18" i="28"/>
  <c r="J18" i="28"/>
  <c r="I18" i="28"/>
  <c r="H18" i="28"/>
  <c r="G18" i="28"/>
  <c r="F18" i="28"/>
  <c r="E18" i="28"/>
  <c r="D18" i="28"/>
  <c r="C18" i="28"/>
  <c r="L17" i="28"/>
  <c r="K17" i="28"/>
  <c r="J17" i="28"/>
  <c r="I17" i="28"/>
  <c r="H17" i="28"/>
  <c r="G17" i="28"/>
  <c r="F17" i="28"/>
  <c r="E17" i="28"/>
  <c r="D17" i="28"/>
  <c r="C17" i="28"/>
  <c r="L16" i="28"/>
  <c r="K16" i="28"/>
  <c r="J16" i="28"/>
  <c r="I16" i="28"/>
  <c r="H16" i="28"/>
  <c r="G16" i="28"/>
  <c r="F16" i="28"/>
  <c r="E16" i="28"/>
  <c r="D16" i="28"/>
  <c r="C16" i="28"/>
  <c r="L14" i="28"/>
  <c r="K14" i="28"/>
  <c r="J14" i="28"/>
  <c r="I14" i="28"/>
  <c r="H14" i="28"/>
  <c r="G14" i="28"/>
  <c r="F14" i="28"/>
  <c r="E14" i="28"/>
  <c r="D14" i="28"/>
  <c r="C14" i="28"/>
  <c r="L13" i="28"/>
  <c r="K13" i="28"/>
  <c r="J13" i="28"/>
  <c r="I13" i="28"/>
  <c r="H13" i="28"/>
  <c r="G13" i="28"/>
  <c r="F13" i="28"/>
  <c r="E13" i="28"/>
  <c r="D13" i="28"/>
  <c r="C13" i="28"/>
  <c r="L12" i="28"/>
  <c r="K12" i="28"/>
  <c r="J12" i="28"/>
  <c r="I12" i="28"/>
  <c r="H12" i="28"/>
  <c r="G12" i="28"/>
  <c r="F12" i="28"/>
  <c r="E12" i="28"/>
  <c r="D12" i="28"/>
  <c r="C12" i="28"/>
  <c r="L11" i="28"/>
  <c r="K11" i="28"/>
  <c r="J11" i="28"/>
  <c r="I11" i="28"/>
  <c r="H11" i="28"/>
  <c r="G11" i="28"/>
  <c r="F11" i="28"/>
  <c r="E11" i="28"/>
  <c r="D11" i="28"/>
  <c r="C11" i="28"/>
  <c r="L10" i="28"/>
  <c r="K10" i="28"/>
  <c r="J10" i="28"/>
  <c r="I10" i="28"/>
  <c r="H10" i="28"/>
  <c r="G10" i="28"/>
  <c r="F10" i="28"/>
  <c r="E10" i="28"/>
  <c r="D10" i="28"/>
  <c r="C10" i="28"/>
  <c r="L9" i="28"/>
  <c r="K9" i="28"/>
  <c r="J9" i="28"/>
  <c r="I9" i="28"/>
  <c r="H9" i="28"/>
  <c r="G9" i="28"/>
  <c r="F9" i="28"/>
  <c r="E9" i="28"/>
  <c r="D9" i="28"/>
  <c r="C9" i="28"/>
  <c r="L8" i="28"/>
  <c r="K8" i="28"/>
  <c r="J8" i="28"/>
  <c r="I8" i="28"/>
  <c r="H8" i="28"/>
  <c r="G8" i="28"/>
  <c r="F8" i="28"/>
  <c r="E8" i="28"/>
  <c r="D8" i="28"/>
  <c r="C8" i="28"/>
  <c r="L6" i="28"/>
  <c r="K6" i="28"/>
  <c r="J6" i="28"/>
  <c r="I6" i="28"/>
  <c r="H6" i="28"/>
  <c r="G6" i="28"/>
  <c r="F6" i="28"/>
  <c r="E6" i="28"/>
  <c r="D6" i="28"/>
  <c r="C6" i="28"/>
  <c r="L5" i="28"/>
  <c r="K5" i="28"/>
  <c r="J5" i="28"/>
  <c r="I5" i="28"/>
  <c r="H5" i="28"/>
  <c r="G5" i="28"/>
  <c r="F5" i="28"/>
  <c r="E5" i="28"/>
  <c r="D5" i="28"/>
  <c r="C5" i="28"/>
  <c r="L4" i="28"/>
  <c r="K4" i="28"/>
  <c r="J4" i="28"/>
  <c r="I4" i="28"/>
  <c r="H4" i="28"/>
  <c r="G4" i="28"/>
  <c r="F4" i="28"/>
  <c r="E4" i="28"/>
  <c r="D4" i="28"/>
  <c r="C4" i="28"/>
  <c r="I3" i="28"/>
  <c r="H3" i="28"/>
  <c r="G3" i="28"/>
  <c r="F3" i="28"/>
  <c r="E3" i="28"/>
  <c r="D3" i="28"/>
  <c r="C3" i="28"/>
  <c r="G52" i="34"/>
  <c r="F52" i="34"/>
  <c r="E52" i="34"/>
  <c r="D52" i="34"/>
  <c r="C52" i="34"/>
  <c r="B52" i="34"/>
  <c r="A52" i="34"/>
  <c r="G51" i="34"/>
  <c r="F51" i="34"/>
  <c r="E51" i="34"/>
  <c r="D51" i="34"/>
  <c r="C51" i="34"/>
  <c r="B51" i="34"/>
  <c r="A51" i="34"/>
  <c r="G50" i="34"/>
  <c r="F50" i="34"/>
  <c r="E50" i="34"/>
  <c r="D50" i="34"/>
  <c r="C50" i="34"/>
  <c r="B50" i="34"/>
  <c r="A50" i="34"/>
  <c r="G49" i="34"/>
  <c r="F49" i="34"/>
  <c r="E49" i="34"/>
  <c r="D49" i="34"/>
  <c r="C49" i="34"/>
  <c r="B49" i="34"/>
  <c r="A49" i="34"/>
  <c r="G48" i="34"/>
  <c r="F48" i="34"/>
  <c r="E48" i="34"/>
  <c r="D48" i="34"/>
  <c r="C48" i="34"/>
  <c r="B48" i="34"/>
  <c r="A48" i="34"/>
  <c r="G47" i="34"/>
  <c r="F47" i="34"/>
  <c r="E47" i="34"/>
  <c r="D47" i="34"/>
  <c r="C47" i="34"/>
  <c r="B47" i="34"/>
  <c r="A47" i="34"/>
  <c r="G46" i="34"/>
  <c r="F46" i="34"/>
  <c r="E46" i="34"/>
  <c r="D46" i="34"/>
  <c r="C46" i="34"/>
  <c r="B46" i="34"/>
  <c r="A46" i="34"/>
  <c r="G45" i="34"/>
  <c r="F45" i="34"/>
  <c r="E45" i="34"/>
  <c r="D45" i="34"/>
  <c r="C45" i="34"/>
  <c r="B45" i="34"/>
  <c r="A45" i="34"/>
  <c r="G44" i="34"/>
  <c r="F44" i="34"/>
  <c r="E44" i="34"/>
  <c r="D44" i="34"/>
  <c r="C44" i="34"/>
  <c r="B44" i="34"/>
  <c r="A44" i="34"/>
  <c r="G43" i="34"/>
  <c r="F43" i="34"/>
  <c r="E43" i="34"/>
  <c r="D43" i="34"/>
  <c r="C43" i="34"/>
  <c r="B43" i="34"/>
  <c r="A43" i="34"/>
  <c r="G42" i="34"/>
  <c r="F42" i="34"/>
  <c r="E42" i="34"/>
  <c r="D42" i="34"/>
  <c r="C42" i="34"/>
  <c r="B42" i="34"/>
  <c r="A42" i="34"/>
  <c r="G41" i="34"/>
  <c r="F41" i="34"/>
  <c r="E41" i="34"/>
  <c r="D41" i="34"/>
  <c r="C41" i="34"/>
  <c r="B41" i="34"/>
  <c r="A41" i="34"/>
  <c r="G40" i="34"/>
  <c r="F40" i="34"/>
  <c r="E40" i="34"/>
  <c r="D40" i="34"/>
  <c r="C40" i="34"/>
  <c r="B40" i="34"/>
  <c r="A40" i="34"/>
  <c r="G39" i="34"/>
  <c r="F39" i="34"/>
  <c r="E39" i="34"/>
  <c r="D39" i="34"/>
  <c r="C39" i="34"/>
  <c r="B39" i="34"/>
  <c r="A39" i="34"/>
  <c r="G38" i="34"/>
  <c r="F38" i="34"/>
  <c r="E38" i="34"/>
  <c r="D38" i="34"/>
  <c r="C38" i="34"/>
  <c r="B38" i="34"/>
  <c r="A38" i="34"/>
  <c r="G37" i="34"/>
  <c r="F37" i="34"/>
  <c r="E37" i="34"/>
  <c r="D37" i="34"/>
  <c r="C37" i="34"/>
  <c r="B37" i="34"/>
  <c r="A37" i="34"/>
  <c r="G36" i="34"/>
  <c r="F36" i="34"/>
  <c r="E36" i="34"/>
  <c r="D36" i="34"/>
  <c r="C36" i="34"/>
  <c r="B36" i="34"/>
  <c r="A36" i="34"/>
  <c r="G35" i="34"/>
  <c r="F35" i="34"/>
  <c r="E35" i="34"/>
  <c r="D35" i="34"/>
  <c r="C35" i="34"/>
  <c r="B35" i="34"/>
  <c r="A35" i="34"/>
  <c r="G34" i="34"/>
  <c r="F34" i="34"/>
  <c r="E34" i="34"/>
  <c r="D34" i="34"/>
  <c r="C34" i="34"/>
  <c r="B34" i="34"/>
  <c r="A34" i="34"/>
  <c r="G33" i="34"/>
  <c r="F33" i="34"/>
  <c r="E33" i="34"/>
  <c r="D33" i="34"/>
  <c r="C33" i="34"/>
  <c r="B33" i="34"/>
  <c r="A33" i="34"/>
  <c r="G32" i="34"/>
  <c r="F32" i="34"/>
  <c r="E32" i="34"/>
  <c r="D32" i="34"/>
  <c r="C32" i="34"/>
  <c r="B32" i="34"/>
  <c r="A32" i="34"/>
  <c r="G31" i="34"/>
  <c r="F31" i="34"/>
  <c r="E31" i="34"/>
  <c r="D31" i="34"/>
  <c r="C31" i="34"/>
  <c r="B31" i="34"/>
  <c r="A31" i="34"/>
  <c r="G30" i="34"/>
  <c r="F30" i="34"/>
  <c r="E30" i="34"/>
  <c r="D30" i="34"/>
  <c r="C30" i="34"/>
  <c r="B30" i="34"/>
  <c r="A30" i="34"/>
  <c r="G29" i="34"/>
  <c r="F29" i="34"/>
  <c r="E29" i="34"/>
  <c r="D29" i="34"/>
  <c r="C29" i="34"/>
  <c r="B29" i="34"/>
  <c r="A29" i="34"/>
  <c r="G28" i="34"/>
  <c r="F28" i="34"/>
  <c r="E28" i="34"/>
  <c r="D28" i="34"/>
  <c r="C28" i="34"/>
  <c r="B28" i="34"/>
  <c r="A28" i="34"/>
  <c r="G27" i="34"/>
  <c r="F27" i="34"/>
  <c r="E27" i="34"/>
  <c r="D27" i="34"/>
  <c r="C27" i="34"/>
  <c r="B27" i="34"/>
  <c r="A27" i="34"/>
  <c r="G26" i="34"/>
  <c r="F26" i="34"/>
  <c r="E26" i="34"/>
  <c r="D26" i="34"/>
  <c r="C26" i="34"/>
  <c r="B26" i="34"/>
  <c r="A26" i="34"/>
  <c r="G25" i="34"/>
  <c r="F25" i="34"/>
  <c r="E25" i="34"/>
  <c r="D25" i="34"/>
  <c r="C25" i="34"/>
  <c r="B25" i="34"/>
  <c r="A25" i="34"/>
  <c r="G24" i="34"/>
  <c r="F24" i="34"/>
  <c r="E24" i="34"/>
  <c r="D24" i="34"/>
  <c r="C24" i="34"/>
  <c r="B24" i="34"/>
  <c r="A24" i="34"/>
  <c r="G23" i="34"/>
  <c r="F23" i="34"/>
  <c r="E23" i="34"/>
  <c r="D23" i="34"/>
  <c r="C23" i="34"/>
  <c r="B23" i="34"/>
  <c r="A23" i="34"/>
  <c r="G22" i="34"/>
  <c r="F22" i="34"/>
  <c r="E22" i="34"/>
  <c r="D22" i="34"/>
  <c r="C22" i="34"/>
  <c r="B22" i="34"/>
  <c r="A22" i="34"/>
  <c r="G21" i="34"/>
  <c r="F21" i="34"/>
  <c r="E21" i="34"/>
  <c r="D21" i="34"/>
  <c r="C21" i="34"/>
  <c r="B21" i="34"/>
  <c r="A21" i="34"/>
  <c r="G20" i="34"/>
  <c r="F20" i="34"/>
  <c r="E20" i="34"/>
  <c r="D20" i="34"/>
  <c r="C20" i="34"/>
  <c r="B20" i="34"/>
  <c r="A20" i="34"/>
  <c r="G19" i="34"/>
  <c r="F19" i="34"/>
  <c r="E19" i="34"/>
  <c r="D19" i="34"/>
  <c r="C19" i="34"/>
  <c r="B19" i="34"/>
  <c r="A19" i="34"/>
  <c r="G18" i="34"/>
  <c r="F18" i="34"/>
  <c r="E18" i="34"/>
  <c r="D18" i="34"/>
  <c r="C18" i="34"/>
  <c r="B18" i="34"/>
  <c r="A18" i="34"/>
  <c r="G17" i="34"/>
  <c r="F17" i="34"/>
  <c r="E17" i="34"/>
  <c r="D17" i="34"/>
  <c r="C17" i="34"/>
  <c r="B17" i="34"/>
  <c r="A17" i="34"/>
  <c r="G16" i="34"/>
  <c r="F16" i="34"/>
  <c r="E16" i="34"/>
  <c r="D16" i="34"/>
  <c r="C16" i="34"/>
  <c r="B16" i="34"/>
  <c r="A16" i="34"/>
  <c r="G15" i="34"/>
  <c r="F15" i="34"/>
  <c r="E15" i="34"/>
  <c r="D15" i="34"/>
  <c r="C15" i="34"/>
  <c r="B15" i="34"/>
  <c r="A15" i="34"/>
  <c r="G14" i="34"/>
  <c r="F14" i="34"/>
  <c r="E14" i="34"/>
  <c r="D14" i="34"/>
  <c r="C14" i="34"/>
  <c r="B14" i="34"/>
  <c r="A14" i="34"/>
  <c r="G13" i="34"/>
  <c r="F13" i="34"/>
  <c r="E13" i="34"/>
  <c r="D13" i="34"/>
  <c r="C13" i="34"/>
  <c r="B13" i="34"/>
  <c r="A13" i="34"/>
  <c r="G12" i="34"/>
  <c r="F12" i="34"/>
  <c r="E12" i="34"/>
  <c r="D12" i="34"/>
  <c r="C12" i="34"/>
  <c r="B12" i="34"/>
  <c r="A12" i="34"/>
  <c r="G11" i="34"/>
  <c r="F11" i="34"/>
  <c r="E11" i="34"/>
  <c r="D11" i="34"/>
  <c r="C11" i="34"/>
  <c r="B11" i="34"/>
  <c r="A11" i="34"/>
  <c r="G10" i="34"/>
  <c r="F10" i="34"/>
  <c r="E10" i="34"/>
  <c r="D10" i="34"/>
  <c r="C10" i="34"/>
  <c r="B10" i="34"/>
  <c r="A10" i="34"/>
  <c r="G9" i="34"/>
  <c r="F9" i="34"/>
  <c r="E9" i="34"/>
  <c r="D9" i="34"/>
  <c r="C9" i="34"/>
  <c r="B9" i="34"/>
  <c r="A9" i="34"/>
  <c r="G8" i="34"/>
  <c r="F8" i="34"/>
  <c r="E8" i="34"/>
  <c r="D8" i="34"/>
  <c r="C8" i="34"/>
  <c r="B8" i="34"/>
  <c r="A8" i="34"/>
  <c r="G7" i="34"/>
  <c r="F7" i="34"/>
  <c r="E7" i="34"/>
  <c r="D7" i="34"/>
  <c r="C7" i="34"/>
  <c r="B7" i="34"/>
  <c r="A7" i="34"/>
  <c r="G6" i="34"/>
  <c r="F6" i="34"/>
  <c r="E6" i="34"/>
  <c r="D6" i="34"/>
  <c r="C6" i="34"/>
  <c r="B6" i="34"/>
  <c r="A6" i="34"/>
  <c r="G5" i="34"/>
  <c r="F5" i="34"/>
  <c r="E5" i="34"/>
  <c r="D5" i="34"/>
  <c r="C5" i="34"/>
  <c r="B5" i="34"/>
  <c r="A5" i="34"/>
  <c r="G4" i="34"/>
  <c r="F4" i="34"/>
  <c r="E4" i="34"/>
  <c r="D4" i="34"/>
  <c r="C4" i="34"/>
  <c r="B4" i="34"/>
  <c r="A4" i="34"/>
  <c r="G3" i="34"/>
  <c r="F3" i="34"/>
  <c r="E3" i="34"/>
  <c r="D3" i="34"/>
  <c r="C3" i="34"/>
  <c r="B3" i="34"/>
  <c r="A3" i="34"/>
  <c r="G2" i="34"/>
  <c r="F2" i="34"/>
  <c r="E2" i="34"/>
  <c r="C18" i="39"/>
  <c r="B18" i="39"/>
  <c r="A18" i="39"/>
  <c r="C17" i="39"/>
  <c r="B17" i="39"/>
  <c r="A17" i="39"/>
  <c r="C16" i="39"/>
  <c r="B16" i="39"/>
  <c r="A16" i="39"/>
  <c r="C15" i="39"/>
  <c r="B15" i="39"/>
  <c r="A15" i="39"/>
  <c r="C14" i="39"/>
  <c r="B14" i="39"/>
  <c r="A14" i="39"/>
  <c r="C13" i="39"/>
  <c r="B13" i="39"/>
  <c r="A13" i="39"/>
  <c r="C12" i="39"/>
  <c r="B12" i="39"/>
  <c r="A12" i="39"/>
  <c r="C11" i="39"/>
  <c r="B11" i="39"/>
  <c r="A11" i="39"/>
  <c r="C10" i="39"/>
  <c r="B10" i="39"/>
  <c r="A10" i="39"/>
  <c r="C9" i="39"/>
  <c r="B9" i="39"/>
  <c r="A9" i="39"/>
  <c r="C8" i="39"/>
  <c r="B8" i="39"/>
  <c r="C7" i="39"/>
  <c r="B7" i="39"/>
  <c r="A7" i="39"/>
  <c r="C6" i="39"/>
  <c r="B6" i="39"/>
  <c r="A6" i="39"/>
  <c r="C5" i="39"/>
  <c r="B5" i="39"/>
  <c r="A5" i="39"/>
  <c r="C4" i="39"/>
  <c r="B4" i="39"/>
  <c r="A4" i="39"/>
  <c r="C3" i="39"/>
  <c r="B3" i="39"/>
  <c r="A3" i="39"/>
  <c r="C2" i="39"/>
  <c r="S42" i="41"/>
  <c r="R42" i="41"/>
  <c r="Q42" i="41"/>
  <c r="P42" i="41"/>
  <c r="O42" i="41"/>
  <c r="N42" i="41"/>
  <c r="M42" i="41"/>
  <c r="L42" i="41"/>
  <c r="K42" i="41"/>
  <c r="J42" i="41"/>
  <c r="I42" i="41"/>
  <c r="H42" i="41"/>
  <c r="G42" i="41"/>
  <c r="F42" i="41"/>
  <c r="E42" i="41"/>
  <c r="D42" i="41"/>
  <c r="C42" i="41"/>
  <c r="B42" i="41"/>
  <c r="S41" i="41"/>
  <c r="R41" i="41"/>
  <c r="Q41" i="41"/>
  <c r="P41" i="41"/>
  <c r="O41" i="41"/>
  <c r="N41" i="41"/>
  <c r="M41" i="41"/>
  <c r="L41" i="41"/>
  <c r="K41" i="41"/>
  <c r="J41" i="41"/>
  <c r="I41" i="41"/>
  <c r="H41" i="41"/>
  <c r="G41" i="41"/>
  <c r="F41" i="41"/>
  <c r="E41" i="41"/>
  <c r="D41" i="41"/>
  <c r="C41" i="41"/>
  <c r="B41" i="41"/>
  <c r="S40" i="41"/>
  <c r="R40" i="41"/>
  <c r="Q40" i="41"/>
  <c r="P40" i="41"/>
  <c r="O40" i="41"/>
  <c r="N40" i="41"/>
  <c r="M40" i="41"/>
  <c r="L40" i="41"/>
  <c r="K40" i="41"/>
  <c r="J40" i="41"/>
  <c r="I40" i="41"/>
  <c r="H40" i="41"/>
  <c r="G40" i="41"/>
  <c r="F40" i="41"/>
  <c r="E40" i="41"/>
  <c r="D40" i="41"/>
  <c r="C40" i="41"/>
  <c r="B40" i="41"/>
  <c r="S39" i="41"/>
  <c r="R39" i="41"/>
  <c r="Q39" i="41"/>
  <c r="P39" i="41"/>
  <c r="O39" i="41"/>
  <c r="N39" i="41"/>
  <c r="M39" i="41"/>
  <c r="L39" i="41"/>
  <c r="K39" i="41"/>
  <c r="J39" i="41"/>
  <c r="I39" i="41"/>
  <c r="H39" i="41"/>
  <c r="G39" i="41"/>
  <c r="F39" i="41"/>
  <c r="E39" i="41"/>
  <c r="D39" i="41"/>
  <c r="C39" i="41"/>
  <c r="B39" i="41"/>
  <c r="S38" i="41"/>
  <c r="R38" i="41"/>
  <c r="Q38" i="41"/>
  <c r="P38" i="41"/>
  <c r="O38" i="41"/>
  <c r="N38" i="41"/>
  <c r="M38" i="41"/>
  <c r="L38" i="41"/>
  <c r="K38" i="41"/>
  <c r="J38" i="41"/>
  <c r="I38" i="41"/>
  <c r="H38" i="41"/>
  <c r="G38" i="41"/>
  <c r="F38" i="41"/>
  <c r="E38" i="41"/>
  <c r="D38" i="41"/>
  <c r="C38" i="41"/>
  <c r="B38" i="41"/>
  <c r="S37" i="41"/>
  <c r="R37" i="41"/>
  <c r="Q37" i="41"/>
  <c r="P37" i="41"/>
  <c r="O37" i="41"/>
  <c r="N37" i="41"/>
  <c r="M37" i="41"/>
  <c r="L37" i="41"/>
  <c r="K37" i="41"/>
  <c r="J37" i="41"/>
  <c r="I37" i="41"/>
  <c r="H37" i="41"/>
  <c r="G37" i="41"/>
  <c r="F37" i="41"/>
  <c r="E37" i="41"/>
  <c r="D37" i="41"/>
  <c r="C37" i="41"/>
  <c r="B37" i="41"/>
  <c r="S36" i="41"/>
  <c r="R36" i="41"/>
  <c r="Q36" i="41"/>
  <c r="P36" i="41"/>
  <c r="O36" i="41"/>
  <c r="N36" i="41"/>
  <c r="M36" i="41"/>
  <c r="L36" i="41"/>
  <c r="K36" i="41"/>
  <c r="J36" i="41"/>
  <c r="I36" i="41"/>
  <c r="H36" i="41"/>
  <c r="G36" i="41"/>
  <c r="F36" i="41"/>
  <c r="E36" i="41"/>
  <c r="D36" i="41"/>
  <c r="C36" i="41"/>
  <c r="B36" i="41"/>
  <c r="S35" i="41"/>
  <c r="R35" i="41"/>
  <c r="Q35" i="41"/>
  <c r="P35" i="41"/>
  <c r="O35" i="41"/>
  <c r="N35" i="41"/>
  <c r="M35" i="41"/>
  <c r="L35" i="41"/>
  <c r="K35" i="41"/>
  <c r="J35" i="41"/>
  <c r="I35" i="41"/>
  <c r="H35" i="41"/>
  <c r="G35" i="41"/>
  <c r="F35" i="41"/>
  <c r="E35" i="41"/>
  <c r="D35" i="41"/>
  <c r="C35" i="41"/>
  <c r="B35" i="41"/>
  <c r="S34" i="41"/>
  <c r="R34" i="41"/>
  <c r="Q34" i="41"/>
  <c r="P34" i="41"/>
  <c r="O34" i="41"/>
  <c r="N34" i="41"/>
  <c r="M34" i="41"/>
  <c r="L34" i="41"/>
  <c r="K34" i="41"/>
  <c r="J34" i="41"/>
  <c r="I34" i="41"/>
  <c r="H34" i="41"/>
  <c r="G34" i="41"/>
  <c r="F34" i="41"/>
  <c r="E34" i="41"/>
  <c r="D34" i="41"/>
  <c r="C34" i="41"/>
  <c r="B34" i="41"/>
  <c r="S33" i="41"/>
  <c r="R33" i="41"/>
  <c r="Q33" i="41"/>
  <c r="P33" i="41"/>
  <c r="O33" i="41"/>
  <c r="N33" i="41"/>
  <c r="M33" i="41"/>
  <c r="L33" i="41"/>
  <c r="K33" i="41"/>
  <c r="J33" i="41"/>
  <c r="I33" i="41"/>
  <c r="H33" i="41"/>
  <c r="G33" i="41"/>
  <c r="F33" i="41"/>
  <c r="E33" i="41"/>
  <c r="D33" i="41"/>
  <c r="C33" i="41"/>
  <c r="B33" i="41"/>
  <c r="S32" i="41"/>
  <c r="R32" i="41"/>
  <c r="Q32" i="41"/>
  <c r="P32" i="41"/>
  <c r="O32" i="41"/>
  <c r="N32" i="41"/>
  <c r="M32" i="41"/>
  <c r="L32" i="41"/>
  <c r="K32" i="41"/>
  <c r="J32" i="41"/>
  <c r="I32" i="41"/>
  <c r="H32" i="41"/>
  <c r="G32" i="41"/>
  <c r="F32" i="41"/>
  <c r="E32" i="41"/>
  <c r="D32" i="41"/>
  <c r="C32" i="41"/>
  <c r="B32" i="41"/>
  <c r="S31" i="41"/>
  <c r="R31" i="41"/>
  <c r="Q31" i="41"/>
  <c r="P31" i="41"/>
  <c r="O31" i="41"/>
  <c r="N31" i="41"/>
  <c r="M31" i="41"/>
  <c r="L31" i="41"/>
  <c r="K31" i="41"/>
  <c r="J31" i="41"/>
  <c r="I31" i="41"/>
  <c r="H31" i="41"/>
  <c r="G31" i="41"/>
  <c r="F31" i="41"/>
  <c r="E31" i="41"/>
  <c r="D31" i="41"/>
  <c r="C31" i="41"/>
  <c r="B31" i="41"/>
  <c r="S30" i="41"/>
  <c r="R30" i="41"/>
  <c r="Q30" i="41"/>
  <c r="P30" i="41"/>
  <c r="O30" i="41"/>
  <c r="N30" i="41"/>
  <c r="M30" i="41"/>
  <c r="L30" i="41"/>
  <c r="K30" i="41"/>
  <c r="J30" i="41"/>
  <c r="I30" i="41"/>
  <c r="H30" i="41"/>
  <c r="G30" i="41"/>
  <c r="F30" i="41"/>
  <c r="E30" i="41"/>
  <c r="D30" i="41"/>
  <c r="C30" i="41"/>
  <c r="B30" i="41"/>
  <c r="S29" i="41"/>
  <c r="R29" i="41"/>
  <c r="Q29" i="41"/>
  <c r="P29" i="41"/>
  <c r="O29" i="41"/>
  <c r="N29" i="41"/>
  <c r="M29" i="41"/>
  <c r="L29" i="41"/>
  <c r="K29" i="41"/>
  <c r="J29" i="41"/>
  <c r="I29" i="41"/>
  <c r="H29" i="41"/>
  <c r="G29" i="41"/>
  <c r="F29" i="41"/>
  <c r="E29" i="41"/>
  <c r="D29" i="41"/>
  <c r="C29" i="41"/>
  <c r="B29" i="41"/>
  <c r="S28" i="41"/>
  <c r="R28" i="41"/>
  <c r="Q28" i="41"/>
  <c r="P28" i="41"/>
  <c r="O28" i="41"/>
  <c r="N28" i="41"/>
  <c r="M28" i="41"/>
  <c r="L28" i="41"/>
  <c r="K28" i="41"/>
  <c r="J28" i="41"/>
  <c r="I28" i="41"/>
  <c r="H28" i="41"/>
  <c r="G28" i="41"/>
  <c r="F28" i="41"/>
  <c r="E28" i="41"/>
  <c r="D28" i="41"/>
  <c r="C28" i="41"/>
  <c r="B28" i="41"/>
  <c r="S27" i="41"/>
  <c r="R27" i="41"/>
  <c r="Q27" i="41"/>
  <c r="P27" i="41"/>
  <c r="O27" i="41"/>
  <c r="N27" i="41"/>
  <c r="M27" i="41"/>
  <c r="L27" i="41"/>
  <c r="K27" i="41"/>
  <c r="J27" i="41"/>
  <c r="I27" i="41"/>
  <c r="H27" i="41"/>
  <c r="G27" i="41"/>
  <c r="F27" i="41"/>
  <c r="E27" i="41"/>
  <c r="D27" i="41"/>
  <c r="C27" i="41"/>
  <c r="B27" i="41"/>
  <c r="J19" i="41"/>
  <c r="I19" i="41"/>
  <c r="H19" i="41"/>
  <c r="G19" i="41"/>
  <c r="F19" i="41"/>
  <c r="D19" i="41"/>
  <c r="C19" i="41"/>
  <c r="J18" i="41"/>
  <c r="I18" i="41"/>
  <c r="H18" i="41"/>
  <c r="G18" i="41"/>
  <c r="F18" i="41"/>
  <c r="D18" i="41"/>
  <c r="C18" i="41"/>
  <c r="J17" i="41"/>
  <c r="I17" i="41"/>
  <c r="H17" i="41"/>
  <c r="G17" i="41"/>
  <c r="F17" i="41"/>
  <c r="D17" i="41"/>
  <c r="C17" i="41"/>
  <c r="J16" i="41"/>
  <c r="I16" i="41"/>
  <c r="H16" i="41"/>
  <c r="G16" i="41"/>
  <c r="F16" i="41"/>
  <c r="D16" i="41"/>
  <c r="C16" i="41"/>
  <c r="J15" i="41"/>
  <c r="I15" i="41"/>
  <c r="H15" i="41"/>
  <c r="G15" i="41"/>
  <c r="F15" i="41"/>
  <c r="D15" i="41"/>
  <c r="C15" i="41"/>
  <c r="J14" i="41"/>
  <c r="I14" i="41"/>
  <c r="H14" i="41"/>
  <c r="G14" i="41"/>
  <c r="F14" i="41"/>
  <c r="D14" i="41"/>
  <c r="C14" i="41"/>
  <c r="J13" i="41"/>
  <c r="I13" i="41"/>
  <c r="H13" i="41"/>
  <c r="G13" i="41"/>
  <c r="F13" i="41"/>
  <c r="D13" i="41"/>
  <c r="C13" i="41"/>
  <c r="J12" i="41"/>
  <c r="I12" i="41"/>
  <c r="H12" i="41"/>
  <c r="G12" i="41"/>
  <c r="F12" i="41"/>
  <c r="D12" i="41"/>
  <c r="C12" i="41"/>
  <c r="J11" i="41"/>
  <c r="I11" i="41"/>
  <c r="H11" i="41"/>
  <c r="G11" i="41"/>
  <c r="F11" i="41"/>
  <c r="D11" i="41"/>
  <c r="C11" i="41"/>
  <c r="J10" i="41"/>
  <c r="I10" i="41"/>
  <c r="H10" i="41"/>
  <c r="G10" i="41"/>
  <c r="F10" i="41"/>
  <c r="D10" i="41"/>
  <c r="C10" i="41"/>
  <c r="J9" i="41"/>
  <c r="I9" i="41"/>
  <c r="H9" i="41"/>
  <c r="G9" i="41"/>
  <c r="F9" i="41"/>
  <c r="D9" i="41"/>
  <c r="C9" i="41"/>
  <c r="J8" i="41"/>
  <c r="I8" i="41"/>
  <c r="H8" i="41"/>
  <c r="G8" i="41"/>
  <c r="F8" i="41"/>
  <c r="D8" i="41"/>
  <c r="C8" i="41"/>
  <c r="J7" i="41"/>
  <c r="I7" i="41"/>
  <c r="H7" i="41"/>
  <c r="G7" i="41"/>
  <c r="F7" i="41"/>
  <c r="D7" i="41"/>
  <c r="C7" i="41"/>
  <c r="J6" i="41"/>
  <c r="I6" i="41"/>
  <c r="H6" i="41"/>
  <c r="G6" i="41"/>
  <c r="F6" i="41"/>
  <c r="D6" i="41"/>
  <c r="C6" i="41"/>
  <c r="J5" i="41"/>
  <c r="I5" i="41"/>
  <c r="H5" i="41"/>
  <c r="G5" i="41"/>
  <c r="F5" i="41"/>
  <c r="D5" i="41"/>
  <c r="C5" i="41"/>
  <c r="J4" i="41"/>
  <c r="I4" i="41"/>
  <c r="H4" i="41"/>
  <c r="G4" i="41"/>
  <c r="F4" i="41"/>
  <c r="D4" i="41"/>
  <c r="C4" i="41"/>
  <c r="M4" i="49" l="1"/>
  <c r="K11" i="49"/>
  <c r="M11" i="49" s="1"/>
  <c r="L3" i="49"/>
  <c r="K6" i="49"/>
  <c r="L20" i="49"/>
  <c r="L17" i="49"/>
  <c r="L13" i="49"/>
  <c r="L5" i="49"/>
  <c r="K5" i="49"/>
  <c r="M5" i="49" s="1"/>
  <c r="K7" i="49"/>
  <c r="K8" i="49"/>
  <c r="K10" i="49"/>
  <c r="K12" i="49"/>
  <c r="L21" i="49"/>
  <c r="L18" i="49"/>
  <c r="L14" i="49"/>
  <c r="L6" i="49"/>
  <c r="L22" i="49"/>
  <c r="L19" i="49"/>
  <c r="L16" i="49"/>
  <c r="L15" i="49"/>
  <c r="L12" i="49"/>
  <c r="L11" i="49"/>
  <c r="L10" i="49"/>
  <c r="L9" i="49"/>
  <c r="M9" i="49" s="1"/>
  <c r="L8" i="49"/>
  <c r="L7" i="49"/>
  <c r="L4" i="49"/>
  <c r="K22" i="49"/>
  <c r="M22" i="49" s="1"/>
  <c r="K21" i="49"/>
  <c r="K20" i="49"/>
  <c r="K19" i="49"/>
  <c r="M19" i="49" s="1"/>
  <c r="K18" i="49"/>
  <c r="M18" i="49" s="1"/>
  <c r="K17" i="49"/>
  <c r="M17" i="49" s="1"/>
  <c r="K16" i="49"/>
  <c r="K15" i="49"/>
  <c r="M15" i="49" s="1"/>
  <c r="K14" i="49"/>
  <c r="M14" i="49" s="1"/>
  <c r="K13" i="49"/>
  <c r="M13" i="49" s="1"/>
  <c r="M10" i="49" l="1"/>
  <c r="M7" i="49"/>
  <c r="M20" i="49"/>
  <c r="M21" i="49"/>
  <c r="M6" i="49"/>
  <c r="P3" i="49" a="1"/>
  <c r="Q3" i="49" a="1"/>
  <c r="M12" i="49"/>
  <c r="M3" i="49"/>
  <c r="M16" i="49"/>
  <c r="M8" i="49"/>
  <c r="Q3" i="49" l="1"/>
  <c r="O3" i="49" s="1"/>
  <c r="O4" i="49"/>
  <c r="O5" i="49"/>
  <c r="O6" i="49"/>
  <c r="O7" i="49"/>
  <c r="O8" i="49"/>
  <c r="O9" i="49"/>
  <c r="O10" i="49"/>
  <c r="O11" i="49"/>
  <c r="O12" i="49"/>
  <c r="O13" i="49"/>
  <c r="O14" i="49"/>
  <c r="O15" i="49"/>
  <c r="O16" i="49"/>
  <c r="O17" i="49"/>
  <c r="O18" i="49"/>
  <c r="O19" i="49"/>
  <c r="O20" i="49"/>
  <c r="O21" i="49"/>
  <c r="O22" i="49"/>
  <c r="P3" i="49"/>
  <c r="N3" i="49" s="1"/>
  <c r="N4" i="49"/>
  <c r="N5" i="49"/>
  <c r="N6" i="49"/>
  <c r="N7" i="49"/>
  <c r="N8" i="49"/>
  <c r="N9" i="49"/>
  <c r="N10" i="49"/>
  <c r="N11" i="49"/>
  <c r="N12" i="49"/>
  <c r="N13" i="49"/>
  <c r="N14" i="49"/>
  <c r="N15" i="49"/>
  <c r="N16" i="49"/>
  <c r="N17" i="49"/>
  <c r="N18" i="49"/>
  <c r="N19" i="49"/>
  <c r="N20" i="49"/>
  <c r="N21" i="49"/>
  <c r="N22" i="49"/>
</calcChain>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<sst xmlns="http://schemas.openxmlformats.org/spreadsheetml/2006/main" count="3203" uniqueCount="399">
  <si>
    <t>US</t>
  </si>
  <si>
    <t>World</t>
  </si>
  <si>
    <t>Foreign</t>
  </si>
  <si>
    <t>Tariff ad valorem</t>
  </si>
  <si>
    <t>Domestic Price</t>
  </si>
  <si>
    <t>Parameters</t>
  </si>
  <si>
    <t>Price</t>
  </si>
  <si>
    <t>Duty-free</t>
  </si>
  <si>
    <t>Quantity</t>
  </si>
  <si>
    <t>AD</t>
  </si>
  <si>
    <t>AS</t>
  </si>
  <si>
    <t>MD</t>
  </si>
  <si>
    <t>MS (Free Trade)</t>
  </si>
  <si>
    <t>MS (US Tariffs)</t>
  </si>
  <si>
    <t>AD*</t>
  </si>
  <si>
    <t>AS*</t>
  </si>
  <si>
    <t>a=</t>
  </si>
  <si>
    <t>e=</t>
  </si>
  <si>
    <t>Tariff</t>
  </si>
  <si>
    <t>b=</t>
  </si>
  <si>
    <t>f=</t>
  </si>
  <si>
    <t>c=</t>
  </si>
  <si>
    <t>g=</t>
  </si>
  <si>
    <t>d=</t>
  </si>
  <si>
    <t>h=</t>
  </si>
  <si>
    <t>Equilibrium Outcomes</t>
  </si>
  <si>
    <t>Prices and Trade</t>
  </si>
  <si>
    <t>Quantities in Equilibrium (Free Trade)</t>
  </si>
  <si>
    <t>Quantities in Equilibrium (US Tariffs)</t>
  </si>
  <si>
    <t>Hypotnetical full passthrough tariff prices</t>
  </si>
  <si>
    <t>Domestic Price = Price at the Border (Free Trade)</t>
  </si>
  <si>
    <t>Domestic Price (US Tariffs)</t>
  </si>
  <si>
    <t>Price at the Border (US Tariffs)</t>
  </si>
  <si>
    <t>MS=MD (Free Trade)</t>
  </si>
  <si>
    <t>MS=MD (US Tariffs)</t>
  </si>
  <si>
    <t>qAD=(a-p)/b</t>
  </si>
  <si>
    <t>qAS​=(p-c)/d</t>
  </si>
  <si>
    <t>MD=qAD-qAS</t>
  </si>
  <si>
    <t>qAD*​=(e-p*)/f</t>
  </si>
  <si>
    <t>qAS*​=(p*-g)/h</t>
  </si>
  <si>
    <t>MS=qAS*-qAD*</t>
  </si>
  <si>
    <t>A simple linear model of trade with a large economy (not a price taker, common currency)</t>
  </si>
  <si>
    <t>AD: p=a-b*q</t>
  </si>
  <si>
    <t>AD*: p*=e-f*q</t>
  </si>
  <si>
    <t>AS: p=c+d*q</t>
  </si>
  <si>
    <t>AS*: p*=g+h*q</t>
  </si>
  <si>
    <r>
      <t>MD=q</t>
    </r>
    <r>
      <rPr>
        <vertAlign val="superscript"/>
        <sz val="11"/>
        <color theme="1"/>
        <rFont val="Calibri"/>
        <family val="2"/>
        <scheme val="minor"/>
      </rPr>
      <t>AD</t>
    </r>
    <r>
      <rPr>
        <sz val="11"/>
        <color theme="1"/>
        <rFont val="Calibri"/>
        <family val="2"/>
        <scheme val="minor"/>
      </rPr>
      <t>-q</t>
    </r>
    <r>
      <rPr>
        <vertAlign val="superscript"/>
        <sz val="11"/>
        <color theme="1"/>
        <rFont val="Calibri"/>
        <family val="2"/>
        <scheme val="minor"/>
      </rPr>
      <t>AS</t>
    </r>
    <r>
      <rPr>
        <sz val="11"/>
        <color theme="1"/>
        <rFont val="Calibri"/>
        <family val="2"/>
        <scheme val="minor"/>
      </rPr>
      <t>: p=(ad+bc)/(b+d)-(bd/(b+d))*MD</t>
    </r>
  </si>
  <si>
    <t>Tariff: p=(1+t)p*</t>
  </si>
  <si>
    <r>
      <t>MS=q</t>
    </r>
    <r>
      <rPr>
        <vertAlign val="superscript"/>
        <sz val="11"/>
        <color theme="1"/>
        <rFont val="Calibri"/>
        <family val="2"/>
        <scheme val="minor"/>
      </rPr>
      <t>AS*</t>
    </r>
    <r>
      <rPr>
        <sz val="11"/>
        <color theme="1"/>
        <rFont val="Calibri"/>
        <family val="2"/>
        <scheme val="minor"/>
      </rPr>
      <t>-q</t>
    </r>
    <r>
      <rPr>
        <vertAlign val="superscript"/>
        <sz val="11"/>
        <color theme="1"/>
        <rFont val="Calibri"/>
        <family val="2"/>
        <scheme val="minor"/>
      </rPr>
      <t>AD*</t>
    </r>
    <r>
      <rPr>
        <sz val="11"/>
        <color theme="1"/>
        <rFont val="Calibri"/>
        <family val="2"/>
        <scheme val="minor"/>
      </rPr>
      <t>: p=(1+t)*(eh+fg)/(f+h)+(1+t)*(fh/(f+h))*MS</t>
    </r>
  </si>
  <si>
    <t>Let</t>
  </si>
  <si>
    <t>p = domestic price in the importing country</t>
  </si>
  <si>
    <t>p∗ = border price received by exporters</t>
  </si>
  <si>
    <t>t = ad valorem tariff rate</t>
  </si>
  <si>
    <t>Then the tariff wedge is</t>
  </si>
  <si>
    <t>p=(1+t)p∗⟺p∗=p/(1+t)</t>
  </si>
  <si>
    <t>Final equilibrium</t>
  </si>
  <si>
    <t>Domestic price that clears the world market:</t>
  </si>
  <si>
    <t>p=(1+t)[(((eh+fg)/(f+h))*(bd/(b+d))+(fh/(f+h))*((ad+bc)/(b+d)))/(bd/(b+d)+(1+t)*(fh/(f+h)))]</t>
  </si>
  <si>
    <t>Price at the border:</t>
  </si>
  <si>
    <t>p∗=p/(1+t)=[(((eh+fg)/(f+h))*(bd/(b+d))+(fh/(f+h))*((ad+bc)/(b+d)))/(bd/(b+d)+(1+t)*(fh/(f+h)))]</t>
  </si>
  <si>
    <t>Trade volume:</t>
  </si>
  <si>
    <t>MS=MD=((ad+bc)/(b+d)-(1+t)(eh+fg)/(f+h))/(bd/(b+d)+(1+t)(fh/(f+h)))</t>
  </si>
  <si>
    <t>US quantities</t>
  </si>
  <si>
    <t>US Demand:</t>
  </si>
  <si>
    <t>US Supply:</t>
  </si>
  <si>
    <t>Imports:</t>
  </si>
  <si>
    <t>Foreign quantities</t>
  </si>
  <si>
    <t>Foreign Demand:</t>
  </si>
  <si>
    <t>Foreign Supply:</t>
  </si>
  <si>
    <t>Exports:</t>
  </si>
  <si>
    <t>Reference:</t>
  </si>
  <si>
    <t>https://rbaldwin.substack.com/p/teaching-trumpian-tariffs</t>
  </si>
  <si>
    <t>Scenario 2 (Tighter ROO)</t>
  </si>
  <si>
    <t>Scenario 3 ("fortress North America")</t>
  </si>
  <si>
    <t>industry</t>
  </si>
  <si>
    <t>Gross output change</t>
  </si>
  <si>
    <t>Other machinery</t>
  </si>
  <si>
    <t>Consumption change</t>
  </si>
  <si>
    <t>isocode</t>
  </si>
  <si>
    <t>Contribution from real factor income</t>
  </si>
  <si>
    <t>Contribution from real tariff revenue</t>
  </si>
  <si>
    <t>bins</t>
  </si>
  <si>
    <t>bin label</t>
  </si>
  <si>
    <t>Tighter ROO</t>
  </si>
  <si>
    <t>"Fortress North America"</t>
  </si>
  <si>
    <t>Baseline: January 2025 tariff schedule</t>
  </si>
  <si>
    <t>US tariff schedule from January 2026</t>
  </si>
  <si>
    <t>Baseline</t>
  </si>
  <si>
    <t>CAN</t>
  </si>
  <si>
    <t>MEX</t>
  </si>
  <si>
    <t>USA</t>
  </si>
  <si>
    <t>Percent change in consumption</t>
  </si>
  <si>
    <t>Scenario 1 (higher tariffs) vs. Scenario 2 (tighter ROO)</t>
  </si>
  <si>
    <t>Percent change in consumption (Scenario 1)</t>
  </si>
  <si>
    <t>Contribution from real factor income (Scenario 1)</t>
  </si>
  <si>
    <t>Contribution from real tariff revenue (Scenario 1)</t>
  </si>
  <si>
    <t>Percent change in consumption (Scenario 2)</t>
  </si>
  <si>
    <t>Contribution from real factor income (Scenario 2)</t>
  </si>
  <si>
    <t>Contribution from real tariff revenue (Scenario 2)</t>
  </si>
  <si>
    <t>Scenario 3 (coordinated tariffs) vs. Scenario 4 (targeted tariff coordination)</t>
  </si>
  <si>
    <t>Percent change in consumption (Scenario 3)</t>
  </si>
  <si>
    <t>Contribution from real factor income (Scenario 3)</t>
  </si>
  <si>
    <t>Contribution from real tariff revenue (Scenario 3)</t>
  </si>
  <si>
    <t>Percent change in consumption (Scenario 4)</t>
  </si>
  <si>
    <t>Contribution from real factor income (Scenario 4)</t>
  </si>
  <si>
    <t>Contribution from real tariff revenue (Scenario 4)</t>
  </si>
  <si>
    <t>Scenario 5 (coordinated escalation against China) vs. Scenario 6 (coordinated severe escalation against China)</t>
  </si>
  <si>
    <t>Percent change in consumption (Scenario 5)</t>
  </si>
  <si>
    <t>Contribution from real factor income (Scenario 5)</t>
  </si>
  <si>
    <t>Contribution from real tariff revenue (Scenario 5)</t>
  </si>
  <si>
    <t>Percent change in consumption (Scenario 6)</t>
  </si>
  <si>
    <t>Contribution from real factor income (Scenario 6)</t>
  </si>
  <si>
    <t>Contribution from real tariff revenue (Scenario 6)</t>
  </si>
  <si>
    <t>Layer 1 (withdrawal) vs. Layer 1 High (withdrawal with high tariffs)</t>
  </si>
  <si>
    <t>Percent change in consumption (Layer 1)</t>
  </si>
  <si>
    <t>Contribution from real factor income (Layer 1)</t>
  </si>
  <si>
    <t>Contribution from real tariff revenue (Layer 1)</t>
  </si>
  <si>
    <t>Percent change in consumption (Layer 1 High)</t>
  </si>
  <si>
    <t>Contribution from real factor income (Layer 1 High)</t>
  </si>
  <si>
    <t>Contribution from real tariff revenue (Layer 1 High)</t>
  </si>
  <si>
    <t>Layer 2 (withdrawal, no ROO) vs. Layer 2 High (withdrawal with high tariffs, no ROO)</t>
  </si>
  <si>
    <t>Percent change in consumption (Layer 2)</t>
  </si>
  <si>
    <t>Contribution from real factor income (Layer 2)</t>
  </si>
  <si>
    <t>Contribution from real tariff revenue (Layer 2)</t>
  </si>
  <si>
    <t>Percent change in consumption (Layer 2 High)</t>
  </si>
  <si>
    <t>Contribution from real factor income (Layer 2 High)</t>
  </si>
  <si>
    <t>Contribution from real tariff revenue (Layer 2 High)</t>
  </si>
  <si>
    <t>Layer 3 (withdrawal, no ROO, higher NTBs) vs. Layer 3 High (withdrawal with high tariffs, no ROO, higher NTBs)</t>
  </si>
  <si>
    <t>Percent change in consumption (Layer 3)</t>
  </si>
  <si>
    <t>Contribution from real factor income (Layer 3)</t>
  </si>
  <si>
    <t>Contribution from real tariff revenue (Layer 3)</t>
  </si>
  <si>
    <t>Percent change in consumption (Layer 3 High)</t>
  </si>
  <si>
    <t>Contribution from real factor income (Layer 3 High)</t>
  </si>
  <si>
    <t>Contribution from real tariff revenue (Layer 3 High)</t>
  </si>
  <si>
    <t>Withdrawal scenarios</t>
  </si>
  <si>
    <t>MIN</t>
  </si>
  <si>
    <t>Q1</t>
  </si>
  <si>
    <t>Median</t>
  </si>
  <si>
    <t>Q3</t>
  </si>
  <si>
    <t>MAX</t>
  </si>
  <si>
    <t>Tighter rules of origin on USMCA scenario</t>
  </si>
  <si>
    <t>Higher tariffs on non-USMCA scenario</t>
  </si>
  <si>
    <t>Coordinated tariffs scenario</t>
  </si>
  <si>
    <t>Targeted coordinated tariffs scenarios</t>
  </si>
  <si>
    <t>Non-USMCA</t>
  </si>
  <si>
    <t>Contribution from real factor income (excl. transfers)</t>
  </si>
  <si>
    <t>zero line</t>
  </si>
  <si>
    <t>Tighter rules of origin</t>
  </si>
  <si>
    <t>ROW*</t>
  </si>
  <si>
    <t>CHN</t>
  </si>
  <si>
    <t>Removal USMCA exceptions</t>
  </si>
  <si>
    <t>Higher tariffs on non-USMCA compliant</t>
  </si>
  <si>
    <t>Targeted tariff coordination</t>
  </si>
  <si>
    <t>Coordinated tariffs ("fortress North America")</t>
  </si>
  <si>
    <t xml:space="preserve"> </t>
  </si>
  <si>
    <t>real data</t>
  </si>
  <si>
    <t>Made up data</t>
  </si>
  <si>
    <t>Consumption</t>
  </si>
  <si>
    <t>2020 !Y Mag=Billions</t>
  </si>
  <si>
    <t>.excel_last</t>
  </si>
  <si>
    <t>S111NCPC@G10</t>
  </si>
  <si>
    <t>S273NCPC@EMERGELA</t>
  </si>
  <si>
    <t>S156NCPC@G10</t>
  </si>
  <si>
    <t>C273XLDV@EMERGELA*1000000000</t>
  </si>
  <si>
    <t>N156XUSV@G10*1000000000</t>
  </si>
  <si>
    <t>EUR</t>
  </si>
  <si>
    <t>BRA</t>
  </si>
  <si>
    <t>IND</t>
  </si>
  <si>
    <t>JPN</t>
  </si>
  <si>
    <t>KOR</t>
  </si>
  <si>
    <t>ROW</t>
  </si>
  <si>
    <t>.DESC</t>
  </si>
  <si>
    <t>U.S.: GDP: Private Consumption Expenditures (SA, Bil.Chn.2017$)</t>
  </si>
  <si>
    <t>Mexico: GDP: Private Consumption (SAAR, Bil.2018.NewPesos)</t>
  </si>
  <si>
    <t>Canada: GDP: Personal Consumption Expenditures (SA, Bil.Chn.2017.C$)</t>
  </si>
  <si>
    <t>Mexico: Exchange Rate (NewPeso/US$ [Bil])</t>
  </si>
  <si>
    <t>Canada: Exchange Rate (Avg, C$/US$ [Bil])</t>
  </si>
  <si>
    <t>Pct change in consumption</t>
  </si>
  <si>
    <t>.T1</t>
  </si>
  <si>
    <t>1947 &lt;- Q1-1947</t>
  </si>
  <si>
    <t>1993 &lt;- Q1-1993</t>
  </si>
  <si>
    <t>1961 &lt;- Q1-1961</t>
  </si>
  <si>
    <t>1960 &lt;- Jan-1960</t>
  </si>
  <si>
    <t>1947 &lt;- Jan-1947</t>
  </si>
  <si>
    <t>.TN</t>
  </si>
  <si>
    <t>2025 &lt;- Q4-2025</t>
  </si>
  <si>
    <t>2025 &lt;- Feb-2026</t>
  </si>
  <si>
    <t>.LSOURCE</t>
  </si>
  <si>
    <t>Bureau of Economic Analysis</t>
  </si>
  <si>
    <t>Instituto Nacional de Estadística Geografía e Informática</t>
  </si>
  <si>
    <t>Statistics Canada</t>
  </si>
  <si>
    <t>Banco de México</t>
  </si>
  <si>
    <t>Federal Reserve Board</t>
  </si>
  <si>
    <t>.AGG</t>
  </si>
  <si>
    <t>Sum</t>
  </si>
  <si>
    <t>Average</t>
  </si>
  <si>
    <t>.DTLM</t>
  </si>
  <si>
    <t>Mar-13-2026 07:33</t>
  </si>
  <si>
    <t>Mar-20-2026 07:04</t>
  </si>
  <si>
    <t>Feb-27-2026 07:32</t>
  </si>
  <si>
    <t>Mar-01-2026 06:29</t>
  </si>
  <si>
    <t>Mar-02-2026 15:29</t>
  </si>
  <si>
    <t>.FRQ</t>
  </si>
  <si>
    <t>Annual &lt;- Quarterly</t>
  </si>
  <si>
    <t>Annual &lt;- Monthly</t>
  </si>
  <si>
    <t xml:space="preserve">Counterfactual: US imposes higher tariffs within USMCA on non-compliant goods. </t>
  </si>
  <si>
    <t>.DATA_TYPE</t>
  </si>
  <si>
    <t>US$</t>
  </si>
  <si>
    <t>LocCur</t>
  </si>
  <si>
    <t>LC/US$</t>
  </si>
  <si>
    <t>Mining / Metals / Computers and electronics each get max(25%, January 2026 tariff). Remaining goods sectors get max(5%, January 2026 tariff)</t>
  </si>
  <si>
    <t>.MAG</t>
  </si>
  <si>
    <t>9</t>
  </si>
  <si>
    <t>9 &lt;- 6</t>
  </si>
  <si>
    <t>9 &lt;- 0</t>
  </si>
  <si>
    <t>25% is arbitrary, but not out of line with previous threats. 5% reflects that one-fifth of US imports within USMCA are non-compliant, and one-fifth of 25% is 5%.</t>
  </si>
  <si>
    <t>.GRP</t>
  </si>
  <si>
    <t>A20</t>
  </si>
  <si>
    <t>G86</t>
  </si>
  <si>
    <t>B20</t>
  </si>
  <si>
    <t>G02</t>
  </si>
  <si>
    <t>A04</t>
  </si>
  <si>
    <t>Scenario 1</t>
  </si>
  <si>
    <t>.GRPDESC</t>
  </si>
  <si>
    <t>U.S.: National Accounts, BEA, Quarterly</t>
  </si>
  <si>
    <t>Mexico: GDP by Expenditure , Quarterly (BMEX)</t>
  </si>
  <si>
    <t>Canada: National Accounts, StatCan, Quarterly</t>
  </si>
  <si>
    <t>Mexico: Exchange Rates (BMEX)</t>
  </si>
  <si>
    <t>U.S.: Spot Exchange Rates, FRB G.5, Monthly</t>
  </si>
  <si>
    <t>.GEO</t>
  </si>
  <si>
    <t>111</t>
  </si>
  <si>
    <t>273</t>
  </si>
  <si>
    <t>156</t>
  </si>
  <si>
    <t>2020</t>
  </si>
  <si>
    <t>2021</t>
  </si>
  <si>
    <t>2022</t>
  </si>
  <si>
    <t>2023</t>
  </si>
  <si>
    <t>2024</t>
  </si>
  <si>
    <t>Counterfactual: USMCA imposes stricter rules of origin (ROO)</t>
  </si>
  <si>
    <t>2025</t>
  </si>
  <si>
    <t>Non-tariff barriers for imports to US, Canada and Mexico from outside of USMCA are increased by 25 percentage points (on goods only)</t>
  </si>
  <si>
    <t>Scenario 2</t>
  </si>
  <si>
    <t xml:space="preserve">Counterfactual: USMCA coordinates external tariff schedule </t>
  </si>
  <si>
    <t>Mexico and Canada face the same tariffs from January 2025 to export to the US</t>
  </si>
  <si>
    <t>Set Mexico and Canada's tariffs on non-USMCA partners to be same as those of the US as of January 2026</t>
  </si>
  <si>
    <t>Scenario 3</t>
  </si>
  <si>
    <t>Counterfactual: USMCA coordinates external tariff schedule against China</t>
  </si>
  <si>
    <t>Set Mexico and Canada's tariffs on China to be same as those of the US as of January 2026</t>
  </si>
  <si>
    <t>Scenario 4</t>
  </si>
  <si>
    <t>Counterfactual: USMCA get exemptions and coordinate escalation against China</t>
  </si>
  <si>
    <t>Set Mexico and Canada's tariffs on China to be max(50%, January 2026 U.S. tariff rate)</t>
  </si>
  <si>
    <t>Scenario 5</t>
  </si>
  <si>
    <t>Set Mexico and Canada's tariffs on China to be max(100%, January 2026 U.S. tariff rate)</t>
  </si>
  <si>
    <t>Scenario 6</t>
  </si>
  <si>
    <t>Counterfactual: Layer 1 of USMCA withdrawal (max(25%, observed), no retaliation, no USMCA exception), all other tariffs at their January 2026 levels</t>
  </si>
  <si>
    <t>Mexico and Canada face tariffs on all their goods sold to the U.S., but do not retaliate</t>
  </si>
  <si>
    <t>Layer_1</t>
  </si>
  <si>
    <t>Counterfactual: Layer 1 of USMCA withdrawal (max(50%, observed), no retaliation, no USMCA exception)</t>
  </si>
  <si>
    <t>Layer_1_High</t>
  </si>
  <si>
    <t>Counterfactual: Layer 2 of USMCA withdrawal (max(25%, observed), no retaliation, no USMCA exception, 25% lower non-tariff barriers to account for the removal of ROO)</t>
  </si>
  <si>
    <t>Non-tariff barriers for imports to US, Canada and Mexico from outside of USMCA are reduced by 25 percentage points</t>
  </si>
  <si>
    <t>Layer_2</t>
  </si>
  <si>
    <t>Counterfactual: Layer 2 of USMCA withdrawal (max(50%, observed), no retaliation, no USMCA exception, 25% lower non-tariff barriers to account for the removal of ROO)</t>
  </si>
  <si>
    <t>Layer_2_High</t>
  </si>
  <si>
    <t>Counterfactual: Layer 3 of USMCA withdrawal (max(25%, observed), no retaliation, no USMCA exception, 25% lower non-tariff barriers to account for the removal of ROO, 25% higher non-tariff trade barriers into the US for Mexico and Canada to account for the easier access afforded by USMCA)</t>
  </si>
  <si>
    <t>Non-tariff barriers for exports from any USMCA country to another increased by 25 percentage points</t>
  </si>
  <si>
    <t>Layer_3</t>
  </si>
  <si>
    <t>Counterfactual: Layer 3 of USMCA withdrawal (max(50%, observed), no retaliation, no USMCA exception, 25% lower non-tariff barriers to account for the removal of ROO, 25% higher non-tariff trade barriers into the US for Mexico and Canada to account for the easier access afforded by USMCA)</t>
  </si>
  <si>
    <t>Layer_3_High</t>
  </si>
  <si>
    <t>Agriculture</t>
  </si>
  <si>
    <t>Mining</t>
  </si>
  <si>
    <t>Food</t>
  </si>
  <si>
    <t>Textiles</t>
  </si>
  <si>
    <t>Wood</t>
  </si>
  <si>
    <t>Paper &amp; printing</t>
  </si>
  <si>
    <t>Refined products</t>
  </si>
  <si>
    <t>Chemicals</t>
  </si>
  <si>
    <t>Non-metallic minerals</t>
  </si>
  <si>
    <t>Metals</t>
  </si>
  <si>
    <t>Machines n.e.c</t>
  </si>
  <si>
    <t>Computers and electronics</t>
  </si>
  <si>
    <t>Transport equipment</t>
  </si>
  <si>
    <t>Furniture &amp; other</t>
  </si>
  <si>
    <t>Tradable services</t>
  </si>
  <si>
    <t>Nontradable services</t>
  </si>
  <si>
    <t>Real Factor Income</t>
  </si>
  <si>
    <t>AL</t>
  </si>
  <si>
    <t>AK</t>
  </si>
  <si>
    <t>AZ</t>
  </si>
  <si>
    <t>AR</t>
  </si>
  <si>
    <t>CA</t>
  </si>
  <si>
    <t>CO</t>
  </si>
  <si>
    <t>CT</t>
  </si>
  <si>
    <t>DE</t>
  </si>
  <si>
    <t>FL</t>
  </si>
  <si>
    <t>GA</t>
  </si>
  <si>
    <t>HI</t>
  </si>
  <si>
    <t>ID</t>
  </si>
  <si>
    <t>IL</t>
  </si>
  <si>
    <t>IN</t>
  </si>
  <si>
    <t>IA</t>
  </si>
  <si>
    <t>KS</t>
  </si>
  <si>
    <t>KY</t>
  </si>
  <si>
    <t>LA</t>
  </si>
  <si>
    <t>ME</t>
  </si>
  <si>
    <t>MA</t>
  </si>
  <si>
    <t>MI</t>
  </si>
  <si>
    <t>MN</t>
  </si>
  <si>
    <t>MS</t>
  </si>
  <si>
    <t>MO</t>
  </si>
  <si>
    <t>MT</t>
  </si>
  <si>
    <t>NE</t>
  </si>
  <si>
    <t>NV</t>
  </si>
  <si>
    <t>NH</t>
  </si>
  <si>
    <t>NJ</t>
  </si>
  <si>
    <t>NM</t>
  </si>
  <si>
    <t>NY</t>
  </si>
  <si>
    <t>NC</t>
  </si>
  <si>
    <t>ND</t>
  </si>
  <si>
    <t>OH</t>
  </si>
  <si>
    <t>OK</t>
  </si>
  <si>
    <t>OR</t>
  </si>
  <si>
    <t>PA</t>
  </si>
  <si>
    <t>RI</t>
  </si>
  <si>
    <t>SC</t>
  </si>
  <si>
    <t>SD</t>
  </si>
  <si>
    <t>TN</t>
  </si>
  <si>
    <t>TX</t>
  </si>
  <si>
    <t>UT</t>
  </si>
  <si>
    <t>VT</t>
  </si>
  <si>
    <t>VA</t>
  </si>
  <si>
    <t>WA</t>
  </si>
  <si>
    <t>WV</t>
  </si>
  <si>
    <t>WI</t>
  </si>
  <si>
    <t>WY</t>
  </si>
  <si>
    <t>contribution</t>
  </si>
  <si>
    <t>Real Tariff Revenue</t>
  </si>
  <si>
    <t>USA Industry</t>
  </si>
  <si>
    <t>Chart 1</t>
  </si>
  <si>
    <t>The 2025 tariff shock  highly uneven across sectors and trading partners</t>
  </si>
  <si>
    <t>Percentage-point change in import-weighted average U.S. tariff rates, January 2025 to January 2026</t>
  </si>
  <si>
    <r>
      <t xml:space="preserve">NOTES: The chart shows the January 2025–January 2026 change in import-weighted average U.S. applied ad valorem tariff rates, in percentage points, by source economy and industry bucket. Rates are built from WTO–IMF Tariff Tracker HS6 tariff-action data, mapped to NAICS6 industries using the U.S. Census HTS10–NAICS6 concordance and aggregated with fixed 2024 U.S. import weights. HS6 values are allocated to NAICS6 using HTS10 line-count shares. EU is the European Union; rest of the world (ROW) is constructed directly from remaining individual-country partners. </t>
    </r>
    <r>
      <rPr>
        <sz val="11"/>
        <color rgb="FFFF0000"/>
        <rFont val="Arial"/>
        <family val="2"/>
      </rPr>
      <t>Darker shading indicates larger tariff increases.</t>
    </r>
  </si>
  <si>
    <t>SOURCES:  World Trade Organization-International Monetary Fund Tariff Tracker data;  Census Bureau HTS10–NAICS6 concordance and 2024 U.S. import values; authors' calculations.</t>
  </si>
  <si>
    <t>partner</t>
  </si>
  <si>
    <t>partner2</t>
  </si>
  <si>
    <t>partner_code</t>
  </si>
  <si>
    <t>bucket</t>
  </si>
  <si>
    <t>bucket2</t>
  </si>
  <si>
    <t>level</t>
  </si>
  <si>
    <t>comparison_start</t>
  </si>
  <si>
    <t>comparison_end</t>
  </si>
  <si>
    <t>tariff_rate_jan2025</t>
  </si>
  <si>
    <t>tariff_rate_jan2026</t>
  </si>
  <si>
    <t>tariff_change_pp</t>
  </si>
  <si>
    <t>partner_order</t>
  </si>
  <si>
    <t>bucket_order</t>
  </si>
  <si>
    <t>Brazil</t>
  </si>
  <si>
    <t>C076</t>
  </si>
  <si>
    <t>Canada</t>
  </si>
  <si>
    <t>C124</t>
  </si>
  <si>
    <t>China</t>
  </si>
  <si>
    <t>C156</t>
  </si>
  <si>
    <t>EU</t>
  </si>
  <si>
    <t>European Union</t>
  </si>
  <si>
    <t>U918</t>
  </si>
  <si>
    <t>India</t>
  </si>
  <si>
    <t>C356</t>
  </si>
  <si>
    <t>Japan</t>
  </si>
  <si>
    <t>C392</t>
  </si>
  <si>
    <t>S. Korea</t>
  </si>
  <si>
    <t>Korea, Republic of</t>
  </si>
  <si>
    <t>C410</t>
  </si>
  <si>
    <t>Mexico</t>
  </si>
  <si>
    <t>C484</t>
  </si>
  <si>
    <t>Rest of World</t>
  </si>
  <si>
    <t>Food &amp; tobacco</t>
  </si>
  <si>
    <t>Food, beverages, and tobacco</t>
  </si>
  <si>
    <t>Textiles &amp; apparel</t>
  </si>
  <si>
    <t>Textiles and apparel</t>
  </si>
  <si>
    <t>1.86047E-05</t>
  </si>
  <si>
    <t>Paper and printing</t>
  </si>
  <si>
    <t>Refined petroleum, plastics, and rubbers</t>
  </si>
  <si>
    <t>Chemicals &amp; pharma</t>
  </si>
  <si>
    <t>Chemicals and pharmaceuticals</t>
  </si>
  <si>
    <t>Nonmetal minerals</t>
  </si>
  <si>
    <t>Primary and fabricated metals</t>
  </si>
  <si>
    <t>Machinery</t>
  </si>
  <si>
    <t>Machinery n.e.c.</t>
  </si>
  <si>
    <t>Computers &amp; electronics</t>
  </si>
  <si>
    <t>Computers, electronics, and electrical equip.</t>
  </si>
  <si>
    <t>Transportation equipment</t>
  </si>
  <si>
    <t>Furniture and other</t>
  </si>
  <si>
    <t>The 2025 tariff shock was highly uneven across sectors and trading partners</t>
  </si>
  <si>
    <t>SOURCES: Authors’ calculations using WTO–IMF Tariff Tracker data, U.S. Census HTS10–NAICS6 concordance and 2024 U.S. import values.</t>
  </si>
  <si>
    <t>Korea</t>
  </si>
  <si>
    <t>U.S.</t>
  </si>
  <si>
    <t>Food and tobacco</t>
  </si>
  <si>
    <t>Chemicals and pharma</t>
  </si>
  <si>
    <r>
      <t xml:space="preserve">NOTES: The table shows the January 2025–January 2026 change in import-weighted average U.S. applied </t>
    </r>
    <r>
      <rPr>
        <i/>
        <sz val="11"/>
        <color rgb="FF000000"/>
        <rFont val="Arial"/>
        <family val="2"/>
      </rPr>
      <t>ad valorem</t>
    </r>
    <r>
      <rPr>
        <sz val="11"/>
        <color rgb="FF000000"/>
        <rFont val="Arial"/>
        <family val="2"/>
      </rPr>
      <t xml:space="preserve"> tariff rates, in percentage points, by source economy and industry bucket. Rates are built from WTO–IMF Tariff Tracker HS6 tariff-action data, mapped to NAICS6 industries using the U.S. Census HTS10–NAICS6 concordance and aggregated with fixed 2024 U.S. import weights. HS6 values are allocated to NAICS6 using HTS10 line-count shares. WTO-IMF Tariff Tracker is a joint initiative of the World Trade Organization and the International Monetary Fund. HS is the Harmonized System and HTS is the Harmonized Tariff Schedule, nomenclature for tariff rates and goods. NAICS6 denotes 6-digit codes for industries in the North American Industry Classification System. EU is the European Union; rest of the world (ROW) is constructed directly from remaining individual-country partners. Darker shading indicates larger tariff increases.</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</si>
</sst>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164" formatCode="0.0"/>
    <numFmt numFmtId="165" formatCode="yyyy"/>
    <numFmt numFmtId="166" formatCode="0.000"/>
    <numFmt numFmtId="167" formatCode="0.0000"/>
  </numFmts>
  <fonts count="12" x14ac:knownFonts="1">
    <font>
      <sz val="11"/>
      <color theme="1"/>
      <name val="Calibri"/>
      <family val="2"/>
      <scheme val="minor"/>
    </font>
    <font>
      <b/>
      <sz val="11"/>
      <color theme="1"/>
      <name val="Calibri"/>
      <family val="2"/>
      <scheme val="minor"/>
    </font>
    <font>
      <sz val="11"/>
      <color rgb="FFFF0000"/>
      <name val="Calibri"/>
      <family val="2"/>
      <scheme val="minor"/>
    </font>
    <font>
      <sz val="11"/>
      <color theme="7" tint="-0.499984740745262"/>
      <name val="Calibri"/>
      <family val="2"/>
      <scheme val="minor"/>
    </font>
    <font>
      <sz val="11"/>
      <name val="Calibri"/>
      <family val="2"/>
      <scheme val="minor"/>
    </font>
    <font>
      <b/>
      <sz val="24"/>
      <color theme="1"/>
      <name val="Calibri"/>
      <family val="2"/>
      <scheme val="minor"/>
    </font>
    <font>
      <vertAlign val="superscript"/>
      <sz val="11"/>
      <color theme="1"/>
      <name val="Calibri"/>
      <family val="2"/>
      <scheme val="minor"/>
    </font>
    <font>
      <sz val="12"/>
      <color theme="1"/>
      <name val="Arial"/>
      <family val="2"/>
    </font>
    <font>
      <b/>
      <sz val="14"/>
      <color rgb="FF2B5280"/>
      <name val="Arial"/>
      <family val="2"/>
    </font>
    <font>
      <sz val="11"/>
      <color rgb="FF000000"/>
      <name val="Arial"/>
      <family val="2"/>
    </font>
    <font>
      <sz val="11"/>
      <color rgb="FFFF0000"/>
      <name val="Arial"/>
      <family val="2"/>
    </font>
    <font>
      <i/>
      <sz val="11"/>
      <color rgb="FF000000"/>
      <name val="Arial"/>
      <family val="2"/>
    </font>
  </fonts>
  <fills count="11">
    <fill>
      <patternFill patternType="none"/>
    </fill>
    <fill>
      <patternFill patternType="gray125"/>
    </fill>
    <fill>
      <patternFill patternType="solid">
        <fgColor rgb="FFFFFF00"/>
        <bgColor indexed="64"/>
      </patternFill>
    </fill>
    <fill>
      <patternFill patternType="solid">
        <fgColor theme="7"/>
        <bgColor indexed="64"/>
      </patternFill>
    </fill>
    <fill>
      <patternFill patternType="solid">
        <fgColor theme="7" tint="0.79998168889431442"/>
        <bgColor indexed="64"/>
      </patternFill>
    </fill>
    <fill>
      <patternFill patternType="solid">
        <fgColor theme="9" tint="0.79998168889431442"/>
        <bgColor indexed="64"/>
      </patternFill>
    </fill>
    <fill>
      <patternFill patternType="solid">
        <fgColor theme="4" tint="0.79998168889431442"/>
        <bgColor indexed="64"/>
      </patternFill>
    </fill>
    <fill>
      <patternFill patternType="solid">
        <fgColor theme="7" tint="0.59999389629810485"/>
        <bgColor indexed="64"/>
      </patternFill>
    </fill>
    <fill>
      <patternFill patternType="solid">
        <fgColor theme="5" tint="0.59999389629810485"/>
        <bgColor indexed="64"/>
      </patternFill>
    </fill>
    <fill>
      <patternFill patternType="solid">
        <fgColor theme="5" tint="0.79998168889431442"/>
        <bgColor indexed="64"/>
      </patternFill>
    </fill>
    <fill>
      <patternFill patternType="solid">
        <fgColor theme="0"/>
        <bgColor indexed="64"/>
      </patternFill>
    </fill>
  </fills>
  <borders count="1">
    <border>
      <left/>
      <right/>
      <top/>
      <bottom/>
      <diagonal/>
    </border>
  </borders>
  <cellStyleXfs count="1">
    <xf numFmtId="0" fontId="0" fillId="0" borderId="0"/>
  </cellStyleXfs>
  <cellXfs count="36">
    <xf numFmtId="0" fontId="0" fillId="0" borderId="0" xfId="0"/>
    <xf numFmtId="0" fontId="1" fillId="0" borderId="0" xfId="0" applyFont="1"/>
    <xf numFmtId="0" fontId="0" fillId="0" borderId="0" xfId="0" quotePrefix="1"/>
    <xf numFmtId="164" fontId="0" fillId="0" borderId="0" xfId="0" applyNumberFormat="1"/>
    <xf numFmtId="165" fontId="0" fillId="0" borderId="0" xfId="0" applyNumberFormat="1"/>
    <xf numFmtId="166" fontId="0" fillId="0" borderId="0" xfId="0" applyNumberFormat="1"/>
    <xf numFmtId="167" fontId="0" fillId="0" borderId="0" xfId="0" applyNumberFormat="1"/>
    <xf numFmtId="0" fontId="2" fillId="0" borderId="0" xfId="0" applyFont="1"/>
    <xf numFmtId="0" fontId="0" fillId="2" borderId="0" xfId="0" applyFill="1"/>
    <xf numFmtId="0" fontId="0" fillId="3" borderId="0" xfId="0" applyFill="1"/>
    <xf numFmtId="0" fontId="1" fillId="2" borderId="0" xfId="0" applyFont="1" applyFill="1"/>
    <xf numFmtId="0" fontId="3" fillId="0" borderId="0" xfId="0" applyFont="1"/>
    <xf numFmtId="0" fontId="0" fillId="4" borderId="0" xfId="0" applyFill="1"/>
    <xf numFmtId="0" fontId="0" fillId="5" borderId="0" xfId="0" applyFill="1"/>
    <xf numFmtId="0" fontId="0" fillId="6" borderId="0" xfId="0" applyFill="1"/>
    <xf numFmtId="0" fontId="0" fillId="7" borderId="0" xfId="0" applyFill="1"/>
    <xf numFmtId="0" fontId="4" fillId="5" borderId="0" xfId="0" applyFont="1" applyFill="1"/>
    <xf numFmtId="2" fontId="0" fillId="5" borderId="0" xfId="0" applyNumberFormat="1" applyFill="1"/>
    <xf numFmtId="0" fontId="0" fillId="8" borderId="0" xfId="0" applyFill="1"/>
    <xf numFmtId="0" fontId="0" fillId="9" borderId="0" xfId="0" applyFill="1"/>
    <xf numFmtId="2" fontId="0" fillId="9" borderId="0" xfId="0" applyNumberFormat="1" applyFill="1"/>
    <xf numFmtId="2" fontId="0" fillId="8" borderId="0" xfId="0" applyNumberFormat="1" applyFill="1"/>
    <xf numFmtId="0" fontId="5" fillId="0" borderId="0" xfId="0" applyFont="1" applyAlignment="1">
      <alignment vertical="center"/>
    </xf>
    <xf numFmtId="0" fontId="0" fillId="0" borderId="0" xfId="0" applyAlignment="1">
      <alignment horizontal="left" vertical="center" indent="1"/>
    </xf>
    <xf numFmtId="0" fontId="0" fillId="10" borderId="0" xfId="0" applyFill="1"/>
    <xf numFmtId="0" fontId="7" fillId="10" borderId="0" xfId="0" applyFont="1" applyFill="1" applyAlignment="1">
      <alignment horizontal="left" vertical="center"/>
    </xf>
    <xf numFmtId="164" fontId="7" fillId="10" borderId="0" xfId="0" applyNumberFormat="1" applyFont="1" applyFill="1" applyAlignment="1">
      <alignment horizontal="center" vertical="center"/>
    </xf>
    <xf numFmtId="0" fontId="7" fillId="10" borderId="0" xfId="0" applyFont="1" applyFill="1"/>
    <xf numFmtId="0" fontId="7" fillId="10" borderId="0" xfId="0" applyFont="1" applyFill="1" applyAlignment="1">
      <alignment horizontal="center" vertical="center"/>
    </xf>
    <xf numFmtId="164" fontId="0" fillId="10" borderId="0" xfId="0" applyNumberFormat="1" applyFill="1"/>
    <xf numFmtId="14" fontId="0" fillId="0" borderId="0" xfId="0" applyNumberFormat="1"/>
    <xf numFmtId="0" fontId="0" fillId="10" borderId="0" xfId="0" applyFill="1" applyAlignment="1">
      <alignment horizontal="left" vertical="center"/>
    </xf>
    <xf numFmtId="0" fontId="8" fillId="10" borderId="0" xfId="0" applyFont="1" applyFill="1" applyAlignment="1">
      <alignment horizontal="left" readingOrder="1"/>
    </xf>
    <xf numFmtId="0" fontId="8" fillId="10" borderId="0" xfId="0" applyFont="1" applyFill="1" applyAlignment="1">
      <alignment horizontal="left" vertical="center"/>
    </xf>
    <xf numFmtId="0" fontId="0" fillId="0" borderId="0" xfId="0" applyAlignment="1">
      <alignment horizontal="center"/>
    </xf>
    <xf numFmtId="0" fontId="9" fillId="10" borderId="0" xfId="0" applyFont="1" applyFill="1" applyAlignment="1">
      <alignment horizontal="left" vertical="center" wrapText="1"/>
    </xf>
  </cellXfs>
  <cellStyles count="1">
    <cellStyle name="Normal" xfId="0" builtinId="0"/>
  </cellStyles>
  <dxfs count="9">
    <dxf>
      <fill>
        <patternFill>
          <bgColor rgb="FFFAE0E4"/>
        </patternFill>
      </fill>
      <border>
        <left style="thin">
          <color theme="0"/>
        </left>
        <right style="thin">
          <color theme="0"/>
        </right>
        <top style="thin">
          <color theme="0"/>
        </top>
        <bottom style="thin">
          <color theme="0"/>
        </bottom>
        <vertical/>
        <horizontal/>
      </border>
    </dxf>
    <dxf>
      <font>
        <color theme="1"/>
      </font>
      <fill>
        <patternFill>
          <bgColor rgb="FFF7CAD0"/>
        </patternFill>
      </fill>
      <border>
        <left style="thin">
          <color theme="0"/>
        </left>
        <right style="thin">
          <color theme="0"/>
        </right>
        <top style="thin">
          <color theme="0"/>
        </top>
        <bottom style="thin">
          <color theme="0"/>
        </bottom>
        <vertical/>
        <horizontal/>
      </border>
    </dxf>
    <dxf>
      <font>
        <color theme="1"/>
      </font>
      <fill>
        <patternFill>
          <bgColor rgb="FFF9BEC7"/>
        </patternFill>
      </fill>
      <border>
        <left style="thin">
          <color theme="0"/>
        </left>
        <right style="thin">
          <color theme="0"/>
        </right>
        <top style="thin">
          <color theme="0"/>
        </top>
        <bottom style="thin">
          <color theme="0"/>
        </bottom>
        <vertical/>
        <horizontal/>
      </border>
    </dxf>
    <dxf>
      <font>
        <color theme="1"/>
      </font>
      <fill>
        <patternFill>
          <bgColor rgb="FFFBB1BD"/>
        </patternFill>
      </fill>
      <border>
        <left style="thin">
          <color theme="0"/>
        </left>
        <right style="thin">
          <color theme="0"/>
        </right>
        <top style="thin">
          <color theme="0"/>
        </top>
        <bottom style="thin">
          <color theme="0"/>
        </bottom>
        <vertical/>
        <horizontal/>
      </border>
    </dxf>
    <dxf>
      <font>
        <color theme="1"/>
      </font>
      <fill>
        <patternFill>
          <bgColor rgb="FFFF99AC"/>
        </patternFill>
      </fill>
      <border>
        <left style="thin">
          <color theme="0"/>
        </left>
        <right style="thin">
          <color theme="0"/>
        </right>
        <top style="thin">
          <color theme="0"/>
        </top>
        <bottom style="thin">
          <color theme="0"/>
        </bottom>
        <vertical/>
        <horizontal/>
      </border>
    </dxf>
    <dxf>
      <font>
        <color theme="1"/>
      </font>
      <fill>
        <patternFill>
          <bgColor rgb="FFFF85A1"/>
        </patternFill>
      </fill>
      <border>
        <left style="thin">
          <color theme="0"/>
        </left>
        <right style="thin">
          <color theme="0"/>
        </right>
        <top style="thin">
          <color theme="0"/>
        </top>
        <bottom style="thin">
          <color theme="0"/>
        </bottom>
        <vertical/>
        <horizontal/>
      </border>
    </dxf>
    <dxf>
      <font>
        <color theme="1"/>
      </font>
      <fill>
        <patternFill>
          <bgColor rgb="FFFF85A1"/>
        </patternFill>
      </fill>
      <border>
        <left style="thin">
          <color theme="0"/>
        </left>
        <right style="thin">
          <color theme="0"/>
        </right>
        <top style="thin">
          <color theme="0"/>
        </top>
        <bottom style="thin">
          <color theme="0"/>
        </bottom>
        <vertical/>
        <horizontal/>
      </border>
    </dxf>
    <dxf>
      <font>
        <color theme="1"/>
      </font>
      <fill>
        <patternFill>
          <bgColor rgb="FFFF477E"/>
        </patternFill>
      </fill>
      <border>
        <left style="thin">
          <color theme="0"/>
        </left>
        <right style="thin">
          <color theme="0"/>
        </right>
        <top style="thin">
          <color theme="0"/>
        </top>
        <bottom style="thin">
          <color theme="0"/>
        </bottom>
        <vertical/>
        <horizontal/>
      </border>
    </dxf>
    <dxf>
      <font>
        <color theme="1"/>
      </font>
      <fill>
        <patternFill>
          <bgColor rgb="FFFF0A54"/>
        </patternFill>
      </fill>
      <border>
        <left style="thin">
          <color theme="0"/>
        </left>
        <right style="thin">
          <color theme="0"/>
        </right>
        <top style="thin">
          <color theme="0"/>
        </top>
        <bottom style="thin">
          <color theme="0"/>
        </bottom>
        <vertical/>
        <horizontal/>
      </border>
    </dxf>
  </dxfs>
  <tableStyles count="0" defaultTableStyle="TableStyleMedium2" defaultPivotStyle="PivotStyleLight16"/>
  <colors>
    <mruColors>
      <color rgb="FFFFCCFF"/>
      <color rgb="FFF47721"/>
      <color rgb="FFC3362B"/>
      <color rgb="FF6DBDE1"/>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6.xml"/><Relationship Id="rId18" Type="http://schemas.openxmlformats.org/officeDocument/2006/relationships/worksheet" Target="worksheets/sheet9.xml"/><Relationship Id="rId26" Type="http://schemas.openxmlformats.org/officeDocument/2006/relationships/worksheet" Target="worksheets/sheet16.xml"/><Relationship Id="rId39" Type="http://schemas.openxmlformats.org/officeDocument/2006/relationships/externalLink" Target="externalLinks/externalLink2.xml"/><Relationship Id="rId21" Type="http://schemas.openxmlformats.org/officeDocument/2006/relationships/worksheet" Target="worksheets/sheet11.xml"/><Relationship Id="rId34" Type="http://schemas.openxmlformats.org/officeDocument/2006/relationships/worksheet" Target="worksheets/sheet24.xml"/><Relationship Id="rId42" Type="http://schemas.openxmlformats.org/officeDocument/2006/relationships/externalLink" Target="externalLinks/externalLink5.xml"/><Relationship Id="rId47" Type="http://schemas.openxmlformats.org/officeDocument/2006/relationships/calcChain" Target="calcChain.xml"/><Relationship Id="rId7" Type="http://schemas.openxmlformats.org/officeDocument/2006/relationships/worksheet" Target="worksheets/sheet4.xml"/><Relationship Id="rId2" Type="http://schemas.openxmlformats.org/officeDocument/2006/relationships/worksheet" Target="worksheets/sheet1.xml"/><Relationship Id="rId16" Type="http://schemas.openxmlformats.org/officeDocument/2006/relationships/worksheet" Target="worksheets/sheet8.xml"/><Relationship Id="rId29" Type="http://schemas.openxmlformats.org/officeDocument/2006/relationships/worksheet" Target="worksheets/sheet19.xml"/><Relationship Id="rId1" Type="http://schemas.openxmlformats.org/officeDocument/2006/relationships/chartsheet" Target="chartsheets/sheet1.xml"/><Relationship Id="rId6" Type="http://schemas.openxmlformats.org/officeDocument/2006/relationships/chartsheet" Target="chartsheets/sheet3.xml"/><Relationship Id="rId11" Type="http://schemas.openxmlformats.org/officeDocument/2006/relationships/chartsheet" Target="chartsheets/sheet6.xml"/><Relationship Id="rId24" Type="http://schemas.openxmlformats.org/officeDocument/2006/relationships/worksheet" Target="worksheets/sheet14.xml"/><Relationship Id="rId32" Type="http://schemas.openxmlformats.org/officeDocument/2006/relationships/worksheet" Target="worksheets/sheet22.xml"/><Relationship Id="rId37" Type="http://schemas.openxmlformats.org/officeDocument/2006/relationships/worksheet" Target="worksheets/sheet27.xml"/><Relationship Id="rId40" Type="http://schemas.openxmlformats.org/officeDocument/2006/relationships/externalLink" Target="externalLinks/externalLink3.xml"/><Relationship Id="rId45" Type="http://schemas.openxmlformats.org/officeDocument/2006/relationships/sharedStrings" Target="sharedStrings.xml"/><Relationship Id="rId5" Type="http://schemas.openxmlformats.org/officeDocument/2006/relationships/worksheet" Target="worksheets/sheet3.xml"/><Relationship Id="rId15" Type="http://schemas.openxmlformats.org/officeDocument/2006/relationships/chartsheet" Target="chartsheets/sheet8.xml"/><Relationship Id="rId23" Type="http://schemas.openxmlformats.org/officeDocument/2006/relationships/worksheet" Target="worksheets/sheet13.xml"/><Relationship Id="rId28" Type="http://schemas.openxmlformats.org/officeDocument/2006/relationships/worksheet" Target="worksheets/sheet18.xml"/><Relationship Id="rId36" Type="http://schemas.openxmlformats.org/officeDocument/2006/relationships/worksheet" Target="worksheets/sheet26.xml"/><Relationship Id="rId10" Type="http://schemas.openxmlformats.org/officeDocument/2006/relationships/worksheet" Target="worksheets/sheet5.xml"/><Relationship Id="rId19" Type="http://schemas.openxmlformats.org/officeDocument/2006/relationships/chartsheet" Target="chartsheets/sheet10.xml"/><Relationship Id="rId31" Type="http://schemas.openxmlformats.org/officeDocument/2006/relationships/worksheet" Target="worksheets/sheet21.xml"/><Relationship Id="rId44" Type="http://schemas.openxmlformats.org/officeDocument/2006/relationships/styles" Target="styles.xml"/><Relationship Id="rId4" Type="http://schemas.openxmlformats.org/officeDocument/2006/relationships/chartsheet" Target="chartsheets/sheet2.xml"/><Relationship Id="rId9" Type="http://schemas.openxmlformats.org/officeDocument/2006/relationships/chartsheet" Target="chartsheets/sheet5.xml"/><Relationship Id="rId14" Type="http://schemas.openxmlformats.org/officeDocument/2006/relationships/worksheet" Target="worksheets/sheet7.xml"/><Relationship Id="rId22" Type="http://schemas.openxmlformats.org/officeDocument/2006/relationships/worksheet" Target="worksheets/sheet12.xml"/><Relationship Id="rId27" Type="http://schemas.openxmlformats.org/officeDocument/2006/relationships/worksheet" Target="worksheets/sheet17.xml"/><Relationship Id="rId30" Type="http://schemas.openxmlformats.org/officeDocument/2006/relationships/worksheet" Target="worksheets/sheet20.xml"/><Relationship Id="rId35" Type="http://schemas.openxmlformats.org/officeDocument/2006/relationships/worksheet" Target="worksheets/sheet25.xml"/><Relationship Id="rId43" Type="http://schemas.openxmlformats.org/officeDocument/2006/relationships/theme" Target="theme/theme1.xml"/><Relationship Id="rId8" Type="http://schemas.openxmlformats.org/officeDocument/2006/relationships/chartsheet" Target="chartsheets/sheet4.xml"/><Relationship Id="rId3" Type="http://schemas.openxmlformats.org/officeDocument/2006/relationships/worksheet" Target="worksheets/sheet2.xml"/><Relationship Id="rId12" Type="http://schemas.openxmlformats.org/officeDocument/2006/relationships/chartsheet" Target="chartsheets/sheet7.xml"/><Relationship Id="rId17" Type="http://schemas.openxmlformats.org/officeDocument/2006/relationships/chartsheet" Target="chartsheets/sheet9.xml"/><Relationship Id="rId25" Type="http://schemas.openxmlformats.org/officeDocument/2006/relationships/worksheet" Target="worksheets/sheet15.xml"/><Relationship Id="rId33" Type="http://schemas.openxmlformats.org/officeDocument/2006/relationships/worksheet" Target="worksheets/sheet23.xml"/><Relationship Id="rId38" Type="http://schemas.openxmlformats.org/officeDocument/2006/relationships/externalLink" Target="externalLinks/externalLink1.xml"/><Relationship Id="rId46" Type="http://schemas.openxmlformats.org/officeDocument/2006/relationships/sheetMetadata" Target="metadata.xml"/><Relationship Id="rId20" Type="http://schemas.openxmlformats.org/officeDocument/2006/relationships/worksheet" Target="worksheets/sheet10.xml"/><Relationship Id="rId41" Type="http://schemas.openxmlformats.org/officeDocument/2006/relationships/externalLink" Target="externalLinks/externalLink4.xml"/></Relationships>
</file>

<file path=xl/charts/_rels/chart1.xml.rels><?xml version="1.0" encoding="UTF-8" standalone="yes"?>
<Relationships xmlns="http://schemas.openxmlformats.org/package/2006/relationships"><Relationship Id="rId1" Type="http://schemas.openxmlformats.org/officeDocument/2006/relationships/chartUserShapes" Target="../drawings/drawing2.xml"/></Relationships>
</file>

<file path=xl/charts/_rels/chart10.xml.rels><?xml version="1.0" encoding="UTF-8" standalone="yes"?>
<Relationships xmlns="http://schemas.openxmlformats.org/package/2006/relationships"><Relationship Id="rId1" Type="http://schemas.openxmlformats.org/officeDocument/2006/relationships/chartUserShapes" Target="../drawings/drawing11.xml"/></Relationships>
</file>

<file path=xl/charts/_rels/chart11.xml.rels><?xml version="1.0" encoding="UTF-8" standalone="yes"?>
<Relationships xmlns="http://schemas.openxmlformats.org/package/2006/relationships"><Relationship Id="rId1" Type="http://schemas.openxmlformats.org/officeDocument/2006/relationships/chartUserShapes" Target="../drawings/drawing13.xml"/></Relationships>
</file>

<file path=xl/charts/_rels/chart12.xml.rels><?xml version="1.0" encoding="UTF-8" standalone="yes"?>
<Relationships xmlns="http://schemas.openxmlformats.org/package/2006/relationships"><Relationship Id="rId1" Type="http://schemas.openxmlformats.org/officeDocument/2006/relationships/chartUserShapes" Target="../drawings/drawing14.xml"/></Relationships>
</file>

<file path=xl/charts/_rels/chart13.xml.rels><?xml version="1.0" encoding="UTF-8" standalone="yes"?>
<Relationships xmlns="http://schemas.openxmlformats.org/package/2006/relationships"><Relationship Id="rId1" Type="http://schemas.openxmlformats.org/officeDocument/2006/relationships/chartUserShapes" Target="../drawings/drawing16.xml"/></Relationships>
</file>

<file path=xl/charts/_rels/chart14.xml.rels><?xml version="1.0" encoding="UTF-8" standalone="yes"?>
<Relationships xmlns="http://schemas.openxmlformats.org/package/2006/relationships"><Relationship Id="rId1" Type="http://schemas.openxmlformats.org/officeDocument/2006/relationships/chartUserShapes" Target="../drawings/drawing17.xml"/></Relationships>
</file>

<file path=xl/charts/_rels/chart15.xml.rels><?xml version="1.0" encoding="UTF-8" standalone="yes"?>
<Relationships xmlns="http://schemas.openxmlformats.org/package/2006/relationships"><Relationship Id="rId1" Type="http://schemas.openxmlformats.org/officeDocument/2006/relationships/chartUserShapes" Target="../drawings/drawing20.xml"/></Relationships>
</file>

<file path=xl/charts/_rels/chart16.xml.rels><?xml version="1.0" encoding="UTF-8" standalone="yes"?>
<Relationships xmlns="http://schemas.openxmlformats.org/package/2006/relationships"><Relationship Id="rId1" Type="http://schemas.openxmlformats.org/officeDocument/2006/relationships/chartUserShapes" Target="../drawings/drawing21.xml"/></Relationships>
</file>

<file path=xl/charts/_rels/chart17.xml.rels><?xml version="1.0" encoding="UTF-8" standalone="yes"?>
<Relationships xmlns="http://schemas.openxmlformats.org/package/2006/relationships"><Relationship Id="rId1" Type="http://schemas.openxmlformats.org/officeDocument/2006/relationships/chartUserShapes" Target="../drawings/drawing23.xml"/></Relationships>
</file>

<file path=xl/charts/_rels/chart18.xml.rels><?xml version="1.0" encoding="UTF-8" standalone="yes"?>
<Relationships xmlns="http://schemas.openxmlformats.org/package/2006/relationships"><Relationship Id="rId1" Type="http://schemas.openxmlformats.org/officeDocument/2006/relationships/chartUserShapes" Target="../drawings/drawing24.xml"/></Relationships>
</file>

<file path=xl/charts/_rels/chart19.xml.rels><?xml version="1.0" encoding="UTF-8" standalone="yes"?>
<Relationships xmlns="http://schemas.openxmlformats.org/package/2006/relationships"><Relationship Id="rId1" Type="http://schemas.openxmlformats.org/officeDocument/2006/relationships/chartUserShapes" Target="../drawings/drawing26.xml"/></Relationships>
</file>

<file path=xl/charts/_rels/chart2.xml.rels><?xml version="1.0" encoding="UTF-8" standalone="yes"?>
<Relationships xmlns="http://schemas.openxmlformats.org/package/2006/relationships"><Relationship Id="rId1" Type="http://schemas.openxmlformats.org/officeDocument/2006/relationships/chartUserShapes" Target="../drawings/drawing3.xml"/></Relationships>
</file>

<file path=xl/charts/_rels/chart20.xml.rels><?xml version="1.0" encoding="UTF-8" standalone="yes"?>
<Relationships xmlns="http://schemas.openxmlformats.org/package/2006/relationships"><Relationship Id="rId1" Type="http://schemas.openxmlformats.org/officeDocument/2006/relationships/chartUserShapes" Target="../drawings/drawing27.xml"/></Relationships>
</file>

<file path=xl/charts/_rels/chart21.xml.rels><?xml version="1.0" encoding="UTF-8" standalone="yes"?>
<Relationships xmlns="http://schemas.openxmlformats.org/package/2006/relationships"><Relationship Id="rId1" Type="http://schemas.openxmlformats.org/officeDocument/2006/relationships/chartUserShapes" Target="../drawings/drawing29.xml"/></Relationships>
</file>

<file path=xl/charts/_rels/chart22.xml.rels><?xml version="1.0" encoding="UTF-8" standalone="yes"?>
<Relationships xmlns="http://schemas.openxmlformats.org/package/2006/relationships"><Relationship Id="rId1" Type="http://schemas.openxmlformats.org/officeDocument/2006/relationships/chartUserShapes" Target="../drawings/drawing31.xml"/></Relationships>
</file>

<file path=xl/charts/_rels/chart23.xml.rels><?xml version="1.0" encoding="UTF-8" standalone="yes"?>
<Relationships xmlns="http://schemas.openxmlformats.org/package/2006/relationships"><Relationship Id="rId1" Type="http://schemas.openxmlformats.org/officeDocument/2006/relationships/chartUserShapes" Target="../drawings/drawing33.xml"/></Relationships>
</file>

<file path=xl/charts/_rels/chart3.xml.rels><?xml version="1.0" encoding="UTF-8" standalone="yes"?>
<Relationships xmlns="http://schemas.openxmlformats.org/package/2006/relationships"><Relationship Id="rId1" Type="http://schemas.openxmlformats.org/officeDocument/2006/relationships/chartUserShapes" Target="../drawings/drawing4.xml"/></Relationships>
</file>

<file path=xl/charts/_rels/chart4.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_rels/chart5.xml.rels><?xml version="1.0" encoding="UTF-8" standalone="yes"?>
<Relationships xmlns="http://schemas.openxmlformats.org/package/2006/relationships"><Relationship Id="rId2" Type="http://schemas.microsoft.com/office/2011/relationships/chartColorStyle" Target="colors2.xml"/><Relationship Id="rId1" Type="http://schemas.microsoft.com/office/2011/relationships/chartStyle" Target="style2.xml"/></Relationships>
</file>

<file path=xl/charts/_rels/chart6.xml.rels><?xml version="1.0" encoding="UTF-8" standalone="yes"?>
<Relationships xmlns="http://schemas.openxmlformats.org/package/2006/relationships"><Relationship Id="rId2" Type="http://schemas.microsoft.com/office/2011/relationships/chartColorStyle" Target="colors3.xml"/><Relationship Id="rId1" Type="http://schemas.microsoft.com/office/2011/relationships/chartStyle" Target="style3.xml"/></Relationships>
</file>

<file path=xl/charts/_rels/chart7.xml.rels><?xml version="1.0" encoding="UTF-8" standalone="yes"?>
<Relationships xmlns="http://schemas.openxmlformats.org/package/2006/relationships"><Relationship Id="rId1" Type="http://schemas.openxmlformats.org/officeDocument/2006/relationships/chartUserShapes" Target="../drawings/drawing7.xml"/></Relationships>
</file>

<file path=xl/charts/_rels/chart8.xml.rels><?xml version="1.0" encoding="UTF-8" standalone="yes"?>
<Relationships xmlns="http://schemas.openxmlformats.org/package/2006/relationships"><Relationship Id="rId1" Type="http://schemas.openxmlformats.org/officeDocument/2006/relationships/chartUserShapes" Target="../drawings/drawing8.xml"/></Relationships>
</file>

<file path=xl/charts/_rels/chart9.xml.rels><?xml version="1.0" encoding="UTF-8" standalone="yes"?>
<Relationships xmlns="http://schemas.openxmlformats.org/package/2006/relationships"><Relationship Id="rId1" Type="http://schemas.openxmlformats.org/officeDocument/2006/relationships/chartUserShapes" Target="../drawings/drawing10.xml"/></Relationships>
</file>

<file path=xl/charts/_rels/chartEx1.xml.rels><?xml version="1.0" encoding="UTF-8" standalone="yes"?>
<Relationships xmlns="http://schemas.openxmlformats.org/package/2006/relationships"><Relationship Id="rId2" Type="http://schemas.microsoft.com/office/2011/relationships/chartColorStyle" Target="colors4.xml"/><Relationship Id="rId1" Type="http://schemas.microsoft.com/office/2011/relationships/chartStyle" Target="style4.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69145369295414894"/>
          <c:y val="0.19937887291797676"/>
          <c:w val="0.29783925114568227"/>
          <c:h val="0.56031348077813725"/>
        </c:manualLayout>
      </c:layout>
      <c:lineChart>
        <c:grouping val="standard"/>
        <c:varyColors val="0"/>
        <c:ser>
          <c:idx val="2"/>
          <c:order val="0"/>
          <c:tx>
            <c:strRef>
              <c:f>ChartA1!$J$3</c:f>
              <c:strCache>
                <c:ptCount val="1"/>
                <c:pt idx="0">
                  <c:v>AS*</c:v>
                </c:pt>
              </c:strCache>
            </c:strRef>
          </c:tx>
          <c:spPr>
            <a:ln w="38100">
              <a:solidFill>
                <a:schemeClr val="accent6">
                  <a:lumMod val="50000"/>
                </a:schemeClr>
              </a:solidFill>
            </a:ln>
          </c:spPr>
          <c:marker>
            <c:symbol val="none"/>
          </c:marker>
          <c:cat>
            <c:numRef>
              <c:f>ChartA1!$B$4:$B$19</c:f>
              <c:numCache>
                <c:formatCode>General</c:formatCode>
                <c:ptCount val="16"/>
                <c:pt idx="0">
                  <c:v>0</c:v>
                </c:pt>
                <c:pt idx="1">
                  <c:v>1</c:v>
                </c:pt>
                <c:pt idx="2">
                  <c:v>2</c:v>
                </c:pt>
                <c:pt idx="3">
                  <c:v>3</c:v>
                </c:pt>
                <c:pt idx="4">
                  <c:v>4</c:v>
                </c:pt>
                <c:pt idx="5">
                  <c:v>5</c:v>
                </c:pt>
                <c:pt idx="6">
                  <c:v>6</c:v>
                </c:pt>
                <c:pt idx="7">
                  <c:v>7</c:v>
                </c:pt>
                <c:pt idx="8">
                  <c:v>8</c:v>
                </c:pt>
                <c:pt idx="9">
                  <c:v>9</c:v>
                </c:pt>
                <c:pt idx="10">
                  <c:v>10</c:v>
                </c:pt>
                <c:pt idx="11">
                  <c:v>11</c:v>
                </c:pt>
                <c:pt idx="12">
                  <c:v>12</c:v>
                </c:pt>
                <c:pt idx="13">
                  <c:v>13</c:v>
                </c:pt>
                <c:pt idx="14">
                  <c:v>14</c:v>
                </c:pt>
                <c:pt idx="15">
                  <c:v>15</c:v>
                </c:pt>
              </c:numCache>
            </c:numRef>
          </c:cat>
          <c:val>
            <c:numRef>
              <c:f>ChartA1!$J$4:$J$19</c:f>
              <c:numCache>
                <c:formatCode>General</c:formatCode>
                <c:ptCount val="16"/>
                <c:pt idx="0">
                  <c:v>5</c:v>
                </c:pt>
                <c:pt idx="1">
                  <c:v>8.5</c:v>
                </c:pt>
                <c:pt idx="2">
                  <c:v>12</c:v>
                </c:pt>
                <c:pt idx="3">
                  <c:v>15.5</c:v>
                </c:pt>
                <c:pt idx="4">
                  <c:v>19</c:v>
                </c:pt>
                <c:pt idx="5">
                  <c:v>22.5</c:v>
                </c:pt>
                <c:pt idx="6">
                  <c:v>26</c:v>
                </c:pt>
                <c:pt idx="7">
                  <c:v>29.5</c:v>
                </c:pt>
                <c:pt idx="8">
                  <c:v>33</c:v>
                </c:pt>
                <c:pt idx="9">
                  <c:v>36.5</c:v>
                </c:pt>
                <c:pt idx="10">
                  <c:v>40</c:v>
                </c:pt>
                <c:pt idx="11">
                  <c:v>43.5</c:v>
                </c:pt>
                <c:pt idx="12">
                  <c:v>47</c:v>
                </c:pt>
                <c:pt idx="13">
                  <c:v>50.5</c:v>
                </c:pt>
                <c:pt idx="14">
                  <c:v>54</c:v>
                </c:pt>
                <c:pt idx="15">
                  <c:v>57.5</c:v>
                </c:pt>
              </c:numCache>
            </c:numRef>
          </c:val>
          <c:smooth val="0"/>
          <c:extLst>
            <c:ext xmlns:c16="http://schemas.microsoft.com/office/drawing/2014/chart" uri="{C3380CC4-5D6E-409C-BE32-E72D297353CC}">
              <c16:uniqueId val="{00000000-8BE6-4927-A194-7C50665952BD}"/>
            </c:ext>
          </c:extLst>
        </c:ser>
        <c:ser>
          <c:idx val="0"/>
          <c:order val="1"/>
          <c:tx>
            <c:strRef>
              <c:f>ChartA1!$I$3</c:f>
              <c:strCache>
                <c:ptCount val="1"/>
                <c:pt idx="0">
                  <c:v>AD*</c:v>
                </c:pt>
              </c:strCache>
            </c:strRef>
          </c:tx>
          <c:spPr>
            <a:ln w="38100">
              <a:solidFill>
                <a:schemeClr val="accent6">
                  <a:lumMod val="50000"/>
                </a:schemeClr>
              </a:solidFill>
            </a:ln>
          </c:spPr>
          <c:marker>
            <c:symbol val="none"/>
          </c:marker>
          <c:cat>
            <c:numRef>
              <c:f>ChartA1!$B$4:$B$19</c:f>
              <c:numCache>
                <c:formatCode>General</c:formatCode>
                <c:ptCount val="16"/>
                <c:pt idx="0">
                  <c:v>0</c:v>
                </c:pt>
                <c:pt idx="1">
                  <c:v>1</c:v>
                </c:pt>
                <c:pt idx="2">
                  <c:v>2</c:v>
                </c:pt>
                <c:pt idx="3">
                  <c:v>3</c:v>
                </c:pt>
                <c:pt idx="4">
                  <c:v>4</c:v>
                </c:pt>
                <c:pt idx="5">
                  <c:v>5</c:v>
                </c:pt>
                <c:pt idx="6">
                  <c:v>6</c:v>
                </c:pt>
                <c:pt idx="7">
                  <c:v>7</c:v>
                </c:pt>
                <c:pt idx="8">
                  <c:v>8</c:v>
                </c:pt>
                <c:pt idx="9">
                  <c:v>9</c:v>
                </c:pt>
                <c:pt idx="10">
                  <c:v>10</c:v>
                </c:pt>
                <c:pt idx="11">
                  <c:v>11</c:v>
                </c:pt>
                <c:pt idx="12">
                  <c:v>12</c:v>
                </c:pt>
                <c:pt idx="13">
                  <c:v>13</c:v>
                </c:pt>
                <c:pt idx="14">
                  <c:v>14</c:v>
                </c:pt>
                <c:pt idx="15">
                  <c:v>15</c:v>
                </c:pt>
              </c:numCache>
            </c:numRef>
          </c:cat>
          <c:val>
            <c:numRef>
              <c:f>ChartA1!$I$4:$I$19</c:f>
              <c:numCache>
                <c:formatCode>General</c:formatCode>
                <c:ptCount val="16"/>
                <c:pt idx="0">
                  <c:v>40</c:v>
                </c:pt>
                <c:pt idx="1">
                  <c:v>36</c:v>
                </c:pt>
                <c:pt idx="2">
                  <c:v>32</c:v>
                </c:pt>
                <c:pt idx="3">
                  <c:v>28</c:v>
                </c:pt>
                <c:pt idx="4">
                  <c:v>24</c:v>
                </c:pt>
                <c:pt idx="5">
                  <c:v>20</c:v>
                </c:pt>
                <c:pt idx="6">
                  <c:v>16</c:v>
                </c:pt>
                <c:pt idx="7">
                  <c:v>12</c:v>
                </c:pt>
                <c:pt idx="8">
                  <c:v>8</c:v>
                </c:pt>
                <c:pt idx="9">
                  <c:v>4</c:v>
                </c:pt>
                <c:pt idx="10">
                  <c:v>0</c:v>
                </c:pt>
                <c:pt idx="11">
                  <c:v>-4</c:v>
                </c:pt>
                <c:pt idx="12">
                  <c:v>-8</c:v>
                </c:pt>
                <c:pt idx="13">
                  <c:v>-12</c:v>
                </c:pt>
                <c:pt idx="14">
                  <c:v>-16</c:v>
                </c:pt>
                <c:pt idx="15">
                  <c:v>-20</c:v>
                </c:pt>
              </c:numCache>
            </c:numRef>
          </c:val>
          <c:smooth val="0"/>
          <c:extLst>
            <c:ext xmlns:c16="http://schemas.microsoft.com/office/drawing/2014/chart" uri="{C3380CC4-5D6E-409C-BE32-E72D297353CC}">
              <c16:uniqueId val="{00000001-8BE6-4927-A194-7C50665952BD}"/>
            </c:ext>
          </c:extLst>
        </c:ser>
        <c:ser>
          <c:idx val="3"/>
          <c:order val="2"/>
          <c:tx>
            <c:strRef>
              <c:f>ChartA1!$B$25</c:f>
              <c:strCache>
                <c:ptCount val="1"/>
                <c:pt idx="0">
                  <c:v>Domestic Price = Price at the Border (Free Trade)</c:v>
                </c:pt>
              </c:strCache>
            </c:strRef>
          </c:tx>
          <c:spPr>
            <a:ln w="38100">
              <a:solidFill>
                <a:schemeClr val="accent3">
                  <a:lumMod val="50000"/>
                </a:schemeClr>
              </a:solidFill>
              <a:prstDash val="sysDash"/>
            </a:ln>
          </c:spPr>
          <c:marker>
            <c:symbol val="none"/>
          </c:marker>
          <c:dLbls>
            <c:dLbl>
              <c:idx val="15"/>
              <c:layout>
                <c:manualLayout>
                  <c:x val="-8.488754992588772E-2"/>
                  <c:y val="8.2644470692877142E-2"/>
                </c:manualLayout>
              </c:layout>
              <c:tx>
                <c:rich>
                  <a:bodyPr/>
                  <a:lstStyle/>
                  <a:p>
                    <a:r>
                      <a:rPr lang="en-US" sz="1200">
                        <a:solidFill>
                          <a:schemeClr val="accent3">
                            <a:lumMod val="50000"/>
                          </a:schemeClr>
                        </a:solidFill>
                        <a:latin typeface="Arial" panose="020B0604020202020204" pitchFamily="34" charset="0"/>
                        <a:cs typeface="Arial" panose="020B0604020202020204" pitchFamily="34" charset="0"/>
                      </a:rPr>
                      <a:t>No-tariff P*</a:t>
                    </a:r>
                  </a:p>
                  <a:p>
                    <a:r>
                      <a:rPr lang="en-US" sz="1200">
                        <a:solidFill>
                          <a:schemeClr val="accent3">
                            <a:lumMod val="50000"/>
                          </a:schemeClr>
                        </a:solidFill>
                        <a:latin typeface="Arial" panose="020B0604020202020204" pitchFamily="34" charset="0"/>
                        <a:cs typeface="Arial" panose="020B0604020202020204" pitchFamily="34" charset="0"/>
                      </a:rPr>
                      <a:t>=No-tariff P</a:t>
                    </a:r>
                  </a:p>
                </c:rich>
              </c:tx>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8BE6-4927-A194-7C50665952BD}"/>
                </c:ext>
              </c:extLst>
            </c:dLbl>
            <c:spPr>
              <a:noFill/>
              <a:ln>
                <a:noFill/>
              </a:ln>
              <a:effectLst/>
            </c:spPr>
            <c:showLegendKey val="0"/>
            <c:showVal val="0"/>
            <c:showCatName val="0"/>
            <c:showSerName val="0"/>
            <c:showPercent val="0"/>
            <c:showBubbleSize val="0"/>
            <c:extLst>
              <c:ext xmlns:c15="http://schemas.microsoft.com/office/drawing/2012/chart" uri="{CE6537A1-D6FC-4f65-9D91-7224C49458BB}">
                <c15:showLeaderLines val="1"/>
                <c15:leaderLines>
                  <c:spPr>
                    <a:ln>
                      <a:solidFill>
                        <a:schemeClr val="accent3">
                          <a:lumMod val="75000"/>
                        </a:schemeClr>
                      </a:solidFill>
                    </a:ln>
                  </c:spPr>
                </c15:leaderLines>
              </c:ext>
            </c:extLst>
          </c:dLbls>
          <c:cat>
            <c:numRef>
              <c:f>ChartA1!$B$4:$B$19</c:f>
              <c:numCache>
                <c:formatCode>General</c:formatCode>
                <c:ptCount val="16"/>
                <c:pt idx="0">
                  <c:v>0</c:v>
                </c:pt>
                <c:pt idx="1">
                  <c:v>1</c:v>
                </c:pt>
                <c:pt idx="2">
                  <c:v>2</c:v>
                </c:pt>
                <c:pt idx="3">
                  <c:v>3</c:v>
                </c:pt>
                <c:pt idx="4">
                  <c:v>4</c:v>
                </c:pt>
                <c:pt idx="5">
                  <c:v>5</c:v>
                </c:pt>
                <c:pt idx="6">
                  <c:v>6</c:v>
                </c:pt>
                <c:pt idx="7">
                  <c:v>7</c:v>
                </c:pt>
                <c:pt idx="8">
                  <c:v>8</c:v>
                </c:pt>
                <c:pt idx="9">
                  <c:v>9</c:v>
                </c:pt>
                <c:pt idx="10">
                  <c:v>10</c:v>
                </c:pt>
                <c:pt idx="11">
                  <c:v>11</c:v>
                </c:pt>
                <c:pt idx="12">
                  <c:v>12</c:v>
                </c:pt>
                <c:pt idx="13">
                  <c:v>13</c:v>
                </c:pt>
                <c:pt idx="14">
                  <c:v>14</c:v>
                </c:pt>
                <c:pt idx="15">
                  <c:v>15</c:v>
                </c:pt>
              </c:numCache>
            </c:numRef>
          </c:cat>
          <c:val>
            <c:numRef>
              <c:f>ChartA1!$B$27:$B$42</c:f>
              <c:numCache>
                <c:formatCode>0.00</c:formatCode>
                <c:ptCount val="16"/>
                <c:pt idx="0">
                  <c:v>30.488815244407622</c:v>
                </c:pt>
                <c:pt idx="1">
                  <c:v>30.488815244407622</c:v>
                </c:pt>
                <c:pt idx="2">
                  <c:v>30.488815244407622</c:v>
                </c:pt>
                <c:pt idx="3">
                  <c:v>30.488815244407622</c:v>
                </c:pt>
                <c:pt idx="4">
                  <c:v>30.488815244407622</c:v>
                </c:pt>
                <c:pt idx="5">
                  <c:v>30.488815244407622</c:v>
                </c:pt>
                <c:pt idx="6">
                  <c:v>30.488815244407622</c:v>
                </c:pt>
                <c:pt idx="7">
                  <c:v>30.488815244407622</c:v>
                </c:pt>
                <c:pt idx="8">
                  <c:v>30.488815244407622</c:v>
                </c:pt>
                <c:pt idx="9">
                  <c:v>30.488815244407622</c:v>
                </c:pt>
                <c:pt idx="10">
                  <c:v>30.488815244407622</c:v>
                </c:pt>
                <c:pt idx="11">
                  <c:v>30.488815244407622</c:v>
                </c:pt>
                <c:pt idx="12">
                  <c:v>30.488815244407622</c:v>
                </c:pt>
                <c:pt idx="13">
                  <c:v>30.488815244407622</c:v>
                </c:pt>
                <c:pt idx="14">
                  <c:v>30.488815244407622</c:v>
                </c:pt>
                <c:pt idx="15">
                  <c:v>30.488815244407622</c:v>
                </c:pt>
              </c:numCache>
            </c:numRef>
          </c:val>
          <c:smooth val="0"/>
          <c:extLst>
            <c:ext xmlns:c16="http://schemas.microsoft.com/office/drawing/2014/chart" uri="{C3380CC4-5D6E-409C-BE32-E72D297353CC}">
              <c16:uniqueId val="{00000003-8BE6-4927-A194-7C50665952BD}"/>
            </c:ext>
          </c:extLst>
        </c:ser>
        <c:ser>
          <c:idx val="4"/>
          <c:order val="4"/>
          <c:tx>
            <c:strRef>
              <c:f>ChartA1!$D$25</c:f>
              <c:strCache>
                <c:ptCount val="1"/>
                <c:pt idx="0">
                  <c:v>Price at the Border (US Tariffs)</c:v>
                </c:pt>
              </c:strCache>
            </c:strRef>
          </c:tx>
          <c:spPr>
            <a:ln w="38100">
              <a:solidFill>
                <a:schemeClr val="accent5">
                  <a:lumMod val="75000"/>
                </a:schemeClr>
              </a:solidFill>
              <a:prstDash val="sysDash"/>
            </a:ln>
          </c:spPr>
          <c:marker>
            <c:symbol val="none"/>
          </c:marker>
          <c:dLbls>
            <c:dLbl>
              <c:idx val="15"/>
              <c:layout>
                <c:manualLayout>
                  <c:x val="-1.0732784625275268E-16"/>
                  <c:y val="0.12497456543800935"/>
                </c:manualLayout>
              </c:layout>
              <c:tx>
                <c:rich>
                  <a:bodyPr/>
                  <a:lstStyle/>
                  <a:p>
                    <a:r>
                      <a:rPr lang="en-US" sz="1200">
                        <a:solidFill>
                          <a:schemeClr val="accent5">
                            <a:lumMod val="75000"/>
                          </a:schemeClr>
                        </a:solidFill>
                        <a:latin typeface="Arial" panose="020B0604020202020204" pitchFamily="34" charset="0"/>
                        <a:cs typeface="Arial" panose="020B0604020202020204" pitchFamily="34" charset="0"/>
                      </a:rPr>
                      <a:t>Post-tariff P*</a:t>
                    </a:r>
                  </a:p>
                  <a:p>
                    <a:r>
                      <a:rPr lang="en-US" sz="1200">
                        <a:solidFill>
                          <a:schemeClr val="accent5">
                            <a:lumMod val="75000"/>
                          </a:schemeClr>
                        </a:solidFill>
                        <a:latin typeface="Arial" panose="020B0604020202020204" pitchFamily="34" charset="0"/>
                        <a:cs typeface="Arial" panose="020B0604020202020204" pitchFamily="34" charset="0"/>
                      </a:rPr>
                      <a:t>=Post-tariff P/(1-tariff)</a:t>
                    </a:r>
                  </a:p>
                </c:rich>
              </c:tx>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8BE6-4927-A194-7C50665952BD}"/>
                </c:ext>
              </c:extLst>
            </c:dLbl>
            <c:spPr>
              <a:noFill/>
              <a:ln>
                <a:noFill/>
              </a:ln>
              <a:effectLst/>
            </c:spPr>
            <c:showLegendKey val="0"/>
            <c:showVal val="0"/>
            <c:showCatName val="0"/>
            <c:showSerName val="0"/>
            <c:showPercent val="0"/>
            <c:showBubbleSize val="0"/>
            <c:extLst>
              <c:ext xmlns:c15="http://schemas.microsoft.com/office/drawing/2012/chart" uri="{CE6537A1-D6FC-4f65-9D91-7224C49458BB}">
                <c15:showLeaderLines val="1"/>
                <c15:leaderLines>
                  <c:spPr>
                    <a:ln>
                      <a:solidFill>
                        <a:schemeClr val="accent5">
                          <a:lumMod val="75000"/>
                        </a:schemeClr>
                      </a:solidFill>
                    </a:ln>
                  </c:spPr>
                </c15:leaderLines>
              </c:ext>
            </c:extLst>
          </c:dLbls>
          <c:cat>
            <c:numRef>
              <c:f>ChartA1!$B$4:$B$19</c:f>
              <c:numCache>
                <c:formatCode>General</c:formatCode>
                <c:ptCount val="16"/>
                <c:pt idx="0">
                  <c:v>0</c:v>
                </c:pt>
                <c:pt idx="1">
                  <c:v>1</c:v>
                </c:pt>
                <c:pt idx="2">
                  <c:v>2</c:v>
                </c:pt>
                <c:pt idx="3">
                  <c:v>3</c:v>
                </c:pt>
                <c:pt idx="4">
                  <c:v>4</c:v>
                </c:pt>
                <c:pt idx="5">
                  <c:v>5</c:v>
                </c:pt>
                <c:pt idx="6">
                  <c:v>6</c:v>
                </c:pt>
                <c:pt idx="7">
                  <c:v>7</c:v>
                </c:pt>
                <c:pt idx="8">
                  <c:v>8</c:v>
                </c:pt>
                <c:pt idx="9">
                  <c:v>9</c:v>
                </c:pt>
                <c:pt idx="10">
                  <c:v>10</c:v>
                </c:pt>
                <c:pt idx="11">
                  <c:v>11</c:v>
                </c:pt>
                <c:pt idx="12">
                  <c:v>12</c:v>
                </c:pt>
                <c:pt idx="13">
                  <c:v>13</c:v>
                </c:pt>
                <c:pt idx="14">
                  <c:v>14</c:v>
                </c:pt>
                <c:pt idx="15">
                  <c:v>15</c:v>
                </c:pt>
              </c:numCache>
            </c:numRef>
          </c:cat>
          <c:val>
            <c:numRef>
              <c:f>ChartA1!$D$27:$D$42</c:f>
              <c:numCache>
                <c:formatCode>0.00</c:formatCode>
                <c:ptCount val="16"/>
                <c:pt idx="0">
                  <c:v>27.462686567164177</c:v>
                </c:pt>
                <c:pt idx="1">
                  <c:v>27.462686567164177</c:v>
                </c:pt>
                <c:pt idx="2">
                  <c:v>27.462686567164177</c:v>
                </c:pt>
                <c:pt idx="3">
                  <c:v>27.462686567164177</c:v>
                </c:pt>
                <c:pt idx="4">
                  <c:v>27.462686567164177</c:v>
                </c:pt>
                <c:pt idx="5">
                  <c:v>27.462686567164177</c:v>
                </c:pt>
                <c:pt idx="6">
                  <c:v>27.462686567164177</c:v>
                </c:pt>
                <c:pt idx="7">
                  <c:v>27.462686567164177</c:v>
                </c:pt>
                <c:pt idx="8">
                  <c:v>27.462686567164177</c:v>
                </c:pt>
                <c:pt idx="9">
                  <c:v>27.462686567164177</c:v>
                </c:pt>
                <c:pt idx="10">
                  <c:v>27.462686567164177</c:v>
                </c:pt>
                <c:pt idx="11">
                  <c:v>27.462686567164177</c:v>
                </c:pt>
                <c:pt idx="12">
                  <c:v>27.462686567164177</c:v>
                </c:pt>
                <c:pt idx="13">
                  <c:v>27.462686567164177</c:v>
                </c:pt>
                <c:pt idx="14">
                  <c:v>27.462686567164177</c:v>
                </c:pt>
                <c:pt idx="15">
                  <c:v>27.462686567164177</c:v>
                </c:pt>
              </c:numCache>
            </c:numRef>
          </c:val>
          <c:smooth val="0"/>
          <c:extLst>
            <c:ext xmlns:c16="http://schemas.microsoft.com/office/drawing/2014/chart" uri="{C3380CC4-5D6E-409C-BE32-E72D297353CC}">
              <c16:uniqueId val="{00000005-8BE6-4927-A194-7C50665952BD}"/>
            </c:ext>
          </c:extLst>
        </c:ser>
        <c:dLbls>
          <c:showLegendKey val="0"/>
          <c:showVal val="0"/>
          <c:showCatName val="0"/>
          <c:showSerName val="0"/>
          <c:showPercent val="0"/>
          <c:showBubbleSize val="0"/>
        </c:dLbls>
        <c:smooth val="0"/>
        <c:axId val="181672664"/>
        <c:axId val="181673448"/>
        <c:extLst>
          <c:ext xmlns:c15="http://schemas.microsoft.com/office/drawing/2012/chart" uri="{02D57815-91ED-43cb-92C2-25804820EDAC}">
            <c15:filteredLineSeries>
              <c15:ser>
                <c:idx val="1"/>
                <c:order val="3"/>
                <c:tx>
                  <c:strRef>
                    <c:extLst>
                      <c:ext uri="{02D57815-91ED-43cb-92C2-25804820EDAC}">
                        <c15:formulaRef>
                          <c15:sqref>ChartA1!$C$25</c15:sqref>
                        </c15:formulaRef>
                      </c:ext>
                    </c:extLst>
                    <c:strCache>
                      <c:ptCount val="1"/>
                      <c:pt idx="0">
                        <c:v>Domestic Price (US Tariffs)</c:v>
                      </c:pt>
                    </c:strCache>
                  </c:strRef>
                </c:tx>
                <c:spPr>
                  <a:ln w="38100">
                    <a:solidFill>
                      <a:schemeClr val="accent5">
                        <a:lumMod val="60000"/>
                        <a:lumOff val="40000"/>
                      </a:schemeClr>
                    </a:solidFill>
                    <a:prstDash val="sysDash"/>
                  </a:ln>
                </c:spPr>
                <c:marker>
                  <c:symbol val="none"/>
                </c:marker>
                <c:dLbls>
                  <c:dLbl>
                    <c:idx val="15"/>
                    <c:layout>
                      <c:manualLayout>
                        <c:x val="-1.0732784625275268E-16"/>
                        <c:y val="-6.0471563921617427E-2"/>
                      </c:manualLayout>
                    </c:layout>
                    <c:tx>
                      <c:rich>
                        <a:bodyPr/>
                        <a:lstStyle/>
                        <a:p>
                          <a:r>
                            <a:rPr lang="en-US"/>
                            <a:t>Pre-tariff</a:t>
                          </a:r>
                          <a:r>
                            <a:rPr lang="en-US" baseline="0"/>
                            <a:t> P*</a:t>
                          </a:r>
                        </a:p>
                        <a:p>
                          <a:r>
                            <a:rPr lang="en-US" baseline="0"/>
                            <a:t>x(1+tariff)</a:t>
                          </a:r>
                          <a:endParaRPr lang="en-US"/>
                        </a:p>
                      </c:rich>
                    </c:tx>
                    <c:showLegendKey val="0"/>
                    <c:showVal val="1"/>
                    <c:showCatName val="0"/>
                    <c:showSerName val="0"/>
                    <c:showPercent val="0"/>
                    <c:showBubbleSize val="0"/>
                    <c:extLst>
                      <c:ext uri="{CE6537A1-D6FC-4f65-9D91-7224C49458BB}">
                        <c15:showDataLabelsRange val="0"/>
                      </c:ext>
                      <c:ext xmlns:c16="http://schemas.microsoft.com/office/drawing/2014/chart" uri="{C3380CC4-5D6E-409C-BE32-E72D297353CC}">
                        <c16:uniqueId val="{00000006-8BE6-4927-A194-7C50665952BD}"/>
                      </c:ext>
                    </c:extLst>
                  </c:dLbl>
                  <c:spPr>
                    <a:noFill/>
                    <a:ln>
                      <a:noFill/>
                    </a:ln>
                    <a:effectLst/>
                  </c:spPr>
                  <c:txPr>
                    <a:bodyPr wrap="square" lIns="38100" tIns="19050" rIns="38100" bIns="19050" anchor="ctr">
                      <a:spAutoFit/>
                    </a:bodyPr>
                    <a:lstStyle/>
                    <a:p>
                      <a:pPr>
                        <a:defRPr sz="1200">
                          <a:solidFill>
                            <a:schemeClr val="accent5">
                              <a:lumMod val="60000"/>
                              <a:lumOff val="40000"/>
                            </a:schemeClr>
                          </a:solidFill>
                          <a:latin typeface="Arial" panose="020B0604020202020204" pitchFamily="34" charset="0"/>
                          <a:cs typeface="Arial" panose="020B0604020202020204" pitchFamily="34" charset="0"/>
                        </a:defRPr>
                      </a:pPr>
                      <a:endParaRPr lang="en-US"/>
                    </a:p>
                  </c:txPr>
                  <c:showLegendKey val="0"/>
                  <c:showVal val="0"/>
                  <c:showCatName val="0"/>
                  <c:showSerName val="0"/>
                  <c:showPercent val="0"/>
                  <c:showBubbleSize val="0"/>
                  <c:extLst>
                    <c:ext uri="{CE6537A1-D6FC-4f65-9D91-7224C49458BB}">
                      <c15:showLeaderLines val="1"/>
                      <c15:leaderLines>
                        <c:spPr>
                          <a:ln>
                            <a:solidFill>
                              <a:schemeClr val="accent5">
                                <a:lumMod val="60000"/>
                                <a:lumOff val="40000"/>
                              </a:schemeClr>
                            </a:solidFill>
                          </a:ln>
                        </c:spPr>
                      </c15:leaderLines>
                    </c:ext>
                  </c:extLst>
                </c:dLbls>
                <c:cat>
                  <c:numRef>
                    <c:extLst>
                      <c:ext uri="{02D57815-91ED-43cb-92C2-25804820EDAC}">
                        <c15:formulaRef>
                          <c15:sqref>ChartA1!$B$4:$B$19</c15:sqref>
                        </c15:formulaRef>
                      </c:ext>
                    </c:extLst>
                    <c:numCache>
                      <c:formatCode>General</c:formatCode>
                      <c:ptCount val="16"/>
                      <c:pt idx="0">
                        <c:v>0</c:v>
                      </c:pt>
                      <c:pt idx="1">
                        <c:v>1</c:v>
                      </c:pt>
                      <c:pt idx="2">
                        <c:v>2</c:v>
                      </c:pt>
                      <c:pt idx="3">
                        <c:v>3</c:v>
                      </c:pt>
                      <c:pt idx="4">
                        <c:v>4</c:v>
                      </c:pt>
                      <c:pt idx="5">
                        <c:v>5</c:v>
                      </c:pt>
                      <c:pt idx="6">
                        <c:v>6</c:v>
                      </c:pt>
                      <c:pt idx="7">
                        <c:v>7</c:v>
                      </c:pt>
                      <c:pt idx="8">
                        <c:v>8</c:v>
                      </c:pt>
                      <c:pt idx="9">
                        <c:v>9</c:v>
                      </c:pt>
                      <c:pt idx="10">
                        <c:v>10</c:v>
                      </c:pt>
                      <c:pt idx="11">
                        <c:v>11</c:v>
                      </c:pt>
                      <c:pt idx="12">
                        <c:v>12</c:v>
                      </c:pt>
                      <c:pt idx="13">
                        <c:v>13</c:v>
                      </c:pt>
                      <c:pt idx="14">
                        <c:v>14</c:v>
                      </c:pt>
                      <c:pt idx="15">
                        <c:v>15</c:v>
                      </c:pt>
                    </c:numCache>
                  </c:numRef>
                </c:cat>
                <c:val>
                  <c:numRef>
                    <c:extLst>
                      <c:ext uri="{02D57815-91ED-43cb-92C2-25804820EDAC}">
                        <c15:formulaRef>
                          <c15:sqref>ChartA1!$C$27:$C$42</c15:sqref>
                        </c15:formulaRef>
                      </c:ext>
                    </c:extLst>
                    <c:numCache>
                      <c:formatCode>0.00</c:formatCode>
                      <c:ptCount val="16"/>
                      <c:pt idx="0">
                        <c:v>34.328358208955223</c:v>
                      </c:pt>
                      <c:pt idx="1">
                        <c:v>34.328358208955223</c:v>
                      </c:pt>
                      <c:pt idx="2">
                        <c:v>34.328358208955223</c:v>
                      </c:pt>
                      <c:pt idx="3">
                        <c:v>34.328358208955223</c:v>
                      </c:pt>
                      <c:pt idx="4">
                        <c:v>34.328358208955223</c:v>
                      </c:pt>
                      <c:pt idx="5">
                        <c:v>34.328358208955223</c:v>
                      </c:pt>
                      <c:pt idx="6">
                        <c:v>34.328358208955223</c:v>
                      </c:pt>
                      <c:pt idx="7">
                        <c:v>34.328358208955223</c:v>
                      </c:pt>
                      <c:pt idx="8">
                        <c:v>34.328358208955223</c:v>
                      </c:pt>
                      <c:pt idx="9">
                        <c:v>34.328358208955223</c:v>
                      </c:pt>
                      <c:pt idx="10">
                        <c:v>34.328358208955223</c:v>
                      </c:pt>
                      <c:pt idx="11">
                        <c:v>34.328358208955223</c:v>
                      </c:pt>
                      <c:pt idx="12">
                        <c:v>34.328358208955223</c:v>
                      </c:pt>
                      <c:pt idx="13">
                        <c:v>34.328358208955223</c:v>
                      </c:pt>
                      <c:pt idx="14">
                        <c:v>34.328358208955223</c:v>
                      </c:pt>
                      <c:pt idx="15">
                        <c:v>34.328358208955223</c:v>
                      </c:pt>
                    </c:numCache>
                  </c:numRef>
                </c:val>
                <c:smooth val="0"/>
                <c:extLst>
                  <c:ext xmlns:c16="http://schemas.microsoft.com/office/drawing/2014/chart" uri="{C3380CC4-5D6E-409C-BE32-E72D297353CC}">
                    <c16:uniqueId val="{00000007-8BE6-4927-A194-7C50665952BD}"/>
                  </c:ext>
                </c:extLst>
              </c15:ser>
            </c15:filteredLineSeries>
          </c:ext>
        </c:extLst>
      </c:lineChart>
      <c:catAx>
        <c:axId val="181672664"/>
        <c:scaling>
          <c:orientation val="minMax"/>
        </c:scaling>
        <c:delete val="0"/>
        <c:axPos val="b"/>
        <c:numFmt formatCode="General" sourceLinked="0"/>
        <c:majorTickMark val="out"/>
        <c:minorTickMark val="none"/>
        <c:tickLblPos val="low"/>
        <c:spPr>
          <a:ln w="12700">
            <a:solidFill>
              <a:srgbClr val="000000"/>
            </a:solidFill>
          </a:ln>
        </c:spPr>
        <c:txPr>
          <a:bodyPr/>
          <a:lstStyle/>
          <a:p>
            <a:pPr>
              <a:defRPr sz="1200">
                <a:solidFill>
                  <a:srgbClr val="000000"/>
                </a:solidFill>
                <a:latin typeface="Arial" panose="020B0604020202020204" pitchFamily="34" charset="0"/>
                <a:cs typeface="Arial" panose="020B0604020202020204" pitchFamily="34" charset="0"/>
              </a:defRPr>
            </a:pPr>
            <a:endParaRPr lang="en-US"/>
          </a:p>
        </c:txPr>
        <c:crossAx val="181673448"/>
        <c:crosses val="autoZero"/>
        <c:auto val="1"/>
        <c:lblAlgn val="ctr"/>
        <c:lblOffset val="100"/>
        <c:tickLblSkip val="2"/>
        <c:tickMarkSkip val="2"/>
        <c:noMultiLvlLbl val="1"/>
      </c:catAx>
      <c:valAx>
        <c:axId val="181673448"/>
        <c:scaling>
          <c:orientation val="minMax"/>
          <c:max val="50"/>
          <c:min val="0"/>
        </c:scaling>
        <c:delete val="0"/>
        <c:axPos val="l"/>
        <c:numFmt formatCode="#,##0" sourceLinked="0"/>
        <c:majorTickMark val="out"/>
        <c:minorTickMark val="none"/>
        <c:tickLblPos val="none"/>
        <c:spPr>
          <a:ln w="12700">
            <a:solidFill>
              <a:srgbClr val="000000"/>
            </a:solidFill>
          </a:ln>
        </c:spPr>
        <c:txPr>
          <a:bodyPr/>
          <a:lstStyle/>
          <a:p>
            <a:pPr>
              <a:defRPr sz="1200">
                <a:solidFill>
                  <a:srgbClr val="000000"/>
                </a:solidFill>
                <a:latin typeface="Arial" panose="020B0604020202020204" pitchFamily="34" charset="0"/>
                <a:cs typeface="Arial" panose="020B0604020202020204" pitchFamily="34" charset="0"/>
              </a:defRPr>
            </a:pPr>
            <a:endParaRPr lang="en-US"/>
          </a:p>
        </c:txPr>
        <c:crossAx val="181672664"/>
        <c:crosses val="autoZero"/>
        <c:crossBetween val="between"/>
      </c:valAx>
      <c:spPr>
        <a:noFill/>
      </c:spPr>
    </c:plotArea>
    <c:plotVisOnly val="1"/>
    <c:dispBlanksAs val="gap"/>
    <c:showDLblsOverMax val="0"/>
  </c:chart>
  <c:spPr>
    <a:solidFill>
      <a:srgbClr val="FFFFFF"/>
    </a:solidFill>
    <a:ln>
      <a:noFill/>
    </a:ln>
  </c:spPr>
  <c:userShapes r:id="rId1"/>
</c:chartSpace>
</file>

<file path=xl/charts/chart1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20713235468681993"/>
          <c:y val="0.17192639816036384"/>
          <c:w val="0.76170954510083233"/>
          <c:h val="0.6009343257509786"/>
        </c:manualLayout>
      </c:layout>
      <c:barChart>
        <c:barDir val="bar"/>
        <c:grouping val="clustered"/>
        <c:varyColors val="0"/>
        <c:ser>
          <c:idx val="2"/>
          <c:order val="0"/>
          <c:tx>
            <c:strRef>
              <c:f>Data6!$C$2</c:f>
              <c:strCache>
                <c:ptCount val="1"/>
                <c:pt idx="0">
                  <c:v>Gross output change</c:v>
                </c:pt>
              </c:strCache>
            </c:strRef>
          </c:tx>
          <c:spPr>
            <a:solidFill>
              <a:schemeClr val="tx1"/>
            </a:solidFill>
            <a:ln>
              <a:solidFill>
                <a:schemeClr val="tx1"/>
              </a:solidFill>
            </a:ln>
          </c:spPr>
          <c:invertIfNegative val="0"/>
          <c:cat>
            <c:strRef>
              <c:f>Data6!$A$3:$A$18</c:f>
              <c:strCache>
                <c:ptCount val="16"/>
                <c:pt idx="0">
                  <c:v>Refined products</c:v>
                </c:pt>
                <c:pt idx="1">
                  <c:v>Transport equipment</c:v>
                </c:pt>
                <c:pt idx="2">
                  <c:v>Chemicals</c:v>
                </c:pt>
                <c:pt idx="3">
                  <c:v>Furniture &amp; other</c:v>
                </c:pt>
                <c:pt idx="4">
                  <c:v>Food</c:v>
                </c:pt>
                <c:pt idx="5">
                  <c:v>Machines n.e.c</c:v>
                </c:pt>
                <c:pt idx="6">
                  <c:v>Computers and electronics</c:v>
                </c:pt>
                <c:pt idx="7">
                  <c:v>Paper &amp; printing</c:v>
                </c:pt>
                <c:pt idx="8">
                  <c:v>Nontradable services</c:v>
                </c:pt>
                <c:pt idx="9">
                  <c:v>Tradable services</c:v>
                </c:pt>
                <c:pt idx="10">
                  <c:v>Mining</c:v>
                </c:pt>
                <c:pt idx="11">
                  <c:v>Agriculture</c:v>
                </c:pt>
                <c:pt idx="12">
                  <c:v>Metals</c:v>
                </c:pt>
                <c:pt idx="13">
                  <c:v>Wood</c:v>
                </c:pt>
                <c:pt idx="14">
                  <c:v>Non-metallic minerals</c:v>
                </c:pt>
                <c:pt idx="15">
                  <c:v>Textiles</c:v>
                </c:pt>
              </c:strCache>
            </c:strRef>
          </c:cat>
          <c:val>
            <c:numRef>
              <c:f>Data6!$C$3:$C$18</c:f>
              <c:numCache>
                <c:formatCode>General</c:formatCode>
                <c:ptCount val="16"/>
                <c:pt idx="0">
                  <c:v>0.65438497680050389</c:v>
                </c:pt>
                <c:pt idx="1">
                  <c:v>-7.7692138601648253E-2</c:v>
                </c:pt>
                <c:pt idx="2">
                  <c:v>-4.3624706478784248E-2</c:v>
                </c:pt>
                <c:pt idx="3">
                  <c:v>3.391116921065418E-2</c:v>
                </c:pt>
                <c:pt idx="4">
                  <c:v>0.21684706744551363</c:v>
                </c:pt>
                <c:pt idx="5">
                  <c:v>0.13387303829137664</c:v>
                </c:pt>
                <c:pt idx="6">
                  <c:v>1.3448391816694993E-2</c:v>
                </c:pt>
                <c:pt idx="7">
                  <c:v>0.15632330836981012</c:v>
                </c:pt>
                <c:pt idx="8">
                  <c:v>7.634037691550688E-3</c:v>
                </c:pt>
                <c:pt idx="9">
                  <c:v>-1.9020123347779361E-2</c:v>
                </c:pt>
                <c:pt idx="10">
                  <c:v>0.15556088619730346</c:v>
                </c:pt>
                <c:pt idx="11">
                  <c:v>5.3491162292473859E-2</c:v>
                </c:pt>
                <c:pt idx="12">
                  <c:v>0.9302714604754847</c:v>
                </c:pt>
                <c:pt idx="13">
                  <c:v>0.8808347106086245</c:v>
                </c:pt>
                <c:pt idx="14">
                  <c:v>0.44469494447731961</c:v>
                </c:pt>
                <c:pt idx="15">
                  <c:v>0.36995377565709475</c:v>
                </c:pt>
              </c:numCache>
            </c:numRef>
          </c:val>
          <c:extLst xmlns:c15="http://schemas.microsoft.com/office/drawing/2012/chart">
            <c:ext xmlns:c16="http://schemas.microsoft.com/office/drawing/2014/chart" uri="{C3380CC4-5D6E-409C-BE32-E72D297353CC}">
              <c16:uniqueId val="{00000000-6CDF-4F0C-9C6B-C12B00332B8C}"/>
            </c:ext>
          </c:extLst>
        </c:ser>
        <c:dLbls>
          <c:showLegendKey val="0"/>
          <c:showVal val="0"/>
          <c:showCatName val="0"/>
          <c:showSerName val="0"/>
          <c:showPercent val="0"/>
          <c:showBubbleSize val="0"/>
        </c:dLbls>
        <c:gapWidth val="104"/>
        <c:axId val="471204720"/>
        <c:axId val="471203544"/>
      </c:barChart>
      <c:catAx>
        <c:axId val="471204720"/>
        <c:scaling>
          <c:orientation val="minMax"/>
        </c:scaling>
        <c:delete val="0"/>
        <c:axPos val="l"/>
        <c:numFmt formatCode="0%" sourceLinked="0"/>
        <c:majorTickMark val="out"/>
        <c:minorTickMark val="none"/>
        <c:tickLblPos val="low"/>
        <c:spPr>
          <a:ln w="12700">
            <a:solidFill>
              <a:srgbClr val="1E1E20"/>
            </a:solidFill>
          </a:ln>
        </c:spPr>
        <c:txPr>
          <a:bodyPr/>
          <a:lstStyle/>
          <a:p>
            <a:pPr>
              <a:defRPr sz="1200">
                <a:solidFill>
                  <a:srgbClr val="000000"/>
                </a:solidFill>
                <a:latin typeface="Arial" panose="020B0604020202020204" pitchFamily="34" charset="0"/>
                <a:cs typeface="Arial" panose="020B0604020202020204" pitchFamily="34" charset="0"/>
              </a:defRPr>
            </a:pPr>
            <a:endParaRPr lang="en-US"/>
          </a:p>
        </c:txPr>
        <c:crossAx val="471203544"/>
        <c:crosses val="autoZero"/>
        <c:auto val="1"/>
        <c:lblAlgn val="ctr"/>
        <c:lblOffset val="100"/>
        <c:noMultiLvlLbl val="0"/>
      </c:catAx>
      <c:valAx>
        <c:axId val="471203544"/>
        <c:scaling>
          <c:orientation val="minMax"/>
          <c:max val="6"/>
          <c:min val="-4"/>
        </c:scaling>
        <c:delete val="0"/>
        <c:axPos val="b"/>
        <c:numFmt formatCode="General" sourceLinked="0"/>
        <c:majorTickMark val="out"/>
        <c:minorTickMark val="none"/>
        <c:tickLblPos val="nextTo"/>
        <c:spPr>
          <a:ln w="12700">
            <a:solidFill>
              <a:srgbClr val="000000"/>
            </a:solidFill>
          </a:ln>
        </c:spPr>
        <c:txPr>
          <a:bodyPr/>
          <a:lstStyle/>
          <a:p>
            <a:pPr>
              <a:defRPr sz="1200">
                <a:solidFill>
                  <a:srgbClr val="000000"/>
                </a:solidFill>
                <a:latin typeface="Arial" panose="020B0604020202020204" pitchFamily="34" charset="0"/>
                <a:cs typeface="Arial" panose="020B0604020202020204" pitchFamily="34" charset="0"/>
              </a:defRPr>
            </a:pPr>
            <a:endParaRPr lang="en-US"/>
          </a:p>
        </c:txPr>
        <c:crossAx val="471204720"/>
        <c:crosses val="autoZero"/>
        <c:crossBetween val="between"/>
      </c:valAx>
      <c:spPr>
        <a:noFill/>
        <a:ln>
          <a:noFill/>
        </a:ln>
      </c:spPr>
    </c:plotArea>
    <c:plotVisOnly val="1"/>
    <c:dispBlanksAs val="gap"/>
    <c:showDLblsOverMax val="0"/>
  </c:chart>
  <c:spPr>
    <a:solidFill>
      <a:srgbClr val="FFFFFF"/>
    </a:solidFill>
    <a:ln>
      <a:noFill/>
    </a:ln>
  </c:spPr>
  <c:printSettings>
    <c:headerFooter/>
    <c:pageMargins b="0.75" l="0.7" r="0.7" t="0.75" header="0.3" footer="0.3"/>
    <c:pageSetup/>
  </c:printSettings>
  <c:userShapes r:id="rId1"/>
</c:chartSpace>
</file>

<file path=xl/charts/chart1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r>
              <a:rPr lang="en-US"/>
              <a:t>Distribution of predicted consumption changes across U.S. states</a:t>
            </a:r>
          </a:p>
        </c:rich>
      </c:tx>
      <c:overlay val="0"/>
    </c:title>
    <c:autoTitleDeleted val="0"/>
    <c:plotArea>
      <c:layout/>
      <c:lineChart>
        <c:grouping val="standard"/>
        <c:varyColors val="1"/>
        <c:dLbls>
          <c:showLegendKey val="0"/>
          <c:showVal val="0"/>
          <c:showCatName val="0"/>
          <c:showSerName val="0"/>
          <c:showPercent val="0"/>
          <c:showBubbleSize val="0"/>
        </c:dLbls>
        <c:marker val="1"/>
        <c:smooth val="0"/>
        <c:axId val="48650112"/>
        <c:axId val="48672768"/>
      </c:lineChart>
      <c:catAx>
        <c:axId val="48650112"/>
        <c:scaling>
          <c:orientation val="minMax"/>
        </c:scaling>
        <c:delete val="0"/>
        <c:axPos val="b"/>
        <c:majorGridlines>
          <c:spPr>
            <a:ln w="9525">
              <a:noFill/>
              <a:prstDash val="dash"/>
            </a:ln>
          </c:spPr>
        </c:majorGridlines>
        <c:title>
          <c:tx>
            <c:rich>
              <a:bodyPr/>
              <a:lstStyle/>
              <a:p>
                <a:r>
                  <a:rPr lang="en-US"/>
                  <a:t>Consumption change (percent)</a:t>
                </a:r>
              </a:p>
            </c:rich>
          </c:tx>
          <c:overlay val="0"/>
        </c:title>
        <c:numFmt formatCode="0.00" sourceLinked="1"/>
        <c:majorTickMark val="none"/>
        <c:minorTickMark val="none"/>
        <c:tickLblPos val="nextTo"/>
        <c:txPr>
          <a:bodyPr/>
          <a:lstStyle/>
          <a:p>
            <a:pPr algn="ctr">
              <a:defRPr/>
            </a:pPr>
            <a:endParaRPr lang="en-US"/>
          </a:p>
        </c:txPr>
        <c:crossAx val="48672768"/>
        <c:crosses val="autoZero"/>
        <c:auto val="1"/>
        <c:lblAlgn val="ctr"/>
        <c:lblOffset val="100"/>
        <c:tickLblSkip val="25"/>
        <c:noMultiLvlLbl val="0"/>
      </c:catAx>
      <c:valAx>
        <c:axId val="48672768"/>
        <c:scaling>
          <c:orientation val="minMax"/>
        </c:scaling>
        <c:delete val="0"/>
        <c:axPos val="l"/>
        <c:majorGridlines>
          <c:spPr>
            <a:ln w="9525">
              <a:solidFill>
                <a:srgbClr val="CCCCCC"/>
              </a:solidFill>
              <a:prstDash val="dash"/>
            </a:ln>
          </c:spPr>
        </c:majorGridlines>
        <c:title>
          <c:tx>
            <c:rich>
              <a:bodyPr/>
              <a:lstStyle/>
              <a:p>
                <a:r>
                  <a:rPr lang="en-US"/>
                  <a:t>Kernel density</a:t>
                </a:r>
              </a:p>
            </c:rich>
          </c:tx>
          <c:overlay val="0"/>
        </c:title>
        <c:numFmt formatCode="0.0" sourceLinked="0"/>
        <c:majorTickMark val="none"/>
        <c:minorTickMark val="none"/>
        <c:tickLblPos val="nextTo"/>
        <c:txPr>
          <a:bodyPr/>
          <a:lstStyle/>
          <a:p>
            <a:pPr algn="ctr">
              <a:defRPr/>
            </a:pPr>
            <a:endParaRPr lang="en-US"/>
          </a:p>
        </c:txPr>
        <c:crossAx val="48650112"/>
        <c:crosses val="autoZero"/>
        <c:crossBetween val="between"/>
      </c:valAx>
      <c:spPr>
        <a:solidFill>
          <a:srgbClr val="FFFFFF"/>
        </a:solidFill>
      </c:spPr>
    </c:plotArea>
    <c:legend>
      <c:legendPos val="b"/>
      <c:overlay val="0"/>
    </c:legend>
    <c:plotVisOnly val="1"/>
    <c:dispBlanksAs val="zero"/>
    <c:showDLblsOverMax val="1"/>
  </c:chart>
  <c:spPr>
    <a:solidFill>
      <a:srgbClr val="FFFFFF"/>
    </a:solidFill>
    <a:ln w="9525">
      <a:noFill/>
      <a:prstDash val="solid"/>
    </a:ln>
  </c:spPr>
  <c:txPr>
    <a:bodyPr/>
    <a:lstStyle/>
    <a:p>
      <a:pPr>
        <a:defRPr lang="en-US" sz="1000" b="0" i="0" u="none" strike="noStrike" kern="1200" baseline="0">
          <a:solidFill>
            <a:schemeClr val="tx1"/>
          </a:solidFill>
          <a:latin typeface="+mn-lt"/>
          <a:ea typeface="+mn-ea"/>
          <a:cs typeface="+mn-cs"/>
        </a:defRPr>
      </a:pPr>
      <a:endParaRPr lang="en-US"/>
    </a:p>
  </c:txPr>
  <c:userShapes r:id="rId1"/>
</c:chartSpace>
</file>

<file path=xl/charts/chart1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5.4213938787043219E-2"/>
          <c:y val="1.8589747368140699E-2"/>
          <c:w val="0.91811276332511627"/>
          <c:h val="0.63662758442942702"/>
        </c:manualLayout>
      </c:layout>
      <c:lineChart>
        <c:grouping val="standard"/>
        <c:varyColors val="1"/>
        <c:ser>
          <c:idx val="0"/>
          <c:order val="0"/>
          <c:tx>
            <c:v>Tighter rules of origin</c:v>
          </c:tx>
          <c:spPr>
            <a:ln w="38100">
              <a:solidFill>
                <a:schemeClr val="accent5">
                  <a:lumMod val="75000"/>
                </a:schemeClr>
              </a:solidFill>
            </a:ln>
          </c:spPr>
          <c:marker>
            <c:symbol val="none"/>
          </c:marker>
          <c:cat>
            <c:numRef>
              <c:f>'[4]Data5_KDE Calc'!$A$2:$A$207</c:f>
              <c:numCache>
                <c:formatCode>General</c:formatCode>
                <c:ptCount val="206"/>
                <c:pt idx="0">
                  <c:v>-2.2000000000000002</c:v>
                </c:pt>
                <c:pt idx="1">
                  <c:v>-2.1800000000000002</c:v>
                </c:pt>
                <c:pt idx="2">
                  <c:v>-2.16</c:v>
                </c:pt>
                <c:pt idx="3">
                  <c:v>-2.14</c:v>
                </c:pt>
                <c:pt idx="4">
                  <c:v>-2.12</c:v>
                </c:pt>
                <c:pt idx="5">
                  <c:v>-2.1</c:v>
                </c:pt>
                <c:pt idx="6">
                  <c:v>-2.08</c:v>
                </c:pt>
                <c:pt idx="7">
                  <c:v>-2.06</c:v>
                </c:pt>
                <c:pt idx="8">
                  <c:v>-2.04</c:v>
                </c:pt>
                <c:pt idx="9">
                  <c:v>-2.02</c:v>
                </c:pt>
                <c:pt idx="10">
                  <c:v>-2</c:v>
                </c:pt>
                <c:pt idx="11">
                  <c:v>-1.98</c:v>
                </c:pt>
                <c:pt idx="12">
                  <c:v>-1.96</c:v>
                </c:pt>
                <c:pt idx="13">
                  <c:v>-1.94</c:v>
                </c:pt>
                <c:pt idx="14">
                  <c:v>-1.92</c:v>
                </c:pt>
                <c:pt idx="15">
                  <c:v>-1.9</c:v>
                </c:pt>
                <c:pt idx="16">
                  <c:v>-1.88</c:v>
                </c:pt>
                <c:pt idx="17">
                  <c:v>-1.86</c:v>
                </c:pt>
                <c:pt idx="18">
                  <c:v>-1.84</c:v>
                </c:pt>
                <c:pt idx="19">
                  <c:v>-1.82</c:v>
                </c:pt>
                <c:pt idx="20">
                  <c:v>-1.8</c:v>
                </c:pt>
                <c:pt idx="21">
                  <c:v>-1.78</c:v>
                </c:pt>
                <c:pt idx="22">
                  <c:v>-1.76</c:v>
                </c:pt>
                <c:pt idx="23">
                  <c:v>-1.74</c:v>
                </c:pt>
                <c:pt idx="24">
                  <c:v>-1.72</c:v>
                </c:pt>
                <c:pt idx="25">
                  <c:v>-1.7</c:v>
                </c:pt>
                <c:pt idx="26">
                  <c:v>-1.68</c:v>
                </c:pt>
                <c:pt idx="27">
                  <c:v>-1.66</c:v>
                </c:pt>
                <c:pt idx="28">
                  <c:v>-1.64</c:v>
                </c:pt>
                <c:pt idx="29">
                  <c:v>-1.62</c:v>
                </c:pt>
                <c:pt idx="30">
                  <c:v>-1.6</c:v>
                </c:pt>
                <c:pt idx="31">
                  <c:v>-1.58</c:v>
                </c:pt>
                <c:pt idx="32">
                  <c:v>-1.56</c:v>
                </c:pt>
                <c:pt idx="33">
                  <c:v>-1.54</c:v>
                </c:pt>
                <c:pt idx="34">
                  <c:v>-1.52</c:v>
                </c:pt>
                <c:pt idx="35">
                  <c:v>-1.5</c:v>
                </c:pt>
                <c:pt idx="36">
                  <c:v>-1.48</c:v>
                </c:pt>
                <c:pt idx="37">
                  <c:v>-1.46</c:v>
                </c:pt>
                <c:pt idx="38">
                  <c:v>-1.44</c:v>
                </c:pt>
                <c:pt idx="39">
                  <c:v>-1.42</c:v>
                </c:pt>
                <c:pt idx="40">
                  <c:v>-1.4</c:v>
                </c:pt>
                <c:pt idx="41">
                  <c:v>-1.38</c:v>
                </c:pt>
                <c:pt idx="42">
                  <c:v>-1.36</c:v>
                </c:pt>
                <c:pt idx="43">
                  <c:v>-1.34</c:v>
                </c:pt>
                <c:pt idx="44">
                  <c:v>-1.32</c:v>
                </c:pt>
                <c:pt idx="45">
                  <c:v>-1.3</c:v>
                </c:pt>
                <c:pt idx="46">
                  <c:v>-1.28</c:v>
                </c:pt>
                <c:pt idx="47">
                  <c:v>-1.26</c:v>
                </c:pt>
                <c:pt idx="48">
                  <c:v>-1.24</c:v>
                </c:pt>
                <c:pt idx="49">
                  <c:v>-1.22</c:v>
                </c:pt>
                <c:pt idx="50">
                  <c:v>-1.2</c:v>
                </c:pt>
                <c:pt idx="51">
                  <c:v>-1.18</c:v>
                </c:pt>
                <c:pt idx="52">
                  <c:v>-1.1599999999999999</c:v>
                </c:pt>
                <c:pt idx="53">
                  <c:v>-1.1399999999999999</c:v>
                </c:pt>
                <c:pt idx="54">
                  <c:v>-1.1200000000000001</c:v>
                </c:pt>
                <c:pt idx="55">
                  <c:v>-1.1000000000000001</c:v>
                </c:pt>
                <c:pt idx="56">
                  <c:v>-1.08</c:v>
                </c:pt>
                <c:pt idx="57">
                  <c:v>-1.06</c:v>
                </c:pt>
                <c:pt idx="58">
                  <c:v>-1.04</c:v>
                </c:pt>
                <c:pt idx="59">
                  <c:v>-1.02</c:v>
                </c:pt>
                <c:pt idx="60">
                  <c:v>-1</c:v>
                </c:pt>
                <c:pt idx="61">
                  <c:v>-0.98</c:v>
                </c:pt>
                <c:pt idx="62">
                  <c:v>-0.96</c:v>
                </c:pt>
                <c:pt idx="63">
                  <c:v>-0.94</c:v>
                </c:pt>
                <c:pt idx="64">
                  <c:v>-0.92</c:v>
                </c:pt>
                <c:pt idx="65">
                  <c:v>-0.9</c:v>
                </c:pt>
                <c:pt idx="66">
                  <c:v>-0.88</c:v>
                </c:pt>
                <c:pt idx="67">
                  <c:v>-0.86</c:v>
                </c:pt>
                <c:pt idx="68">
                  <c:v>-0.84</c:v>
                </c:pt>
                <c:pt idx="69">
                  <c:v>-0.82</c:v>
                </c:pt>
                <c:pt idx="70">
                  <c:v>-0.8</c:v>
                </c:pt>
                <c:pt idx="71">
                  <c:v>-0.78</c:v>
                </c:pt>
                <c:pt idx="72">
                  <c:v>-0.76</c:v>
                </c:pt>
                <c:pt idx="73">
                  <c:v>-0.74</c:v>
                </c:pt>
                <c:pt idx="74">
                  <c:v>-0.72</c:v>
                </c:pt>
                <c:pt idx="75">
                  <c:v>-0.7</c:v>
                </c:pt>
                <c:pt idx="76">
                  <c:v>-0.68</c:v>
                </c:pt>
                <c:pt idx="77">
                  <c:v>-0.66</c:v>
                </c:pt>
                <c:pt idx="78">
                  <c:v>-0.64</c:v>
                </c:pt>
                <c:pt idx="79">
                  <c:v>-0.62</c:v>
                </c:pt>
                <c:pt idx="80">
                  <c:v>-0.6</c:v>
                </c:pt>
                <c:pt idx="81">
                  <c:v>-0.57999999999999996</c:v>
                </c:pt>
                <c:pt idx="82">
                  <c:v>-0.56000000000000005</c:v>
                </c:pt>
                <c:pt idx="83">
                  <c:v>-0.54</c:v>
                </c:pt>
                <c:pt idx="84">
                  <c:v>-0.52</c:v>
                </c:pt>
                <c:pt idx="85">
                  <c:v>-0.5</c:v>
                </c:pt>
                <c:pt idx="86">
                  <c:v>-0.48</c:v>
                </c:pt>
                <c:pt idx="87">
                  <c:v>-0.46</c:v>
                </c:pt>
                <c:pt idx="88">
                  <c:v>-0.44</c:v>
                </c:pt>
                <c:pt idx="89">
                  <c:v>-0.42</c:v>
                </c:pt>
                <c:pt idx="90">
                  <c:v>-0.4</c:v>
                </c:pt>
                <c:pt idx="91">
                  <c:v>-0.38</c:v>
                </c:pt>
                <c:pt idx="92">
                  <c:v>-0.36</c:v>
                </c:pt>
                <c:pt idx="93">
                  <c:v>-0.34</c:v>
                </c:pt>
                <c:pt idx="94">
                  <c:v>-0.32</c:v>
                </c:pt>
                <c:pt idx="95">
                  <c:v>-0.3</c:v>
                </c:pt>
                <c:pt idx="96">
                  <c:v>-0.28000000000000003</c:v>
                </c:pt>
                <c:pt idx="97">
                  <c:v>-0.26</c:v>
                </c:pt>
                <c:pt idx="98">
                  <c:v>-0.24</c:v>
                </c:pt>
                <c:pt idx="99">
                  <c:v>-0.22</c:v>
                </c:pt>
                <c:pt idx="100">
                  <c:v>-0.2</c:v>
                </c:pt>
                <c:pt idx="101">
                  <c:v>-0.18</c:v>
                </c:pt>
                <c:pt idx="102">
                  <c:v>-0.16</c:v>
                </c:pt>
                <c:pt idx="103">
                  <c:v>-0.14000000000000001</c:v>
                </c:pt>
                <c:pt idx="104">
                  <c:v>-0.12</c:v>
                </c:pt>
                <c:pt idx="105">
                  <c:v>-0.1</c:v>
                </c:pt>
                <c:pt idx="106">
                  <c:v>-0.08</c:v>
                </c:pt>
                <c:pt idx="107">
                  <c:v>-0.06</c:v>
                </c:pt>
                <c:pt idx="108">
                  <c:v>-0.04</c:v>
                </c:pt>
                <c:pt idx="109">
                  <c:v>-0.02</c:v>
                </c:pt>
                <c:pt idx="110">
                  <c:v>0</c:v>
                </c:pt>
                <c:pt idx="111">
                  <c:v>0.02</c:v>
                </c:pt>
                <c:pt idx="112">
                  <c:v>0.04</c:v>
                </c:pt>
                <c:pt idx="113">
                  <c:v>0.06</c:v>
                </c:pt>
                <c:pt idx="114">
                  <c:v>0.08</c:v>
                </c:pt>
                <c:pt idx="115">
                  <c:v>0.1</c:v>
                </c:pt>
                <c:pt idx="116">
                  <c:v>0.12</c:v>
                </c:pt>
                <c:pt idx="117">
                  <c:v>0.14000000000000001</c:v>
                </c:pt>
                <c:pt idx="118">
                  <c:v>0.16</c:v>
                </c:pt>
                <c:pt idx="119">
                  <c:v>0.18</c:v>
                </c:pt>
                <c:pt idx="120">
                  <c:v>0.2</c:v>
                </c:pt>
                <c:pt idx="121">
                  <c:v>0.22</c:v>
                </c:pt>
                <c:pt idx="122">
                  <c:v>0.24</c:v>
                </c:pt>
                <c:pt idx="123">
                  <c:v>0.26</c:v>
                </c:pt>
                <c:pt idx="124">
                  <c:v>0.28000000000000003</c:v>
                </c:pt>
                <c:pt idx="125">
                  <c:v>0.3</c:v>
                </c:pt>
                <c:pt idx="126">
                  <c:v>0.32</c:v>
                </c:pt>
                <c:pt idx="127">
                  <c:v>0.34</c:v>
                </c:pt>
                <c:pt idx="128">
                  <c:v>0.36</c:v>
                </c:pt>
                <c:pt idx="129">
                  <c:v>0.38</c:v>
                </c:pt>
                <c:pt idx="130">
                  <c:v>0.4</c:v>
                </c:pt>
                <c:pt idx="131">
                  <c:v>0.42</c:v>
                </c:pt>
                <c:pt idx="132">
                  <c:v>0.44</c:v>
                </c:pt>
                <c:pt idx="133">
                  <c:v>0.46</c:v>
                </c:pt>
                <c:pt idx="134">
                  <c:v>0.48</c:v>
                </c:pt>
                <c:pt idx="135">
                  <c:v>0.5</c:v>
                </c:pt>
                <c:pt idx="136">
                  <c:v>0.52</c:v>
                </c:pt>
                <c:pt idx="137">
                  <c:v>0.54</c:v>
                </c:pt>
                <c:pt idx="138">
                  <c:v>0.56000000000000005</c:v>
                </c:pt>
                <c:pt idx="139">
                  <c:v>0.57999999999999996</c:v>
                </c:pt>
                <c:pt idx="140">
                  <c:v>0.6</c:v>
                </c:pt>
                <c:pt idx="141">
                  <c:v>0.62</c:v>
                </c:pt>
                <c:pt idx="142">
                  <c:v>0.64</c:v>
                </c:pt>
                <c:pt idx="143">
                  <c:v>0.66</c:v>
                </c:pt>
                <c:pt idx="144">
                  <c:v>0.68</c:v>
                </c:pt>
                <c:pt idx="145">
                  <c:v>0.7</c:v>
                </c:pt>
                <c:pt idx="146">
                  <c:v>0.72</c:v>
                </c:pt>
                <c:pt idx="147">
                  <c:v>0.74</c:v>
                </c:pt>
                <c:pt idx="148">
                  <c:v>0.76</c:v>
                </c:pt>
                <c:pt idx="149">
                  <c:v>0.78</c:v>
                </c:pt>
                <c:pt idx="150">
                  <c:v>0.8</c:v>
                </c:pt>
                <c:pt idx="151">
                  <c:v>0.82</c:v>
                </c:pt>
                <c:pt idx="152">
                  <c:v>0.84</c:v>
                </c:pt>
                <c:pt idx="153">
                  <c:v>0.86</c:v>
                </c:pt>
                <c:pt idx="154">
                  <c:v>0.88</c:v>
                </c:pt>
                <c:pt idx="155">
                  <c:v>0.9</c:v>
                </c:pt>
                <c:pt idx="156">
                  <c:v>0.92</c:v>
                </c:pt>
                <c:pt idx="157">
                  <c:v>0.94</c:v>
                </c:pt>
                <c:pt idx="158">
                  <c:v>0.96</c:v>
                </c:pt>
                <c:pt idx="159">
                  <c:v>0.98</c:v>
                </c:pt>
                <c:pt idx="160">
                  <c:v>1</c:v>
                </c:pt>
                <c:pt idx="161">
                  <c:v>1.02</c:v>
                </c:pt>
                <c:pt idx="162">
                  <c:v>1.04</c:v>
                </c:pt>
                <c:pt idx="163">
                  <c:v>1.06</c:v>
                </c:pt>
                <c:pt idx="164">
                  <c:v>1.08</c:v>
                </c:pt>
                <c:pt idx="165">
                  <c:v>1.1000000000000001</c:v>
                </c:pt>
                <c:pt idx="166">
                  <c:v>1.1200000000000001</c:v>
                </c:pt>
                <c:pt idx="167">
                  <c:v>1.1399999999999999</c:v>
                </c:pt>
                <c:pt idx="168">
                  <c:v>1.1599999999999999</c:v>
                </c:pt>
                <c:pt idx="169">
                  <c:v>1.18</c:v>
                </c:pt>
                <c:pt idx="170">
                  <c:v>1.2</c:v>
                </c:pt>
                <c:pt idx="171">
                  <c:v>1.22</c:v>
                </c:pt>
                <c:pt idx="172">
                  <c:v>1.24</c:v>
                </c:pt>
                <c:pt idx="173">
                  <c:v>1.26</c:v>
                </c:pt>
                <c:pt idx="174">
                  <c:v>1.28</c:v>
                </c:pt>
                <c:pt idx="175">
                  <c:v>1.3</c:v>
                </c:pt>
                <c:pt idx="176">
                  <c:v>1.32</c:v>
                </c:pt>
                <c:pt idx="177">
                  <c:v>1.34</c:v>
                </c:pt>
                <c:pt idx="178">
                  <c:v>1.36</c:v>
                </c:pt>
                <c:pt idx="179">
                  <c:v>1.38</c:v>
                </c:pt>
                <c:pt idx="180">
                  <c:v>1.4</c:v>
                </c:pt>
                <c:pt idx="181">
                  <c:v>1.42</c:v>
                </c:pt>
                <c:pt idx="182">
                  <c:v>1.44</c:v>
                </c:pt>
                <c:pt idx="183">
                  <c:v>1.46</c:v>
                </c:pt>
                <c:pt idx="184">
                  <c:v>1.48</c:v>
                </c:pt>
                <c:pt idx="185">
                  <c:v>1.5</c:v>
                </c:pt>
                <c:pt idx="186">
                  <c:v>1.52</c:v>
                </c:pt>
                <c:pt idx="187">
                  <c:v>1.54</c:v>
                </c:pt>
                <c:pt idx="188">
                  <c:v>1.56</c:v>
                </c:pt>
                <c:pt idx="189">
                  <c:v>1.58</c:v>
                </c:pt>
                <c:pt idx="190">
                  <c:v>1.6</c:v>
                </c:pt>
                <c:pt idx="191">
                  <c:v>1.62</c:v>
                </c:pt>
                <c:pt idx="192">
                  <c:v>1.64</c:v>
                </c:pt>
                <c:pt idx="193">
                  <c:v>1.66</c:v>
                </c:pt>
                <c:pt idx="194">
                  <c:v>1.68</c:v>
                </c:pt>
                <c:pt idx="195">
                  <c:v>1.7</c:v>
                </c:pt>
                <c:pt idx="196">
                  <c:v>1.72</c:v>
                </c:pt>
                <c:pt idx="197">
                  <c:v>1.74</c:v>
                </c:pt>
                <c:pt idx="198">
                  <c:v>1.76</c:v>
                </c:pt>
                <c:pt idx="199">
                  <c:v>1.78</c:v>
                </c:pt>
                <c:pt idx="200">
                  <c:v>1.8</c:v>
                </c:pt>
                <c:pt idx="201">
                  <c:v>1.82</c:v>
                </c:pt>
                <c:pt idx="202">
                  <c:v>1.84</c:v>
                </c:pt>
                <c:pt idx="203">
                  <c:v>1.86</c:v>
                </c:pt>
                <c:pt idx="204">
                  <c:v>1.88</c:v>
                </c:pt>
                <c:pt idx="205">
                  <c:v>1.9</c:v>
                </c:pt>
              </c:numCache>
            </c:numRef>
          </c:cat>
          <c:val>
            <c:numRef>
              <c:f>'[4]Data5_KDE Calc'!$B$2:$B$207</c:f>
              <c:numCache>
                <c:formatCode>General</c:formatCode>
                <c:ptCount val="206"/>
                <c:pt idx="0">
                  <c:v>2.1254302934117855E-2</c:v>
                </c:pt>
                <c:pt idx="1">
                  <c:v>2.6004546660651703E-2</c:v>
                </c:pt>
                <c:pt idx="2">
                  <c:v>3.1360921893715504E-2</c:v>
                </c:pt>
                <c:pt idx="3">
                  <c:v>3.7297237588115359E-2</c:v>
                </c:pt>
                <c:pt idx="4">
                  <c:v>4.3766408889928575E-2</c:v>
                </c:pt>
                <c:pt idx="5">
                  <c:v>5.0701781620958029E-2</c:v>
                </c:pt>
                <c:pt idx="6">
                  <c:v>5.8019486311562181E-2</c:v>
                </c:pt>
                <c:pt idx="7">
                  <c:v>6.5621354630860523E-2</c:v>
                </c:pt>
                <c:pt idx="8">
                  <c:v>7.3397846895626118E-2</c:v>
                </c:pt>
                <c:pt idx="9">
                  <c:v>8.1230485617411419E-2</c:v>
                </c:pt>
                <c:pt idx="10">
                  <c:v>8.8993476518278505E-2</c:v>
                </c:pt>
                <c:pt idx="11">
                  <c:v>9.6554500850684843E-2</c:v>
                </c:pt>
                <c:pt idx="12">
                  <c:v>0.10377502298386698</c:v>
                </c:pt>
                <c:pt idx="13">
                  <c:v>0.11051079197810623</c:v>
                </c:pt>
                <c:pt idx="14">
                  <c:v>0.11661343439511448</c:v>
                </c:pt>
                <c:pt idx="15">
                  <c:v>0.12193406093623167</c:v>
                </c:pt>
                <c:pt idx="16">
                  <c:v>0.12632959969730936</c:v>
                </c:pt>
                <c:pt idx="17">
                  <c:v>0.12967213170225325</c:v>
                </c:pt>
                <c:pt idx="18">
                  <c:v>0.13186090151095139</c:v>
                </c:pt>
                <c:pt idx="19">
                  <c:v>0.13283601358944627</c:v>
                </c:pt>
                <c:pt idx="20">
                  <c:v>0.1325922348099646</c:v>
                </c:pt>
                <c:pt idx="21">
                  <c:v>0.1311909330048186</c:v>
                </c:pt>
                <c:pt idx="22">
                  <c:v>0.1287680880161905</c:v>
                </c:pt>
                <c:pt idx="23">
                  <c:v>0.12553655941166197</c:v>
                </c:pt>
                <c:pt idx="24">
                  <c:v>0.12178136506865307</c:v>
                </c:pt>
                <c:pt idx="25">
                  <c:v>0.11784753862599517</c:v>
                </c:pt>
                <c:pt idx="26">
                  <c:v>0.11412106928656897</c:v>
                </c:pt>
                <c:pt idx="27">
                  <c:v>0.11100434341848693</c:v>
                </c:pt>
                <c:pt idx="28">
                  <c:v>0.10888827004198295</c:v>
                </c:pt>
                <c:pt idx="29">
                  <c:v>0.10812377779125776</c:v>
                </c:pt>
                <c:pt idx="30">
                  <c:v>0.10899555954189769</c:v>
                </c:pt>
                <c:pt idx="31">
                  <c:v>0.11170080055189618</c:v>
                </c:pt>
                <c:pt idx="32">
                  <c:v>0.11633518661250519</c:v>
                </c:pt>
                <c:pt idx="33">
                  <c:v>0.12288781031118581</c:v>
                </c:pt>
                <c:pt idx="34">
                  <c:v>0.13124575215176107</c:v>
                </c:pt>
                <c:pt idx="35">
                  <c:v>0.14120818914900454</c:v>
                </c:pt>
                <c:pt idx="36">
                  <c:v>0.15250895332571737</c:v>
                </c:pt>
                <c:pt idx="37">
                  <c:v>0.16484559685702871</c:v>
                </c:pt>
                <c:pt idx="38">
                  <c:v>0.17791228484443369</c:v>
                </c:pt>
                <c:pt idx="39">
                  <c:v>0.19143329330068931</c:v>
                </c:pt>
                <c:pt idx="40">
                  <c:v>0.20519359900101544</c:v>
                </c:pt>
                <c:pt idx="41">
                  <c:v>0.21906306426616542</c:v>
                </c:pt>
                <c:pt idx="42">
                  <c:v>0.23301108583028998</c:v>
                </c:pt>
                <c:pt idx="43">
                  <c:v>0.24710931173546188</c:v>
                </c:pt>
                <c:pt idx="44">
                  <c:v>0.26152111725603039</c:v>
                </c:pt>
                <c:pt idx="45">
                  <c:v>0.27647790795571381</c:v>
                </c:pt>
                <c:pt idx="46">
                  <c:v>0.29224387189670947</c:v>
                </c:pt>
                <c:pt idx="47">
                  <c:v>0.30907237244405772</c:v>
                </c:pt>
                <c:pt idx="48">
                  <c:v>0.32715856138594696</c:v>
                </c:pt>
                <c:pt idx="49">
                  <c:v>0.34659378984722605</c:v>
                </c:pt>
                <c:pt idx="50">
                  <c:v>0.36732781009524379</c:v>
                </c:pt>
                <c:pt idx="51">
                  <c:v>0.38914445518150509</c:v>
                </c:pt>
                <c:pt idx="52">
                  <c:v>0.41165539985137994</c:v>
                </c:pt>
                <c:pt idx="53">
                  <c:v>0.43431479704093823</c:v>
                </c:pt>
                <c:pt idx="54">
                  <c:v>0.45645521680796025</c:v>
                </c:pt>
                <c:pt idx="55">
                  <c:v>0.47734266016794308</c:v>
                </c:pt>
                <c:pt idx="56">
                  <c:v>0.49624582303351361</c:v>
                </c:pt>
                <c:pt idx="57">
                  <c:v>0.51251261313042695</c:v>
                </c:pt>
                <c:pt idx="58">
                  <c:v>0.5256455088249905</c:v>
                </c:pt>
                <c:pt idx="59">
                  <c:v>0.53536693511091693</c:v>
                </c:pt>
                <c:pt idx="60">
                  <c:v>0.54166652422171846</c:v>
                </c:pt>
                <c:pt idx="61">
                  <c:v>0.54482387345506933</c:v>
                </c:pt>
                <c:pt idx="62">
                  <c:v>0.54540300424135224</c:v>
                </c:pt>
                <c:pt idx="63">
                  <c:v>0.54421783618469954</c:v>
                </c:pt>
                <c:pt idx="64">
                  <c:v>0.54227122077196432</c:v>
                </c:pt>
                <c:pt idx="65">
                  <c:v>0.54067302803741868</c:v>
                </c:pt>
                <c:pt idx="66">
                  <c:v>0.54054509473222179</c:v>
                </c:pt>
                <c:pt idx="67">
                  <c:v>0.5429222716867681</c:v>
                </c:pt>
                <c:pt idx="68">
                  <c:v>0.54865922121687083</c:v>
                </c:pt>
                <c:pt idx="69">
                  <c:v>0.5583520084386987</c:v>
                </c:pt>
                <c:pt idx="70">
                  <c:v>0.57228200927623241</c:v>
                </c:pt>
                <c:pt idx="71">
                  <c:v>0.59038741254035665</c:v>
                </c:pt>
                <c:pt idx="72">
                  <c:v>0.61226486749484454</c:v>
                </c:pt>
                <c:pt idx="73">
                  <c:v>0.63720089264553137</c:v>
                </c:pt>
                <c:pt idx="74">
                  <c:v>0.6642297926056554</c:v>
                </c:pt>
                <c:pt idx="75">
                  <c:v>0.69221229330278633</c:v>
                </c:pt>
                <c:pt idx="76">
                  <c:v>0.71992714106832334</c:v>
                </c:pt>
                <c:pt idx="77">
                  <c:v>0.74616671558388215</c:v>
                </c:pt>
                <c:pt idx="78">
                  <c:v>0.76982741613101691</c:v>
                </c:pt>
                <c:pt idx="79">
                  <c:v>0.78998624920424565</c:v>
                </c:pt>
                <c:pt idx="80">
                  <c:v>0.8059566284671672</c:v>
                </c:pt>
                <c:pt idx="81">
                  <c:v>0.81731874347806255</c:v>
                </c:pt>
                <c:pt idx="82">
                  <c:v>0.82392270936985657</c:v>
                </c:pt>
                <c:pt idx="83">
                  <c:v>0.8258657468093088</c:v>
                </c:pt>
                <c:pt idx="84">
                  <c:v>0.8234474940349894</c:v>
                </c:pt>
                <c:pt idx="85">
                  <c:v>0.8171098674002153</c:v>
                </c:pt>
                <c:pt idx="86">
                  <c:v>0.80736937512085016</c:v>
                </c:pt>
                <c:pt idx="87">
                  <c:v>0.7947502710757659</c:v>
                </c:pt>
                <c:pt idx="88">
                  <c:v>0.77972636842626963</c:v>
                </c:pt>
                <c:pt idx="89">
                  <c:v>0.76267781666220813</c:v>
                </c:pt>
                <c:pt idx="90">
                  <c:v>0.74386690800406441</c:v>
                </c:pt>
                <c:pt idx="91">
                  <c:v>0.7234343396186127</c:v>
                </c:pt>
                <c:pt idx="92">
                  <c:v>0.70141468041233379</c:v>
                </c:pt>
                <c:pt idx="93">
                  <c:v>0.67776742936965695</c:v>
                </c:pt>
                <c:pt idx="94">
                  <c:v>0.65241830127543632</c:v>
                </c:pt>
                <c:pt idx="95">
                  <c:v>0.62530443146406922</c:v>
                </c:pt>
                <c:pt idx="96">
                  <c:v>0.59641712856787921</c:v>
                </c:pt>
                <c:pt idx="97">
                  <c:v>0.56583657160760559</c:v>
                </c:pt>
                <c:pt idx="98">
                  <c:v>0.53375428186735985</c:v>
                </c:pt>
                <c:pt idx="99">
                  <c:v>0.5004810558919488</c:v>
                </c:pt>
                <c:pt idx="100">
                  <c:v>0.46644003816040758</c:v>
                </c:pt>
                <c:pt idx="101">
                  <c:v>0.43214645974386789</c:v>
                </c:pt>
                <c:pt idx="102">
                  <c:v>0.39817703843974284</c:v>
                </c:pt>
                <c:pt idx="103">
                  <c:v>0.36513297089536478</c:v>
                </c:pt>
                <c:pt idx="104">
                  <c:v>0.3336007876576762</c:v>
                </c:pt>
                <c:pt idx="105">
                  <c:v>0.30411512188063805</c:v>
                </c:pt>
                <c:pt idx="106">
                  <c:v>0.27712677302908723</c:v>
                </c:pt>
                <c:pt idx="107">
                  <c:v>0.25297848853793664</c:v>
                </c:pt>
                <c:pt idx="108">
                  <c:v>0.23188981409694948</c:v>
                </c:pt>
                <c:pt idx="109">
                  <c:v>0.21395133518608428</c:v>
                </c:pt>
                <c:pt idx="110">
                  <c:v>0.19912776637488144</c:v>
                </c:pt>
                <c:pt idx="111">
                  <c:v>0.18726870639405827</c:v>
                </c:pt>
                <c:pt idx="112">
                  <c:v>0.17812548070526976</c:v>
                </c:pt>
                <c:pt idx="113">
                  <c:v>0.17137231382671839</c:v>
                </c:pt>
                <c:pt idx="114">
                  <c:v>0.16663006221624435</c:v>
                </c:pt>
                <c:pt idx="115">
                  <c:v>0.16349084006708292</c:v>
                </c:pt>
                <c:pt idx="116">
                  <c:v>0.16154203727353447</c:v>
                </c:pt>
                <c:pt idx="117">
                  <c:v>0.16038842826583063</c:v>
                </c:pt>
                <c:pt idx="118">
                  <c:v>0.15967128566602537</c:v>
                </c:pt>
                <c:pt idx="119">
                  <c:v>0.15908363956924448</c:v>
                </c:pt>
                <c:pt idx="120">
                  <c:v>0.1583810640813649</c:v>
                </c:pt>
                <c:pt idx="121">
                  <c:v>0.15738763058164679</c:v>
                </c:pt>
                <c:pt idx="122">
                  <c:v>0.1559969414552333</c:v>
                </c:pt>
                <c:pt idx="123">
                  <c:v>0.15416844256562387</c:v>
                </c:pt>
                <c:pt idx="124">
                  <c:v>0.15191949567660398</c:v>
                </c:pt>
                <c:pt idx="125">
                  <c:v>0.14931395713546242</c:v>
                </c:pt>
                <c:pt idx="126">
                  <c:v>0.14644823749610814</c:v>
                </c:pt>
                <c:pt idx="127">
                  <c:v>0.14343598876509997</c:v>
                </c:pt>
                <c:pt idx="128">
                  <c:v>0.14039266327130279</c:v>
                </c:pt>
                <c:pt idx="129">
                  <c:v>0.13742119603234404</c:v>
                </c:pt>
                <c:pt idx="130">
                  <c:v>0.1345999722218133</c:v>
                </c:pt>
                <c:pt idx="131">
                  <c:v>0.13197405271504059</c:v>
                </c:pt>
                <c:pt idx="132">
                  <c:v>0.12955035370646831</c:v>
                </c:pt>
                <c:pt idx="133">
                  <c:v>0.12729713161133066</c:v>
                </c:pt>
                <c:pt idx="134">
                  <c:v>0.12514774152980615</c:v>
                </c:pt>
                <c:pt idx="135">
                  <c:v>0.12300825189425031</c:v>
                </c:pt>
                <c:pt idx="136">
                  <c:v>0.12076814627581936</c:v>
                </c:pt>
                <c:pt idx="137">
                  <c:v>0.11831305905456055</c:v>
                </c:pt>
                <c:pt idx="138">
                  <c:v>0.11553830090730668</c:v>
                </c:pt>
                <c:pt idx="139">
                  <c:v>0.11236184952503671</c:v>
                </c:pt>
                <c:pt idx="140">
                  <c:v>0.10873551732070091</c:v>
                </c:pt>
                <c:pt idx="141">
                  <c:v>0.10465315857579688</c:v>
                </c:pt>
                <c:pt idx="142">
                  <c:v>0.10015503298307049</c:v>
                </c:pt>
                <c:pt idx="143">
                  <c:v>9.532778343004901E-2</c:v>
                </c:pt>
                <c:pt idx="144">
                  <c:v>9.0299889165298519E-2</c:v>
                </c:pt>
                <c:pt idx="145">
                  <c:v>8.5232890636072867E-2</c:v>
                </c:pt>
                <c:pt idx="146">
                  <c:v>8.0309112253640347E-2</c:v>
                </c:pt>
                <c:pt idx="147">
                  <c:v>7.571699183633239E-2</c:v>
                </c:pt>
                <c:pt idx="148">
                  <c:v>7.1635415960267651E-2</c:v>
                </c:pt>
                <c:pt idx="149">
                  <c:v>6.821861721074747E-2</c:v>
                </c:pt>
                <c:pt idx="150">
                  <c:v>6.558318020194337E-2</c:v>
                </c:pt>
                <c:pt idx="151">
                  <c:v>6.3798512757612821E-2</c:v>
                </c:pt>
                <c:pt idx="152">
                  <c:v>6.2881774141936728E-2</c:v>
                </c:pt>
                <c:pt idx="153">
                  <c:v>6.2797747062163539E-2</c:v>
                </c:pt>
                <c:pt idx="154">
                  <c:v>6.3463552794877948E-2</c:v>
                </c:pt>
                <c:pt idx="155">
                  <c:v>6.4757516894381431E-2</c:v>
                </c:pt>
                <c:pt idx="156">
                  <c:v>6.6530982851803339E-2</c:v>
                </c:pt>
                <c:pt idx="157">
                  <c:v>6.8621523818204452E-2</c:v>
                </c:pt>
                <c:pt idx="158">
                  <c:v>7.0865878802891302E-2</c:v>
                </c:pt>
                <c:pt idx="159">
                  <c:v>7.3111066881841949E-2</c:v>
                </c:pt>
                <c:pt idx="160">
                  <c:v>7.5222496527271185E-2</c:v>
                </c:pt>
                <c:pt idx="161">
                  <c:v>7.7088430361402435E-2</c:v>
                </c:pt>
                <c:pt idx="162">
                  <c:v>7.862079684801089E-2</c:v>
                </c:pt>
                <c:pt idx="163">
                  <c:v>7.9752948849605432E-2</c:v>
                </c:pt>
                <c:pt idx="164">
                  <c:v>8.043544533488943E-2</c:v>
                </c:pt>
                <c:pt idx="165">
                  <c:v>8.0631190943036349E-2</c:v>
                </c:pt>
                <c:pt idx="166">
                  <c:v>8.0311264146337769E-2</c:v>
                </c:pt>
                <c:pt idx="167">
                  <c:v>7.9452505268924403E-2</c:v>
                </c:pt>
                <c:pt idx="168">
                  <c:v>7.8037477863034041E-2</c:v>
                </c:pt>
                <c:pt idx="169">
                  <c:v>7.6056856571036544E-2</c:v>
                </c:pt>
                <c:pt idx="170">
                  <c:v>7.351374518806017E-2</c:v>
                </c:pt>
                <c:pt idx="171">
                  <c:v>7.0428997365713814E-2</c:v>
                </c:pt>
                <c:pt idx="172">
                  <c:v>6.6846377600020046E-2</c:v>
                </c:pt>
                <c:pt idx="173">
                  <c:v>6.2836396016851676E-2</c:v>
                </c:pt>
                <c:pt idx="174">
                  <c:v>5.8497862320163213E-2</c:v>
                </c:pt>
                <c:pt idx="175">
                  <c:v>5.3956575123621189E-2</c:v>
                </c:pt>
                <c:pt idx="176">
                  <c:v>4.9361009258430386E-2</c:v>
                </c:pt>
                <c:pt idx="177">
                  <c:v>4.4875296204617457E-2</c:v>
                </c:pt>
                <c:pt idx="178">
                  <c:v>4.0670136550485354E-2</c:v>
                </c:pt>
                <c:pt idx="179">
                  <c:v>3.6912492565486482E-2</c:v>
                </c:pt>
                <c:pt idx="180">
                  <c:v>3.3754973255841036E-2</c:v>
                </c:pt>
                <c:pt idx="181">
                  <c:v>3.1325765671909235E-2</c:v>
                </c:pt>
                <c:pt idx="182">
                  <c:v>2.9719828241565594E-2</c:v>
                </c:pt>
                <c:pt idx="183">
                  <c:v>2.8991894441885414E-2</c:v>
                </c:pt>
                <c:pt idx="184">
                  <c:v>2.9151679692379879E-2</c:v>
                </c:pt>
                <c:pt idx="185">
                  <c:v>3.0161563337488616E-2</c:v>
                </c:pt>
                <c:pt idx="186">
                  <c:v>3.1936930336835798E-2</c:v>
                </c:pt>
                <c:pt idx="187">
                  <c:v>3.4349283626805505E-2</c:v>
                </c:pt>
                <c:pt idx="188">
                  <c:v>3.7232147861733463E-2</c:v>
                </c:pt>
                <c:pt idx="189">
                  <c:v>4.0389650684536135E-2</c:v>
                </c:pt>
                <c:pt idx="190">
                  <c:v>4.3607475410539019E-2</c:v>
                </c:pt>
                <c:pt idx="191">
                  <c:v>4.6665637576786663E-2</c:v>
                </c:pt>
                <c:pt idx="192">
                  <c:v>4.9352278909064309E-2</c:v>
                </c:pt>
                <c:pt idx="193">
                  <c:v>5.147744498764726E-2</c:v>
                </c:pt>
                <c:pt idx="194">
                  <c:v>5.288567239773305E-2</c:v>
                </c:pt>
                <c:pt idx="195">
                  <c:v>5.3466204576293246E-2</c:v>
                </c:pt>
                <c:pt idx="196">
                  <c:v>5.3159808967198872E-2</c:v>
                </c:pt>
                <c:pt idx="197">
                  <c:v>5.1961477782630466E-2</c:v>
                </c:pt>
                <c:pt idx="198">
                  <c:v>4.9918725364517094E-2</c:v>
                </c:pt>
                <c:pt idx="199">
                  <c:v>4.7125685572743298E-2</c:v>
                </c:pt>
                <c:pt idx="200">
                  <c:v>4.3713687301056278E-2</c:v>
                </c:pt>
                <c:pt idx="201">
                  <c:v>3.9839370561749153E-2</c:v>
                </c:pt>
                <c:pt idx="202">
                  <c:v>3.5671640846205922E-2</c:v>
                </c:pt>
                <c:pt idx="203">
                  <c:v>3.1378813988506789E-2</c:v>
                </c:pt>
                <c:pt idx="204">
                  <c:v>2.7117178056813008E-2</c:v>
                </c:pt>
                <c:pt idx="205">
                  <c:v>2.3021923773829611E-2</c:v>
                </c:pt>
              </c:numCache>
            </c:numRef>
          </c:val>
          <c:smooth val="0"/>
          <c:extLst>
            <c:ext xmlns:c16="http://schemas.microsoft.com/office/drawing/2014/chart" uri="{C3380CC4-5D6E-409C-BE32-E72D297353CC}">
              <c16:uniqueId val="{00000000-02AC-4EA8-AB6C-8D623F064FD6}"/>
            </c:ext>
          </c:extLst>
        </c:ser>
        <c:ser>
          <c:idx val="1"/>
          <c:order val="1"/>
          <c:tx>
            <c:v>Coordinated tariffs ("Fortress North America")</c:v>
          </c:tx>
          <c:spPr>
            <a:ln w="38100">
              <a:solidFill>
                <a:schemeClr val="accent6">
                  <a:lumMod val="75000"/>
                </a:schemeClr>
              </a:solidFill>
            </a:ln>
          </c:spPr>
          <c:marker>
            <c:symbol val="none"/>
          </c:marker>
          <c:cat>
            <c:numRef>
              <c:f>'[4]Data5_KDE Calc'!$A$2:$A$207</c:f>
              <c:numCache>
                <c:formatCode>General</c:formatCode>
                <c:ptCount val="206"/>
                <c:pt idx="0">
                  <c:v>-2.2000000000000002</c:v>
                </c:pt>
                <c:pt idx="1">
                  <c:v>-2.1800000000000002</c:v>
                </c:pt>
                <c:pt idx="2">
                  <c:v>-2.16</c:v>
                </c:pt>
                <c:pt idx="3">
                  <c:v>-2.14</c:v>
                </c:pt>
                <c:pt idx="4">
                  <c:v>-2.12</c:v>
                </c:pt>
                <c:pt idx="5">
                  <c:v>-2.1</c:v>
                </c:pt>
                <c:pt idx="6">
                  <c:v>-2.08</c:v>
                </c:pt>
                <c:pt idx="7">
                  <c:v>-2.06</c:v>
                </c:pt>
                <c:pt idx="8">
                  <c:v>-2.04</c:v>
                </c:pt>
                <c:pt idx="9">
                  <c:v>-2.02</c:v>
                </c:pt>
                <c:pt idx="10">
                  <c:v>-2</c:v>
                </c:pt>
                <c:pt idx="11">
                  <c:v>-1.98</c:v>
                </c:pt>
                <c:pt idx="12">
                  <c:v>-1.96</c:v>
                </c:pt>
                <c:pt idx="13">
                  <c:v>-1.94</c:v>
                </c:pt>
                <c:pt idx="14">
                  <c:v>-1.92</c:v>
                </c:pt>
                <c:pt idx="15">
                  <c:v>-1.9</c:v>
                </c:pt>
                <c:pt idx="16">
                  <c:v>-1.88</c:v>
                </c:pt>
                <c:pt idx="17">
                  <c:v>-1.86</c:v>
                </c:pt>
                <c:pt idx="18">
                  <c:v>-1.84</c:v>
                </c:pt>
                <c:pt idx="19">
                  <c:v>-1.82</c:v>
                </c:pt>
                <c:pt idx="20">
                  <c:v>-1.8</c:v>
                </c:pt>
                <c:pt idx="21">
                  <c:v>-1.78</c:v>
                </c:pt>
                <c:pt idx="22">
                  <c:v>-1.76</c:v>
                </c:pt>
                <c:pt idx="23">
                  <c:v>-1.74</c:v>
                </c:pt>
                <c:pt idx="24">
                  <c:v>-1.72</c:v>
                </c:pt>
                <c:pt idx="25">
                  <c:v>-1.7</c:v>
                </c:pt>
                <c:pt idx="26">
                  <c:v>-1.68</c:v>
                </c:pt>
                <c:pt idx="27">
                  <c:v>-1.66</c:v>
                </c:pt>
                <c:pt idx="28">
                  <c:v>-1.64</c:v>
                </c:pt>
                <c:pt idx="29">
                  <c:v>-1.62</c:v>
                </c:pt>
                <c:pt idx="30">
                  <c:v>-1.6</c:v>
                </c:pt>
                <c:pt idx="31">
                  <c:v>-1.58</c:v>
                </c:pt>
                <c:pt idx="32">
                  <c:v>-1.56</c:v>
                </c:pt>
                <c:pt idx="33">
                  <c:v>-1.54</c:v>
                </c:pt>
                <c:pt idx="34">
                  <c:v>-1.52</c:v>
                </c:pt>
                <c:pt idx="35">
                  <c:v>-1.5</c:v>
                </c:pt>
                <c:pt idx="36">
                  <c:v>-1.48</c:v>
                </c:pt>
                <c:pt idx="37">
                  <c:v>-1.46</c:v>
                </c:pt>
                <c:pt idx="38">
                  <c:v>-1.44</c:v>
                </c:pt>
                <c:pt idx="39">
                  <c:v>-1.42</c:v>
                </c:pt>
                <c:pt idx="40">
                  <c:v>-1.4</c:v>
                </c:pt>
                <c:pt idx="41">
                  <c:v>-1.38</c:v>
                </c:pt>
                <c:pt idx="42">
                  <c:v>-1.36</c:v>
                </c:pt>
                <c:pt idx="43">
                  <c:v>-1.34</c:v>
                </c:pt>
                <c:pt idx="44">
                  <c:v>-1.32</c:v>
                </c:pt>
                <c:pt idx="45">
                  <c:v>-1.3</c:v>
                </c:pt>
                <c:pt idx="46">
                  <c:v>-1.28</c:v>
                </c:pt>
                <c:pt idx="47">
                  <c:v>-1.26</c:v>
                </c:pt>
                <c:pt idx="48">
                  <c:v>-1.24</c:v>
                </c:pt>
                <c:pt idx="49">
                  <c:v>-1.22</c:v>
                </c:pt>
                <c:pt idx="50">
                  <c:v>-1.2</c:v>
                </c:pt>
                <c:pt idx="51">
                  <c:v>-1.18</c:v>
                </c:pt>
                <c:pt idx="52">
                  <c:v>-1.1599999999999999</c:v>
                </c:pt>
                <c:pt idx="53">
                  <c:v>-1.1399999999999999</c:v>
                </c:pt>
                <c:pt idx="54">
                  <c:v>-1.1200000000000001</c:v>
                </c:pt>
                <c:pt idx="55">
                  <c:v>-1.1000000000000001</c:v>
                </c:pt>
                <c:pt idx="56">
                  <c:v>-1.08</c:v>
                </c:pt>
                <c:pt idx="57">
                  <c:v>-1.06</c:v>
                </c:pt>
                <c:pt idx="58">
                  <c:v>-1.04</c:v>
                </c:pt>
                <c:pt idx="59">
                  <c:v>-1.02</c:v>
                </c:pt>
                <c:pt idx="60">
                  <c:v>-1</c:v>
                </c:pt>
                <c:pt idx="61">
                  <c:v>-0.98</c:v>
                </c:pt>
                <c:pt idx="62">
                  <c:v>-0.96</c:v>
                </c:pt>
                <c:pt idx="63">
                  <c:v>-0.94</c:v>
                </c:pt>
                <c:pt idx="64">
                  <c:v>-0.92</c:v>
                </c:pt>
                <c:pt idx="65">
                  <c:v>-0.9</c:v>
                </c:pt>
                <c:pt idx="66">
                  <c:v>-0.88</c:v>
                </c:pt>
                <c:pt idx="67">
                  <c:v>-0.86</c:v>
                </c:pt>
                <c:pt idx="68">
                  <c:v>-0.84</c:v>
                </c:pt>
                <c:pt idx="69">
                  <c:v>-0.82</c:v>
                </c:pt>
                <c:pt idx="70">
                  <c:v>-0.8</c:v>
                </c:pt>
                <c:pt idx="71">
                  <c:v>-0.78</c:v>
                </c:pt>
                <c:pt idx="72">
                  <c:v>-0.76</c:v>
                </c:pt>
                <c:pt idx="73">
                  <c:v>-0.74</c:v>
                </c:pt>
                <c:pt idx="74">
                  <c:v>-0.72</c:v>
                </c:pt>
                <c:pt idx="75">
                  <c:v>-0.7</c:v>
                </c:pt>
                <c:pt idx="76">
                  <c:v>-0.68</c:v>
                </c:pt>
                <c:pt idx="77">
                  <c:v>-0.66</c:v>
                </c:pt>
                <c:pt idx="78">
                  <c:v>-0.64</c:v>
                </c:pt>
                <c:pt idx="79">
                  <c:v>-0.62</c:v>
                </c:pt>
                <c:pt idx="80">
                  <c:v>-0.6</c:v>
                </c:pt>
                <c:pt idx="81">
                  <c:v>-0.57999999999999996</c:v>
                </c:pt>
                <c:pt idx="82">
                  <c:v>-0.56000000000000005</c:v>
                </c:pt>
                <c:pt idx="83">
                  <c:v>-0.54</c:v>
                </c:pt>
                <c:pt idx="84">
                  <c:v>-0.52</c:v>
                </c:pt>
                <c:pt idx="85">
                  <c:v>-0.5</c:v>
                </c:pt>
                <c:pt idx="86">
                  <c:v>-0.48</c:v>
                </c:pt>
                <c:pt idx="87">
                  <c:v>-0.46</c:v>
                </c:pt>
                <c:pt idx="88">
                  <c:v>-0.44</c:v>
                </c:pt>
                <c:pt idx="89">
                  <c:v>-0.42</c:v>
                </c:pt>
                <c:pt idx="90">
                  <c:v>-0.4</c:v>
                </c:pt>
                <c:pt idx="91">
                  <c:v>-0.38</c:v>
                </c:pt>
                <c:pt idx="92">
                  <c:v>-0.36</c:v>
                </c:pt>
                <c:pt idx="93">
                  <c:v>-0.34</c:v>
                </c:pt>
                <c:pt idx="94">
                  <c:v>-0.32</c:v>
                </c:pt>
                <c:pt idx="95">
                  <c:v>-0.3</c:v>
                </c:pt>
                <c:pt idx="96">
                  <c:v>-0.28000000000000003</c:v>
                </c:pt>
                <c:pt idx="97">
                  <c:v>-0.26</c:v>
                </c:pt>
                <c:pt idx="98">
                  <c:v>-0.24</c:v>
                </c:pt>
                <c:pt idx="99">
                  <c:v>-0.22</c:v>
                </c:pt>
                <c:pt idx="100">
                  <c:v>-0.2</c:v>
                </c:pt>
                <c:pt idx="101">
                  <c:v>-0.18</c:v>
                </c:pt>
                <c:pt idx="102">
                  <c:v>-0.16</c:v>
                </c:pt>
                <c:pt idx="103">
                  <c:v>-0.14000000000000001</c:v>
                </c:pt>
                <c:pt idx="104">
                  <c:v>-0.12</c:v>
                </c:pt>
                <c:pt idx="105">
                  <c:v>-0.1</c:v>
                </c:pt>
                <c:pt idx="106">
                  <c:v>-0.08</c:v>
                </c:pt>
                <c:pt idx="107">
                  <c:v>-0.06</c:v>
                </c:pt>
                <c:pt idx="108">
                  <c:v>-0.04</c:v>
                </c:pt>
                <c:pt idx="109">
                  <c:v>-0.02</c:v>
                </c:pt>
                <c:pt idx="110">
                  <c:v>0</c:v>
                </c:pt>
                <c:pt idx="111">
                  <c:v>0.02</c:v>
                </c:pt>
                <c:pt idx="112">
                  <c:v>0.04</c:v>
                </c:pt>
                <c:pt idx="113">
                  <c:v>0.06</c:v>
                </c:pt>
                <c:pt idx="114">
                  <c:v>0.08</c:v>
                </c:pt>
                <c:pt idx="115">
                  <c:v>0.1</c:v>
                </c:pt>
                <c:pt idx="116">
                  <c:v>0.12</c:v>
                </c:pt>
                <c:pt idx="117">
                  <c:v>0.14000000000000001</c:v>
                </c:pt>
                <c:pt idx="118">
                  <c:v>0.16</c:v>
                </c:pt>
                <c:pt idx="119">
                  <c:v>0.18</c:v>
                </c:pt>
                <c:pt idx="120">
                  <c:v>0.2</c:v>
                </c:pt>
                <c:pt idx="121">
                  <c:v>0.22</c:v>
                </c:pt>
                <c:pt idx="122">
                  <c:v>0.24</c:v>
                </c:pt>
                <c:pt idx="123">
                  <c:v>0.26</c:v>
                </c:pt>
                <c:pt idx="124">
                  <c:v>0.28000000000000003</c:v>
                </c:pt>
                <c:pt idx="125">
                  <c:v>0.3</c:v>
                </c:pt>
                <c:pt idx="126">
                  <c:v>0.32</c:v>
                </c:pt>
                <c:pt idx="127">
                  <c:v>0.34</c:v>
                </c:pt>
                <c:pt idx="128">
                  <c:v>0.36</c:v>
                </c:pt>
                <c:pt idx="129">
                  <c:v>0.38</c:v>
                </c:pt>
                <c:pt idx="130">
                  <c:v>0.4</c:v>
                </c:pt>
                <c:pt idx="131">
                  <c:v>0.42</c:v>
                </c:pt>
                <c:pt idx="132">
                  <c:v>0.44</c:v>
                </c:pt>
                <c:pt idx="133">
                  <c:v>0.46</c:v>
                </c:pt>
                <c:pt idx="134">
                  <c:v>0.48</c:v>
                </c:pt>
                <c:pt idx="135">
                  <c:v>0.5</c:v>
                </c:pt>
                <c:pt idx="136">
                  <c:v>0.52</c:v>
                </c:pt>
                <c:pt idx="137">
                  <c:v>0.54</c:v>
                </c:pt>
                <c:pt idx="138">
                  <c:v>0.56000000000000005</c:v>
                </c:pt>
                <c:pt idx="139">
                  <c:v>0.57999999999999996</c:v>
                </c:pt>
                <c:pt idx="140">
                  <c:v>0.6</c:v>
                </c:pt>
                <c:pt idx="141">
                  <c:v>0.62</c:v>
                </c:pt>
                <c:pt idx="142">
                  <c:v>0.64</c:v>
                </c:pt>
                <c:pt idx="143">
                  <c:v>0.66</c:v>
                </c:pt>
                <c:pt idx="144">
                  <c:v>0.68</c:v>
                </c:pt>
                <c:pt idx="145">
                  <c:v>0.7</c:v>
                </c:pt>
                <c:pt idx="146">
                  <c:v>0.72</c:v>
                </c:pt>
                <c:pt idx="147">
                  <c:v>0.74</c:v>
                </c:pt>
                <c:pt idx="148">
                  <c:v>0.76</c:v>
                </c:pt>
                <c:pt idx="149">
                  <c:v>0.78</c:v>
                </c:pt>
                <c:pt idx="150">
                  <c:v>0.8</c:v>
                </c:pt>
                <c:pt idx="151">
                  <c:v>0.82</c:v>
                </c:pt>
                <c:pt idx="152">
                  <c:v>0.84</c:v>
                </c:pt>
                <c:pt idx="153">
                  <c:v>0.86</c:v>
                </c:pt>
                <c:pt idx="154">
                  <c:v>0.88</c:v>
                </c:pt>
                <c:pt idx="155">
                  <c:v>0.9</c:v>
                </c:pt>
                <c:pt idx="156">
                  <c:v>0.92</c:v>
                </c:pt>
                <c:pt idx="157">
                  <c:v>0.94</c:v>
                </c:pt>
                <c:pt idx="158">
                  <c:v>0.96</c:v>
                </c:pt>
                <c:pt idx="159">
                  <c:v>0.98</c:v>
                </c:pt>
                <c:pt idx="160">
                  <c:v>1</c:v>
                </c:pt>
                <c:pt idx="161">
                  <c:v>1.02</c:v>
                </c:pt>
                <c:pt idx="162">
                  <c:v>1.04</c:v>
                </c:pt>
                <c:pt idx="163">
                  <c:v>1.06</c:v>
                </c:pt>
                <c:pt idx="164">
                  <c:v>1.08</c:v>
                </c:pt>
                <c:pt idx="165">
                  <c:v>1.1000000000000001</c:v>
                </c:pt>
                <c:pt idx="166">
                  <c:v>1.1200000000000001</c:v>
                </c:pt>
                <c:pt idx="167">
                  <c:v>1.1399999999999999</c:v>
                </c:pt>
                <c:pt idx="168">
                  <c:v>1.1599999999999999</c:v>
                </c:pt>
                <c:pt idx="169">
                  <c:v>1.18</c:v>
                </c:pt>
                <c:pt idx="170">
                  <c:v>1.2</c:v>
                </c:pt>
                <c:pt idx="171">
                  <c:v>1.22</c:v>
                </c:pt>
                <c:pt idx="172">
                  <c:v>1.24</c:v>
                </c:pt>
                <c:pt idx="173">
                  <c:v>1.26</c:v>
                </c:pt>
                <c:pt idx="174">
                  <c:v>1.28</c:v>
                </c:pt>
                <c:pt idx="175">
                  <c:v>1.3</c:v>
                </c:pt>
                <c:pt idx="176">
                  <c:v>1.32</c:v>
                </c:pt>
                <c:pt idx="177">
                  <c:v>1.34</c:v>
                </c:pt>
                <c:pt idx="178">
                  <c:v>1.36</c:v>
                </c:pt>
                <c:pt idx="179">
                  <c:v>1.38</c:v>
                </c:pt>
                <c:pt idx="180">
                  <c:v>1.4</c:v>
                </c:pt>
                <c:pt idx="181">
                  <c:v>1.42</c:v>
                </c:pt>
                <c:pt idx="182">
                  <c:v>1.44</c:v>
                </c:pt>
                <c:pt idx="183">
                  <c:v>1.46</c:v>
                </c:pt>
                <c:pt idx="184">
                  <c:v>1.48</c:v>
                </c:pt>
                <c:pt idx="185">
                  <c:v>1.5</c:v>
                </c:pt>
                <c:pt idx="186">
                  <c:v>1.52</c:v>
                </c:pt>
                <c:pt idx="187">
                  <c:v>1.54</c:v>
                </c:pt>
                <c:pt idx="188">
                  <c:v>1.56</c:v>
                </c:pt>
                <c:pt idx="189">
                  <c:v>1.58</c:v>
                </c:pt>
                <c:pt idx="190">
                  <c:v>1.6</c:v>
                </c:pt>
                <c:pt idx="191">
                  <c:v>1.62</c:v>
                </c:pt>
                <c:pt idx="192">
                  <c:v>1.64</c:v>
                </c:pt>
                <c:pt idx="193">
                  <c:v>1.66</c:v>
                </c:pt>
                <c:pt idx="194">
                  <c:v>1.68</c:v>
                </c:pt>
                <c:pt idx="195">
                  <c:v>1.7</c:v>
                </c:pt>
                <c:pt idx="196">
                  <c:v>1.72</c:v>
                </c:pt>
                <c:pt idx="197">
                  <c:v>1.74</c:v>
                </c:pt>
                <c:pt idx="198">
                  <c:v>1.76</c:v>
                </c:pt>
                <c:pt idx="199">
                  <c:v>1.78</c:v>
                </c:pt>
                <c:pt idx="200">
                  <c:v>1.8</c:v>
                </c:pt>
                <c:pt idx="201">
                  <c:v>1.82</c:v>
                </c:pt>
                <c:pt idx="202">
                  <c:v>1.84</c:v>
                </c:pt>
                <c:pt idx="203">
                  <c:v>1.86</c:v>
                </c:pt>
                <c:pt idx="204">
                  <c:v>1.88</c:v>
                </c:pt>
                <c:pt idx="205">
                  <c:v>1.9</c:v>
                </c:pt>
              </c:numCache>
            </c:numRef>
          </c:cat>
          <c:val>
            <c:numRef>
              <c:f>'[4]Data5_KDE Calc'!$C$2:$C$207</c:f>
              <c:numCache>
                <c:formatCode>General</c:formatCode>
                <c:ptCount val="206"/>
                <c:pt idx="0">
                  <c:v>1.6661978266866583E-46</c:v>
                </c:pt>
                <c:pt idx="1">
                  <c:v>1.1250973159400016E-45</c:v>
                </c:pt>
                <c:pt idx="2">
                  <c:v>7.4640920777500273E-45</c:v>
                </c:pt>
                <c:pt idx="3">
                  <c:v>4.8650667575638618E-44</c:v>
                </c:pt>
                <c:pt idx="4">
                  <c:v>3.1154955630457259E-43</c:v>
                </c:pt>
                <c:pt idx="5">
                  <c:v>1.9601696087490639E-42</c:v>
                </c:pt>
                <c:pt idx="6">
                  <c:v>1.2116859595549114E-41</c:v>
                </c:pt>
                <c:pt idx="7">
                  <c:v>7.3589898693173541E-41</c:v>
                </c:pt>
                <c:pt idx="8">
                  <c:v>4.391166509508116E-40</c:v>
                </c:pt>
                <c:pt idx="9">
                  <c:v>2.5744064489982533E-39</c:v>
                </c:pt>
                <c:pt idx="10">
                  <c:v>1.4828999323635867E-38</c:v>
                </c:pt>
                <c:pt idx="11">
                  <c:v>8.3924002522226244E-38</c:v>
                </c:pt>
                <c:pt idx="12">
                  <c:v>4.6666186692812807E-37</c:v>
                </c:pt>
                <c:pt idx="13">
                  <c:v>2.5495438036215584E-36</c:v>
                </c:pt>
                <c:pt idx="14">
                  <c:v>1.3685763178117128E-35</c:v>
                </c:pt>
                <c:pt idx="15">
                  <c:v>7.2181245630983041E-35</c:v>
                </c:pt>
                <c:pt idx="16">
                  <c:v>3.7405120339831109E-34</c:v>
                </c:pt>
                <c:pt idx="17">
                  <c:v>1.904546983224966E-33</c:v>
                </c:pt>
                <c:pt idx="18">
                  <c:v>9.5281589380964699E-33</c:v>
                </c:pt>
                <c:pt idx="19">
                  <c:v>4.6836645434933627E-32</c:v>
                </c:pt>
                <c:pt idx="20">
                  <c:v>2.2621686679759882E-31</c:v>
                </c:pt>
                <c:pt idx="21">
                  <c:v>1.0735681736113397E-30</c:v>
                </c:pt>
                <c:pt idx="22">
                  <c:v>5.0061385247350115E-30</c:v>
                </c:pt>
                <c:pt idx="23">
                  <c:v>2.2937598513487303E-29</c:v>
                </c:pt>
                <c:pt idx="24">
                  <c:v>1.0326859273820009E-28</c:v>
                </c:pt>
                <c:pt idx="25">
                  <c:v>4.5684334128562803E-28</c:v>
                </c:pt>
                <c:pt idx="26">
                  <c:v>1.9858602991764046E-27</c:v>
                </c:pt>
                <c:pt idx="27">
                  <c:v>8.4823501464881958E-27</c:v>
                </c:pt>
                <c:pt idx="28">
                  <c:v>3.5601942296449679E-26</c:v>
                </c:pt>
                <c:pt idx="29">
                  <c:v>1.468335173539595E-25</c:v>
                </c:pt>
                <c:pt idx="30">
                  <c:v>5.9507935778422819E-25</c:v>
                </c:pt>
                <c:pt idx="31">
                  <c:v>2.3698837421888577E-24</c:v>
                </c:pt>
                <c:pt idx="32">
                  <c:v>9.2744062166781413E-24</c:v>
                </c:pt>
                <c:pt idx="33">
                  <c:v>3.5666187888533765E-23</c:v>
                </c:pt>
                <c:pt idx="34">
                  <c:v>1.3478560704075971E-22</c:v>
                </c:pt>
                <c:pt idx="35">
                  <c:v>5.0055463057924656E-22</c:v>
                </c:pt>
                <c:pt idx="36">
                  <c:v>1.8267774099581768E-21</c:v>
                </c:pt>
                <c:pt idx="37">
                  <c:v>6.5516572432004287E-21</c:v>
                </c:pt>
                <c:pt idx="38">
                  <c:v>2.3091569542048702E-20</c:v>
                </c:pt>
                <c:pt idx="39">
                  <c:v>7.9983058266076507E-20</c:v>
                </c:pt>
                <c:pt idx="40">
                  <c:v>2.7226418099025283E-19</c:v>
                </c:pt>
                <c:pt idx="41">
                  <c:v>9.1082891165257053E-19</c:v>
                </c:pt>
                <c:pt idx="42">
                  <c:v>2.9946281849180265E-18</c:v>
                </c:pt>
                <c:pt idx="43">
                  <c:v>9.6764260215739668E-18</c:v>
                </c:pt>
                <c:pt idx="44">
                  <c:v>3.0729773595943292E-17</c:v>
                </c:pt>
                <c:pt idx="45">
                  <c:v>9.5914119621626638E-17</c:v>
                </c:pt>
                <c:pt idx="46">
                  <c:v>2.9423287364051151E-16</c:v>
                </c:pt>
                <c:pt idx="47">
                  <c:v>8.8713993012855807E-16</c:v>
                </c:pt>
                <c:pt idx="48">
                  <c:v>2.629010541244761E-15</c:v>
                </c:pt>
                <c:pt idx="49">
                  <c:v>7.6577103010431024E-15</c:v>
                </c:pt>
                <c:pt idx="50">
                  <c:v>2.1923971878148775E-14</c:v>
                </c:pt>
                <c:pt idx="51">
                  <c:v>6.1696522387645352E-14</c:v>
                </c:pt>
                <c:pt idx="52">
                  <c:v>1.7065965919757396E-13</c:v>
                </c:pt>
                <c:pt idx="53">
                  <c:v>4.6402090152421143E-13</c:v>
                </c:pt>
                <c:pt idx="54">
                  <c:v>1.2401909986552313E-12</c:v>
                </c:pt>
                <c:pt idx="55">
                  <c:v>3.2583068826340041E-12</c:v>
                </c:pt>
                <c:pt idx="56">
                  <c:v>8.4150349676829776E-12</c:v>
                </c:pt>
                <c:pt idx="57">
                  <c:v>2.1364299960290101E-11</c:v>
                </c:pt>
                <c:pt idx="58">
                  <c:v>5.3321039332016373E-11</c:v>
                </c:pt>
                <c:pt idx="59">
                  <c:v>1.3082605645182921E-10</c:v>
                </c:pt>
                <c:pt idx="60">
                  <c:v>3.1556164797497754E-10</c:v>
                </c:pt>
                <c:pt idx="61">
                  <c:v>7.4830253576788563E-10</c:v>
                </c:pt>
                <c:pt idx="62">
                  <c:v>1.7445445502866851E-9</c:v>
                </c:pt>
                <c:pt idx="63">
                  <c:v>3.9985971696162348E-9</c:v>
                </c:pt>
                <c:pt idx="64">
                  <c:v>9.0107919379884601E-9</c:v>
                </c:pt>
                <c:pt idx="65">
                  <c:v>1.9964435502187854E-8</c:v>
                </c:pt>
                <c:pt idx="66">
                  <c:v>4.3490959222378805E-8</c:v>
                </c:pt>
                <c:pt idx="67">
                  <c:v>9.3153244705072355E-8</c:v>
                </c:pt>
                <c:pt idx="68">
                  <c:v>1.9618385194582406E-7</c:v>
                </c:pt>
                <c:pt idx="69">
                  <c:v>4.0625999916944517E-7</c:v>
                </c:pt>
                <c:pt idx="70">
                  <c:v>8.2723653483960835E-7</c:v>
                </c:pt>
                <c:pt idx="71">
                  <c:v>1.6563401163861108E-6</c:v>
                </c:pt>
                <c:pt idx="72">
                  <c:v>3.261165669067642E-6</c:v>
                </c:pt>
                <c:pt idx="73">
                  <c:v>6.3140658341138097E-6</c:v>
                </c:pt>
                <c:pt idx="74">
                  <c:v>1.2021748566484138E-5</c:v>
                </c:pt>
                <c:pt idx="75">
                  <c:v>2.250908602124815E-5</c:v>
                </c:pt>
                <c:pt idx="76">
                  <c:v>4.1446624226562993E-5</c:v>
                </c:pt>
                <c:pt idx="77">
                  <c:v>7.5053498676381697E-5</c:v>
                </c:pt>
                <c:pt idx="78">
                  <c:v>1.3366342370520169E-4</c:v>
                </c:pt>
                <c:pt idx="79">
                  <c:v>2.3411188002817607E-4</c:v>
                </c:pt>
                <c:pt idx="80">
                  <c:v>4.0328578079826537E-4</c:v>
                </c:pt>
                <c:pt idx="81">
                  <c:v>6.8326674293900424E-4</c:v>
                </c:pt>
                <c:pt idx="82">
                  <c:v>1.1385834632250509E-3</c:v>
                </c:pt>
                <c:pt idx="83">
                  <c:v>1.8661473977275975E-3</c:v>
                </c:pt>
                <c:pt idx="84">
                  <c:v>3.0084494744713297E-3</c:v>
                </c:pt>
                <c:pt idx="85">
                  <c:v>4.770505305811289E-3</c:v>
                </c:pt>
                <c:pt idx="86">
                  <c:v>7.4408070930766122E-3</c:v>
                </c:pt>
                <c:pt idx="87">
                  <c:v>1.1416126187006957E-2</c:v>
                </c:pt>
                <c:pt idx="88">
                  <c:v>1.722937420308452E-2</c:v>
                </c:pt>
                <c:pt idx="89">
                  <c:v>2.5578858492834478E-2</c:v>
                </c:pt>
                <c:pt idx="90">
                  <c:v>3.7356184328511205E-2</c:v>
                </c:pt>
                <c:pt idx="91">
                  <c:v>5.3668841054673823E-2</c:v>
                </c:pt>
                <c:pt idx="92">
                  <c:v>7.5852309248157626E-2</c:v>
                </c:pt>
                <c:pt idx="93">
                  <c:v>0.10546555644510835</c:v>
                </c:pt>
                <c:pt idx="94">
                  <c:v>0.14426332301237171</c:v>
                </c:pt>
                <c:pt idx="95">
                  <c:v>0.1941389358917128</c:v>
                </c:pt>
                <c:pt idx="96">
                  <c:v>0.2570328000776243</c:v>
                </c:pt>
                <c:pt idx="97">
                  <c:v>0.33480438857434547</c:v>
                </c:pt>
                <c:pt idx="98">
                  <c:v>0.4290695005538066</c:v>
                </c:pt>
                <c:pt idx="99">
                  <c:v>0.54100957690692453</c:v>
                </c:pt>
                <c:pt idx="100">
                  <c:v>0.67116548135673271</c:v>
                </c:pt>
                <c:pt idx="101">
                  <c:v>0.81923364771554164</c:v>
                </c:pt>
                <c:pt idx="102">
                  <c:v>0.98388694401827148</c:v>
                </c:pt>
                <c:pt idx="103">
                  <c:v>1.1626450314077139</c:v>
                </c:pt>
                <c:pt idx="104">
                  <c:v>1.3518185258312356</c:v>
                </c:pt>
                <c:pt idx="105">
                  <c:v>1.5465473291681235</c:v>
                </c:pt>
                <c:pt idx="106">
                  <c:v>1.7409459830235401</c:v>
                </c:pt>
                <c:pt idx="107">
                  <c:v>1.9283583021046642</c:v>
                </c:pt>
                <c:pt idx="108">
                  <c:v>2.1017109607442337</c:v>
                </c:pt>
                <c:pt idx="109">
                  <c:v>2.2539427371601248</c:v>
                </c:pt>
                <c:pt idx="110">
                  <c:v>2.3784746543275501</c:v>
                </c:pt>
                <c:pt idx="111">
                  <c:v>2.469678165290456</c:v>
                </c:pt>
                <c:pt idx="112">
                  <c:v>2.5232953298739669</c:v>
                </c:pt>
                <c:pt idx="113">
                  <c:v>2.5367674744914517</c:v>
                </c:pt>
                <c:pt idx="114">
                  <c:v>2.509437109059284</c:v>
                </c:pt>
                <c:pt idx="115">
                  <c:v>2.442600971141347</c:v>
                </c:pt>
                <c:pt idx="116">
                  <c:v>2.3394082564067724</c:v>
                </c:pt>
                <c:pt idx="117">
                  <c:v>2.2046151315059066</c:v>
                </c:pt>
                <c:pt idx="118">
                  <c:v>2.0442221191325545</c:v>
                </c:pt>
                <c:pt idx="119">
                  <c:v>1.8650327642073952</c:v>
                </c:pt>
                <c:pt idx="120">
                  <c:v>1.6741786193846073</c:v>
                </c:pt>
                <c:pt idx="121">
                  <c:v>1.4786563622887701</c:v>
                </c:pt>
                <c:pt idx="122">
                  <c:v>1.2849180323607141</c:v>
                </c:pt>
                <c:pt idx="123">
                  <c:v>1.0985460312879325</c:v>
                </c:pt>
                <c:pt idx="124">
                  <c:v>0.92403233118053774</c:v>
                </c:pt>
                <c:pt idx="125">
                  <c:v>0.76466820345420483</c:v>
                </c:pt>
                <c:pt idx="126">
                  <c:v>0.62253856631745674</c:v>
                </c:pt>
                <c:pt idx="127">
                  <c:v>0.49860523286547659</c:v>
                </c:pt>
                <c:pt idx="128">
                  <c:v>0.39285685496990835</c:v>
                </c:pt>
                <c:pt idx="129">
                  <c:v>0.30450050991708105</c:v>
                </c:pt>
                <c:pt idx="130">
                  <c:v>0.23217040537060898</c:v>
                </c:pt>
                <c:pt idx="131">
                  <c:v>0.17413238927033375</c:v>
                </c:pt>
                <c:pt idx="132">
                  <c:v>0.12846790481924519</c:v>
                </c:pt>
                <c:pt idx="133">
                  <c:v>9.3226734474709166E-2</c:v>
                </c:pt>
                <c:pt idx="134">
                  <c:v>6.6543449043992037E-2</c:v>
                </c:pt>
                <c:pt idx="135">
                  <c:v>4.671725684103669E-2</c:v>
                </c:pt>
                <c:pt idx="136">
                  <c:v>3.2258540161013677E-2</c:v>
                </c:pt>
                <c:pt idx="137">
                  <c:v>2.1907640253306996E-2</c:v>
                </c:pt>
                <c:pt idx="138">
                  <c:v>1.463248926574413E-2</c:v>
                </c:pt>
                <c:pt idx="139">
                  <c:v>9.6117138122484794E-3</c:v>
                </c:pt>
                <c:pt idx="140">
                  <c:v>6.2091454801964149E-3</c:v>
                </c:pt>
                <c:pt idx="141">
                  <c:v>3.9445706497817576E-3</c:v>
                </c:pt>
                <c:pt idx="142">
                  <c:v>2.4642978923366584E-3</c:v>
                </c:pt>
                <c:pt idx="143">
                  <c:v>1.5139135346282223E-3</c:v>
                </c:pt>
                <c:pt idx="144">
                  <c:v>9.1456033881507834E-4</c:v>
                </c:pt>
                <c:pt idx="145">
                  <c:v>5.432707383205721E-4</c:v>
                </c:pt>
                <c:pt idx="146">
                  <c:v>3.1732359958800929E-4</c:v>
                </c:pt>
                <c:pt idx="147">
                  <c:v>1.8224692875934634E-4</c:v>
                </c:pt>
                <c:pt idx="148">
                  <c:v>1.0291525839332716E-4</c:v>
                </c:pt>
                <c:pt idx="149">
                  <c:v>5.7141440397926284E-5</c:v>
                </c:pt>
                <c:pt idx="150">
                  <c:v>3.1193554915257053E-5</c:v>
                </c:pt>
                <c:pt idx="151">
                  <c:v>1.6742160073040435E-5</c:v>
                </c:pt>
                <c:pt idx="152">
                  <c:v>8.834499507912943E-6</c:v>
                </c:pt>
                <c:pt idx="153">
                  <c:v>4.5831853029125313E-6</c:v>
                </c:pt>
                <c:pt idx="154">
                  <c:v>2.3375413385913432E-6</c:v>
                </c:pt>
                <c:pt idx="155">
                  <c:v>1.1720584274153998E-6</c:v>
                </c:pt>
                <c:pt idx="156">
                  <c:v>5.7773570414940191E-7</c:v>
                </c:pt>
                <c:pt idx="157">
                  <c:v>2.799569693186009E-7</c:v>
                </c:pt>
                <c:pt idx="158">
                  <c:v>1.3336070102131977E-7</c:v>
                </c:pt>
                <c:pt idx="159">
                  <c:v>6.2449875645067606E-8</c:v>
                </c:pt>
                <c:pt idx="160">
                  <c:v>2.874717965639236E-8</c:v>
                </c:pt>
                <c:pt idx="161">
                  <c:v>1.3008041637255109E-8</c:v>
                </c:pt>
                <c:pt idx="162">
                  <c:v>5.7859525540690382E-9</c:v>
                </c:pt>
                <c:pt idx="163">
                  <c:v>2.5297497463438673E-9</c:v>
                </c:pt>
                <c:pt idx="164">
                  <c:v>1.0872105654017277E-9</c:v>
                </c:pt>
                <c:pt idx="165">
                  <c:v>4.592794726098009E-10</c:v>
                </c:pt>
                <c:pt idx="166">
                  <c:v>1.907048401726814E-10</c:v>
                </c:pt>
                <c:pt idx="167">
                  <c:v>7.7832669307716319E-11</c:v>
                </c:pt>
                <c:pt idx="168">
                  <c:v>3.122281476301024E-11</c:v>
                </c:pt>
                <c:pt idx="169">
                  <c:v>1.2310810651937243E-11</c:v>
                </c:pt>
                <c:pt idx="170">
                  <c:v>4.7709013149099299E-12</c:v>
                </c:pt>
                <c:pt idx="171">
                  <c:v>1.817223145996797E-12</c:v>
                </c:pt>
                <c:pt idx="172">
                  <c:v>6.8030731096238688E-13</c:v>
                </c:pt>
                <c:pt idx="173">
                  <c:v>2.5031461939860604E-13</c:v>
                </c:pt>
                <c:pt idx="174">
                  <c:v>9.0520463733725549E-14</c:v>
                </c:pt>
                <c:pt idx="175">
                  <c:v>3.2172307584168412E-14</c:v>
                </c:pt>
                <c:pt idx="176">
                  <c:v>1.1237975270398204E-14</c:v>
                </c:pt>
                <c:pt idx="177">
                  <c:v>3.8579802433775683E-15</c:v>
                </c:pt>
                <c:pt idx="178">
                  <c:v>1.3016486025436357E-15</c:v>
                </c:pt>
                <c:pt idx="179">
                  <c:v>4.31603755580173E-16</c:v>
                </c:pt>
                <c:pt idx="180">
                  <c:v>1.4064696049983702E-16</c:v>
                </c:pt>
                <c:pt idx="181">
                  <c:v>4.5042785656268787E-17</c:v>
                </c:pt>
                <c:pt idx="182">
                  <c:v>1.4176403290027113E-17</c:v>
                </c:pt>
                <c:pt idx="183">
                  <c:v>4.3847927593745072E-18</c:v>
                </c:pt>
                <c:pt idx="184">
                  <c:v>1.3328173424270311E-18</c:v>
                </c:pt>
                <c:pt idx="185">
                  <c:v>3.9813209758698223E-19</c:v>
                </c:pt>
                <c:pt idx="186">
                  <c:v>1.1687328989359006E-19</c:v>
                </c:pt>
                <c:pt idx="187">
                  <c:v>3.3715645134016894E-20</c:v>
                </c:pt>
                <c:pt idx="188">
                  <c:v>9.5581202906308392E-21</c:v>
                </c:pt>
                <c:pt idx="189">
                  <c:v>2.6627787557956976E-21</c:v>
                </c:pt>
                <c:pt idx="190">
                  <c:v>7.289807877163121E-22</c:v>
                </c:pt>
                <c:pt idx="191">
                  <c:v>1.9611571449838935E-22</c:v>
                </c:pt>
                <c:pt idx="192">
                  <c:v>5.1846684915148655E-23</c:v>
                </c:pt>
                <c:pt idx="193">
                  <c:v>1.3469110564209146E-23</c:v>
                </c:pt>
                <c:pt idx="194">
                  <c:v>3.4384544505998528E-24</c:v>
                </c:pt>
                <c:pt idx="195">
                  <c:v>8.6256381337489435E-25</c:v>
                </c:pt>
                <c:pt idx="196">
                  <c:v>2.1262778985060661E-25</c:v>
                </c:pt>
                <c:pt idx="197">
                  <c:v>5.1504708942202821E-26</c:v>
                </c:pt>
                <c:pt idx="198">
                  <c:v>1.2259402958242225E-26</c:v>
                </c:pt>
                <c:pt idx="199">
                  <c:v>2.8673755633287433E-27</c:v>
                </c:pt>
                <c:pt idx="200">
                  <c:v>6.5900722704227426E-28</c:v>
                </c:pt>
                <c:pt idx="201">
                  <c:v>1.4882765167147098E-28</c:v>
                </c:pt>
                <c:pt idx="202">
                  <c:v>3.3026496419318333E-29</c:v>
                </c:pt>
                <c:pt idx="203">
                  <c:v>7.2015242045900922E-30</c:v>
                </c:pt>
                <c:pt idx="204">
                  <c:v>1.5430040366951907E-30</c:v>
                </c:pt>
                <c:pt idx="205">
                  <c:v>3.2485394062656121E-31</c:v>
                </c:pt>
              </c:numCache>
            </c:numRef>
          </c:val>
          <c:smooth val="0"/>
          <c:extLst>
            <c:ext xmlns:c16="http://schemas.microsoft.com/office/drawing/2014/chart" uri="{C3380CC4-5D6E-409C-BE32-E72D297353CC}">
              <c16:uniqueId val="{00000001-02AC-4EA8-AB6C-8D623F064FD6}"/>
            </c:ext>
          </c:extLst>
        </c:ser>
        <c:dLbls>
          <c:showLegendKey val="0"/>
          <c:showVal val="0"/>
          <c:showCatName val="0"/>
          <c:showSerName val="0"/>
          <c:showPercent val="0"/>
          <c:showBubbleSize val="0"/>
        </c:dLbls>
        <c:smooth val="0"/>
        <c:axId val="48650112"/>
        <c:axId val="48672768"/>
      </c:lineChart>
      <c:catAx>
        <c:axId val="48650112"/>
        <c:scaling>
          <c:orientation val="minMax"/>
        </c:scaling>
        <c:delete val="0"/>
        <c:axPos val="b"/>
        <c:majorGridlines>
          <c:spPr>
            <a:ln w="9525">
              <a:noFill/>
              <a:prstDash val="dash"/>
            </a:ln>
          </c:spPr>
        </c:majorGridlines>
        <c:numFmt formatCode="General" sourceLinked="1"/>
        <c:majorTickMark val="out"/>
        <c:minorTickMark val="none"/>
        <c:tickLblPos val="nextTo"/>
        <c:spPr>
          <a:ln w="12700">
            <a:solidFill>
              <a:schemeClr val="tx1"/>
            </a:solidFill>
          </a:ln>
        </c:spPr>
        <c:txPr>
          <a:bodyPr/>
          <a:lstStyle/>
          <a:p>
            <a:pPr algn="ctr">
              <a:defRPr/>
            </a:pPr>
            <a:endParaRPr lang="en-US"/>
          </a:p>
        </c:txPr>
        <c:crossAx val="48672768"/>
        <c:crosses val="autoZero"/>
        <c:auto val="1"/>
        <c:lblAlgn val="ctr"/>
        <c:lblOffset val="100"/>
        <c:tickLblSkip val="10"/>
        <c:tickMarkSkip val="10"/>
        <c:noMultiLvlLbl val="0"/>
      </c:catAx>
      <c:valAx>
        <c:axId val="48672768"/>
        <c:scaling>
          <c:orientation val="minMax"/>
          <c:max val="2.5499999999999998"/>
          <c:min val="0"/>
        </c:scaling>
        <c:delete val="0"/>
        <c:axPos val="l"/>
        <c:majorGridlines>
          <c:spPr>
            <a:ln w="9525">
              <a:noFill/>
              <a:prstDash val="dash"/>
            </a:ln>
          </c:spPr>
        </c:majorGridlines>
        <c:numFmt formatCode="0.0" sourceLinked="0"/>
        <c:majorTickMark val="out"/>
        <c:minorTickMark val="none"/>
        <c:tickLblPos val="nextTo"/>
        <c:spPr>
          <a:ln w="12700">
            <a:solidFill>
              <a:schemeClr val="tx1"/>
            </a:solidFill>
          </a:ln>
        </c:spPr>
        <c:crossAx val="48650112"/>
        <c:crosses val="autoZero"/>
        <c:crossBetween val="between"/>
      </c:valAx>
      <c:spPr>
        <a:solidFill>
          <a:srgbClr val="FFFFFF"/>
        </a:solidFill>
      </c:spPr>
    </c:plotArea>
    <c:legend>
      <c:legendPos val="b"/>
      <c:layout>
        <c:manualLayout>
          <c:xMode val="edge"/>
          <c:yMode val="edge"/>
          <c:x val="0.59173384634690485"/>
          <c:y val="3.294835641101769E-2"/>
          <c:w val="0.37205681834451637"/>
          <c:h val="0.10422110236220472"/>
        </c:manualLayout>
      </c:layout>
      <c:overlay val="0"/>
      <c:txPr>
        <a:bodyPr/>
        <a:lstStyle/>
        <a:p>
          <a:pPr>
            <a:defRPr>
              <a:solidFill>
                <a:sysClr val="windowText" lastClr="000000"/>
              </a:solidFill>
            </a:defRPr>
          </a:pPr>
          <a:endParaRPr lang="en-US"/>
        </a:p>
      </c:txPr>
    </c:legend>
    <c:plotVisOnly val="1"/>
    <c:dispBlanksAs val="zero"/>
    <c:showDLblsOverMax val="1"/>
  </c:chart>
  <c:spPr>
    <a:solidFill>
      <a:srgbClr val="FFFFFF"/>
    </a:solidFill>
    <a:ln w="9525">
      <a:noFill/>
      <a:prstDash val="solid"/>
    </a:ln>
  </c:spPr>
  <c:txPr>
    <a:bodyPr/>
    <a:lstStyle/>
    <a:p>
      <a:pPr algn="ctr">
        <a:defRPr lang="en-US" sz="1200" b="0" i="0" u="none" strike="noStrike" kern="1200" baseline="0">
          <a:solidFill>
            <a:srgbClr val="000000"/>
          </a:solidFill>
          <a:latin typeface="Arial" panose="020B0604020202020204" pitchFamily="34" charset="0"/>
          <a:ea typeface="+mn-ea"/>
          <a:cs typeface="Arial" panose="020B0604020202020204" pitchFamily="34" charset="0"/>
        </a:defRPr>
      </a:pPr>
      <a:endParaRPr lang="en-US"/>
    </a:p>
  </c:txPr>
  <c:printSettings>
    <c:headerFooter/>
    <c:pageMargins b="0.75" l="0.7" r="0.7" t="0.75" header="0.3" footer="0.3"/>
    <c:pageSetup/>
  </c:printSettings>
  <c:userShapes r:id="rId1"/>
</c:chartSpace>
</file>

<file path=xl/charts/chart1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r>
              <a:rPr lang="en-US"/>
              <a:t>Distribution of predicted consumption changes across U.S. states</a:t>
            </a:r>
          </a:p>
        </c:rich>
      </c:tx>
      <c:overlay val="0"/>
    </c:title>
    <c:autoTitleDeleted val="0"/>
    <c:plotArea>
      <c:layout/>
      <c:lineChart>
        <c:grouping val="standard"/>
        <c:varyColors val="1"/>
        <c:dLbls>
          <c:showLegendKey val="0"/>
          <c:showVal val="0"/>
          <c:showCatName val="0"/>
          <c:showSerName val="0"/>
          <c:showPercent val="0"/>
          <c:showBubbleSize val="0"/>
        </c:dLbls>
        <c:marker val="1"/>
        <c:smooth val="0"/>
        <c:axId val="48650112"/>
        <c:axId val="48672768"/>
      </c:lineChart>
      <c:catAx>
        <c:axId val="48650112"/>
        <c:scaling>
          <c:orientation val="minMax"/>
        </c:scaling>
        <c:delete val="0"/>
        <c:axPos val="b"/>
        <c:majorGridlines>
          <c:spPr>
            <a:ln w="9525">
              <a:noFill/>
              <a:prstDash val="dash"/>
            </a:ln>
          </c:spPr>
        </c:majorGridlines>
        <c:title>
          <c:tx>
            <c:rich>
              <a:bodyPr/>
              <a:lstStyle/>
              <a:p>
                <a:r>
                  <a:rPr lang="en-US"/>
                  <a:t>Consumption change (percent)</a:t>
                </a:r>
              </a:p>
            </c:rich>
          </c:tx>
          <c:overlay val="0"/>
        </c:title>
        <c:numFmt formatCode="0.00" sourceLinked="1"/>
        <c:majorTickMark val="none"/>
        <c:minorTickMark val="none"/>
        <c:tickLblPos val="nextTo"/>
        <c:txPr>
          <a:bodyPr/>
          <a:lstStyle/>
          <a:p>
            <a:pPr algn="ctr">
              <a:defRPr/>
            </a:pPr>
            <a:endParaRPr lang="en-US"/>
          </a:p>
        </c:txPr>
        <c:crossAx val="48672768"/>
        <c:crosses val="autoZero"/>
        <c:auto val="1"/>
        <c:lblAlgn val="ctr"/>
        <c:lblOffset val="100"/>
        <c:tickLblSkip val="25"/>
        <c:noMultiLvlLbl val="0"/>
      </c:catAx>
      <c:valAx>
        <c:axId val="48672768"/>
        <c:scaling>
          <c:orientation val="minMax"/>
        </c:scaling>
        <c:delete val="0"/>
        <c:axPos val="l"/>
        <c:majorGridlines>
          <c:spPr>
            <a:ln w="9525">
              <a:solidFill>
                <a:srgbClr val="CCCCCC"/>
              </a:solidFill>
              <a:prstDash val="dash"/>
            </a:ln>
          </c:spPr>
        </c:majorGridlines>
        <c:title>
          <c:tx>
            <c:rich>
              <a:bodyPr/>
              <a:lstStyle/>
              <a:p>
                <a:r>
                  <a:rPr lang="en-US"/>
                  <a:t>Kernel density</a:t>
                </a:r>
              </a:p>
            </c:rich>
          </c:tx>
          <c:overlay val="0"/>
        </c:title>
        <c:numFmt formatCode="0.0" sourceLinked="0"/>
        <c:majorTickMark val="none"/>
        <c:minorTickMark val="none"/>
        <c:tickLblPos val="nextTo"/>
        <c:txPr>
          <a:bodyPr/>
          <a:lstStyle/>
          <a:p>
            <a:pPr algn="ctr">
              <a:defRPr/>
            </a:pPr>
            <a:endParaRPr lang="en-US"/>
          </a:p>
        </c:txPr>
        <c:crossAx val="48650112"/>
        <c:crosses val="autoZero"/>
        <c:crossBetween val="between"/>
      </c:valAx>
      <c:spPr>
        <a:solidFill>
          <a:srgbClr val="FFFFFF"/>
        </a:solidFill>
      </c:spPr>
    </c:plotArea>
    <c:legend>
      <c:legendPos val="b"/>
      <c:overlay val="0"/>
    </c:legend>
    <c:plotVisOnly val="1"/>
    <c:dispBlanksAs val="zero"/>
    <c:showDLblsOverMax val="1"/>
  </c:chart>
  <c:spPr>
    <a:solidFill>
      <a:srgbClr val="FFFFFF"/>
    </a:solidFill>
    <a:ln w="9525">
      <a:noFill/>
      <a:prstDash val="solid"/>
    </a:ln>
  </c:spPr>
  <c:txPr>
    <a:bodyPr/>
    <a:lstStyle/>
    <a:p>
      <a:pPr>
        <a:defRPr lang="en-US" sz="1000" b="0" i="0" u="none" strike="noStrike" kern="1200" baseline="0">
          <a:solidFill>
            <a:schemeClr val="tx1"/>
          </a:solidFill>
          <a:latin typeface="+mn-lt"/>
          <a:ea typeface="+mn-ea"/>
          <a:cs typeface="+mn-cs"/>
        </a:defRPr>
      </a:pPr>
      <a:endParaRPr lang="en-US"/>
    </a:p>
  </c:txPr>
  <c:userShapes r:id="rId1"/>
</c:chartSpace>
</file>

<file path=xl/charts/chart1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4.8864599046483284E-2"/>
          <c:y val="1.860141005827003E-2"/>
          <c:w val="0.91811276332511627"/>
          <c:h val="0.63662758442942702"/>
        </c:manualLayout>
      </c:layout>
      <c:lineChart>
        <c:grouping val="standard"/>
        <c:varyColors val="1"/>
        <c:ser>
          <c:idx val="0"/>
          <c:order val="0"/>
          <c:tx>
            <c:v>Tighter rules of origin</c:v>
          </c:tx>
          <c:spPr>
            <a:ln w="38100">
              <a:solidFill>
                <a:schemeClr val="accent5">
                  <a:lumMod val="75000"/>
                </a:schemeClr>
              </a:solidFill>
            </a:ln>
          </c:spPr>
          <c:marker>
            <c:symbol val="none"/>
          </c:marker>
          <c:cat>
            <c:numRef>
              <c:f>'[5]Data5_KDE Calc'!$A$2:$A$207</c:f>
              <c:numCache>
                <c:formatCode>General</c:formatCode>
                <c:ptCount val="206"/>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pt idx="95">
                  <c:v>0</c:v>
                </c:pt>
                <c:pt idx="96">
                  <c:v>0</c:v>
                </c:pt>
                <c:pt idx="97">
                  <c:v>0</c:v>
                </c:pt>
                <c:pt idx="98">
                  <c:v>0</c:v>
                </c:pt>
                <c:pt idx="99">
                  <c:v>0</c:v>
                </c:pt>
                <c:pt idx="100">
                  <c:v>0</c:v>
                </c:pt>
                <c:pt idx="101">
                  <c:v>0</c:v>
                </c:pt>
                <c:pt idx="102">
                  <c:v>0</c:v>
                </c:pt>
                <c:pt idx="103">
                  <c:v>0</c:v>
                </c:pt>
                <c:pt idx="104">
                  <c:v>0</c:v>
                </c:pt>
                <c:pt idx="105">
                  <c:v>0</c:v>
                </c:pt>
                <c:pt idx="106">
                  <c:v>0</c:v>
                </c:pt>
                <c:pt idx="107">
                  <c:v>0</c:v>
                </c:pt>
                <c:pt idx="108">
                  <c:v>0</c:v>
                </c:pt>
                <c:pt idx="109">
                  <c:v>0</c:v>
                </c:pt>
                <c:pt idx="110">
                  <c:v>0</c:v>
                </c:pt>
                <c:pt idx="111">
                  <c:v>0</c:v>
                </c:pt>
                <c:pt idx="112">
                  <c:v>0</c:v>
                </c:pt>
                <c:pt idx="113">
                  <c:v>0</c:v>
                </c:pt>
                <c:pt idx="114">
                  <c:v>0</c:v>
                </c:pt>
                <c:pt idx="115">
                  <c:v>0</c:v>
                </c:pt>
                <c:pt idx="116">
                  <c:v>0</c:v>
                </c:pt>
                <c:pt idx="117">
                  <c:v>0</c:v>
                </c:pt>
                <c:pt idx="118">
                  <c:v>0</c:v>
                </c:pt>
                <c:pt idx="119">
                  <c:v>0</c:v>
                </c:pt>
                <c:pt idx="120">
                  <c:v>0</c:v>
                </c:pt>
                <c:pt idx="121">
                  <c:v>0</c:v>
                </c:pt>
                <c:pt idx="122">
                  <c:v>0</c:v>
                </c:pt>
                <c:pt idx="123">
                  <c:v>0</c:v>
                </c:pt>
                <c:pt idx="124">
                  <c:v>0</c:v>
                </c:pt>
                <c:pt idx="125">
                  <c:v>0</c:v>
                </c:pt>
                <c:pt idx="126">
                  <c:v>0</c:v>
                </c:pt>
                <c:pt idx="127">
                  <c:v>0</c:v>
                </c:pt>
                <c:pt idx="128">
                  <c:v>0</c:v>
                </c:pt>
                <c:pt idx="129">
                  <c:v>0</c:v>
                </c:pt>
                <c:pt idx="130">
                  <c:v>0</c:v>
                </c:pt>
                <c:pt idx="131">
                  <c:v>0</c:v>
                </c:pt>
                <c:pt idx="132">
                  <c:v>0</c:v>
                </c:pt>
                <c:pt idx="133">
                  <c:v>0</c:v>
                </c:pt>
                <c:pt idx="134">
                  <c:v>0</c:v>
                </c:pt>
                <c:pt idx="135">
                  <c:v>0</c:v>
                </c:pt>
                <c:pt idx="136">
                  <c:v>0</c:v>
                </c:pt>
                <c:pt idx="137">
                  <c:v>0</c:v>
                </c:pt>
                <c:pt idx="138">
                  <c:v>0</c:v>
                </c:pt>
                <c:pt idx="139">
                  <c:v>0</c:v>
                </c:pt>
                <c:pt idx="140">
                  <c:v>0</c:v>
                </c:pt>
                <c:pt idx="141">
                  <c:v>0</c:v>
                </c:pt>
                <c:pt idx="142">
                  <c:v>0</c:v>
                </c:pt>
                <c:pt idx="143">
                  <c:v>0</c:v>
                </c:pt>
                <c:pt idx="144">
                  <c:v>0</c:v>
                </c:pt>
                <c:pt idx="145">
                  <c:v>0</c:v>
                </c:pt>
                <c:pt idx="146">
                  <c:v>0</c:v>
                </c:pt>
                <c:pt idx="147">
                  <c:v>0</c:v>
                </c:pt>
                <c:pt idx="148">
                  <c:v>0</c:v>
                </c:pt>
                <c:pt idx="149">
                  <c:v>0</c:v>
                </c:pt>
                <c:pt idx="150">
                  <c:v>0</c:v>
                </c:pt>
                <c:pt idx="151">
                  <c:v>0</c:v>
                </c:pt>
                <c:pt idx="152">
                  <c:v>0</c:v>
                </c:pt>
                <c:pt idx="153">
                  <c:v>0</c:v>
                </c:pt>
                <c:pt idx="154">
                  <c:v>0</c:v>
                </c:pt>
                <c:pt idx="155">
                  <c:v>0</c:v>
                </c:pt>
                <c:pt idx="156">
                  <c:v>0</c:v>
                </c:pt>
                <c:pt idx="157">
                  <c:v>0</c:v>
                </c:pt>
                <c:pt idx="158">
                  <c:v>0</c:v>
                </c:pt>
                <c:pt idx="159">
                  <c:v>0</c:v>
                </c:pt>
                <c:pt idx="160">
                  <c:v>0</c:v>
                </c:pt>
                <c:pt idx="161">
                  <c:v>0</c:v>
                </c:pt>
                <c:pt idx="162">
                  <c:v>0</c:v>
                </c:pt>
                <c:pt idx="163">
                  <c:v>0</c:v>
                </c:pt>
                <c:pt idx="164">
                  <c:v>0</c:v>
                </c:pt>
                <c:pt idx="165">
                  <c:v>0</c:v>
                </c:pt>
                <c:pt idx="166">
                  <c:v>0</c:v>
                </c:pt>
                <c:pt idx="167">
                  <c:v>0</c:v>
                </c:pt>
                <c:pt idx="168">
                  <c:v>0</c:v>
                </c:pt>
                <c:pt idx="169">
                  <c:v>0</c:v>
                </c:pt>
                <c:pt idx="170">
                  <c:v>0</c:v>
                </c:pt>
                <c:pt idx="171">
                  <c:v>0</c:v>
                </c:pt>
                <c:pt idx="172">
                  <c:v>0</c:v>
                </c:pt>
                <c:pt idx="173">
                  <c:v>0</c:v>
                </c:pt>
                <c:pt idx="174">
                  <c:v>0</c:v>
                </c:pt>
                <c:pt idx="175">
                  <c:v>0</c:v>
                </c:pt>
                <c:pt idx="176">
                  <c:v>0</c:v>
                </c:pt>
                <c:pt idx="177">
                  <c:v>0</c:v>
                </c:pt>
                <c:pt idx="178">
                  <c:v>0</c:v>
                </c:pt>
                <c:pt idx="179">
                  <c:v>0</c:v>
                </c:pt>
                <c:pt idx="180">
                  <c:v>0</c:v>
                </c:pt>
                <c:pt idx="181">
                  <c:v>0</c:v>
                </c:pt>
                <c:pt idx="182">
                  <c:v>0</c:v>
                </c:pt>
                <c:pt idx="183">
                  <c:v>0</c:v>
                </c:pt>
                <c:pt idx="184">
                  <c:v>0</c:v>
                </c:pt>
                <c:pt idx="185">
                  <c:v>0</c:v>
                </c:pt>
                <c:pt idx="186">
                  <c:v>0</c:v>
                </c:pt>
                <c:pt idx="187">
                  <c:v>0</c:v>
                </c:pt>
                <c:pt idx="188">
                  <c:v>0</c:v>
                </c:pt>
                <c:pt idx="189">
                  <c:v>0</c:v>
                </c:pt>
                <c:pt idx="190">
                  <c:v>0</c:v>
                </c:pt>
                <c:pt idx="191">
                  <c:v>0</c:v>
                </c:pt>
                <c:pt idx="192">
                  <c:v>0</c:v>
                </c:pt>
                <c:pt idx="193">
                  <c:v>0</c:v>
                </c:pt>
                <c:pt idx="194">
                  <c:v>0</c:v>
                </c:pt>
                <c:pt idx="195">
                  <c:v>0</c:v>
                </c:pt>
                <c:pt idx="196">
                  <c:v>0</c:v>
                </c:pt>
                <c:pt idx="197">
                  <c:v>0</c:v>
                </c:pt>
                <c:pt idx="198">
                  <c:v>0</c:v>
                </c:pt>
                <c:pt idx="199">
                  <c:v>0</c:v>
                </c:pt>
                <c:pt idx="200">
                  <c:v>0</c:v>
                </c:pt>
                <c:pt idx="201">
                  <c:v>0</c:v>
                </c:pt>
                <c:pt idx="202">
                  <c:v>0</c:v>
                </c:pt>
                <c:pt idx="203">
                  <c:v>0</c:v>
                </c:pt>
                <c:pt idx="204">
                  <c:v>0</c:v>
                </c:pt>
                <c:pt idx="205">
                  <c:v>0</c:v>
                </c:pt>
              </c:numCache>
            </c:numRef>
          </c:cat>
          <c:val>
            <c:numRef>
              <c:f>'[5]Data5_KDE Calc'!$B$2:$B$207</c:f>
              <c:numCache>
                <c:formatCode>General</c:formatCode>
                <c:ptCount val="206"/>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pt idx="95">
                  <c:v>0</c:v>
                </c:pt>
                <c:pt idx="96">
                  <c:v>0</c:v>
                </c:pt>
                <c:pt idx="97">
                  <c:v>0</c:v>
                </c:pt>
                <c:pt idx="98">
                  <c:v>0</c:v>
                </c:pt>
                <c:pt idx="99">
                  <c:v>0</c:v>
                </c:pt>
                <c:pt idx="100">
                  <c:v>0</c:v>
                </c:pt>
                <c:pt idx="101">
                  <c:v>0</c:v>
                </c:pt>
                <c:pt idx="102">
                  <c:v>0</c:v>
                </c:pt>
                <c:pt idx="103">
                  <c:v>0</c:v>
                </c:pt>
                <c:pt idx="104">
                  <c:v>0</c:v>
                </c:pt>
                <c:pt idx="105">
                  <c:v>0</c:v>
                </c:pt>
                <c:pt idx="106">
                  <c:v>0</c:v>
                </c:pt>
                <c:pt idx="107">
                  <c:v>0</c:v>
                </c:pt>
                <c:pt idx="108">
                  <c:v>0</c:v>
                </c:pt>
                <c:pt idx="109">
                  <c:v>0</c:v>
                </c:pt>
                <c:pt idx="110">
                  <c:v>0</c:v>
                </c:pt>
                <c:pt idx="111">
                  <c:v>0</c:v>
                </c:pt>
                <c:pt idx="112">
                  <c:v>0</c:v>
                </c:pt>
                <c:pt idx="113">
                  <c:v>0</c:v>
                </c:pt>
                <c:pt idx="114">
                  <c:v>0</c:v>
                </c:pt>
                <c:pt idx="115">
                  <c:v>0</c:v>
                </c:pt>
                <c:pt idx="116">
                  <c:v>0</c:v>
                </c:pt>
                <c:pt idx="117">
                  <c:v>0</c:v>
                </c:pt>
                <c:pt idx="118">
                  <c:v>0</c:v>
                </c:pt>
                <c:pt idx="119">
                  <c:v>0</c:v>
                </c:pt>
                <c:pt idx="120">
                  <c:v>0</c:v>
                </c:pt>
                <c:pt idx="121">
                  <c:v>0</c:v>
                </c:pt>
                <c:pt idx="122">
                  <c:v>0</c:v>
                </c:pt>
                <c:pt idx="123">
                  <c:v>0</c:v>
                </c:pt>
                <c:pt idx="124">
                  <c:v>0</c:v>
                </c:pt>
                <c:pt idx="125">
                  <c:v>0</c:v>
                </c:pt>
                <c:pt idx="126">
                  <c:v>0</c:v>
                </c:pt>
                <c:pt idx="127">
                  <c:v>0</c:v>
                </c:pt>
                <c:pt idx="128">
                  <c:v>0</c:v>
                </c:pt>
                <c:pt idx="129">
                  <c:v>0</c:v>
                </c:pt>
                <c:pt idx="130">
                  <c:v>0</c:v>
                </c:pt>
                <c:pt idx="131">
                  <c:v>0</c:v>
                </c:pt>
                <c:pt idx="132">
                  <c:v>0</c:v>
                </c:pt>
                <c:pt idx="133">
                  <c:v>0</c:v>
                </c:pt>
                <c:pt idx="134">
                  <c:v>0</c:v>
                </c:pt>
                <c:pt idx="135">
                  <c:v>0</c:v>
                </c:pt>
                <c:pt idx="136">
                  <c:v>0</c:v>
                </c:pt>
                <c:pt idx="137">
                  <c:v>0</c:v>
                </c:pt>
                <c:pt idx="138">
                  <c:v>0</c:v>
                </c:pt>
                <c:pt idx="139">
                  <c:v>0</c:v>
                </c:pt>
                <c:pt idx="140">
                  <c:v>0</c:v>
                </c:pt>
                <c:pt idx="141">
                  <c:v>0</c:v>
                </c:pt>
                <c:pt idx="142">
                  <c:v>0</c:v>
                </c:pt>
                <c:pt idx="143">
                  <c:v>0</c:v>
                </c:pt>
                <c:pt idx="144">
                  <c:v>0</c:v>
                </c:pt>
                <c:pt idx="145">
                  <c:v>0</c:v>
                </c:pt>
                <c:pt idx="146">
                  <c:v>0</c:v>
                </c:pt>
                <c:pt idx="147">
                  <c:v>0</c:v>
                </c:pt>
                <c:pt idx="148">
                  <c:v>0</c:v>
                </c:pt>
                <c:pt idx="149">
                  <c:v>0</c:v>
                </c:pt>
                <c:pt idx="150">
                  <c:v>0</c:v>
                </c:pt>
                <c:pt idx="151">
                  <c:v>0</c:v>
                </c:pt>
                <c:pt idx="152">
                  <c:v>0</c:v>
                </c:pt>
                <c:pt idx="153">
                  <c:v>0</c:v>
                </c:pt>
                <c:pt idx="154">
                  <c:v>0</c:v>
                </c:pt>
                <c:pt idx="155">
                  <c:v>0</c:v>
                </c:pt>
                <c:pt idx="156">
                  <c:v>0</c:v>
                </c:pt>
                <c:pt idx="157">
                  <c:v>0</c:v>
                </c:pt>
                <c:pt idx="158">
                  <c:v>0</c:v>
                </c:pt>
                <c:pt idx="159">
                  <c:v>0</c:v>
                </c:pt>
                <c:pt idx="160">
                  <c:v>0</c:v>
                </c:pt>
                <c:pt idx="161">
                  <c:v>0</c:v>
                </c:pt>
                <c:pt idx="162">
                  <c:v>0</c:v>
                </c:pt>
                <c:pt idx="163">
                  <c:v>0</c:v>
                </c:pt>
                <c:pt idx="164">
                  <c:v>0</c:v>
                </c:pt>
                <c:pt idx="165">
                  <c:v>0</c:v>
                </c:pt>
                <c:pt idx="166">
                  <c:v>0</c:v>
                </c:pt>
                <c:pt idx="167">
                  <c:v>0</c:v>
                </c:pt>
                <c:pt idx="168">
                  <c:v>0</c:v>
                </c:pt>
                <c:pt idx="169">
                  <c:v>0</c:v>
                </c:pt>
                <c:pt idx="170">
                  <c:v>0</c:v>
                </c:pt>
                <c:pt idx="171">
                  <c:v>0</c:v>
                </c:pt>
                <c:pt idx="172">
                  <c:v>0</c:v>
                </c:pt>
                <c:pt idx="173">
                  <c:v>0</c:v>
                </c:pt>
                <c:pt idx="174">
                  <c:v>0</c:v>
                </c:pt>
                <c:pt idx="175">
                  <c:v>0</c:v>
                </c:pt>
                <c:pt idx="176">
                  <c:v>0</c:v>
                </c:pt>
                <c:pt idx="177">
                  <c:v>0</c:v>
                </c:pt>
                <c:pt idx="178">
                  <c:v>0</c:v>
                </c:pt>
                <c:pt idx="179">
                  <c:v>0</c:v>
                </c:pt>
                <c:pt idx="180">
                  <c:v>0</c:v>
                </c:pt>
                <c:pt idx="181">
                  <c:v>0</c:v>
                </c:pt>
                <c:pt idx="182">
                  <c:v>0</c:v>
                </c:pt>
                <c:pt idx="183">
                  <c:v>0</c:v>
                </c:pt>
                <c:pt idx="184">
                  <c:v>0</c:v>
                </c:pt>
                <c:pt idx="185">
                  <c:v>0</c:v>
                </c:pt>
                <c:pt idx="186">
                  <c:v>0</c:v>
                </c:pt>
                <c:pt idx="187">
                  <c:v>0</c:v>
                </c:pt>
                <c:pt idx="188">
                  <c:v>0</c:v>
                </c:pt>
                <c:pt idx="189">
                  <c:v>0</c:v>
                </c:pt>
                <c:pt idx="190">
                  <c:v>0</c:v>
                </c:pt>
                <c:pt idx="191">
                  <c:v>0</c:v>
                </c:pt>
                <c:pt idx="192">
                  <c:v>0</c:v>
                </c:pt>
                <c:pt idx="193">
                  <c:v>0</c:v>
                </c:pt>
                <c:pt idx="194">
                  <c:v>0</c:v>
                </c:pt>
                <c:pt idx="195">
                  <c:v>0</c:v>
                </c:pt>
                <c:pt idx="196">
                  <c:v>0</c:v>
                </c:pt>
                <c:pt idx="197">
                  <c:v>0</c:v>
                </c:pt>
                <c:pt idx="198">
                  <c:v>0</c:v>
                </c:pt>
                <c:pt idx="199">
                  <c:v>0</c:v>
                </c:pt>
                <c:pt idx="200">
                  <c:v>0</c:v>
                </c:pt>
                <c:pt idx="201">
                  <c:v>0</c:v>
                </c:pt>
                <c:pt idx="202">
                  <c:v>0</c:v>
                </c:pt>
                <c:pt idx="203">
                  <c:v>0</c:v>
                </c:pt>
                <c:pt idx="204">
                  <c:v>0</c:v>
                </c:pt>
                <c:pt idx="205">
                  <c:v>0</c:v>
                </c:pt>
              </c:numCache>
            </c:numRef>
          </c:val>
          <c:smooth val="0"/>
          <c:extLst>
            <c:ext xmlns:c16="http://schemas.microsoft.com/office/drawing/2014/chart" uri="{C3380CC4-5D6E-409C-BE32-E72D297353CC}">
              <c16:uniqueId val="{00000000-31A9-4C9E-A922-84D02F5F2831}"/>
            </c:ext>
          </c:extLst>
        </c:ser>
        <c:ser>
          <c:idx val="1"/>
          <c:order val="1"/>
          <c:tx>
            <c:v>Coordinated tariffs ("Fortress North America")</c:v>
          </c:tx>
          <c:spPr>
            <a:ln w="38100">
              <a:solidFill>
                <a:schemeClr val="accent6">
                  <a:lumMod val="75000"/>
                </a:schemeClr>
              </a:solidFill>
            </a:ln>
          </c:spPr>
          <c:marker>
            <c:symbol val="none"/>
          </c:marker>
          <c:cat>
            <c:numRef>
              <c:f>'[5]Data5_KDE Calc'!$A$2:$A$207</c:f>
              <c:numCache>
                <c:formatCode>General</c:formatCode>
                <c:ptCount val="206"/>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pt idx="95">
                  <c:v>0</c:v>
                </c:pt>
                <c:pt idx="96">
                  <c:v>0</c:v>
                </c:pt>
                <c:pt idx="97">
                  <c:v>0</c:v>
                </c:pt>
                <c:pt idx="98">
                  <c:v>0</c:v>
                </c:pt>
                <c:pt idx="99">
                  <c:v>0</c:v>
                </c:pt>
                <c:pt idx="100">
                  <c:v>0</c:v>
                </c:pt>
                <c:pt idx="101">
                  <c:v>0</c:v>
                </c:pt>
                <c:pt idx="102">
                  <c:v>0</c:v>
                </c:pt>
                <c:pt idx="103">
                  <c:v>0</c:v>
                </c:pt>
                <c:pt idx="104">
                  <c:v>0</c:v>
                </c:pt>
                <c:pt idx="105">
                  <c:v>0</c:v>
                </c:pt>
                <c:pt idx="106">
                  <c:v>0</c:v>
                </c:pt>
                <c:pt idx="107">
                  <c:v>0</c:v>
                </c:pt>
                <c:pt idx="108">
                  <c:v>0</c:v>
                </c:pt>
                <c:pt idx="109">
                  <c:v>0</c:v>
                </c:pt>
                <c:pt idx="110">
                  <c:v>0</c:v>
                </c:pt>
                <c:pt idx="111">
                  <c:v>0</c:v>
                </c:pt>
                <c:pt idx="112">
                  <c:v>0</c:v>
                </c:pt>
                <c:pt idx="113">
                  <c:v>0</c:v>
                </c:pt>
                <c:pt idx="114">
                  <c:v>0</c:v>
                </c:pt>
                <c:pt idx="115">
                  <c:v>0</c:v>
                </c:pt>
                <c:pt idx="116">
                  <c:v>0</c:v>
                </c:pt>
                <c:pt idx="117">
                  <c:v>0</c:v>
                </c:pt>
                <c:pt idx="118">
                  <c:v>0</c:v>
                </c:pt>
                <c:pt idx="119">
                  <c:v>0</c:v>
                </c:pt>
                <c:pt idx="120">
                  <c:v>0</c:v>
                </c:pt>
                <c:pt idx="121">
                  <c:v>0</c:v>
                </c:pt>
                <c:pt idx="122">
                  <c:v>0</c:v>
                </c:pt>
                <c:pt idx="123">
                  <c:v>0</c:v>
                </c:pt>
                <c:pt idx="124">
                  <c:v>0</c:v>
                </c:pt>
                <c:pt idx="125">
                  <c:v>0</c:v>
                </c:pt>
                <c:pt idx="126">
                  <c:v>0</c:v>
                </c:pt>
                <c:pt idx="127">
                  <c:v>0</c:v>
                </c:pt>
                <c:pt idx="128">
                  <c:v>0</c:v>
                </c:pt>
                <c:pt idx="129">
                  <c:v>0</c:v>
                </c:pt>
                <c:pt idx="130">
                  <c:v>0</c:v>
                </c:pt>
                <c:pt idx="131">
                  <c:v>0</c:v>
                </c:pt>
                <c:pt idx="132">
                  <c:v>0</c:v>
                </c:pt>
                <c:pt idx="133">
                  <c:v>0</c:v>
                </c:pt>
                <c:pt idx="134">
                  <c:v>0</c:v>
                </c:pt>
                <c:pt idx="135">
                  <c:v>0</c:v>
                </c:pt>
                <c:pt idx="136">
                  <c:v>0</c:v>
                </c:pt>
                <c:pt idx="137">
                  <c:v>0</c:v>
                </c:pt>
                <c:pt idx="138">
                  <c:v>0</c:v>
                </c:pt>
                <c:pt idx="139">
                  <c:v>0</c:v>
                </c:pt>
                <c:pt idx="140">
                  <c:v>0</c:v>
                </c:pt>
                <c:pt idx="141">
                  <c:v>0</c:v>
                </c:pt>
                <c:pt idx="142">
                  <c:v>0</c:v>
                </c:pt>
                <c:pt idx="143">
                  <c:v>0</c:v>
                </c:pt>
                <c:pt idx="144">
                  <c:v>0</c:v>
                </c:pt>
                <c:pt idx="145">
                  <c:v>0</c:v>
                </c:pt>
                <c:pt idx="146">
                  <c:v>0</c:v>
                </c:pt>
                <c:pt idx="147">
                  <c:v>0</c:v>
                </c:pt>
                <c:pt idx="148">
                  <c:v>0</c:v>
                </c:pt>
                <c:pt idx="149">
                  <c:v>0</c:v>
                </c:pt>
                <c:pt idx="150">
                  <c:v>0</c:v>
                </c:pt>
                <c:pt idx="151">
                  <c:v>0</c:v>
                </c:pt>
                <c:pt idx="152">
                  <c:v>0</c:v>
                </c:pt>
                <c:pt idx="153">
                  <c:v>0</c:v>
                </c:pt>
                <c:pt idx="154">
                  <c:v>0</c:v>
                </c:pt>
                <c:pt idx="155">
                  <c:v>0</c:v>
                </c:pt>
                <c:pt idx="156">
                  <c:v>0</c:v>
                </c:pt>
                <c:pt idx="157">
                  <c:v>0</c:v>
                </c:pt>
                <c:pt idx="158">
                  <c:v>0</c:v>
                </c:pt>
                <c:pt idx="159">
                  <c:v>0</c:v>
                </c:pt>
                <c:pt idx="160">
                  <c:v>0</c:v>
                </c:pt>
                <c:pt idx="161">
                  <c:v>0</c:v>
                </c:pt>
                <c:pt idx="162">
                  <c:v>0</c:v>
                </c:pt>
                <c:pt idx="163">
                  <c:v>0</c:v>
                </c:pt>
                <c:pt idx="164">
                  <c:v>0</c:v>
                </c:pt>
                <c:pt idx="165">
                  <c:v>0</c:v>
                </c:pt>
                <c:pt idx="166">
                  <c:v>0</c:v>
                </c:pt>
                <c:pt idx="167">
                  <c:v>0</c:v>
                </c:pt>
                <c:pt idx="168">
                  <c:v>0</c:v>
                </c:pt>
                <c:pt idx="169">
                  <c:v>0</c:v>
                </c:pt>
                <c:pt idx="170">
                  <c:v>0</c:v>
                </c:pt>
                <c:pt idx="171">
                  <c:v>0</c:v>
                </c:pt>
                <c:pt idx="172">
                  <c:v>0</c:v>
                </c:pt>
                <c:pt idx="173">
                  <c:v>0</c:v>
                </c:pt>
                <c:pt idx="174">
                  <c:v>0</c:v>
                </c:pt>
                <c:pt idx="175">
                  <c:v>0</c:v>
                </c:pt>
                <c:pt idx="176">
                  <c:v>0</c:v>
                </c:pt>
                <c:pt idx="177">
                  <c:v>0</c:v>
                </c:pt>
                <c:pt idx="178">
                  <c:v>0</c:v>
                </c:pt>
                <c:pt idx="179">
                  <c:v>0</c:v>
                </c:pt>
                <c:pt idx="180">
                  <c:v>0</c:v>
                </c:pt>
                <c:pt idx="181">
                  <c:v>0</c:v>
                </c:pt>
                <c:pt idx="182">
                  <c:v>0</c:v>
                </c:pt>
                <c:pt idx="183">
                  <c:v>0</c:v>
                </c:pt>
                <c:pt idx="184">
                  <c:v>0</c:v>
                </c:pt>
                <c:pt idx="185">
                  <c:v>0</c:v>
                </c:pt>
                <c:pt idx="186">
                  <c:v>0</c:v>
                </c:pt>
                <c:pt idx="187">
                  <c:v>0</c:v>
                </c:pt>
                <c:pt idx="188">
                  <c:v>0</c:v>
                </c:pt>
                <c:pt idx="189">
                  <c:v>0</c:v>
                </c:pt>
                <c:pt idx="190">
                  <c:v>0</c:v>
                </c:pt>
                <c:pt idx="191">
                  <c:v>0</c:v>
                </c:pt>
                <c:pt idx="192">
                  <c:v>0</c:v>
                </c:pt>
                <c:pt idx="193">
                  <c:v>0</c:v>
                </c:pt>
                <c:pt idx="194">
                  <c:v>0</c:v>
                </c:pt>
                <c:pt idx="195">
                  <c:v>0</c:v>
                </c:pt>
                <c:pt idx="196">
                  <c:v>0</c:v>
                </c:pt>
                <c:pt idx="197">
                  <c:v>0</c:v>
                </c:pt>
                <c:pt idx="198">
                  <c:v>0</c:v>
                </c:pt>
                <c:pt idx="199">
                  <c:v>0</c:v>
                </c:pt>
                <c:pt idx="200">
                  <c:v>0</c:v>
                </c:pt>
                <c:pt idx="201">
                  <c:v>0</c:v>
                </c:pt>
                <c:pt idx="202">
                  <c:v>0</c:v>
                </c:pt>
                <c:pt idx="203">
                  <c:v>0</c:v>
                </c:pt>
                <c:pt idx="204">
                  <c:v>0</c:v>
                </c:pt>
                <c:pt idx="205">
                  <c:v>0</c:v>
                </c:pt>
              </c:numCache>
            </c:numRef>
          </c:cat>
          <c:val>
            <c:numRef>
              <c:f>'[5]Data5_KDE Calc'!$C$2:$C$207</c:f>
              <c:numCache>
                <c:formatCode>General</c:formatCode>
                <c:ptCount val="206"/>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pt idx="95">
                  <c:v>0</c:v>
                </c:pt>
                <c:pt idx="96">
                  <c:v>0</c:v>
                </c:pt>
                <c:pt idx="97">
                  <c:v>0</c:v>
                </c:pt>
                <c:pt idx="98">
                  <c:v>0</c:v>
                </c:pt>
                <c:pt idx="99">
                  <c:v>0</c:v>
                </c:pt>
                <c:pt idx="100">
                  <c:v>0</c:v>
                </c:pt>
                <c:pt idx="101">
                  <c:v>0</c:v>
                </c:pt>
                <c:pt idx="102">
                  <c:v>0</c:v>
                </c:pt>
                <c:pt idx="103">
                  <c:v>0</c:v>
                </c:pt>
                <c:pt idx="104">
                  <c:v>0</c:v>
                </c:pt>
                <c:pt idx="105">
                  <c:v>0</c:v>
                </c:pt>
                <c:pt idx="106">
                  <c:v>0</c:v>
                </c:pt>
                <c:pt idx="107">
                  <c:v>0</c:v>
                </c:pt>
                <c:pt idx="108">
                  <c:v>0</c:v>
                </c:pt>
                <c:pt idx="109">
                  <c:v>0</c:v>
                </c:pt>
                <c:pt idx="110">
                  <c:v>0</c:v>
                </c:pt>
                <c:pt idx="111">
                  <c:v>0</c:v>
                </c:pt>
                <c:pt idx="112">
                  <c:v>0</c:v>
                </c:pt>
                <c:pt idx="113">
                  <c:v>0</c:v>
                </c:pt>
                <c:pt idx="114">
                  <c:v>0</c:v>
                </c:pt>
                <c:pt idx="115">
                  <c:v>0</c:v>
                </c:pt>
                <c:pt idx="116">
                  <c:v>0</c:v>
                </c:pt>
                <c:pt idx="117">
                  <c:v>0</c:v>
                </c:pt>
                <c:pt idx="118">
                  <c:v>0</c:v>
                </c:pt>
                <c:pt idx="119">
                  <c:v>0</c:v>
                </c:pt>
                <c:pt idx="120">
                  <c:v>0</c:v>
                </c:pt>
                <c:pt idx="121">
                  <c:v>0</c:v>
                </c:pt>
                <c:pt idx="122">
                  <c:v>0</c:v>
                </c:pt>
                <c:pt idx="123">
                  <c:v>0</c:v>
                </c:pt>
                <c:pt idx="124">
                  <c:v>0</c:v>
                </c:pt>
                <c:pt idx="125">
                  <c:v>0</c:v>
                </c:pt>
                <c:pt idx="126">
                  <c:v>0</c:v>
                </c:pt>
                <c:pt idx="127">
                  <c:v>0</c:v>
                </c:pt>
                <c:pt idx="128">
                  <c:v>0</c:v>
                </c:pt>
                <c:pt idx="129">
                  <c:v>0</c:v>
                </c:pt>
                <c:pt idx="130">
                  <c:v>0</c:v>
                </c:pt>
                <c:pt idx="131">
                  <c:v>0</c:v>
                </c:pt>
                <c:pt idx="132">
                  <c:v>0</c:v>
                </c:pt>
                <c:pt idx="133">
                  <c:v>0</c:v>
                </c:pt>
                <c:pt idx="134">
                  <c:v>0</c:v>
                </c:pt>
                <c:pt idx="135">
                  <c:v>0</c:v>
                </c:pt>
                <c:pt idx="136">
                  <c:v>0</c:v>
                </c:pt>
                <c:pt idx="137">
                  <c:v>0</c:v>
                </c:pt>
                <c:pt idx="138">
                  <c:v>0</c:v>
                </c:pt>
                <c:pt idx="139">
                  <c:v>0</c:v>
                </c:pt>
                <c:pt idx="140">
                  <c:v>0</c:v>
                </c:pt>
                <c:pt idx="141">
                  <c:v>0</c:v>
                </c:pt>
                <c:pt idx="142">
                  <c:v>0</c:v>
                </c:pt>
                <c:pt idx="143">
                  <c:v>0</c:v>
                </c:pt>
                <c:pt idx="144">
                  <c:v>0</c:v>
                </c:pt>
                <c:pt idx="145">
                  <c:v>0</c:v>
                </c:pt>
                <c:pt idx="146">
                  <c:v>0</c:v>
                </c:pt>
                <c:pt idx="147">
                  <c:v>0</c:v>
                </c:pt>
                <c:pt idx="148">
                  <c:v>0</c:v>
                </c:pt>
                <c:pt idx="149">
                  <c:v>0</c:v>
                </c:pt>
                <c:pt idx="150">
                  <c:v>0</c:v>
                </c:pt>
                <c:pt idx="151">
                  <c:v>0</c:v>
                </c:pt>
                <c:pt idx="152">
                  <c:v>0</c:v>
                </c:pt>
                <c:pt idx="153">
                  <c:v>0</c:v>
                </c:pt>
                <c:pt idx="154">
                  <c:v>0</c:v>
                </c:pt>
                <c:pt idx="155">
                  <c:v>0</c:v>
                </c:pt>
                <c:pt idx="156">
                  <c:v>0</c:v>
                </c:pt>
                <c:pt idx="157">
                  <c:v>0</c:v>
                </c:pt>
                <c:pt idx="158">
                  <c:v>0</c:v>
                </c:pt>
                <c:pt idx="159">
                  <c:v>0</c:v>
                </c:pt>
                <c:pt idx="160">
                  <c:v>0</c:v>
                </c:pt>
                <c:pt idx="161">
                  <c:v>0</c:v>
                </c:pt>
                <c:pt idx="162">
                  <c:v>0</c:v>
                </c:pt>
                <c:pt idx="163">
                  <c:v>0</c:v>
                </c:pt>
                <c:pt idx="164">
                  <c:v>0</c:v>
                </c:pt>
                <c:pt idx="165">
                  <c:v>0</c:v>
                </c:pt>
                <c:pt idx="166">
                  <c:v>0</c:v>
                </c:pt>
                <c:pt idx="167">
                  <c:v>0</c:v>
                </c:pt>
                <c:pt idx="168">
                  <c:v>0</c:v>
                </c:pt>
                <c:pt idx="169">
                  <c:v>0</c:v>
                </c:pt>
                <c:pt idx="170">
                  <c:v>0</c:v>
                </c:pt>
                <c:pt idx="171">
                  <c:v>0</c:v>
                </c:pt>
                <c:pt idx="172">
                  <c:v>0</c:v>
                </c:pt>
                <c:pt idx="173">
                  <c:v>0</c:v>
                </c:pt>
                <c:pt idx="174">
                  <c:v>0</c:v>
                </c:pt>
                <c:pt idx="175">
                  <c:v>0</c:v>
                </c:pt>
                <c:pt idx="176">
                  <c:v>0</c:v>
                </c:pt>
                <c:pt idx="177">
                  <c:v>0</c:v>
                </c:pt>
                <c:pt idx="178">
                  <c:v>0</c:v>
                </c:pt>
                <c:pt idx="179">
                  <c:v>0</c:v>
                </c:pt>
                <c:pt idx="180">
                  <c:v>0</c:v>
                </c:pt>
                <c:pt idx="181">
                  <c:v>0</c:v>
                </c:pt>
                <c:pt idx="182">
                  <c:v>0</c:v>
                </c:pt>
                <c:pt idx="183">
                  <c:v>0</c:v>
                </c:pt>
                <c:pt idx="184">
                  <c:v>0</c:v>
                </c:pt>
                <c:pt idx="185">
                  <c:v>0</c:v>
                </c:pt>
                <c:pt idx="186">
                  <c:v>0</c:v>
                </c:pt>
                <c:pt idx="187">
                  <c:v>0</c:v>
                </c:pt>
                <c:pt idx="188">
                  <c:v>0</c:v>
                </c:pt>
                <c:pt idx="189">
                  <c:v>0</c:v>
                </c:pt>
                <c:pt idx="190">
                  <c:v>0</c:v>
                </c:pt>
                <c:pt idx="191">
                  <c:v>0</c:v>
                </c:pt>
                <c:pt idx="192">
                  <c:v>0</c:v>
                </c:pt>
                <c:pt idx="193">
                  <c:v>0</c:v>
                </c:pt>
                <c:pt idx="194">
                  <c:v>0</c:v>
                </c:pt>
                <c:pt idx="195">
                  <c:v>0</c:v>
                </c:pt>
                <c:pt idx="196">
                  <c:v>0</c:v>
                </c:pt>
                <c:pt idx="197">
                  <c:v>0</c:v>
                </c:pt>
                <c:pt idx="198">
                  <c:v>0</c:v>
                </c:pt>
                <c:pt idx="199">
                  <c:v>0</c:v>
                </c:pt>
                <c:pt idx="200">
                  <c:v>0</c:v>
                </c:pt>
                <c:pt idx="201">
                  <c:v>0</c:v>
                </c:pt>
                <c:pt idx="202">
                  <c:v>0</c:v>
                </c:pt>
                <c:pt idx="203">
                  <c:v>0</c:v>
                </c:pt>
                <c:pt idx="204">
                  <c:v>0</c:v>
                </c:pt>
                <c:pt idx="205">
                  <c:v>0</c:v>
                </c:pt>
              </c:numCache>
            </c:numRef>
          </c:val>
          <c:smooth val="0"/>
          <c:extLst>
            <c:ext xmlns:c16="http://schemas.microsoft.com/office/drawing/2014/chart" uri="{C3380CC4-5D6E-409C-BE32-E72D297353CC}">
              <c16:uniqueId val="{00000001-31A9-4C9E-A922-84D02F5F2831}"/>
            </c:ext>
          </c:extLst>
        </c:ser>
        <c:dLbls>
          <c:showLegendKey val="0"/>
          <c:showVal val="0"/>
          <c:showCatName val="0"/>
          <c:showSerName val="0"/>
          <c:showPercent val="0"/>
          <c:showBubbleSize val="0"/>
        </c:dLbls>
        <c:smooth val="0"/>
        <c:axId val="48650112"/>
        <c:axId val="48672768"/>
      </c:lineChart>
      <c:catAx>
        <c:axId val="48650112"/>
        <c:scaling>
          <c:orientation val="minMax"/>
        </c:scaling>
        <c:delete val="0"/>
        <c:axPos val="b"/>
        <c:majorGridlines>
          <c:spPr>
            <a:ln w="9525">
              <a:noFill/>
              <a:prstDash val="dash"/>
            </a:ln>
          </c:spPr>
        </c:majorGridlines>
        <c:numFmt formatCode="General" sourceLinked="1"/>
        <c:majorTickMark val="out"/>
        <c:minorTickMark val="none"/>
        <c:tickLblPos val="nextTo"/>
        <c:spPr>
          <a:ln w="12700">
            <a:solidFill>
              <a:schemeClr val="tx1"/>
            </a:solidFill>
          </a:ln>
        </c:spPr>
        <c:txPr>
          <a:bodyPr/>
          <a:lstStyle/>
          <a:p>
            <a:pPr algn="ctr">
              <a:defRPr/>
            </a:pPr>
            <a:endParaRPr lang="en-US"/>
          </a:p>
        </c:txPr>
        <c:crossAx val="48672768"/>
        <c:crosses val="autoZero"/>
        <c:auto val="1"/>
        <c:lblAlgn val="ctr"/>
        <c:lblOffset val="100"/>
        <c:tickLblSkip val="10"/>
        <c:tickMarkSkip val="10"/>
        <c:noMultiLvlLbl val="0"/>
      </c:catAx>
      <c:valAx>
        <c:axId val="48672768"/>
        <c:scaling>
          <c:orientation val="minMax"/>
          <c:max val="2.5499999999999998"/>
          <c:min val="0"/>
        </c:scaling>
        <c:delete val="0"/>
        <c:axPos val="l"/>
        <c:majorGridlines>
          <c:spPr>
            <a:ln w="9525">
              <a:noFill/>
              <a:prstDash val="dash"/>
            </a:ln>
          </c:spPr>
        </c:majorGridlines>
        <c:numFmt formatCode="0.0" sourceLinked="0"/>
        <c:majorTickMark val="out"/>
        <c:minorTickMark val="none"/>
        <c:tickLblPos val="nextTo"/>
        <c:spPr>
          <a:ln w="12700">
            <a:solidFill>
              <a:schemeClr val="tx1"/>
            </a:solidFill>
          </a:ln>
        </c:spPr>
        <c:crossAx val="48650112"/>
        <c:crosses val="autoZero"/>
        <c:crossBetween val="between"/>
      </c:valAx>
      <c:spPr>
        <a:solidFill>
          <a:srgbClr val="FFFFFF"/>
        </a:solidFill>
      </c:spPr>
    </c:plotArea>
    <c:legend>
      <c:legendPos val="b"/>
      <c:layout>
        <c:manualLayout>
          <c:xMode val="edge"/>
          <c:yMode val="edge"/>
          <c:x val="0.59173384634690485"/>
          <c:y val="3.294835641101769E-2"/>
          <c:w val="0.37205681834451637"/>
          <c:h val="0.10422110236220472"/>
        </c:manualLayout>
      </c:layout>
      <c:overlay val="0"/>
      <c:txPr>
        <a:bodyPr/>
        <a:lstStyle/>
        <a:p>
          <a:pPr>
            <a:defRPr>
              <a:solidFill>
                <a:sysClr val="windowText" lastClr="000000"/>
              </a:solidFill>
            </a:defRPr>
          </a:pPr>
          <a:endParaRPr lang="en-US"/>
        </a:p>
      </c:txPr>
    </c:legend>
    <c:plotVisOnly val="1"/>
    <c:dispBlanksAs val="zero"/>
    <c:showDLblsOverMax val="1"/>
  </c:chart>
  <c:spPr>
    <a:solidFill>
      <a:srgbClr val="FFFFFF"/>
    </a:solidFill>
    <a:ln w="9525">
      <a:noFill/>
      <a:prstDash val="solid"/>
    </a:ln>
  </c:spPr>
  <c:txPr>
    <a:bodyPr/>
    <a:lstStyle/>
    <a:p>
      <a:pPr algn="ctr">
        <a:defRPr lang="en-US" sz="1200" b="0" i="0" u="none" strike="noStrike" kern="1200" baseline="0">
          <a:solidFill>
            <a:srgbClr val="000000"/>
          </a:solidFill>
          <a:latin typeface="Arial" panose="020B0604020202020204" pitchFamily="34" charset="0"/>
          <a:ea typeface="+mn-ea"/>
          <a:cs typeface="Arial" panose="020B0604020202020204" pitchFamily="34" charset="0"/>
        </a:defRPr>
      </a:pPr>
      <a:endParaRPr lang="en-US"/>
    </a:p>
  </c:txPr>
  <c:printSettings>
    <c:headerFooter/>
    <c:pageMargins b="0.75" l="0.7" r="0.7" t="0.75" header="0.3" footer="0.3"/>
    <c:pageSetup/>
  </c:printSettings>
  <c:userShapes r:id="rId1"/>
</c:chartSpace>
</file>

<file path=xl/charts/chart1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4.9950313843168351E-2"/>
          <c:y val="0.18069108561111383"/>
          <c:w val="0.42268106938893951"/>
          <c:h val="0.63289821308348815"/>
        </c:manualLayout>
      </c:layout>
      <c:barChart>
        <c:barDir val="bar"/>
        <c:grouping val="stacked"/>
        <c:varyColors val="0"/>
        <c:ser>
          <c:idx val="1"/>
          <c:order val="0"/>
          <c:tx>
            <c:strRef>
              <c:f>Data5!$C$2</c:f>
              <c:strCache>
                <c:ptCount val="1"/>
                <c:pt idx="0">
                  <c:v>Contribution from real tariff revenue</c:v>
                </c:pt>
              </c:strCache>
            </c:strRef>
          </c:tx>
          <c:spPr>
            <a:solidFill>
              <a:srgbClr val="6DBDE1"/>
            </a:solidFill>
            <a:ln>
              <a:solidFill>
                <a:srgbClr val="6DBDE1"/>
              </a:solidFill>
            </a:ln>
          </c:spPr>
          <c:invertIfNegative val="0"/>
          <c:cat>
            <c:strRef>
              <c:f>Data5!$A$3:$A$52</c:f>
              <c:strCache>
                <c:ptCount val="50"/>
                <c:pt idx="0">
                  <c:v>NJ</c:v>
                </c:pt>
                <c:pt idx="1">
                  <c:v>WA</c:v>
                </c:pt>
                <c:pt idx="2">
                  <c:v>DE</c:v>
                </c:pt>
                <c:pt idx="3">
                  <c:v>FL</c:v>
                </c:pt>
                <c:pt idx="4">
                  <c:v>NY</c:v>
                </c:pt>
                <c:pt idx="5">
                  <c:v>HI</c:v>
                </c:pt>
                <c:pt idx="6">
                  <c:v>MD</c:v>
                </c:pt>
                <c:pt idx="7">
                  <c:v>CT</c:v>
                </c:pt>
                <c:pt idx="8">
                  <c:v>RI</c:v>
                </c:pt>
                <c:pt idx="9">
                  <c:v>SC</c:v>
                </c:pt>
                <c:pt idx="10">
                  <c:v>CA</c:v>
                </c:pt>
                <c:pt idx="11">
                  <c:v>VA</c:v>
                </c:pt>
                <c:pt idx="12">
                  <c:v>GA</c:v>
                </c:pt>
                <c:pt idx="13">
                  <c:v>MA</c:v>
                </c:pt>
                <c:pt idx="14">
                  <c:v>PA</c:v>
                </c:pt>
                <c:pt idx="15">
                  <c:v>LA</c:v>
                </c:pt>
                <c:pt idx="16">
                  <c:v>TN</c:v>
                </c:pt>
                <c:pt idx="17">
                  <c:v>OR</c:v>
                </c:pt>
                <c:pt idx="18">
                  <c:v>NV</c:v>
                </c:pt>
                <c:pt idx="19">
                  <c:v>VT</c:v>
                </c:pt>
                <c:pt idx="20">
                  <c:v>AZ</c:v>
                </c:pt>
                <c:pt idx="21">
                  <c:v>MI</c:v>
                </c:pt>
                <c:pt idx="22">
                  <c:v>IL</c:v>
                </c:pt>
                <c:pt idx="23">
                  <c:v>ME</c:v>
                </c:pt>
                <c:pt idx="24">
                  <c:v>NH</c:v>
                </c:pt>
                <c:pt idx="25">
                  <c:v>MO</c:v>
                </c:pt>
                <c:pt idx="26">
                  <c:v>MS</c:v>
                </c:pt>
                <c:pt idx="27">
                  <c:v>NC</c:v>
                </c:pt>
                <c:pt idx="28">
                  <c:v>AL</c:v>
                </c:pt>
                <c:pt idx="29">
                  <c:v>UT</c:v>
                </c:pt>
                <c:pt idx="30">
                  <c:v>KY</c:v>
                </c:pt>
                <c:pt idx="31">
                  <c:v>OH</c:v>
                </c:pt>
                <c:pt idx="32">
                  <c:v>CO</c:v>
                </c:pt>
                <c:pt idx="33">
                  <c:v>MN</c:v>
                </c:pt>
                <c:pt idx="34">
                  <c:v>WI</c:v>
                </c:pt>
                <c:pt idx="35">
                  <c:v>ID</c:v>
                </c:pt>
                <c:pt idx="36">
                  <c:v>AR</c:v>
                </c:pt>
                <c:pt idx="37">
                  <c:v>IN</c:v>
                </c:pt>
                <c:pt idx="38">
                  <c:v>TX</c:v>
                </c:pt>
                <c:pt idx="39">
                  <c:v>KS</c:v>
                </c:pt>
                <c:pt idx="40">
                  <c:v>NE</c:v>
                </c:pt>
                <c:pt idx="41">
                  <c:v>IA</c:v>
                </c:pt>
                <c:pt idx="42">
                  <c:v>SD</c:v>
                </c:pt>
                <c:pt idx="43">
                  <c:v>NM</c:v>
                </c:pt>
                <c:pt idx="44">
                  <c:v>WV</c:v>
                </c:pt>
                <c:pt idx="45">
                  <c:v>MT</c:v>
                </c:pt>
                <c:pt idx="46">
                  <c:v>OK</c:v>
                </c:pt>
                <c:pt idx="47">
                  <c:v>AK</c:v>
                </c:pt>
                <c:pt idx="48">
                  <c:v>ND</c:v>
                </c:pt>
                <c:pt idx="49">
                  <c:v>WY</c:v>
                </c:pt>
              </c:strCache>
            </c:strRef>
          </c:cat>
          <c:val>
            <c:numRef>
              <c:f>Data5!$C$3:$C$52</c:f>
              <c:numCache>
                <c:formatCode>General</c:formatCode>
                <c:ptCount val="50"/>
                <c:pt idx="0">
                  <c:v>-0.1758279036075806</c:v>
                </c:pt>
                <c:pt idx="1">
                  <c:v>-0.1589299712558484</c:v>
                </c:pt>
                <c:pt idx="2">
                  <c:v>-0.14740595112689514</c:v>
                </c:pt>
                <c:pt idx="3">
                  <c:v>-0.22409438182975761</c:v>
                </c:pt>
                <c:pt idx="4">
                  <c:v>-0.12170314210690292</c:v>
                </c:pt>
                <c:pt idx="5">
                  <c:v>-0.16471161460031725</c:v>
                </c:pt>
                <c:pt idx="6">
                  <c:v>-0.16462170393494968</c:v>
                </c:pt>
                <c:pt idx="7">
                  <c:v>-0.13208794743074304</c:v>
                </c:pt>
                <c:pt idx="8">
                  <c:v>-0.20706255011280983</c:v>
                </c:pt>
                <c:pt idx="9">
                  <c:v>-0.25281624262490354</c:v>
                </c:pt>
                <c:pt idx="10">
                  <c:v>-0.16012181362794076</c:v>
                </c:pt>
                <c:pt idx="11">
                  <c:v>-0.1601819523428723</c:v>
                </c:pt>
                <c:pt idx="12">
                  <c:v>-0.21086353230642474</c:v>
                </c:pt>
                <c:pt idx="13">
                  <c:v>-0.14003933719047817</c:v>
                </c:pt>
                <c:pt idx="14">
                  <c:v>-0.18786545537864169</c:v>
                </c:pt>
                <c:pt idx="15">
                  <c:v>-0.15046916801884613</c:v>
                </c:pt>
                <c:pt idx="16">
                  <c:v>-0.20517507630452769</c:v>
                </c:pt>
                <c:pt idx="17">
                  <c:v>-0.1714304612343085</c:v>
                </c:pt>
                <c:pt idx="18">
                  <c:v>-0.18722971387152709</c:v>
                </c:pt>
                <c:pt idx="19">
                  <c:v>-0.23614384651605891</c:v>
                </c:pt>
                <c:pt idx="20">
                  <c:v>-0.18251705307965838</c:v>
                </c:pt>
                <c:pt idx="21">
                  <c:v>-0.18576817253468203</c:v>
                </c:pt>
                <c:pt idx="22">
                  <c:v>-0.17819835294053382</c:v>
                </c:pt>
                <c:pt idx="23">
                  <c:v>-0.23582684658490538</c:v>
                </c:pt>
                <c:pt idx="24">
                  <c:v>-0.1961925032257168</c:v>
                </c:pt>
                <c:pt idx="25">
                  <c:v>-0.19937667759605426</c:v>
                </c:pt>
                <c:pt idx="26">
                  <c:v>-0.24906276666563165</c:v>
                </c:pt>
                <c:pt idx="27">
                  <c:v>-0.19932336733323286</c:v>
                </c:pt>
                <c:pt idx="28">
                  <c:v>-0.21530730995444081</c:v>
                </c:pt>
                <c:pt idx="29">
                  <c:v>-0.21106992092723414</c:v>
                </c:pt>
                <c:pt idx="30">
                  <c:v>-0.2139957513486363</c:v>
                </c:pt>
                <c:pt idx="31">
                  <c:v>-0.18818309636481712</c:v>
                </c:pt>
                <c:pt idx="32">
                  <c:v>-0.1676288214805236</c:v>
                </c:pt>
                <c:pt idx="33">
                  <c:v>-0.1801788894191842</c:v>
                </c:pt>
                <c:pt idx="34">
                  <c:v>-0.20878333103385815</c:v>
                </c:pt>
                <c:pt idx="35">
                  <c:v>-0.21237870180403157</c:v>
                </c:pt>
                <c:pt idx="36">
                  <c:v>-0.23086594034813523</c:v>
                </c:pt>
                <c:pt idx="37">
                  <c:v>-0.19504123531256418</c:v>
                </c:pt>
                <c:pt idx="38">
                  <c:v>-0.18353168726361246</c:v>
                </c:pt>
                <c:pt idx="39">
                  <c:v>-0.19296813791327827</c:v>
                </c:pt>
                <c:pt idx="40">
                  <c:v>-0.18509446525574752</c:v>
                </c:pt>
                <c:pt idx="41">
                  <c:v>-0.18525899367303056</c:v>
                </c:pt>
                <c:pt idx="42">
                  <c:v>-0.17835259205775816</c:v>
                </c:pt>
                <c:pt idx="43">
                  <c:v>-0.17651823315955945</c:v>
                </c:pt>
                <c:pt idx="44">
                  <c:v>-0.19070890087584036</c:v>
                </c:pt>
                <c:pt idx="45">
                  <c:v>-0.23029322788619166</c:v>
                </c:pt>
                <c:pt idx="46">
                  <c:v>-0.18807045149284729</c:v>
                </c:pt>
                <c:pt idx="47">
                  <c:v>-9.7868532184045676E-2</c:v>
                </c:pt>
                <c:pt idx="48">
                  <c:v>-0.1232161354305818</c:v>
                </c:pt>
                <c:pt idx="49">
                  <c:v>-0.15490378466639187</c:v>
                </c:pt>
              </c:numCache>
            </c:numRef>
          </c:val>
          <c:extLst>
            <c:ext xmlns:c16="http://schemas.microsoft.com/office/drawing/2014/chart" uri="{C3380CC4-5D6E-409C-BE32-E72D297353CC}">
              <c16:uniqueId val="{00000000-88A2-465C-94CC-7A9E058E511A}"/>
            </c:ext>
          </c:extLst>
        </c:ser>
        <c:ser>
          <c:idx val="0"/>
          <c:order val="1"/>
          <c:tx>
            <c:strRef>
              <c:f>Data5!$B$2</c:f>
              <c:strCache>
                <c:ptCount val="1"/>
                <c:pt idx="0">
                  <c:v>Contribution from real factor income</c:v>
                </c:pt>
              </c:strCache>
            </c:strRef>
          </c:tx>
          <c:spPr>
            <a:solidFill>
              <a:srgbClr val="C3362B"/>
            </a:solidFill>
            <a:ln>
              <a:solidFill>
                <a:srgbClr val="C3362B"/>
              </a:solidFill>
            </a:ln>
          </c:spPr>
          <c:invertIfNegative val="0"/>
          <c:cat>
            <c:strRef>
              <c:f>Data5!$A$3:$A$52</c:f>
              <c:strCache>
                <c:ptCount val="50"/>
                <c:pt idx="0">
                  <c:v>NJ</c:v>
                </c:pt>
                <c:pt idx="1">
                  <c:v>WA</c:v>
                </c:pt>
                <c:pt idx="2">
                  <c:v>DE</c:v>
                </c:pt>
                <c:pt idx="3">
                  <c:v>FL</c:v>
                </c:pt>
                <c:pt idx="4">
                  <c:v>NY</c:v>
                </c:pt>
                <c:pt idx="5">
                  <c:v>HI</c:v>
                </c:pt>
                <c:pt idx="6">
                  <c:v>MD</c:v>
                </c:pt>
                <c:pt idx="7">
                  <c:v>CT</c:v>
                </c:pt>
                <c:pt idx="8">
                  <c:v>RI</c:v>
                </c:pt>
                <c:pt idx="9">
                  <c:v>SC</c:v>
                </c:pt>
                <c:pt idx="10">
                  <c:v>CA</c:v>
                </c:pt>
                <c:pt idx="11">
                  <c:v>VA</c:v>
                </c:pt>
                <c:pt idx="12">
                  <c:v>GA</c:v>
                </c:pt>
                <c:pt idx="13">
                  <c:v>MA</c:v>
                </c:pt>
                <c:pt idx="14">
                  <c:v>PA</c:v>
                </c:pt>
                <c:pt idx="15">
                  <c:v>LA</c:v>
                </c:pt>
                <c:pt idx="16">
                  <c:v>TN</c:v>
                </c:pt>
                <c:pt idx="17">
                  <c:v>OR</c:v>
                </c:pt>
                <c:pt idx="18">
                  <c:v>NV</c:v>
                </c:pt>
                <c:pt idx="19">
                  <c:v>VT</c:v>
                </c:pt>
                <c:pt idx="20">
                  <c:v>AZ</c:v>
                </c:pt>
                <c:pt idx="21">
                  <c:v>MI</c:v>
                </c:pt>
                <c:pt idx="22">
                  <c:v>IL</c:v>
                </c:pt>
                <c:pt idx="23">
                  <c:v>ME</c:v>
                </c:pt>
                <c:pt idx="24">
                  <c:v>NH</c:v>
                </c:pt>
                <c:pt idx="25">
                  <c:v>MO</c:v>
                </c:pt>
                <c:pt idx="26">
                  <c:v>MS</c:v>
                </c:pt>
                <c:pt idx="27">
                  <c:v>NC</c:v>
                </c:pt>
                <c:pt idx="28">
                  <c:v>AL</c:v>
                </c:pt>
                <c:pt idx="29">
                  <c:v>UT</c:v>
                </c:pt>
                <c:pt idx="30">
                  <c:v>KY</c:v>
                </c:pt>
                <c:pt idx="31">
                  <c:v>OH</c:v>
                </c:pt>
                <c:pt idx="32">
                  <c:v>CO</c:v>
                </c:pt>
                <c:pt idx="33">
                  <c:v>MN</c:v>
                </c:pt>
                <c:pt idx="34">
                  <c:v>WI</c:v>
                </c:pt>
                <c:pt idx="35">
                  <c:v>ID</c:v>
                </c:pt>
                <c:pt idx="36">
                  <c:v>AR</c:v>
                </c:pt>
                <c:pt idx="37">
                  <c:v>IN</c:v>
                </c:pt>
                <c:pt idx="38">
                  <c:v>TX</c:v>
                </c:pt>
                <c:pt idx="39">
                  <c:v>KS</c:v>
                </c:pt>
                <c:pt idx="40">
                  <c:v>NE</c:v>
                </c:pt>
                <c:pt idx="41">
                  <c:v>IA</c:v>
                </c:pt>
                <c:pt idx="42">
                  <c:v>SD</c:v>
                </c:pt>
                <c:pt idx="43">
                  <c:v>NM</c:v>
                </c:pt>
                <c:pt idx="44">
                  <c:v>WV</c:v>
                </c:pt>
                <c:pt idx="45">
                  <c:v>MT</c:v>
                </c:pt>
                <c:pt idx="46">
                  <c:v>OK</c:v>
                </c:pt>
                <c:pt idx="47">
                  <c:v>AK</c:v>
                </c:pt>
                <c:pt idx="48">
                  <c:v>ND</c:v>
                </c:pt>
                <c:pt idx="49">
                  <c:v>WY</c:v>
                </c:pt>
              </c:strCache>
            </c:strRef>
          </c:cat>
          <c:val>
            <c:numRef>
              <c:f>Data5!$B$3:$B$52</c:f>
              <c:numCache>
                <c:formatCode>General</c:formatCode>
                <c:ptCount val="50"/>
                <c:pt idx="0">
                  <c:v>-1.8093558033175503</c:v>
                </c:pt>
                <c:pt idx="1">
                  <c:v>-1.6405423825490391</c:v>
                </c:pt>
                <c:pt idx="2">
                  <c:v>-1.6091175795540917</c:v>
                </c:pt>
                <c:pt idx="3">
                  <c:v>-1.2080711566490447</c:v>
                </c:pt>
                <c:pt idx="4">
                  <c:v>-1.2172985653837141</c:v>
                </c:pt>
                <c:pt idx="5">
                  <c:v>-1.169429595998221</c:v>
                </c:pt>
                <c:pt idx="6">
                  <c:v>-1.0638231096215787</c:v>
                </c:pt>
                <c:pt idx="7">
                  <c:v>-0.98568816161223527</c:v>
                </c:pt>
                <c:pt idx="8">
                  <c:v>-0.84613307231097612</c:v>
                </c:pt>
                <c:pt idx="9">
                  <c:v>-0.77427801799629392</c:v>
                </c:pt>
                <c:pt idx="10">
                  <c:v>-0.86298737709873796</c:v>
                </c:pt>
                <c:pt idx="11">
                  <c:v>-0.85166652084564243</c:v>
                </c:pt>
                <c:pt idx="12">
                  <c:v>-0.79883613226376027</c:v>
                </c:pt>
                <c:pt idx="13">
                  <c:v>-0.8569014351512807</c:v>
                </c:pt>
                <c:pt idx="14">
                  <c:v>-0.77232976646101315</c:v>
                </c:pt>
                <c:pt idx="15">
                  <c:v>-0.76106925662022284</c:v>
                </c:pt>
                <c:pt idx="16">
                  <c:v>-0.62572385946771192</c:v>
                </c:pt>
                <c:pt idx="17">
                  <c:v>-0.56705419206979712</c:v>
                </c:pt>
                <c:pt idx="18">
                  <c:v>-0.51969810694145879</c:v>
                </c:pt>
                <c:pt idx="19">
                  <c:v>-0.43052528930288358</c:v>
                </c:pt>
                <c:pt idx="20">
                  <c:v>-0.44449922957101362</c:v>
                </c:pt>
                <c:pt idx="21">
                  <c:v>-0.43599548855242265</c:v>
                </c:pt>
                <c:pt idx="22">
                  <c:v>-0.44326014999289137</c:v>
                </c:pt>
                <c:pt idx="23">
                  <c:v>-0.38204584153428667</c:v>
                </c:pt>
                <c:pt idx="24">
                  <c:v>-0.41712428723736417</c:v>
                </c:pt>
                <c:pt idx="25">
                  <c:v>-0.38935504810756305</c:v>
                </c:pt>
                <c:pt idx="26">
                  <c:v>-0.31460127972842067</c:v>
                </c:pt>
                <c:pt idx="27">
                  <c:v>-0.34066820727223668</c:v>
                </c:pt>
                <c:pt idx="28">
                  <c:v>-0.31954383473614378</c:v>
                </c:pt>
                <c:pt idx="29">
                  <c:v>-0.27387748329128231</c:v>
                </c:pt>
                <c:pt idx="30">
                  <c:v>-0.25464106838293532</c:v>
                </c:pt>
                <c:pt idx="31">
                  <c:v>-0.25464248080914931</c:v>
                </c:pt>
                <c:pt idx="32">
                  <c:v>-0.2365482191359366</c:v>
                </c:pt>
                <c:pt idx="33">
                  <c:v>-0.17300008516348436</c:v>
                </c:pt>
                <c:pt idx="34">
                  <c:v>-0.1385466244230627</c:v>
                </c:pt>
                <c:pt idx="35">
                  <c:v>-0.10694035611152534</c:v>
                </c:pt>
                <c:pt idx="36">
                  <c:v>-5.8034705497344907E-2</c:v>
                </c:pt>
                <c:pt idx="37">
                  <c:v>-8.953856470440659E-2</c:v>
                </c:pt>
                <c:pt idx="38">
                  <c:v>-5.2107893379131132E-2</c:v>
                </c:pt>
                <c:pt idx="39">
                  <c:v>-3.6927590725573167E-2</c:v>
                </c:pt>
                <c:pt idx="40">
                  <c:v>-1.2387702108956775E-2</c:v>
                </c:pt>
                <c:pt idx="41">
                  <c:v>0.12098131188411487</c:v>
                </c:pt>
                <c:pt idx="42">
                  <c:v>0.29655591551322619</c:v>
                </c:pt>
                <c:pt idx="43">
                  <c:v>0.38932422196304778</c:v>
                </c:pt>
                <c:pt idx="44">
                  <c:v>0.51652587434990938</c:v>
                </c:pt>
                <c:pt idx="45">
                  <c:v>0.7413675941421175</c:v>
                </c:pt>
                <c:pt idx="46">
                  <c:v>0.83940455627726518</c:v>
                </c:pt>
                <c:pt idx="47">
                  <c:v>1.0908115766405415</c:v>
                </c:pt>
                <c:pt idx="48">
                  <c:v>1.3425976519213736</c:v>
                </c:pt>
                <c:pt idx="49">
                  <c:v>1.8607658893174599</c:v>
                </c:pt>
              </c:numCache>
            </c:numRef>
          </c:val>
          <c:extLst>
            <c:ext xmlns:c16="http://schemas.microsoft.com/office/drawing/2014/chart" uri="{C3380CC4-5D6E-409C-BE32-E72D297353CC}">
              <c16:uniqueId val="{00000001-88A2-465C-94CC-7A9E058E511A}"/>
            </c:ext>
          </c:extLst>
        </c:ser>
        <c:dLbls>
          <c:showLegendKey val="0"/>
          <c:showVal val="0"/>
          <c:showCatName val="0"/>
          <c:showSerName val="0"/>
          <c:showPercent val="0"/>
          <c:showBubbleSize val="0"/>
        </c:dLbls>
        <c:gapWidth val="104"/>
        <c:overlap val="100"/>
        <c:axId val="471204720"/>
        <c:axId val="471203544"/>
      </c:barChart>
      <c:lineChart>
        <c:grouping val="standard"/>
        <c:varyColors val="0"/>
        <c:dLbls>
          <c:showLegendKey val="0"/>
          <c:showVal val="0"/>
          <c:showCatName val="0"/>
          <c:showSerName val="0"/>
          <c:showPercent val="0"/>
          <c:showBubbleSize val="0"/>
        </c:dLbls>
        <c:marker val="1"/>
        <c:smooth val="0"/>
        <c:axId val="343426159"/>
        <c:axId val="343424719"/>
        <c:extLst>
          <c:ext xmlns:c15="http://schemas.microsoft.com/office/drawing/2012/chart" uri="{02D57815-91ED-43cb-92C2-25804820EDAC}">
            <c15:filteredLineSeries>
              <c15:ser>
                <c:idx val="2"/>
                <c:order val="2"/>
                <c:tx>
                  <c:strRef>
                    <c:extLst>
                      <c:ext uri="{02D57815-91ED-43cb-92C2-25804820EDAC}">
                        <c15:formulaRef>
                          <c15:sqref>Data5!$D$2</c15:sqref>
                        </c15:formulaRef>
                      </c:ext>
                    </c:extLst>
                    <c:strCache>
                      <c:ptCount val="1"/>
                      <c:pt idx="0">
                        <c:v>Consumption change</c:v>
                      </c:pt>
                    </c:strCache>
                  </c:strRef>
                </c:tx>
                <c:marker>
                  <c:symbol val="none"/>
                </c:marker>
                <c:cat>
                  <c:strRef>
                    <c:extLst>
                      <c:ext uri="{02D57815-91ED-43cb-92C2-25804820EDAC}">
                        <c15:formulaRef>
                          <c15:sqref>Data5!$A$3:$A$52</c15:sqref>
                        </c15:formulaRef>
                      </c:ext>
                    </c:extLst>
                    <c:strCache>
                      <c:ptCount val="50"/>
                      <c:pt idx="0">
                        <c:v>NJ</c:v>
                      </c:pt>
                      <c:pt idx="1">
                        <c:v>WA</c:v>
                      </c:pt>
                      <c:pt idx="2">
                        <c:v>DE</c:v>
                      </c:pt>
                      <c:pt idx="3">
                        <c:v>FL</c:v>
                      </c:pt>
                      <c:pt idx="4">
                        <c:v>NY</c:v>
                      </c:pt>
                      <c:pt idx="5">
                        <c:v>HI</c:v>
                      </c:pt>
                      <c:pt idx="6">
                        <c:v>MD</c:v>
                      </c:pt>
                      <c:pt idx="7">
                        <c:v>CT</c:v>
                      </c:pt>
                      <c:pt idx="8">
                        <c:v>RI</c:v>
                      </c:pt>
                      <c:pt idx="9">
                        <c:v>SC</c:v>
                      </c:pt>
                      <c:pt idx="10">
                        <c:v>CA</c:v>
                      </c:pt>
                      <c:pt idx="11">
                        <c:v>VA</c:v>
                      </c:pt>
                      <c:pt idx="12">
                        <c:v>GA</c:v>
                      </c:pt>
                      <c:pt idx="13">
                        <c:v>MA</c:v>
                      </c:pt>
                      <c:pt idx="14">
                        <c:v>PA</c:v>
                      </c:pt>
                      <c:pt idx="15">
                        <c:v>LA</c:v>
                      </c:pt>
                      <c:pt idx="16">
                        <c:v>TN</c:v>
                      </c:pt>
                      <c:pt idx="17">
                        <c:v>OR</c:v>
                      </c:pt>
                      <c:pt idx="18">
                        <c:v>NV</c:v>
                      </c:pt>
                      <c:pt idx="19">
                        <c:v>VT</c:v>
                      </c:pt>
                      <c:pt idx="20">
                        <c:v>AZ</c:v>
                      </c:pt>
                      <c:pt idx="21">
                        <c:v>MI</c:v>
                      </c:pt>
                      <c:pt idx="22">
                        <c:v>IL</c:v>
                      </c:pt>
                      <c:pt idx="23">
                        <c:v>ME</c:v>
                      </c:pt>
                      <c:pt idx="24">
                        <c:v>NH</c:v>
                      </c:pt>
                      <c:pt idx="25">
                        <c:v>MO</c:v>
                      </c:pt>
                      <c:pt idx="26">
                        <c:v>MS</c:v>
                      </c:pt>
                      <c:pt idx="27">
                        <c:v>NC</c:v>
                      </c:pt>
                      <c:pt idx="28">
                        <c:v>AL</c:v>
                      </c:pt>
                      <c:pt idx="29">
                        <c:v>UT</c:v>
                      </c:pt>
                      <c:pt idx="30">
                        <c:v>KY</c:v>
                      </c:pt>
                      <c:pt idx="31">
                        <c:v>OH</c:v>
                      </c:pt>
                      <c:pt idx="32">
                        <c:v>CO</c:v>
                      </c:pt>
                      <c:pt idx="33">
                        <c:v>MN</c:v>
                      </c:pt>
                      <c:pt idx="34">
                        <c:v>WI</c:v>
                      </c:pt>
                      <c:pt idx="35">
                        <c:v>ID</c:v>
                      </c:pt>
                      <c:pt idx="36">
                        <c:v>AR</c:v>
                      </c:pt>
                      <c:pt idx="37">
                        <c:v>IN</c:v>
                      </c:pt>
                      <c:pt idx="38">
                        <c:v>TX</c:v>
                      </c:pt>
                      <c:pt idx="39">
                        <c:v>KS</c:v>
                      </c:pt>
                      <c:pt idx="40">
                        <c:v>NE</c:v>
                      </c:pt>
                      <c:pt idx="41">
                        <c:v>IA</c:v>
                      </c:pt>
                      <c:pt idx="42">
                        <c:v>SD</c:v>
                      </c:pt>
                      <c:pt idx="43">
                        <c:v>NM</c:v>
                      </c:pt>
                      <c:pt idx="44">
                        <c:v>WV</c:v>
                      </c:pt>
                      <c:pt idx="45">
                        <c:v>MT</c:v>
                      </c:pt>
                      <c:pt idx="46">
                        <c:v>OK</c:v>
                      </c:pt>
                      <c:pt idx="47">
                        <c:v>AK</c:v>
                      </c:pt>
                      <c:pt idx="48">
                        <c:v>ND</c:v>
                      </c:pt>
                      <c:pt idx="49">
                        <c:v>WY</c:v>
                      </c:pt>
                    </c:strCache>
                  </c:strRef>
                </c:cat>
                <c:val>
                  <c:numRef>
                    <c:extLst>
                      <c:ext uri="{02D57815-91ED-43cb-92C2-25804820EDAC}">
                        <c15:formulaRef>
                          <c15:sqref>Data5!$D$3:$D$52</c15:sqref>
                        </c15:formulaRef>
                      </c:ext>
                    </c:extLst>
                    <c:numCache>
                      <c:formatCode>General</c:formatCode>
                      <c:ptCount val="50"/>
                      <c:pt idx="0">
                        <c:v>-1.985183706925131</c:v>
                      </c:pt>
                      <c:pt idx="1">
                        <c:v>-1.7994723538048873</c:v>
                      </c:pt>
                      <c:pt idx="2">
                        <c:v>-1.7565235306809868</c:v>
                      </c:pt>
                      <c:pt idx="3">
                        <c:v>-1.4321655384788023</c:v>
                      </c:pt>
                      <c:pt idx="4">
                        <c:v>-1.3390017074906169</c:v>
                      </c:pt>
                      <c:pt idx="5">
                        <c:v>-1.3341412105985384</c:v>
                      </c:pt>
                      <c:pt idx="6">
                        <c:v>-1.2284448135565285</c:v>
                      </c:pt>
                      <c:pt idx="7">
                        <c:v>-1.1177761090429783</c:v>
                      </c:pt>
                      <c:pt idx="8">
                        <c:v>-1.0531956224237859</c:v>
                      </c:pt>
                      <c:pt idx="9">
                        <c:v>-1.0270942606211975</c:v>
                      </c:pt>
                      <c:pt idx="10">
                        <c:v>-1.0231091907266787</c:v>
                      </c:pt>
                      <c:pt idx="11">
                        <c:v>-1.0118484731885147</c:v>
                      </c:pt>
                      <c:pt idx="12">
                        <c:v>-1.009699664570185</c:v>
                      </c:pt>
                      <c:pt idx="13">
                        <c:v>-0.99694077234175893</c:v>
                      </c:pt>
                      <c:pt idx="14">
                        <c:v>-0.96019522183965478</c:v>
                      </c:pt>
                      <c:pt idx="15">
                        <c:v>-0.91153842463906898</c:v>
                      </c:pt>
                      <c:pt idx="16">
                        <c:v>-0.83089893577223961</c:v>
                      </c:pt>
                      <c:pt idx="17">
                        <c:v>-0.73848465330410562</c:v>
                      </c:pt>
                      <c:pt idx="18">
                        <c:v>-0.70692782081298589</c:v>
                      </c:pt>
                      <c:pt idx="19">
                        <c:v>-0.66666913581894249</c:v>
                      </c:pt>
                      <c:pt idx="20">
                        <c:v>-0.627016282650672</c:v>
                      </c:pt>
                      <c:pt idx="21">
                        <c:v>-0.62176366108710468</c:v>
                      </c:pt>
                      <c:pt idx="22">
                        <c:v>-0.62145850293342519</c:v>
                      </c:pt>
                      <c:pt idx="23">
                        <c:v>-0.61787268811919205</c:v>
                      </c:pt>
                      <c:pt idx="24">
                        <c:v>-0.61331679046308096</c:v>
                      </c:pt>
                      <c:pt idx="25">
                        <c:v>-0.58873172570361731</c:v>
                      </c:pt>
                      <c:pt idx="26">
                        <c:v>-0.56366404639405232</c:v>
                      </c:pt>
                      <c:pt idx="27">
                        <c:v>-0.53999157460546954</c:v>
                      </c:pt>
                      <c:pt idx="28">
                        <c:v>-0.53485114469058459</c:v>
                      </c:pt>
                      <c:pt idx="29">
                        <c:v>-0.48494740421851645</c:v>
                      </c:pt>
                      <c:pt idx="30">
                        <c:v>-0.46863681973157156</c:v>
                      </c:pt>
                      <c:pt idx="31">
                        <c:v>-0.44282557717396642</c:v>
                      </c:pt>
                      <c:pt idx="32">
                        <c:v>-0.4041770406164602</c:v>
                      </c:pt>
                      <c:pt idx="33">
                        <c:v>-0.35317897458266856</c:v>
                      </c:pt>
                      <c:pt idx="34">
                        <c:v>-0.34732995545692091</c:v>
                      </c:pt>
                      <c:pt idx="35">
                        <c:v>-0.31931905791555693</c:v>
                      </c:pt>
                      <c:pt idx="36">
                        <c:v>-0.28890064584548014</c:v>
                      </c:pt>
                      <c:pt idx="37">
                        <c:v>-0.28457980001697081</c:v>
                      </c:pt>
                      <c:pt idx="38">
                        <c:v>-0.2356395806427436</c:v>
                      </c:pt>
                      <c:pt idx="39">
                        <c:v>-0.22989572863885144</c:v>
                      </c:pt>
                      <c:pt idx="40">
                        <c:v>-0.19748216736470425</c:v>
                      </c:pt>
                      <c:pt idx="41">
                        <c:v>-6.4277681788915686E-2</c:v>
                      </c:pt>
                      <c:pt idx="42">
                        <c:v>0.11820332345546802</c:v>
                      </c:pt>
                      <c:pt idx="43">
                        <c:v>0.21280598880348833</c:v>
                      </c:pt>
                      <c:pt idx="44">
                        <c:v>0.32581697347406902</c:v>
                      </c:pt>
                      <c:pt idx="45">
                        <c:v>0.51107436625592584</c:v>
                      </c:pt>
                      <c:pt idx="46">
                        <c:v>0.65133410478441789</c:v>
                      </c:pt>
                      <c:pt idx="47">
                        <c:v>0.99294304445649573</c:v>
                      </c:pt>
                      <c:pt idx="48">
                        <c:v>1.2193815164907917</c:v>
                      </c:pt>
                      <c:pt idx="49">
                        <c:v>1.705862104651068</c:v>
                      </c:pt>
                    </c:numCache>
                  </c:numRef>
                </c:val>
                <c:smooth val="0"/>
                <c:extLst>
                  <c:ext xmlns:c16="http://schemas.microsoft.com/office/drawing/2014/chart" uri="{C3380CC4-5D6E-409C-BE32-E72D297353CC}">
                    <c16:uniqueId val="{00000002-88A2-465C-94CC-7A9E058E511A}"/>
                  </c:ext>
                </c:extLst>
              </c15:ser>
            </c15:filteredLineSeries>
          </c:ext>
        </c:extLst>
      </c:lineChart>
      <c:catAx>
        <c:axId val="471204720"/>
        <c:scaling>
          <c:orientation val="minMax"/>
        </c:scaling>
        <c:delete val="0"/>
        <c:axPos val="l"/>
        <c:numFmt formatCode="0%" sourceLinked="0"/>
        <c:majorTickMark val="out"/>
        <c:minorTickMark val="none"/>
        <c:tickLblPos val="low"/>
        <c:spPr>
          <a:ln w="12700">
            <a:solidFill>
              <a:srgbClr val="1E1E20"/>
            </a:solidFill>
          </a:ln>
        </c:spPr>
        <c:txPr>
          <a:bodyPr/>
          <a:lstStyle/>
          <a:p>
            <a:pPr>
              <a:defRPr sz="1200">
                <a:solidFill>
                  <a:srgbClr val="000000"/>
                </a:solidFill>
                <a:latin typeface="Arial" panose="020B0604020202020204" pitchFamily="34" charset="0"/>
                <a:cs typeface="Arial" panose="020B0604020202020204" pitchFamily="34" charset="0"/>
              </a:defRPr>
            </a:pPr>
            <a:endParaRPr lang="en-US"/>
          </a:p>
        </c:txPr>
        <c:crossAx val="471203544"/>
        <c:crosses val="autoZero"/>
        <c:auto val="1"/>
        <c:lblAlgn val="ctr"/>
        <c:lblOffset val="100"/>
        <c:noMultiLvlLbl val="0"/>
      </c:catAx>
      <c:valAx>
        <c:axId val="471203544"/>
        <c:scaling>
          <c:orientation val="minMax"/>
          <c:max val="2"/>
          <c:min val="-2"/>
        </c:scaling>
        <c:delete val="0"/>
        <c:axPos val="b"/>
        <c:numFmt formatCode="General" sourceLinked="0"/>
        <c:majorTickMark val="out"/>
        <c:minorTickMark val="none"/>
        <c:tickLblPos val="nextTo"/>
        <c:spPr>
          <a:ln w="12700">
            <a:solidFill>
              <a:srgbClr val="000000"/>
            </a:solidFill>
          </a:ln>
        </c:spPr>
        <c:txPr>
          <a:bodyPr/>
          <a:lstStyle/>
          <a:p>
            <a:pPr>
              <a:defRPr sz="1200">
                <a:solidFill>
                  <a:srgbClr val="000000"/>
                </a:solidFill>
                <a:latin typeface="Arial" panose="020B0604020202020204" pitchFamily="34" charset="0"/>
                <a:cs typeface="Arial" panose="020B0604020202020204" pitchFamily="34" charset="0"/>
              </a:defRPr>
            </a:pPr>
            <a:endParaRPr lang="en-US"/>
          </a:p>
        </c:txPr>
        <c:crossAx val="471204720"/>
        <c:crosses val="autoZero"/>
        <c:crossBetween val="between"/>
      </c:valAx>
      <c:valAx>
        <c:axId val="343424719"/>
        <c:scaling>
          <c:orientation val="minMax"/>
        </c:scaling>
        <c:delete val="1"/>
        <c:axPos val="r"/>
        <c:numFmt formatCode="General" sourceLinked="1"/>
        <c:majorTickMark val="out"/>
        <c:minorTickMark val="none"/>
        <c:tickLblPos val="nextTo"/>
        <c:crossAx val="343426159"/>
        <c:crosses val="max"/>
        <c:crossBetween val="between"/>
      </c:valAx>
      <c:catAx>
        <c:axId val="343426159"/>
        <c:scaling>
          <c:orientation val="minMax"/>
        </c:scaling>
        <c:delete val="1"/>
        <c:axPos val="b"/>
        <c:numFmt formatCode="General" sourceLinked="1"/>
        <c:majorTickMark val="out"/>
        <c:minorTickMark val="none"/>
        <c:tickLblPos val="nextTo"/>
        <c:crossAx val="343424719"/>
        <c:crosses val="autoZero"/>
        <c:auto val="1"/>
        <c:lblAlgn val="ctr"/>
        <c:lblOffset val="100"/>
        <c:noMultiLvlLbl val="0"/>
      </c:catAx>
      <c:spPr>
        <a:noFill/>
        <a:ln>
          <a:noFill/>
        </a:ln>
      </c:spPr>
    </c:plotArea>
    <c:legend>
      <c:legendPos val="r"/>
      <c:layout>
        <c:manualLayout>
          <c:xMode val="edge"/>
          <c:yMode val="edge"/>
          <c:x val="0.27517661799812709"/>
          <c:y val="0.65011704506206947"/>
          <c:w val="0.19640670544322664"/>
          <c:h val="0.15094677402348503"/>
        </c:manualLayout>
      </c:layout>
      <c:overlay val="0"/>
      <c:txPr>
        <a:bodyPr/>
        <a:lstStyle/>
        <a:p>
          <a:pPr>
            <a:defRPr sz="1200">
              <a:solidFill>
                <a:srgbClr val="000000"/>
              </a:solidFill>
              <a:latin typeface="Arial" panose="020B0604020202020204" pitchFamily="34" charset="0"/>
              <a:cs typeface="Arial" panose="020B0604020202020204" pitchFamily="34" charset="0"/>
            </a:defRPr>
          </a:pPr>
          <a:endParaRPr lang="en-US"/>
        </a:p>
      </c:txPr>
    </c:legend>
    <c:plotVisOnly val="1"/>
    <c:dispBlanksAs val="gap"/>
    <c:showDLblsOverMax val="0"/>
  </c:chart>
  <c:spPr>
    <a:solidFill>
      <a:srgbClr val="FFFFFF"/>
    </a:solidFill>
    <a:ln>
      <a:noFill/>
    </a:ln>
  </c:spPr>
  <c:userShapes r:id="rId1"/>
</c:chartSpace>
</file>

<file path=xl/charts/chart1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4.9950313843168351E-2"/>
          <c:y val="0.17974511262816184"/>
          <c:w val="0.94859589591799487"/>
          <c:h val="0.63384418606644022"/>
        </c:manualLayout>
      </c:layout>
      <c:barChart>
        <c:barDir val="bar"/>
        <c:grouping val="stacked"/>
        <c:varyColors val="0"/>
        <c:ser>
          <c:idx val="1"/>
          <c:order val="0"/>
          <c:tx>
            <c:strRef>
              <c:f>Data5!$F$2</c:f>
              <c:strCache>
                <c:ptCount val="1"/>
                <c:pt idx="0">
                  <c:v>Contribution from real tariff revenue</c:v>
                </c:pt>
              </c:strCache>
            </c:strRef>
          </c:tx>
          <c:spPr>
            <a:solidFill>
              <a:srgbClr val="6DBDE1"/>
            </a:solidFill>
            <a:ln>
              <a:solidFill>
                <a:srgbClr val="6DBDE1"/>
              </a:solidFill>
            </a:ln>
          </c:spPr>
          <c:invertIfNegative val="0"/>
          <c:cat>
            <c:strRef>
              <c:f>Data5!$A$3:$A$52</c:f>
              <c:strCache>
                <c:ptCount val="50"/>
                <c:pt idx="0">
                  <c:v>NJ</c:v>
                </c:pt>
                <c:pt idx="1">
                  <c:v>WA</c:v>
                </c:pt>
                <c:pt idx="2">
                  <c:v>DE</c:v>
                </c:pt>
                <c:pt idx="3">
                  <c:v>FL</c:v>
                </c:pt>
                <c:pt idx="4">
                  <c:v>NY</c:v>
                </c:pt>
                <c:pt idx="5">
                  <c:v>HI</c:v>
                </c:pt>
                <c:pt idx="6">
                  <c:v>MD</c:v>
                </c:pt>
                <c:pt idx="7">
                  <c:v>CT</c:v>
                </c:pt>
                <c:pt idx="8">
                  <c:v>RI</c:v>
                </c:pt>
                <c:pt idx="9">
                  <c:v>SC</c:v>
                </c:pt>
                <c:pt idx="10">
                  <c:v>CA</c:v>
                </c:pt>
                <c:pt idx="11">
                  <c:v>VA</c:v>
                </c:pt>
                <c:pt idx="12">
                  <c:v>GA</c:v>
                </c:pt>
                <c:pt idx="13">
                  <c:v>MA</c:v>
                </c:pt>
                <c:pt idx="14">
                  <c:v>PA</c:v>
                </c:pt>
                <c:pt idx="15">
                  <c:v>LA</c:v>
                </c:pt>
                <c:pt idx="16">
                  <c:v>TN</c:v>
                </c:pt>
                <c:pt idx="17">
                  <c:v>OR</c:v>
                </c:pt>
                <c:pt idx="18">
                  <c:v>NV</c:v>
                </c:pt>
                <c:pt idx="19">
                  <c:v>VT</c:v>
                </c:pt>
                <c:pt idx="20">
                  <c:v>AZ</c:v>
                </c:pt>
                <c:pt idx="21">
                  <c:v>MI</c:v>
                </c:pt>
                <c:pt idx="22">
                  <c:v>IL</c:v>
                </c:pt>
                <c:pt idx="23">
                  <c:v>ME</c:v>
                </c:pt>
                <c:pt idx="24">
                  <c:v>NH</c:v>
                </c:pt>
                <c:pt idx="25">
                  <c:v>MO</c:v>
                </c:pt>
                <c:pt idx="26">
                  <c:v>MS</c:v>
                </c:pt>
                <c:pt idx="27">
                  <c:v>NC</c:v>
                </c:pt>
                <c:pt idx="28">
                  <c:v>AL</c:v>
                </c:pt>
                <c:pt idx="29">
                  <c:v>UT</c:v>
                </c:pt>
                <c:pt idx="30">
                  <c:v>KY</c:v>
                </c:pt>
                <c:pt idx="31">
                  <c:v>OH</c:v>
                </c:pt>
                <c:pt idx="32">
                  <c:v>CO</c:v>
                </c:pt>
                <c:pt idx="33">
                  <c:v>MN</c:v>
                </c:pt>
                <c:pt idx="34">
                  <c:v>WI</c:v>
                </c:pt>
                <c:pt idx="35">
                  <c:v>ID</c:v>
                </c:pt>
                <c:pt idx="36">
                  <c:v>AR</c:v>
                </c:pt>
                <c:pt idx="37">
                  <c:v>IN</c:v>
                </c:pt>
                <c:pt idx="38">
                  <c:v>TX</c:v>
                </c:pt>
                <c:pt idx="39">
                  <c:v>KS</c:v>
                </c:pt>
                <c:pt idx="40">
                  <c:v>NE</c:v>
                </c:pt>
                <c:pt idx="41">
                  <c:v>IA</c:v>
                </c:pt>
                <c:pt idx="42">
                  <c:v>SD</c:v>
                </c:pt>
                <c:pt idx="43">
                  <c:v>NM</c:v>
                </c:pt>
                <c:pt idx="44">
                  <c:v>WV</c:v>
                </c:pt>
                <c:pt idx="45">
                  <c:v>MT</c:v>
                </c:pt>
                <c:pt idx="46">
                  <c:v>OK</c:v>
                </c:pt>
                <c:pt idx="47">
                  <c:v>AK</c:v>
                </c:pt>
                <c:pt idx="48">
                  <c:v>ND</c:v>
                </c:pt>
                <c:pt idx="49">
                  <c:v>WY</c:v>
                </c:pt>
              </c:strCache>
            </c:strRef>
          </c:cat>
          <c:val>
            <c:numRef>
              <c:f>Data5!$F$3:$F$52</c:f>
              <c:numCache>
                <c:formatCode>General</c:formatCode>
                <c:ptCount val="50"/>
                <c:pt idx="0">
                  <c:v>1.6276472230383643E-2</c:v>
                </c:pt>
                <c:pt idx="1">
                  <c:v>1.298369070306038E-2</c:v>
                </c:pt>
                <c:pt idx="2">
                  <c:v>-7.436852334474775E-5</c:v>
                </c:pt>
                <c:pt idx="3">
                  <c:v>2.127477903730024E-2</c:v>
                </c:pt>
                <c:pt idx="4">
                  <c:v>1.2486588509773577E-2</c:v>
                </c:pt>
                <c:pt idx="5">
                  <c:v>3.3625067187795898E-2</c:v>
                </c:pt>
                <c:pt idx="6">
                  <c:v>1.4612258342127205E-2</c:v>
                </c:pt>
                <c:pt idx="7">
                  <c:v>1.4903081852379652E-2</c:v>
                </c:pt>
                <c:pt idx="8">
                  <c:v>-1.3807627935902289E-4</c:v>
                </c:pt>
                <c:pt idx="9">
                  <c:v>3.2680152997596967E-2</c:v>
                </c:pt>
                <c:pt idx="10">
                  <c:v>1.4766254387809985E-2</c:v>
                </c:pt>
                <c:pt idx="11">
                  <c:v>1.5677320049287014E-2</c:v>
                </c:pt>
                <c:pt idx="12">
                  <c:v>2.2555527107491757E-2</c:v>
                </c:pt>
                <c:pt idx="13">
                  <c:v>1.6459388492069071E-2</c:v>
                </c:pt>
                <c:pt idx="14">
                  <c:v>1.8540886046954641E-2</c:v>
                </c:pt>
                <c:pt idx="15">
                  <c:v>1.9231270989724103E-2</c:v>
                </c:pt>
                <c:pt idx="16">
                  <c:v>1.8405643071480515E-2</c:v>
                </c:pt>
                <c:pt idx="17">
                  <c:v>1.2681554865875966E-2</c:v>
                </c:pt>
                <c:pt idx="18">
                  <c:v>1.9841269906351044E-2</c:v>
                </c:pt>
                <c:pt idx="19">
                  <c:v>4.6860890206297356E-2</c:v>
                </c:pt>
                <c:pt idx="20">
                  <c:v>1.7545370039722341E-2</c:v>
                </c:pt>
                <c:pt idx="21">
                  <c:v>1.6490894837790093E-2</c:v>
                </c:pt>
                <c:pt idx="22">
                  <c:v>1.5041117595393783E-2</c:v>
                </c:pt>
                <c:pt idx="23">
                  <c:v>-1.4108183312555589E-4</c:v>
                </c:pt>
                <c:pt idx="24">
                  <c:v>3.9334482197324161E-2</c:v>
                </c:pt>
                <c:pt idx="25">
                  <c:v>2.3339469706927352E-2</c:v>
                </c:pt>
                <c:pt idx="26">
                  <c:v>1.1664564925671028E-2</c:v>
                </c:pt>
                <c:pt idx="27">
                  <c:v>1.7550539652833375E-2</c:v>
                </c:pt>
                <c:pt idx="28">
                  <c:v>1.2991034967911097E-2</c:v>
                </c:pt>
                <c:pt idx="29">
                  <c:v>9.9739255440887131E-3</c:v>
                </c:pt>
                <c:pt idx="30">
                  <c:v>2.2467105945579546E-2</c:v>
                </c:pt>
                <c:pt idx="31">
                  <c:v>1.5731779720573547E-2</c:v>
                </c:pt>
                <c:pt idx="32">
                  <c:v>1.264009635793617E-2</c:v>
                </c:pt>
                <c:pt idx="33">
                  <c:v>1.6670202330738348E-2</c:v>
                </c:pt>
                <c:pt idx="34">
                  <c:v>1.8566186021553355E-2</c:v>
                </c:pt>
                <c:pt idx="35">
                  <c:v>4.2367316777584652E-2</c:v>
                </c:pt>
                <c:pt idx="36">
                  <c:v>2.2675105530684192E-2</c:v>
                </c:pt>
                <c:pt idx="37">
                  <c:v>1.6415709307642079E-2</c:v>
                </c:pt>
                <c:pt idx="38">
                  <c:v>1.7588569038303081E-2</c:v>
                </c:pt>
                <c:pt idx="39">
                  <c:v>2.7362278488257785E-2</c:v>
                </c:pt>
                <c:pt idx="40">
                  <c:v>1.2213736771632511E-2</c:v>
                </c:pt>
                <c:pt idx="41">
                  <c:v>2.3852912163068285E-2</c:v>
                </c:pt>
                <c:pt idx="42">
                  <c:v>2.9423833634393048E-2</c:v>
                </c:pt>
                <c:pt idx="43">
                  <c:v>1.2369769558983501E-2</c:v>
                </c:pt>
                <c:pt idx="44">
                  <c:v>1.6819473967455312E-2</c:v>
                </c:pt>
                <c:pt idx="45">
                  <c:v>2.8136384724791519E-2</c:v>
                </c:pt>
                <c:pt idx="46">
                  <c:v>2.0246485856208585E-2</c:v>
                </c:pt>
                <c:pt idx="47">
                  <c:v>1.8966822600673061E-2</c:v>
                </c:pt>
                <c:pt idx="48">
                  <c:v>2.3705824239563744E-2</c:v>
                </c:pt>
                <c:pt idx="49">
                  <c:v>-3.0590146138103458E-2</c:v>
                </c:pt>
              </c:numCache>
            </c:numRef>
          </c:val>
          <c:extLst>
            <c:ext xmlns:c16="http://schemas.microsoft.com/office/drawing/2014/chart" uri="{C3380CC4-5D6E-409C-BE32-E72D297353CC}">
              <c16:uniqueId val="{00000000-D949-4CE1-9AB9-2BD24DC96C18}"/>
            </c:ext>
          </c:extLst>
        </c:ser>
        <c:ser>
          <c:idx val="0"/>
          <c:order val="1"/>
          <c:tx>
            <c:strRef>
              <c:f>Data5!$E$2</c:f>
              <c:strCache>
                <c:ptCount val="1"/>
                <c:pt idx="0">
                  <c:v>Contribution from real factor income</c:v>
                </c:pt>
              </c:strCache>
            </c:strRef>
          </c:tx>
          <c:spPr>
            <a:solidFill>
              <a:srgbClr val="C3362B"/>
            </a:solidFill>
            <a:ln>
              <a:solidFill>
                <a:srgbClr val="C3362B"/>
              </a:solidFill>
            </a:ln>
          </c:spPr>
          <c:invertIfNegative val="0"/>
          <c:cat>
            <c:strRef>
              <c:f>Data5!$A$3:$A$52</c:f>
              <c:strCache>
                <c:ptCount val="50"/>
                <c:pt idx="0">
                  <c:v>NJ</c:v>
                </c:pt>
                <c:pt idx="1">
                  <c:v>WA</c:v>
                </c:pt>
                <c:pt idx="2">
                  <c:v>DE</c:v>
                </c:pt>
                <c:pt idx="3">
                  <c:v>FL</c:v>
                </c:pt>
                <c:pt idx="4">
                  <c:v>NY</c:v>
                </c:pt>
                <c:pt idx="5">
                  <c:v>HI</c:v>
                </c:pt>
                <c:pt idx="6">
                  <c:v>MD</c:v>
                </c:pt>
                <c:pt idx="7">
                  <c:v>CT</c:v>
                </c:pt>
                <c:pt idx="8">
                  <c:v>RI</c:v>
                </c:pt>
                <c:pt idx="9">
                  <c:v>SC</c:v>
                </c:pt>
                <c:pt idx="10">
                  <c:v>CA</c:v>
                </c:pt>
                <c:pt idx="11">
                  <c:v>VA</c:v>
                </c:pt>
                <c:pt idx="12">
                  <c:v>GA</c:v>
                </c:pt>
                <c:pt idx="13">
                  <c:v>MA</c:v>
                </c:pt>
                <c:pt idx="14">
                  <c:v>PA</c:v>
                </c:pt>
                <c:pt idx="15">
                  <c:v>LA</c:v>
                </c:pt>
                <c:pt idx="16">
                  <c:v>TN</c:v>
                </c:pt>
                <c:pt idx="17">
                  <c:v>OR</c:v>
                </c:pt>
                <c:pt idx="18">
                  <c:v>NV</c:v>
                </c:pt>
                <c:pt idx="19">
                  <c:v>VT</c:v>
                </c:pt>
                <c:pt idx="20">
                  <c:v>AZ</c:v>
                </c:pt>
                <c:pt idx="21">
                  <c:v>MI</c:v>
                </c:pt>
                <c:pt idx="22">
                  <c:v>IL</c:v>
                </c:pt>
                <c:pt idx="23">
                  <c:v>ME</c:v>
                </c:pt>
                <c:pt idx="24">
                  <c:v>NH</c:v>
                </c:pt>
                <c:pt idx="25">
                  <c:v>MO</c:v>
                </c:pt>
                <c:pt idx="26">
                  <c:v>MS</c:v>
                </c:pt>
                <c:pt idx="27">
                  <c:v>NC</c:v>
                </c:pt>
                <c:pt idx="28">
                  <c:v>AL</c:v>
                </c:pt>
                <c:pt idx="29">
                  <c:v>UT</c:v>
                </c:pt>
                <c:pt idx="30">
                  <c:v>KY</c:v>
                </c:pt>
                <c:pt idx="31">
                  <c:v>OH</c:v>
                </c:pt>
                <c:pt idx="32">
                  <c:v>CO</c:v>
                </c:pt>
                <c:pt idx="33">
                  <c:v>MN</c:v>
                </c:pt>
                <c:pt idx="34">
                  <c:v>WI</c:v>
                </c:pt>
                <c:pt idx="35">
                  <c:v>ID</c:v>
                </c:pt>
                <c:pt idx="36">
                  <c:v>AR</c:v>
                </c:pt>
                <c:pt idx="37">
                  <c:v>IN</c:v>
                </c:pt>
                <c:pt idx="38">
                  <c:v>TX</c:v>
                </c:pt>
                <c:pt idx="39">
                  <c:v>KS</c:v>
                </c:pt>
                <c:pt idx="40">
                  <c:v>NE</c:v>
                </c:pt>
                <c:pt idx="41">
                  <c:v>IA</c:v>
                </c:pt>
                <c:pt idx="42">
                  <c:v>SD</c:v>
                </c:pt>
                <c:pt idx="43">
                  <c:v>NM</c:v>
                </c:pt>
                <c:pt idx="44">
                  <c:v>WV</c:v>
                </c:pt>
                <c:pt idx="45">
                  <c:v>MT</c:v>
                </c:pt>
                <c:pt idx="46">
                  <c:v>OK</c:v>
                </c:pt>
                <c:pt idx="47">
                  <c:v>AK</c:v>
                </c:pt>
                <c:pt idx="48">
                  <c:v>ND</c:v>
                </c:pt>
                <c:pt idx="49">
                  <c:v>WY</c:v>
                </c:pt>
              </c:strCache>
            </c:strRef>
          </c:cat>
          <c:val>
            <c:numRef>
              <c:f>Data5!$E$3:$E$52</c:f>
              <c:numCache>
                <c:formatCode>General</c:formatCode>
                <c:ptCount val="50"/>
                <c:pt idx="0">
                  <c:v>2.7454908464882966E-2</c:v>
                </c:pt>
                <c:pt idx="1">
                  <c:v>-5.4466212797032232E-2</c:v>
                </c:pt>
                <c:pt idx="2">
                  <c:v>2.1568189132730953E-2</c:v>
                </c:pt>
                <c:pt idx="3">
                  <c:v>-4.0563380410491012E-2</c:v>
                </c:pt>
                <c:pt idx="4">
                  <c:v>-5.9058910454489189E-2</c:v>
                </c:pt>
                <c:pt idx="5">
                  <c:v>-1.6850765378709887E-2</c:v>
                </c:pt>
                <c:pt idx="6">
                  <c:v>-1.8246045293467517E-2</c:v>
                </c:pt>
                <c:pt idx="7">
                  <c:v>-4.9790010621661995E-3</c:v>
                </c:pt>
                <c:pt idx="8">
                  <c:v>2.6326370261624599E-2</c:v>
                </c:pt>
                <c:pt idx="9">
                  <c:v>4.1457994473328708E-2</c:v>
                </c:pt>
                <c:pt idx="10">
                  <c:v>4.9488622417384054E-3</c:v>
                </c:pt>
                <c:pt idx="11">
                  <c:v>2.6254868679715937E-3</c:v>
                </c:pt>
                <c:pt idx="12">
                  <c:v>9.7421283634779865E-3</c:v>
                </c:pt>
                <c:pt idx="13">
                  <c:v>-3.0086522863121634E-2</c:v>
                </c:pt>
                <c:pt idx="14">
                  <c:v>4.8203651722071E-2</c:v>
                </c:pt>
                <c:pt idx="15">
                  <c:v>9.8415801403288261E-2</c:v>
                </c:pt>
                <c:pt idx="16">
                  <c:v>7.5579326252787182E-2</c:v>
                </c:pt>
                <c:pt idx="17">
                  <c:v>2.569879486643839E-2</c:v>
                </c:pt>
                <c:pt idx="18">
                  <c:v>0</c:v>
                </c:pt>
                <c:pt idx="19">
                  <c:v>9.5420376386072758E-2</c:v>
                </c:pt>
                <c:pt idx="20">
                  <c:v>-1.3174454113456191E-2</c:v>
                </c:pt>
                <c:pt idx="21">
                  <c:v>0.10231091813375726</c:v>
                </c:pt>
                <c:pt idx="22">
                  <c:v>4.5940304018043665E-2</c:v>
                </c:pt>
                <c:pt idx="23">
                  <c:v>2.3829344409852071E-2</c:v>
                </c:pt>
                <c:pt idx="24">
                  <c:v>1.9819615948728463E-2</c:v>
                </c:pt>
                <c:pt idx="25">
                  <c:v>-9.364205900995265E-3</c:v>
                </c:pt>
                <c:pt idx="26">
                  <c:v>0.13811080006756105</c:v>
                </c:pt>
                <c:pt idx="27">
                  <c:v>2.0698817194497399E-2</c:v>
                </c:pt>
                <c:pt idx="28">
                  <c:v>9.4985760514134293E-2</c:v>
                </c:pt>
                <c:pt idx="29">
                  <c:v>2.025734389570677E-2</c:v>
                </c:pt>
                <c:pt idx="30">
                  <c:v>9.2435813739876097E-2</c:v>
                </c:pt>
                <c:pt idx="31">
                  <c:v>7.8576384924866655E-2</c:v>
                </c:pt>
                <c:pt idx="32">
                  <c:v>-8.4385039538067419E-3</c:v>
                </c:pt>
                <c:pt idx="33">
                  <c:v>2.5291948425708831E-2</c:v>
                </c:pt>
                <c:pt idx="34">
                  <c:v>8.1127619856955685E-2</c:v>
                </c:pt>
                <c:pt idx="35">
                  <c:v>2.1374319291163568E-2</c:v>
                </c:pt>
                <c:pt idx="36">
                  <c:v>6.959710401513422E-2</c:v>
                </c:pt>
                <c:pt idx="37">
                  <c:v>0.11074605757312581</c:v>
                </c:pt>
                <c:pt idx="38">
                  <c:v>7.7109823680369782E-2</c:v>
                </c:pt>
                <c:pt idx="39">
                  <c:v>3.6913927755816089E-2</c:v>
                </c:pt>
                <c:pt idx="40">
                  <c:v>2.4770791788969321E-2</c:v>
                </c:pt>
                <c:pt idx="41">
                  <c:v>4.8410128437904487E-2</c:v>
                </c:pt>
                <c:pt idx="42">
                  <c:v>2.9695293124451183E-2</c:v>
                </c:pt>
                <c:pt idx="43">
                  <c:v>3.7742985185463394E-2</c:v>
                </c:pt>
                <c:pt idx="44">
                  <c:v>6.9024809783169203E-2</c:v>
                </c:pt>
                <c:pt idx="45">
                  <c:v>5.7224269199335404E-2</c:v>
                </c:pt>
                <c:pt idx="46">
                  <c:v>8.2878201018314251E-2</c:v>
                </c:pt>
                <c:pt idx="47">
                  <c:v>7.6938047126697079E-2</c:v>
                </c:pt>
                <c:pt idx="48">
                  <c:v>9.6500945854713971E-2</c:v>
                </c:pt>
                <c:pt idx="49">
                  <c:v>0.12110154166701731</c:v>
                </c:pt>
              </c:numCache>
            </c:numRef>
          </c:val>
          <c:extLst>
            <c:ext xmlns:c16="http://schemas.microsoft.com/office/drawing/2014/chart" uri="{C3380CC4-5D6E-409C-BE32-E72D297353CC}">
              <c16:uniqueId val="{00000001-D949-4CE1-9AB9-2BD24DC96C18}"/>
            </c:ext>
          </c:extLst>
        </c:ser>
        <c:dLbls>
          <c:showLegendKey val="0"/>
          <c:showVal val="0"/>
          <c:showCatName val="0"/>
          <c:showSerName val="0"/>
          <c:showPercent val="0"/>
          <c:showBubbleSize val="0"/>
        </c:dLbls>
        <c:gapWidth val="104"/>
        <c:overlap val="100"/>
        <c:axId val="471204720"/>
        <c:axId val="471203544"/>
      </c:barChart>
      <c:lineChart>
        <c:grouping val="standard"/>
        <c:varyColors val="0"/>
        <c:dLbls>
          <c:showLegendKey val="0"/>
          <c:showVal val="0"/>
          <c:showCatName val="0"/>
          <c:showSerName val="0"/>
          <c:showPercent val="0"/>
          <c:showBubbleSize val="0"/>
        </c:dLbls>
        <c:marker val="1"/>
        <c:smooth val="0"/>
        <c:axId val="343426159"/>
        <c:axId val="343424719"/>
        <c:extLst>
          <c:ext xmlns:c15="http://schemas.microsoft.com/office/drawing/2012/chart" uri="{02D57815-91ED-43cb-92C2-25804820EDAC}">
            <c15:filteredLineSeries>
              <c15:ser>
                <c:idx val="2"/>
                <c:order val="2"/>
                <c:tx>
                  <c:strRef>
                    <c:extLst>
                      <c:ext uri="{02D57815-91ED-43cb-92C2-25804820EDAC}">
                        <c15:formulaRef>
                          <c15:sqref>Data5!$G$2</c15:sqref>
                        </c15:formulaRef>
                      </c:ext>
                    </c:extLst>
                    <c:strCache>
                      <c:ptCount val="1"/>
                      <c:pt idx="0">
                        <c:v>Consumption change</c:v>
                      </c:pt>
                    </c:strCache>
                  </c:strRef>
                </c:tx>
                <c:marker>
                  <c:symbol val="none"/>
                </c:marker>
                <c:cat>
                  <c:strRef>
                    <c:extLst>
                      <c:ext uri="{02D57815-91ED-43cb-92C2-25804820EDAC}">
                        <c15:formulaRef>
                          <c15:sqref>Data5!$A$3:$A$52</c15:sqref>
                        </c15:formulaRef>
                      </c:ext>
                    </c:extLst>
                    <c:strCache>
                      <c:ptCount val="50"/>
                      <c:pt idx="0">
                        <c:v>NJ</c:v>
                      </c:pt>
                      <c:pt idx="1">
                        <c:v>WA</c:v>
                      </c:pt>
                      <c:pt idx="2">
                        <c:v>DE</c:v>
                      </c:pt>
                      <c:pt idx="3">
                        <c:v>FL</c:v>
                      </c:pt>
                      <c:pt idx="4">
                        <c:v>NY</c:v>
                      </c:pt>
                      <c:pt idx="5">
                        <c:v>HI</c:v>
                      </c:pt>
                      <c:pt idx="6">
                        <c:v>MD</c:v>
                      </c:pt>
                      <c:pt idx="7">
                        <c:v>CT</c:v>
                      </c:pt>
                      <c:pt idx="8">
                        <c:v>RI</c:v>
                      </c:pt>
                      <c:pt idx="9">
                        <c:v>SC</c:v>
                      </c:pt>
                      <c:pt idx="10">
                        <c:v>CA</c:v>
                      </c:pt>
                      <c:pt idx="11">
                        <c:v>VA</c:v>
                      </c:pt>
                      <c:pt idx="12">
                        <c:v>GA</c:v>
                      </c:pt>
                      <c:pt idx="13">
                        <c:v>MA</c:v>
                      </c:pt>
                      <c:pt idx="14">
                        <c:v>PA</c:v>
                      </c:pt>
                      <c:pt idx="15">
                        <c:v>LA</c:v>
                      </c:pt>
                      <c:pt idx="16">
                        <c:v>TN</c:v>
                      </c:pt>
                      <c:pt idx="17">
                        <c:v>OR</c:v>
                      </c:pt>
                      <c:pt idx="18">
                        <c:v>NV</c:v>
                      </c:pt>
                      <c:pt idx="19">
                        <c:v>VT</c:v>
                      </c:pt>
                      <c:pt idx="20">
                        <c:v>AZ</c:v>
                      </c:pt>
                      <c:pt idx="21">
                        <c:v>MI</c:v>
                      </c:pt>
                      <c:pt idx="22">
                        <c:v>IL</c:v>
                      </c:pt>
                      <c:pt idx="23">
                        <c:v>ME</c:v>
                      </c:pt>
                      <c:pt idx="24">
                        <c:v>NH</c:v>
                      </c:pt>
                      <c:pt idx="25">
                        <c:v>MO</c:v>
                      </c:pt>
                      <c:pt idx="26">
                        <c:v>MS</c:v>
                      </c:pt>
                      <c:pt idx="27">
                        <c:v>NC</c:v>
                      </c:pt>
                      <c:pt idx="28">
                        <c:v>AL</c:v>
                      </c:pt>
                      <c:pt idx="29">
                        <c:v>UT</c:v>
                      </c:pt>
                      <c:pt idx="30">
                        <c:v>KY</c:v>
                      </c:pt>
                      <c:pt idx="31">
                        <c:v>OH</c:v>
                      </c:pt>
                      <c:pt idx="32">
                        <c:v>CO</c:v>
                      </c:pt>
                      <c:pt idx="33">
                        <c:v>MN</c:v>
                      </c:pt>
                      <c:pt idx="34">
                        <c:v>WI</c:v>
                      </c:pt>
                      <c:pt idx="35">
                        <c:v>ID</c:v>
                      </c:pt>
                      <c:pt idx="36">
                        <c:v>AR</c:v>
                      </c:pt>
                      <c:pt idx="37">
                        <c:v>IN</c:v>
                      </c:pt>
                      <c:pt idx="38">
                        <c:v>TX</c:v>
                      </c:pt>
                      <c:pt idx="39">
                        <c:v>KS</c:v>
                      </c:pt>
                      <c:pt idx="40">
                        <c:v>NE</c:v>
                      </c:pt>
                      <c:pt idx="41">
                        <c:v>IA</c:v>
                      </c:pt>
                      <c:pt idx="42">
                        <c:v>SD</c:v>
                      </c:pt>
                      <c:pt idx="43">
                        <c:v>NM</c:v>
                      </c:pt>
                      <c:pt idx="44">
                        <c:v>WV</c:v>
                      </c:pt>
                      <c:pt idx="45">
                        <c:v>MT</c:v>
                      </c:pt>
                      <c:pt idx="46">
                        <c:v>OK</c:v>
                      </c:pt>
                      <c:pt idx="47">
                        <c:v>AK</c:v>
                      </c:pt>
                      <c:pt idx="48">
                        <c:v>ND</c:v>
                      </c:pt>
                      <c:pt idx="49">
                        <c:v>WY</c:v>
                      </c:pt>
                    </c:strCache>
                  </c:strRef>
                </c:cat>
                <c:val>
                  <c:numRef>
                    <c:extLst>
                      <c:ext uri="{02D57815-91ED-43cb-92C2-25804820EDAC}">
                        <c15:formulaRef>
                          <c15:sqref>Data5!$G$3:$G$52</c15:sqref>
                        </c15:formulaRef>
                      </c:ext>
                    </c:extLst>
                    <c:numCache>
                      <c:formatCode>General</c:formatCode>
                      <c:ptCount val="50"/>
                      <c:pt idx="0">
                        <c:v>4.3731380695266608E-2</c:v>
                      </c:pt>
                      <c:pt idx="1">
                        <c:v>-4.1482522093971852E-2</c:v>
                      </c:pt>
                      <c:pt idx="2">
                        <c:v>2.1493820609386205E-2</c:v>
                      </c:pt>
                      <c:pt idx="3">
                        <c:v>-1.9288601373190772E-2</c:v>
                      </c:pt>
                      <c:pt idx="4">
                        <c:v>-4.6572321944715611E-2</c:v>
                      </c:pt>
                      <c:pt idx="5">
                        <c:v>1.6774301809086012E-2</c:v>
                      </c:pt>
                      <c:pt idx="6">
                        <c:v>-3.633786951340312E-3</c:v>
                      </c:pt>
                      <c:pt idx="7">
                        <c:v>9.924080790213452E-3</c:v>
                      </c:pt>
                      <c:pt idx="8">
                        <c:v>2.618829398226552E-2</c:v>
                      </c:pt>
                      <c:pt idx="9">
                        <c:v>7.413814747092573E-2</c:v>
                      </c:pt>
                      <c:pt idx="10">
                        <c:v>1.971511662954839E-2</c:v>
                      </c:pt>
                      <c:pt idx="11">
                        <c:v>1.8302806917258607E-2</c:v>
                      </c:pt>
                      <c:pt idx="12">
                        <c:v>3.2297655470969744E-2</c:v>
                      </c:pt>
                      <c:pt idx="13">
                        <c:v>-1.3627134371052563E-2</c:v>
                      </c:pt>
                      <c:pt idx="14">
                        <c:v>6.6744537769025669E-2</c:v>
                      </c:pt>
                      <c:pt idx="15">
                        <c:v>0.11764707239301231</c:v>
                      </c:pt>
                      <c:pt idx="16">
                        <c:v>9.3984969324267809E-2</c:v>
                      </c:pt>
                      <c:pt idx="17">
                        <c:v>3.8380349732314301E-2</c:v>
                      </c:pt>
                      <c:pt idx="18">
                        <c:v>1.9841269906351044E-2</c:v>
                      </c:pt>
                      <c:pt idx="19">
                        <c:v>0.14228126659237006</c:v>
                      </c:pt>
                      <c:pt idx="20">
                        <c:v>4.3709159262661501E-3</c:v>
                      </c:pt>
                      <c:pt idx="21">
                        <c:v>0.11880181297154735</c:v>
                      </c:pt>
                      <c:pt idx="22">
                        <c:v>6.0981421613437448E-2</c:v>
                      </c:pt>
                      <c:pt idx="23">
                        <c:v>2.3688262576726515E-2</c:v>
                      </c:pt>
                      <c:pt idx="24">
                        <c:v>5.9154098146052547E-2</c:v>
                      </c:pt>
                      <c:pt idx="25">
                        <c:v>1.3975263805932059E-2</c:v>
                      </c:pt>
                      <c:pt idx="26">
                        <c:v>0.14977536499323207</c:v>
                      </c:pt>
                      <c:pt idx="27">
                        <c:v>3.8249356847330773E-2</c:v>
                      </c:pt>
                      <c:pt idx="28">
                        <c:v>0.10797679548204542</c:v>
                      </c:pt>
                      <c:pt idx="29">
                        <c:v>3.0231269439795483E-2</c:v>
                      </c:pt>
                      <c:pt idx="30">
                        <c:v>0.11490291968545563</c:v>
                      </c:pt>
                      <c:pt idx="31">
                        <c:v>9.4308164645440229E-2</c:v>
                      </c:pt>
                      <c:pt idx="32">
                        <c:v>4.2015924041294284E-3</c:v>
                      </c:pt>
                      <c:pt idx="33">
                        <c:v>4.1962150756447159E-2</c:v>
                      </c:pt>
                      <c:pt idx="34">
                        <c:v>9.9693805878509067E-2</c:v>
                      </c:pt>
                      <c:pt idx="35">
                        <c:v>6.3741636068748164E-2</c:v>
                      </c:pt>
                      <c:pt idx="36">
                        <c:v>9.2272209545818384E-2</c:v>
                      </c:pt>
                      <c:pt idx="37">
                        <c:v>0.12716176688076786</c:v>
                      </c:pt>
                      <c:pt idx="38">
                        <c:v>9.4698392718672864E-2</c:v>
                      </c:pt>
                      <c:pt idx="39">
                        <c:v>6.4276206244073819E-2</c:v>
                      </c:pt>
                      <c:pt idx="40">
                        <c:v>3.6984528560601859E-2</c:v>
                      </c:pt>
                      <c:pt idx="41">
                        <c:v>7.2263040600972772E-2</c:v>
                      </c:pt>
                      <c:pt idx="42">
                        <c:v>5.9119126758844232E-2</c:v>
                      </c:pt>
                      <c:pt idx="43">
                        <c:v>5.0112754744446875E-2</c:v>
                      </c:pt>
                      <c:pt idx="44">
                        <c:v>8.5844283750624584E-2</c:v>
                      </c:pt>
                      <c:pt idx="45">
                        <c:v>8.536065392412695E-2</c:v>
                      </c:pt>
                      <c:pt idx="46">
                        <c:v>0.10312468687452281</c:v>
                      </c:pt>
                      <c:pt idx="47">
                        <c:v>9.5904869727370112E-2</c:v>
                      </c:pt>
                      <c:pt idx="48">
                        <c:v>0.12020677009427772</c:v>
                      </c:pt>
                      <c:pt idx="49">
                        <c:v>9.0511395528913852E-2</c:v>
                      </c:pt>
                    </c:numCache>
                  </c:numRef>
                </c:val>
                <c:smooth val="0"/>
                <c:extLst>
                  <c:ext xmlns:c16="http://schemas.microsoft.com/office/drawing/2014/chart" uri="{C3380CC4-5D6E-409C-BE32-E72D297353CC}">
                    <c16:uniqueId val="{00000002-D949-4CE1-9AB9-2BD24DC96C18}"/>
                  </c:ext>
                </c:extLst>
              </c15:ser>
            </c15:filteredLineSeries>
          </c:ext>
        </c:extLst>
      </c:lineChart>
      <c:catAx>
        <c:axId val="471204720"/>
        <c:scaling>
          <c:orientation val="minMax"/>
        </c:scaling>
        <c:delete val="0"/>
        <c:axPos val="l"/>
        <c:numFmt formatCode="0%" sourceLinked="0"/>
        <c:majorTickMark val="out"/>
        <c:minorTickMark val="none"/>
        <c:tickLblPos val="low"/>
        <c:spPr>
          <a:ln w="12700">
            <a:solidFill>
              <a:srgbClr val="1E1E20"/>
            </a:solidFill>
          </a:ln>
        </c:spPr>
        <c:txPr>
          <a:bodyPr/>
          <a:lstStyle/>
          <a:p>
            <a:pPr>
              <a:defRPr sz="1200">
                <a:solidFill>
                  <a:srgbClr val="000000"/>
                </a:solidFill>
                <a:latin typeface="Arial" panose="020B0604020202020204" pitchFamily="34" charset="0"/>
                <a:cs typeface="Arial" panose="020B0604020202020204" pitchFamily="34" charset="0"/>
              </a:defRPr>
            </a:pPr>
            <a:endParaRPr lang="en-US"/>
          </a:p>
        </c:txPr>
        <c:crossAx val="471203544"/>
        <c:crosses val="autoZero"/>
        <c:auto val="1"/>
        <c:lblAlgn val="ctr"/>
        <c:lblOffset val="100"/>
        <c:noMultiLvlLbl val="0"/>
      </c:catAx>
      <c:valAx>
        <c:axId val="471203544"/>
        <c:scaling>
          <c:orientation val="minMax"/>
          <c:max val="2"/>
          <c:min val="-2"/>
        </c:scaling>
        <c:delete val="0"/>
        <c:axPos val="b"/>
        <c:numFmt formatCode="General" sourceLinked="0"/>
        <c:majorTickMark val="out"/>
        <c:minorTickMark val="none"/>
        <c:tickLblPos val="nextTo"/>
        <c:spPr>
          <a:ln w="12700">
            <a:solidFill>
              <a:srgbClr val="000000"/>
            </a:solidFill>
          </a:ln>
        </c:spPr>
        <c:txPr>
          <a:bodyPr/>
          <a:lstStyle/>
          <a:p>
            <a:pPr>
              <a:defRPr sz="1200">
                <a:solidFill>
                  <a:srgbClr val="000000"/>
                </a:solidFill>
                <a:latin typeface="Arial" panose="020B0604020202020204" pitchFamily="34" charset="0"/>
                <a:cs typeface="Arial" panose="020B0604020202020204" pitchFamily="34" charset="0"/>
              </a:defRPr>
            </a:pPr>
            <a:endParaRPr lang="en-US"/>
          </a:p>
        </c:txPr>
        <c:crossAx val="471204720"/>
        <c:crosses val="autoZero"/>
        <c:crossBetween val="between"/>
      </c:valAx>
      <c:valAx>
        <c:axId val="343424719"/>
        <c:scaling>
          <c:orientation val="minMax"/>
        </c:scaling>
        <c:delete val="1"/>
        <c:axPos val="r"/>
        <c:numFmt formatCode="General" sourceLinked="1"/>
        <c:majorTickMark val="out"/>
        <c:minorTickMark val="none"/>
        <c:tickLblPos val="nextTo"/>
        <c:crossAx val="343426159"/>
        <c:crosses val="max"/>
        <c:crossBetween val="between"/>
      </c:valAx>
      <c:catAx>
        <c:axId val="343426159"/>
        <c:scaling>
          <c:orientation val="minMax"/>
        </c:scaling>
        <c:delete val="1"/>
        <c:axPos val="b"/>
        <c:numFmt formatCode="General" sourceLinked="1"/>
        <c:majorTickMark val="out"/>
        <c:minorTickMark val="none"/>
        <c:tickLblPos val="nextTo"/>
        <c:crossAx val="343424719"/>
        <c:crosses val="autoZero"/>
        <c:auto val="1"/>
        <c:lblAlgn val="ctr"/>
        <c:lblOffset val="100"/>
        <c:noMultiLvlLbl val="0"/>
      </c:catAx>
      <c:spPr>
        <a:noFill/>
        <a:ln>
          <a:noFill/>
        </a:ln>
      </c:spPr>
    </c:plotArea>
    <c:plotVisOnly val="1"/>
    <c:dispBlanksAs val="gap"/>
    <c:showDLblsOverMax val="0"/>
  </c:chart>
  <c:spPr>
    <a:solidFill>
      <a:srgbClr val="FFFFFF"/>
    </a:solidFill>
    <a:ln>
      <a:noFill/>
    </a:ln>
  </c:spPr>
  <c:printSettings>
    <c:headerFooter/>
    <c:pageMargins b="0.75" l="0.7" r="0.7" t="0.75" header="0.3" footer="0.3"/>
    <c:pageSetup/>
  </c:printSettings>
  <c:userShapes r:id="rId1"/>
</c:chartSpace>
</file>

<file path=xl/charts/chart1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3.1452593812120691E-2"/>
          <c:y val="0.16177621560034405"/>
          <c:w val="0.9584531566532245"/>
          <c:h val="0.29952265881275342"/>
        </c:manualLayout>
      </c:layout>
      <c:barChart>
        <c:barDir val="col"/>
        <c:grouping val="stacked"/>
        <c:varyColors val="0"/>
        <c:ser>
          <c:idx val="0"/>
          <c:order val="1"/>
          <c:tx>
            <c:strRef>
              <c:f>Data5!$B$2</c:f>
              <c:strCache>
                <c:ptCount val="1"/>
                <c:pt idx="0">
                  <c:v>Contribution from real factor income</c:v>
                </c:pt>
              </c:strCache>
            </c:strRef>
          </c:tx>
          <c:spPr>
            <a:solidFill>
              <a:srgbClr val="C3362B"/>
            </a:solidFill>
            <a:ln>
              <a:solidFill>
                <a:srgbClr val="C3362B"/>
              </a:solidFill>
            </a:ln>
          </c:spPr>
          <c:invertIfNegative val="0"/>
          <c:cat>
            <c:strRef>
              <c:f>Data5!$A$3:$A$52</c:f>
              <c:strCache>
                <c:ptCount val="50"/>
                <c:pt idx="0">
                  <c:v>NJ</c:v>
                </c:pt>
                <c:pt idx="1">
                  <c:v>WA</c:v>
                </c:pt>
                <c:pt idx="2">
                  <c:v>DE</c:v>
                </c:pt>
                <c:pt idx="3">
                  <c:v>FL</c:v>
                </c:pt>
                <c:pt idx="4">
                  <c:v>NY</c:v>
                </c:pt>
                <c:pt idx="5">
                  <c:v>HI</c:v>
                </c:pt>
                <c:pt idx="6">
                  <c:v>MD</c:v>
                </c:pt>
                <c:pt idx="7">
                  <c:v>CT</c:v>
                </c:pt>
                <c:pt idx="8">
                  <c:v>RI</c:v>
                </c:pt>
                <c:pt idx="9">
                  <c:v>SC</c:v>
                </c:pt>
                <c:pt idx="10">
                  <c:v>CA</c:v>
                </c:pt>
                <c:pt idx="11">
                  <c:v>VA</c:v>
                </c:pt>
                <c:pt idx="12">
                  <c:v>GA</c:v>
                </c:pt>
                <c:pt idx="13">
                  <c:v>MA</c:v>
                </c:pt>
                <c:pt idx="14">
                  <c:v>PA</c:v>
                </c:pt>
                <c:pt idx="15">
                  <c:v>LA</c:v>
                </c:pt>
                <c:pt idx="16">
                  <c:v>TN</c:v>
                </c:pt>
                <c:pt idx="17">
                  <c:v>OR</c:v>
                </c:pt>
                <c:pt idx="18">
                  <c:v>NV</c:v>
                </c:pt>
                <c:pt idx="19">
                  <c:v>VT</c:v>
                </c:pt>
                <c:pt idx="20">
                  <c:v>AZ</c:v>
                </c:pt>
                <c:pt idx="21">
                  <c:v>MI</c:v>
                </c:pt>
                <c:pt idx="22">
                  <c:v>IL</c:v>
                </c:pt>
                <c:pt idx="23">
                  <c:v>ME</c:v>
                </c:pt>
                <c:pt idx="24">
                  <c:v>NH</c:v>
                </c:pt>
                <c:pt idx="25">
                  <c:v>MO</c:v>
                </c:pt>
                <c:pt idx="26">
                  <c:v>MS</c:v>
                </c:pt>
                <c:pt idx="27">
                  <c:v>NC</c:v>
                </c:pt>
                <c:pt idx="28">
                  <c:v>AL</c:v>
                </c:pt>
                <c:pt idx="29">
                  <c:v>UT</c:v>
                </c:pt>
                <c:pt idx="30">
                  <c:v>KY</c:v>
                </c:pt>
                <c:pt idx="31">
                  <c:v>OH</c:v>
                </c:pt>
                <c:pt idx="32">
                  <c:v>CO</c:v>
                </c:pt>
                <c:pt idx="33">
                  <c:v>MN</c:v>
                </c:pt>
                <c:pt idx="34">
                  <c:v>WI</c:v>
                </c:pt>
                <c:pt idx="35">
                  <c:v>ID</c:v>
                </c:pt>
                <c:pt idx="36">
                  <c:v>AR</c:v>
                </c:pt>
                <c:pt idx="37">
                  <c:v>IN</c:v>
                </c:pt>
                <c:pt idx="38">
                  <c:v>TX</c:v>
                </c:pt>
                <c:pt idx="39">
                  <c:v>KS</c:v>
                </c:pt>
                <c:pt idx="40">
                  <c:v>NE</c:v>
                </c:pt>
                <c:pt idx="41">
                  <c:v>IA</c:v>
                </c:pt>
                <c:pt idx="42">
                  <c:v>SD</c:v>
                </c:pt>
                <c:pt idx="43">
                  <c:v>NM</c:v>
                </c:pt>
                <c:pt idx="44">
                  <c:v>WV</c:v>
                </c:pt>
                <c:pt idx="45">
                  <c:v>MT</c:v>
                </c:pt>
                <c:pt idx="46">
                  <c:v>OK</c:v>
                </c:pt>
                <c:pt idx="47">
                  <c:v>AK</c:v>
                </c:pt>
                <c:pt idx="48">
                  <c:v>ND</c:v>
                </c:pt>
                <c:pt idx="49">
                  <c:v>WY</c:v>
                </c:pt>
              </c:strCache>
            </c:strRef>
          </c:cat>
          <c:val>
            <c:numRef>
              <c:f>Data5!$B$3:$B$52</c:f>
              <c:numCache>
                <c:formatCode>General</c:formatCode>
                <c:ptCount val="50"/>
                <c:pt idx="0">
                  <c:v>-1.8093558033175503</c:v>
                </c:pt>
                <c:pt idx="1">
                  <c:v>-1.6405423825490391</c:v>
                </c:pt>
                <c:pt idx="2">
                  <c:v>-1.6091175795540917</c:v>
                </c:pt>
                <c:pt idx="3">
                  <c:v>-1.2080711566490447</c:v>
                </c:pt>
                <c:pt idx="4">
                  <c:v>-1.2172985653837141</c:v>
                </c:pt>
                <c:pt idx="5">
                  <c:v>-1.169429595998221</c:v>
                </c:pt>
                <c:pt idx="6">
                  <c:v>-1.0638231096215787</c:v>
                </c:pt>
                <c:pt idx="7">
                  <c:v>-0.98568816161223527</c:v>
                </c:pt>
                <c:pt idx="8">
                  <c:v>-0.84613307231097612</c:v>
                </c:pt>
                <c:pt idx="9">
                  <c:v>-0.77427801799629392</c:v>
                </c:pt>
                <c:pt idx="10">
                  <c:v>-0.86298737709873796</c:v>
                </c:pt>
                <c:pt idx="11">
                  <c:v>-0.85166652084564243</c:v>
                </c:pt>
                <c:pt idx="12">
                  <c:v>-0.79883613226376027</c:v>
                </c:pt>
                <c:pt idx="13">
                  <c:v>-0.8569014351512807</c:v>
                </c:pt>
                <c:pt idx="14">
                  <c:v>-0.77232976646101315</c:v>
                </c:pt>
                <c:pt idx="15">
                  <c:v>-0.76106925662022284</c:v>
                </c:pt>
                <c:pt idx="16">
                  <c:v>-0.62572385946771192</c:v>
                </c:pt>
                <c:pt idx="17">
                  <c:v>-0.56705419206979712</c:v>
                </c:pt>
                <c:pt idx="18">
                  <c:v>-0.51969810694145879</c:v>
                </c:pt>
                <c:pt idx="19">
                  <c:v>-0.43052528930288358</c:v>
                </c:pt>
                <c:pt idx="20">
                  <c:v>-0.44449922957101362</c:v>
                </c:pt>
                <c:pt idx="21">
                  <c:v>-0.43599548855242265</c:v>
                </c:pt>
                <c:pt idx="22">
                  <c:v>-0.44326014999289137</c:v>
                </c:pt>
                <c:pt idx="23">
                  <c:v>-0.38204584153428667</c:v>
                </c:pt>
                <c:pt idx="24">
                  <c:v>-0.41712428723736417</c:v>
                </c:pt>
                <c:pt idx="25">
                  <c:v>-0.38935504810756305</c:v>
                </c:pt>
                <c:pt idx="26">
                  <c:v>-0.31460127972842067</c:v>
                </c:pt>
                <c:pt idx="27">
                  <c:v>-0.34066820727223668</c:v>
                </c:pt>
                <c:pt idx="28">
                  <c:v>-0.31954383473614378</c:v>
                </c:pt>
                <c:pt idx="29">
                  <c:v>-0.27387748329128231</c:v>
                </c:pt>
                <c:pt idx="30">
                  <c:v>-0.25464106838293532</c:v>
                </c:pt>
                <c:pt idx="31">
                  <c:v>-0.25464248080914931</c:v>
                </c:pt>
                <c:pt idx="32">
                  <c:v>-0.2365482191359366</c:v>
                </c:pt>
                <c:pt idx="33">
                  <c:v>-0.17300008516348436</c:v>
                </c:pt>
                <c:pt idx="34">
                  <c:v>-0.1385466244230627</c:v>
                </c:pt>
                <c:pt idx="35">
                  <c:v>-0.10694035611152534</c:v>
                </c:pt>
                <c:pt idx="36">
                  <c:v>-5.8034705497344907E-2</c:v>
                </c:pt>
                <c:pt idx="37">
                  <c:v>-8.953856470440659E-2</c:v>
                </c:pt>
                <c:pt idx="38">
                  <c:v>-5.2107893379131132E-2</c:v>
                </c:pt>
                <c:pt idx="39">
                  <c:v>-3.6927590725573167E-2</c:v>
                </c:pt>
                <c:pt idx="40">
                  <c:v>-1.2387702108956775E-2</c:v>
                </c:pt>
                <c:pt idx="41">
                  <c:v>0.12098131188411487</c:v>
                </c:pt>
                <c:pt idx="42">
                  <c:v>0.29655591551322619</c:v>
                </c:pt>
                <c:pt idx="43">
                  <c:v>0.38932422196304778</c:v>
                </c:pt>
                <c:pt idx="44">
                  <c:v>0.51652587434990938</c:v>
                </c:pt>
                <c:pt idx="45">
                  <c:v>0.7413675941421175</c:v>
                </c:pt>
                <c:pt idx="46">
                  <c:v>0.83940455627726518</c:v>
                </c:pt>
                <c:pt idx="47">
                  <c:v>1.0908115766405415</c:v>
                </c:pt>
                <c:pt idx="48">
                  <c:v>1.3425976519213736</c:v>
                </c:pt>
                <c:pt idx="49">
                  <c:v>1.8607658893174599</c:v>
                </c:pt>
              </c:numCache>
            </c:numRef>
          </c:val>
          <c:extLst>
            <c:ext xmlns:c16="http://schemas.microsoft.com/office/drawing/2014/chart" uri="{C3380CC4-5D6E-409C-BE32-E72D297353CC}">
              <c16:uniqueId val="{00000001-4ADD-4D9D-BE0F-3BBA4A378F8D}"/>
            </c:ext>
          </c:extLst>
        </c:ser>
        <c:dLbls>
          <c:showLegendKey val="0"/>
          <c:showVal val="0"/>
          <c:showCatName val="0"/>
          <c:showSerName val="0"/>
          <c:showPercent val="0"/>
          <c:showBubbleSize val="0"/>
        </c:dLbls>
        <c:gapWidth val="104"/>
        <c:overlap val="100"/>
        <c:axId val="471204720"/>
        <c:axId val="471203544"/>
      </c:barChart>
      <c:barChart>
        <c:barDir val="col"/>
        <c:grouping val="stacked"/>
        <c:varyColors val="0"/>
        <c:ser>
          <c:idx val="1"/>
          <c:order val="0"/>
          <c:tx>
            <c:strRef>
              <c:f>Data5!$C$2</c:f>
              <c:strCache>
                <c:ptCount val="1"/>
                <c:pt idx="0">
                  <c:v>Contribution from real tariff revenue</c:v>
                </c:pt>
              </c:strCache>
            </c:strRef>
          </c:tx>
          <c:spPr>
            <a:solidFill>
              <a:srgbClr val="6DBDE1"/>
            </a:solidFill>
            <a:ln>
              <a:solidFill>
                <a:srgbClr val="6DBDE1"/>
              </a:solidFill>
            </a:ln>
          </c:spPr>
          <c:invertIfNegative val="0"/>
          <c:cat>
            <c:strRef>
              <c:f>Data5!$A$3:$A$52</c:f>
              <c:strCache>
                <c:ptCount val="50"/>
                <c:pt idx="0">
                  <c:v>NJ</c:v>
                </c:pt>
                <c:pt idx="1">
                  <c:v>WA</c:v>
                </c:pt>
                <c:pt idx="2">
                  <c:v>DE</c:v>
                </c:pt>
                <c:pt idx="3">
                  <c:v>FL</c:v>
                </c:pt>
                <c:pt idx="4">
                  <c:v>NY</c:v>
                </c:pt>
                <c:pt idx="5">
                  <c:v>HI</c:v>
                </c:pt>
                <c:pt idx="6">
                  <c:v>MD</c:v>
                </c:pt>
                <c:pt idx="7">
                  <c:v>CT</c:v>
                </c:pt>
                <c:pt idx="8">
                  <c:v>RI</c:v>
                </c:pt>
                <c:pt idx="9">
                  <c:v>SC</c:v>
                </c:pt>
                <c:pt idx="10">
                  <c:v>CA</c:v>
                </c:pt>
                <c:pt idx="11">
                  <c:v>VA</c:v>
                </c:pt>
                <c:pt idx="12">
                  <c:v>GA</c:v>
                </c:pt>
                <c:pt idx="13">
                  <c:v>MA</c:v>
                </c:pt>
                <c:pt idx="14">
                  <c:v>PA</c:v>
                </c:pt>
                <c:pt idx="15">
                  <c:v>LA</c:v>
                </c:pt>
                <c:pt idx="16">
                  <c:v>TN</c:v>
                </c:pt>
                <c:pt idx="17">
                  <c:v>OR</c:v>
                </c:pt>
                <c:pt idx="18">
                  <c:v>NV</c:v>
                </c:pt>
                <c:pt idx="19">
                  <c:v>VT</c:v>
                </c:pt>
                <c:pt idx="20">
                  <c:v>AZ</c:v>
                </c:pt>
                <c:pt idx="21">
                  <c:v>MI</c:v>
                </c:pt>
                <c:pt idx="22">
                  <c:v>IL</c:v>
                </c:pt>
                <c:pt idx="23">
                  <c:v>ME</c:v>
                </c:pt>
                <c:pt idx="24">
                  <c:v>NH</c:v>
                </c:pt>
                <c:pt idx="25">
                  <c:v>MO</c:v>
                </c:pt>
                <c:pt idx="26">
                  <c:v>MS</c:v>
                </c:pt>
                <c:pt idx="27">
                  <c:v>NC</c:v>
                </c:pt>
                <c:pt idx="28">
                  <c:v>AL</c:v>
                </c:pt>
                <c:pt idx="29">
                  <c:v>UT</c:v>
                </c:pt>
                <c:pt idx="30">
                  <c:v>KY</c:v>
                </c:pt>
                <c:pt idx="31">
                  <c:v>OH</c:v>
                </c:pt>
                <c:pt idx="32">
                  <c:v>CO</c:v>
                </c:pt>
                <c:pt idx="33">
                  <c:v>MN</c:v>
                </c:pt>
                <c:pt idx="34">
                  <c:v>WI</c:v>
                </c:pt>
                <c:pt idx="35">
                  <c:v>ID</c:v>
                </c:pt>
                <c:pt idx="36">
                  <c:v>AR</c:v>
                </c:pt>
                <c:pt idx="37">
                  <c:v>IN</c:v>
                </c:pt>
                <c:pt idx="38">
                  <c:v>TX</c:v>
                </c:pt>
                <c:pt idx="39">
                  <c:v>KS</c:v>
                </c:pt>
                <c:pt idx="40">
                  <c:v>NE</c:v>
                </c:pt>
                <c:pt idx="41">
                  <c:v>IA</c:v>
                </c:pt>
                <c:pt idx="42">
                  <c:v>SD</c:v>
                </c:pt>
                <c:pt idx="43">
                  <c:v>NM</c:v>
                </c:pt>
                <c:pt idx="44">
                  <c:v>WV</c:v>
                </c:pt>
                <c:pt idx="45">
                  <c:v>MT</c:v>
                </c:pt>
                <c:pt idx="46">
                  <c:v>OK</c:v>
                </c:pt>
                <c:pt idx="47">
                  <c:v>AK</c:v>
                </c:pt>
                <c:pt idx="48">
                  <c:v>ND</c:v>
                </c:pt>
                <c:pt idx="49">
                  <c:v>WY</c:v>
                </c:pt>
              </c:strCache>
            </c:strRef>
          </c:cat>
          <c:val>
            <c:numRef>
              <c:f>Data5!$C$3:$C$52</c:f>
              <c:numCache>
                <c:formatCode>General</c:formatCode>
                <c:ptCount val="50"/>
                <c:pt idx="0">
                  <c:v>-0.1758279036075806</c:v>
                </c:pt>
                <c:pt idx="1">
                  <c:v>-0.1589299712558484</c:v>
                </c:pt>
                <c:pt idx="2">
                  <c:v>-0.14740595112689514</c:v>
                </c:pt>
                <c:pt idx="3">
                  <c:v>-0.22409438182975761</c:v>
                </c:pt>
                <c:pt idx="4">
                  <c:v>-0.12170314210690292</c:v>
                </c:pt>
                <c:pt idx="5">
                  <c:v>-0.16471161460031725</c:v>
                </c:pt>
                <c:pt idx="6">
                  <c:v>-0.16462170393494968</c:v>
                </c:pt>
                <c:pt idx="7">
                  <c:v>-0.13208794743074304</c:v>
                </c:pt>
                <c:pt idx="8">
                  <c:v>-0.20706255011280983</c:v>
                </c:pt>
                <c:pt idx="9">
                  <c:v>-0.25281624262490354</c:v>
                </c:pt>
                <c:pt idx="10">
                  <c:v>-0.16012181362794076</c:v>
                </c:pt>
                <c:pt idx="11">
                  <c:v>-0.1601819523428723</c:v>
                </c:pt>
                <c:pt idx="12">
                  <c:v>-0.21086353230642474</c:v>
                </c:pt>
                <c:pt idx="13">
                  <c:v>-0.14003933719047817</c:v>
                </c:pt>
                <c:pt idx="14">
                  <c:v>-0.18786545537864169</c:v>
                </c:pt>
                <c:pt idx="15">
                  <c:v>-0.15046916801884613</c:v>
                </c:pt>
                <c:pt idx="16">
                  <c:v>-0.20517507630452769</c:v>
                </c:pt>
                <c:pt idx="17">
                  <c:v>-0.1714304612343085</c:v>
                </c:pt>
                <c:pt idx="18">
                  <c:v>-0.18722971387152709</c:v>
                </c:pt>
                <c:pt idx="19">
                  <c:v>-0.23614384651605891</c:v>
                </c:pt>
                <c:pt idx="20">
                  <c:v>-0.18251705307965838</c:v>
                </c:pt>
                <c:pt idx="21">
                  <c:v>-0.18576817253468203</c:v>
                </c:pt>
                <c:pt idx="22">
                  <c:v>-0.17819835294053382</c:v>
                </c:pt>
                <c:pt idx="23">
                  <c:v>-0.23582684658490538</c:v>
                </c:pt>
                <c:pt idx="24">
                  <c:v>-0.1961925032257168</c:v>
                </c:pt>
                <c:pt idx="25">
                  <c:v>-0.19937667759605426</c:v>
                </c:pt>
                <c:pt idx="26">
                  <c:v>-0.24906276666563165</c:v>
                </c:pt>
                <c:pt idx="27">
                  <c:v>-0.19932336733323286</c:v>
                </c:pt>
                <c:pt idx="28">
                  <c:v>-0.21530730995444081</c:v>
                </c:pt>
                <c:pt idx="29">
                  <c:v>-0.21106992092723414</c:v>
                </c:pt>
                <c:pt idx="30">
                  <c:v>-0.2139957513486363</c:v>
                </c:pt>
                <c:pt idx="31">
                  <c:v>-0.18818309636481712</c:v>
                </c:pt>
                <c:pt idx="32">
                  <c:v>-0.1676288214805236</c:v>
                </c:pt>
                <c:pt idx="33">
                  <c:v>-0.1801788894191842</c:v>
                </c:pt>
                <c:pt idx="34">
                  <c:v>-0.20878333103385815</c:v>
                </c:pt>
                <c:pt idx="35">
                  <c:v>-0.21237870180403157</c:v>
                </c:pt>
                <c:pt idx="36">
                  <c:v>-0.23086594034813523</c:v>
                </c:pt>
                <c:pt idx="37">
                  <c:v>-0.19504123531256418</c:v>
                </c:pt>
                <c:pt idx="38">
                  <c:v>-0.18353168726361246</c:v>
                </c:pt>
                <c:pt idx="39">
                  <c:v>-0.19296813791327827</c:v>
                </c:pt>
                <c:pt idx="40">
                  <c:v>-0.18509446525574752</c:v>
                </c:pt>
                <c:pt idx="41">
                  <c:v>-0.18525899367303056</c:v>
                </c:pt>
                <c:pt idx="42">
                  <c:v>-0.17835259205775816</c:v>
                </c:pt>
                <c:pt idx="43">
                  <c:v>-0.17651823315955945</c:v>
                </c:pt>
                <c:pt idx="44">
                  <c:v>-0.19070890087584036</c:v>
                </c:pt>
                <c:pt idx="45">
                  <c:v>-0.23029322788619166</c:v>
                </c:pt>
                <c:pt idx="46">
                  <c:v>-0.18807045149284729</c:v>
                </c:pt>
                <c:pt idx="47">
                  <c:v>-9.7868532184045676E-2</c:v>
                </c:pt>
                <c:pt idx="48">
                  <c:v>-0.1232161354305818</c:v>
                </c:pt>
                <c:pt idx="49">
                  <c:v>-0.15490378466639187</c:v>
                </c:pt>
              </c:numCache>
            </c:numRef>
          </c:val>
          <c:extLst>
            <c:ext xmlns:c16="http://schemas.microsoft.com/office/drawing/2014/chart" uri="{C3380CC4-5D6E-409C-BE32-E72D297353CC}">
              <c16:uniqueId val="{00000000-4ADD-4D9D-BE0F-3BBA4A378F8D}"/>
            </c:ext>
          </c:extLst>
        </c:ser>
        <c:dLbls>
          <c:showLegendKey val="0"/>
          <c:showVal val="0"/>
          <c:showCatName val="0"/>
          <c:showSerName val="0"/>
          <c:showPercent val="0"/>
          <c:showBubbleSize val="0"/>
        </c:dLbls>
        <c:gapWidth val="104"/>
        <c:overlap val="100"/>
        <c:axId val="343426159"/>
        <c:axId val="343424719"/>
      </c:barChart>
      <c:lineChart>
        <c:grouping val="standard"/>
        <c:varyColors val="0"/>
        <c:dLbls>
          <c:showLegendKey val="0"/>
          <c:showVal val="0"/>
          <c:showCatName val="0"/>
          <c:showSerName val="0"/>
          <c:showPercent val="0"/>
          <c:showBubbleSize val="0"/>
        </c:dLbls>
        <c:marker val="1"/>
        <c:smooth val="0"/>
        <c:axId val="343426159"/>
        <c:axId val="343424719"/>
        <c:extLst>
          <c:ext xmlns:c15="http://schemas.microsoft.com/office/drawing/2012/chart" uri="{02D57815-91ED-43cb-92C2-25804820EDAC}">
            <c15:filteredLineSeries>
              <c15:ser>
                <c:idx val="2"/>
                <c:order val="2"/>
                <c:tx>
                  <c:strRef>
                    <c:extLst>
                      <c:ext uri="{02D57815-91ED-43cb-92C2-25804820EDAC}">
                        <c15:formulaRef>
                          <c15:sqref>Data5!$D$2</c15:sqref>
                        </c15:formulaRef>
                      </c:ext>
                    </c:extLst>
                    <c:strCache>
                      <c:ptCount val="1"/>
                      <c:pt idx="0">
                        <c:v>Consumption change</c:v>
                      </c:pt>
                    </c:strCache>
                  </c:strRef>
                </c:tx>
                <c:marker>
                  <c:symbol val="none"/>
                </c:marker>
                <c:cat>
                  <c:strRef>
                    <c:extLst>
                      <c:ext uri="{02D57815-91ED-43cb-92C2-25804820EDAC}">
                        <c15:formulaRef>
                          <c15:sqref>Data5!$A$3:$A$52</c15:sqref>
                        </c15:formulaRef>
                      </c:ext>
                    </c:extLst>
                    <c:strCache>
                      <c:ptCount val="50"/>
                      <c:pt idx="0">
                        <c:v>NJ</c:v>
                      </c:pt>
                      <c:pt idx="1">
                        <c:v>WA</c:v>
                      </c:pt>
                      <c:pt idx="2">
                        <c:v>DE</c:v>
                      </c:pt>
                      <c:pt idx="3">
                        <c:v>FL</c:v>
                      </c:pt>
                      <c:pt idx="4">
                        <c:v>NY</c:v>
                      </c:pt>
                      <c:pt idx="5">
                        <c:v>HI</c:v>
                      </c:pt>
                      <c:pt idx="6">
                        <c:v>MD</c:v>
                      </c:pt>
                      <c:pt idx="7">
                        <c:v>CT</c:v>
                      </c:pt>
                      <c:pt idx="8">
                        <c:v>RI</c:v>
                      </c:pt>
                      <c:pt idx="9">
                        <c:v>SC</c:v>
                      </c:pt>
                      <c:pt idx="10">
                        <c:v>CA</c:v>
                      </c:pt>
                      <c:pt idx="11">
                        <c:v>VA</c:v>
                      </c:pt>
                      <c:pt idx="12">
                        <c:v>GA</c:v>
                      </c:pt>
                      <c:pt idx="13">
                        <c:v>MA</c:v>
                      </c:pt>
                      <c:pt idx="14">
                        <c:v>PA</c:v>
                      </c:pt>
                      <c:pt idx="15">
                        <c:v>LA</c:v>
                      </c:pt>
                      <c:pt idx="16">
                        <c:v>TN</c:v>
                      </c:pt>
                      <c:pt idx="17">
                        <c:v>OR</c:v>
                      </c:pt>
                      <c:pt idx="18">
                        <c:v>NV</c:v>
                      </c:pt>
                      <c:pt idx="19">
                        <c:v>VT</c:v>
                      </c:pt>
                      <c:pt idx="20">
                        <c:v>AZ</c:v>
                      </c:pt>
                      <c:pt idx="21">
                        <c:v>MI</c:v>
                      </c:pt>
                      <c:pt idx="22">
                        <c:v>IL</c:v>
                      </c:pt>
                      <c:pt idx="23">
                        <c:v>ME</c:v>
                      </c:pt>
                      <c:pt idx="24">
                        <c:v>NH</c:v>
                      </c:pt>
                      <c:pt idx="25">
                        <c:v>MO</c:v>
                      </c:pt>
                      <c:pt idx="26">
                        <c:v>MS</c:v>
                      </c:pt>
                      <c:pt idx="27">
                        <c:v>NC</c:v>
                      </c:pt>
                      <c:pt idx="28">
                        <c:v>AL</c:v>
                      </c:pt>
                      <c:pt idx="29">
                        <c:v>UT</c:v>
                      </c:pt>
                      <c:pt idx="30">
                        <c:v>KY</c:v>
                      </c:pt>
                      <c:pt idx="31">
                        <c:v>OH</c:v>
                      </c:pt>
                      <c:pt idx="32">
                        <c:v>CO</c:v>
                      </c:pt>
                      <c:pt idx="33">
                        <c:v>MN</c:v>
                      </c:pt>
                      <c:pt idx="34">
                        <c:v>WI</c:v>
                      </c:pt>
                      <c:pt idx="35">
                        <c:v>ID</c:v>
                      </c:pt>
                      <c:pt idx="36">
                        <c:v>AR</c:v>
                      </c:pt>
                      <c:pt idx="37">
                        <c:v>IN</c:v>
                      </c:pt>
                      <c:pt idx="38">
                        <c:v>TX</c:v>
                      </c:pt>
                      <c:pt idx="39">
                        <c:v>KS</c:v>
                      </c:pt>
                      <c:pt idx="40">
                        <c:v>NE</c:v>
                      </c:pt>
                      <c:pt idx="41">
                        <c:v>IA</c:v>
                      </c:pt>
                      <c:pt idx="42">
                        <c:v>SD</c:v>
                      </c:pt>
                      <c:pt idx="43">
                        <c:v>NM</c:v>
                      </c:pt>
                      <c:pt idx="44">
                        <c:v>WV</c:v>
                      </c:pt>
                      <c:pt idx="45">
                        <c:v>MT</c:v>
                      </c:pt>
                      <c:pt idx="46">
                        <c:v>OK</c:v>
                      </c:pt>
                      <c:pt idx="47">
                        <c:v>AK</c:v>
                      </c:pt>
                      <c:pt idx="48">
                        <c:v>ND</c:v>
                      </c:pt>
                      <c:pt idx="49">
                        <c:v>WY</c:v>
                      </c:pt>
                    </c:strCache>
                  </c:strRef>
                </c:cat>
                <c:val>
                  <c:numRef>
                    <c:extLst>
                      <c:ext uri="{02D57815-91ED-43cb-92C2-25804820EDAC}">
                        <c15:formulaRef>
                          <c15:sqref>Data5!$D$3:$D$52</c15:sqref>
                        </c15:formulaRef>
                      </c:ext>
                    </c:extLst>
                    <c:numCache>
                      <c:formatCode>General</c:formatCode>
                      <c:ptCount val="50"/>
                      <c:pt idx="0">
                        <c:v>-1.985183706925131</c:v>
                      </c:pt>
                      <c:pt idx="1">
                        <c:v>-1.7994723538048873</c:v>
                      </c:pt>
                      <c:pt idx="2">
                        <c:v>-1.7565235306809868</c:v>
                      </c:pt>
                      <c:pt idx="3">
                        <c:v>-1.4321655384788023</c:v>
                      </c:pt>
                      <c:pt idx="4">
                        <c:v>-1.3390017074906169</c:v>
                      </c:pt>
                      <c:pt idx="5">
                        <c:v>-1.3341412105985384</c:v>
                      </c:pt>
                      <c:pt idx="6">
                        <c:v>-1.2284448135565285</c:v>
                      </c:pt>
                      <c:pt idx="7">
                        <c:v>-1.1177761090429783</c:v>
                      </c:pt>
                      <c:pt idx="8">
                        <c:v>-1.0531956224237859</c:v>
                      </c:pt>
                      <c:pt idx="9">
                        <c:v>-1.0270942606211975</c:v>
                      </c:pt>
                      <c:pt idx="10">
                        <c:v>-1.0231091907266787</c:v>
                      </c:pt>
                      <c:pt idx="11">
                        <c:v>-1.0118484731885147</c:v>
                      </c:pt>
                      <c:pt idx="12">
                        <c:v>-1.009699664570185</c:v>
                      </c:pt>
                      <c:pt idx="13">
                        <c:v>-0.99694077234175893</c:v>
                      </c:pt>
                      <c:pt idx="14">
                        <c:v>-0.96019522183965478</c:v>
                      </c:pt>
                      <c:pt idx="15">
                        <c:v>-0.91153842463906898</c:v>
                      </c:pt>
                      <c:pt idx="16">
                        <c:v>-0.83089893577223961</c:v>
                      </c:pt>
                      <c:pt idx="17">
                        <c:v>-0.73848465330410562</c:v>
                      </c:pt>
                      <c:pt idx="18">
                        <c:v>-0.70692782081298589</c:v>
                      </c:pt>
                      <c:pt idx="19">
                        <c:v>-0.66666913581894249</c:v>
                      </c:pt>
                      <c:pt idx="20">
                        <c:v>-0.627016282650672</c:v>
                      </c:pt>
                      <c:pt idx="21">
                        <c:v>-0.62176366108710468</c:v>
                      </c:pt>
                      <c:pt idx="22">
                        <c:v>-0.62145850293342519</c:v>
                      </c:pt>
                      <c:pt idx="23">
                        <c:v>-0.61787268811919205</c:v>
                      </c:pt>
                      <c:pt idx="24">
                        <c:v>-0.61331679046308096</c:v>
                      </c:pt>
                      <c:pt idx="25">
                        <c:v>-0.58873172570361731</c:v>
                      </c:pt>
                      <c:pt idx="26">
                        <c:v>-0.56366404639405232</c:v>
                      </c:pt>
                      <c:pt idx="27">
                        <c:v>-0.53999157460546954</c:v>
                      </c:pt>
                      <c:pt idx="28">
                        <c:v>-0.53485114469058459</c:v>
                      </c:pt>
                      <c:pt idx="29">
                        <c:v>-0.48494740421851645</c:v>
                      </c:pt>
                      <c:pt idx="30">
                        <c:v>-0.46863681973157156</c:v>
                      </c:pt>
                      <c:pt idx="31">
                        <c:v>-0.44282557717396642</c:v>
                      </c:pt>
                      <c:pt idx="32">
                        <c:v>-0.4041770406164602</c:v>
                      </c:pt>
                      <c:pt idx="33">
                        <c:v>-0.35317897458266856</c:v>
                      </c:pt>
                      <c:pt idx="34">
                        <c:v>-0.34732995545692091</c:v>
                      </c:pt>
                      <c:pt idx="35">
                        <c:v>-0.31931905791555693</c:v>
                      </c:pt>
                      <c:pt idx="36">
                        <c:v>-0.28890064584548014</c:v>
                      </c:pt>
                      <c:pt idx="37">
                        <c:v>-0.28457980001697081</c:v>
                      </c:pt>
                      <c:pt idx="38">
                        <c:v>-0.2356395806427436</c:v>
                      </c:pt>
                      <c:pt idx="39">
                        <c:v>-0.22989572863885144</c:v>
                      </c:pt>
                      <c:pt idx="40">
                        <c:v>-0.19748216736470425</c:v>
                      </c:pt>
                      <c:pt idx="41">
                        <c:v>-6.4277681788915686E-2</c:v>
                      </c:pt>
                      <c:pt idx="42">
                        <c:v>0.11820332345546802</c:v>
                      </c:pt>
                      <c:pt idx="43">
                        <c:v>0.21280598880348833</c:v>
                      </c:pt>
                      <c:pt idx="44">
                        <c:v>0.32581697347406902</c:v>
                      </c:pt>
                      <c:pt idx="45">
                        <c:v>0.51107436625592584</c:v>
                      </c:pt>
                      <c:pt idx="46">
                        <c:v>0.65133410478441789</c:v>
                      </c:pt>
                      <c:pt idx="47">
                        <c:v>0.99294304445649573</c:v>
                      </c:pt>
                      <c:pt idx="48">
                        <c:v>1.2193815164907917</c:v>
                      </c:pt>
                      <c:pt idx="49">
                        <c:v>1.705862104651068</c:v>
                      </c:pt>
                    </c:numCache>
                  </c:numRef>
                </c:val>
                <c:smooth val="0"/>
                <c:extLst>
                  <c:ext xmlns:c16="http://schemas.microsoft.com/office/drawing/2014/chart" uri="{C3380CC4-5D6E-409C-BE32-E72D297353CC}">
                    <c16:uniqueId val="{00000002-4ADD-4D9D-BE0F-3BBA4A378F8D}"/>
                  </c:ext>
                </c:extLst>
              </c15:ser>
            </c15:filteredLineSeries>
          </c:ext>
        </c:extLst>
      </c:lineChart>
      <c:catAx>
        <c:axId val="471204720"/>
        <c:scaling>
          <c:orientation val="minMax"/>
        </c:scaling>
        <c:delete val="0"/>
        <c:axPos val="b"/>
        <c:numFmt formatCode="0%" sourceLinked="0"/>
        <c:majorTickMark val="out"/>
        <c:minorTickMark val="none"/>
        <c:tickLblPos val="low"/>
        <c:spPr>
          <a:ln w="12700">
            <a:solidFill>
              <a:srgbClr val="1E1E20"/>
            </a:solidFill>
          </a:ln>
        </c:spPr>
        <c:txPr>
          <a:bodyPr rot="-5400000" vert="horz"/>
          <a:lstStyle/>
          <a:p>
            <a:pPr>
              <a:defRPr sz="1200">
                <a:noFill/>
                <a:latin typeface="Arial" panose="020B0604020202020204" pitchFamily="34" charset="0"/>
                <a:cs typeface="Arial" panose="020B0604020202020204" pitchFamily="34" charset="0"/>
              </a:defRPr>
            </a:pPr>
            <a:endParaRPr lang="en-US"/>
          </a:p>
        </c:txPr>
        <c:crossAx val="471203544"/>
        <c:crosses val="autoZero"/>
        <c:auto val="1"/>
        <c:lblAlgn val="ctr"/>
        <c:lblOffset val="100"/>
        <c:tickLblSkip val="1"/>
        <c:noMultiLvlLbl val="0"/>
      </c:catAx>
      <c:valAx>
        <c:axId val="471203544"/>
        <c:scaling>
          <c:orientation val="minMax"/>
          <c:max val="2"/>
        </c:scaling>
        <c:delete val="0"/>
        <c:axPos val="l"/>
        <c:numFmt formatCode="General" sourceLinked="0"/>
        <c:majorTickMark val="out"/>
        <c:minorTickMark val="none"/>
        <c:tickLblPos val="nextTo"/>
        <c:spPr>
          <a:ln w="12700">
            <a:solidFill>
              <a:srgbClr val="000000"/>
            </a:solidFill>
          </a:ln>
        </c:spPr>
        <c:txPr>
          <a:bodyPr/>
          <a:lstStyle/>
          <a:p>
            <a:pPr>
              <a:defRPr sz="1200">
                <a:solidFill>
                  <a:srgbClr val="000000"/>
                </a:solidFill>
                <a:latin typeface="Arial" panose="020B0604020202020204" pitchFamily="34" charset="0"/>
                <a:cs typeface="Arial" panose="020B0604020202020204" pitchFamily="34" charset="0"/>
              </a:defRPr>
            </a:pPr>
            <a:endParaRPr lang="en-US"/>
          </a:p>
        </c:txPr>
        <c:crossAx val="471204720"/>
        <c:crosses val="autoZero"/>
        <c:crossBetween val="between"/>
        <c:majorUnit val="1"/>
      </c:valAx>
      <c:valAx>
        <c:axId val="343424719"/>
        <c:scaling>
          <c:orientation val="minMax"/>
        </c:scaling>
        <c:delete val="1"/>
        <c:axPos val="r"/>
        <c:numFmt formatCode="General" sourceLinked="1"/>
        <c:majorTickMark val="out"/>
        <c:minorTickMark val="none"/>
        <c:tickLblPos val="nextTo"/>
        <c:crossAx val="343426159"/>
        <c:crosses val="max"/>
        <c:crossBetween val="between"/>
      </c:valAx>
      <c:catAx>
        <c:axId val="343426159"/>
        <c:scaling>
          <c:orientation val="minMax"/>
        </c:scaling>
        <c:delete val="1"/>
        <c:axPos val="b"/>
        <c:numFmt formatCode="General" sourceLinked="1"/>
        <c:majorTickMark val="out"/>
        <c:minorTickMark val="none"/>
        <c:tickLblPos val="nextTo"/>
        <c:crossAx val="343424719"/>
        <c:crosses val="autoZero"/>
        <c:auto val="1"/>
        <c:lblAlgn val="ctr"/>
        <c:lblOffset val="100"/>
        <c:noMultiLvlLbl val="0"/>
      </c:catAx>
      <c:spPr>
        <a:noFill/>
        <a:ln>
          <a:noFill/>
        </a:ln>
      </c:spPr>
    </c:plotArea>
    <c:legend>
      <c:legendPos val="r"/>
      <c:layout>
        <c:manualLayout>
          <c:xMode val="edge"/>
          <c:yMode val="edge"/>
          <c:x val="2.7537053706003001E-2"/>
          <c:y val="0.17961936700495248"/>
          <c:w val="0.40664110515988422"/>
          <c:h val="9.1841391370172998E-2"/>
        </c:manualLayout>
      </c:layout>
      <c:overlay val="0"/>
      <c:txPr>
        <a:bodyPr/>
        <a:lstStyle/>
        <a:p>
          <a:pPr>
            <a:defRPr sz="1200">
              <a:solidFill>
                <a:srgbClr val="000000"/>
              </a:solidFill>
              <a:latin typeface="Arial" panose="020B0604020202020204" pitchFamily="34" charset="0"/>
              <a:cs typeface="Arial" panose="020B0604020202020204" pitchFamily="34" charset="0"/>
            </a:defRPr>
          </a:pPr>
          <a:endParaRPr lang="en-US"/>
        </a:p>
      </c:txPr>
    </c:legend>
    <c:plotVisOnly val="1"/>
    <c:dispBlanksAs val="gap"/>
    <c:showDLblsOverMax val="0"/>
  </c:chart>
  <c:spPr>
    <a:solidFill>
      <a:srgbClr val="FFFFFF"/>
    </a:solidFill>
    <a:ln>
      <a:noFill/>
    </a:ln>
  </c:spPr>
  <c:userShapes r:id="rId1"/>
</c:chartSpace>
</file>

<file path=xl/charts/chart1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3.0132660739814202E-2"/>
          <c:y val="0.16486266141778536"/>
          <c:w val="0.96988599832623279"/>
          <c:h val="0.48262518685048866"/>
        </c:manualLayout>
      </c:layout>
      <c:barChart>
        <c:barDir val="col"/>
        <c:grouping val="stacked"/>
        <c:varyColors val="0"/>
        <c:ser>
          <c:idx val="1"/>
          <c:order val="0"/>
          <c:tx>
            <c:strRef>
              <c:f>Data5!$F$2</c:f>
              <c:strCache>
                <c:ptCount val="1"/>
                <c:pt idx="0">
                  <c:v>Contribution from real tariff revenue</c:v>
                </c:pt>
              </c:strCache>
            </c:strRef>
          </c:tx>
          <c:spPr>
            <a:solidFill>
              <a:srgbClr val="6DBDE1"/>
            </a:solidFill>
            <a:ln>
              <a:solidFill>
                <a:srgbClr val="6DBDE1"/>
              </a:solidFill>
            </a:ln>
          </c:spPr>
          <c:invertIfNegative val="0"/>
          <c:cat>
            <c:strRef>
              <c:f>Data5!$A$3:$A$52</c:f>
              <c:strCache>
                <c:ptCount val="50"/>
                <c:pt idx="0">
                  <c:v>NJ</c:v>
                </c:pt>
                <c:pt idx="1">
                  <c:v>WA</c:v>
                </c:pt>
                <c:pt idx="2">
                  <c:v>DE</c:v>
                </c:pt>
                <c:pt idx="3">
                  <c:v>FL</c:v>
                </c:pt>
                <c:pt idx="4">
                  <c:v>NY</c:v>
                </c:pt>
                <c:pt idx="5">
                  <c:v>HI</c:v>
                </c:pt>
                <c:pt idx="6">
                  <c:v>MD</c:v>
                </c:pt>
                <c:pt idx="7">
                  <c:v>CT</c:v>
                </c:pt>
                <c:pt idx="8">
                  <c:v>RI</c:v>
                </c:pt>
                <c:pt idx="9">
                  <c:v>SC</c:v>
                </c:pt>
                <c:pt idx="10">
                  <c:v>CA</c:v>
                </c:pt>
                <c:pt idx="11">
                  <c:v>VA</c:v>
                </c:pt>
                <c:pt idx="12">
                  <c:v>GA</c:v>
                </c:pt>
                <c:pt idx="13">
                  <c:v>MA</c:v>
                </c:pt>
                <c:pt idx="14">
                  <c:v>PA</c:v>
                </c:pt>
                <c:pt idx="15">
                  <c:v>LA</c:v>
                </c:pt>
                <c:pt idx="16">
                  <c:v>TN</c:v>
                </c:pt>
                <c:pt idx="17">
                  <c:v>OR</c:v>
                </c:pt>
                <c:pt idx="18">
                  <c:v>NV</c:v>
                </c:pt>
                <c:pt idx="19">
                  <c:v>VT</c:v>
                </c:pt>
                <c:pt idx="20">
                  <c:v>AZ</c:v>
                </c:pt>
                <c:pt idx="21">
                  <c:v>MI</c:v>
                </c:pt>
                <c:pt idx="22">
                  <c:v>IL</c:v>
                </c:pt>
                <c:pt idx="23">
                  <c:v>ME</c:v>
                </c:pt>
                <c:pt idx="24">
                  <c:v>NH</c:v>
                </c:pt>
                <c:pt idx="25">
                  <c:v>MO</c:v>
                </c:pt>
                <c:pt idx="26">
                  <c:v>MS</c:v>
                </c:pt>
                <c:pt idx="27">
                  <c:v>NC</c:v>
                </c:pt>
                <c:pt idx="28">
                  <c:v>AL</c:v>
                </c:pt>
                <c:pt idx="29">
                  <c:v>UT</c:v>
                </c:pt>
                <c:pt idx="30">
                  <c:v>KY</c:v>
                </c:pt>
                <c:pt idx="31">
                  <c:v>OH</c:v>
                </c:pt>
                <c:pt idx="32">
                  <c:v>CO</c:v>
                </c:pt>
                <c:pt idx="33">
                  <c:v>MN</c:v>
                </c:pt>
                <c:pt idx="34">
                  <c:v>WI</c:v>
                </c:pt>
                <c:pt idx="35">
                  <c:v>ID</c:v>
                </c:pt>
                <c:pt idx="36">
                  <c:v>AR</c:v>
                </c:pt>
                <c:pt idx="37">
                  <c:v>IN</c:v>
                </c:pt>
                <c:pt idx="38">
                  <c:v>TX</c:v>
                </c:pt>
                <c:pt idx="39">
                  <c:v>KS</c:v>
                </c:pt>
                <c:pt idx="40">
                  <c:v>NE</c:v>
                </c:pt>
                <c:pt idx="41">
                  <c:v>IA</c:v>
                </c:pt>
                <c:pt idx="42">
                  <c:v>SD</c:v>
                </c:pt>
                <c:pt idx="43">
                  <c:v>NM</c:v>
                </c:pt>
                <c:pt idx="44">
                  <c:v>WV</c:v>
                </c:pt>
                <c:pt idx="45">
                  <c:v>MT</c:v>
                </c:pt>
                <c:pt idx="46">
                  <c:v>OK</c:v>
                </c:pt>
                <c:pt idx="47">
                  <c:v>AK</c:v>
                </c:pt>
                <c:pt idx="48">
                  <c:v>ND</c:v>
                </c:pt>
                <c:pt idx="49">
                  <c:v>WY</c:v>
                </c:pt>
              </c:strCache>
            </c:strRef>
          </c:cat>
          <c:val>
            <c:numRef>
              <c:f>Data5!$F$3:$F$52</c:f>
              <c:numCache>
                <c:formatCode>General</c:formatCode>
                <c:ptCount val="50"/>
                <c:pt idx="0">
                  <c:v>1.6276472230383643E-2</c:v>
                </c:pt>
                <c:pt idx="1">
                  <c:v>1.298369070306038E-2</c:v>
                </c:pt>
                <c:pt idx="2">
                  <c:v>-7.436852334474775E-5</c:v>
                </c:pt>
                <c:pt idx="3">
                  <c:v>2.127477903730024E-2</c:v>
                </c:pt>
                <c:pt idx="4">
                  <c:v>1.2486588509773577E-2</c:v>
                </c:pt>
                <c:pt idx="5">
                  <c:v>3.3625067187795898E-2</c:v>
                </c:pt>
                <c:pt idx="6">
                  <c:v>1.4612258342127205E-2</c:v>
                </c:pt>
                <c:pt idx="7">
                  <c:v>1.4903081852379652E-2</c:v>
                </c:pt>
                <c:pt idx="8">
                  <c:v>-1.3807627935902289E-4</c:v>
                </c:pt>
                <c:pt idx="9">
                  <c:v>3.2680152997596967E-2</c:v>
                </c:pt>
                <c:pt idx="10">
                  <c:v>1.4766254387809985E-2</c:v>
                </c:pt>
                <c:pt idx="11">
                  <c:v>1.5677320049287014E-2</c:v>
                </c:pt>
                <c:pt idx="12">
                  <c:v>2.2555527107491757E-2</c:v>
                </c:pt>
                <c:pt idx="13">
                  <c:v>1.6459388492069071E-2</c:v>
                </c:pt>
                <c:pt idx="14">
                  <c:v>1.8540886046954641E-2</c:v>
                </c:pt>
                <c:pt idx="15">
                  <c:v>1.9231270989724103E-2</c:v>
                </c:pt>
                <c:pt idx="16">
                  <c:v>1.8405643071480515E-2</c:v>
                </c:pt>
                <c:pt idx="17">
                  <c:v>1.2681554865875966E-2</c:v>
                </c:pt>
                <c:pt idx="18">
                  <c:v>1.9841269906351044E-2</c:v>
                </c:pt>
                <c:pt idx="19">
                  <c:v>4.6860890206297356E-2</c:v>
                </c:pt>
                <c:pt idx="20">
                  <c:v>1.7545370039722341E-2</c:v>
                </c:pt>
                <c:pt idx="21">
                  <c:v>1.6490894837790093E-2</c:v>
                </c:pt>
                <c:pt idx="22">
                  <c:v>1.5041117595393783E-2</c:v>
                </c:pt>
                <c:pt idx="23">
                  <c:v>-1.4108183312555589E-4</c:v>
                </c:pt>
                <c:pt idx="24">
                  <c:v>3.9334482197324161E-2</c:v>
                </c:pt>
                <c:pt idx="25">
                  <c:v>2.3339469706927352E-2</c:v>
                </c:pt>
                <c:pt idx="26">
                  <c:v>1.1664564925671028E-2</c:v>
                </c:pt>
                <c:pt idx="27">
                  <c:v>1.7550539652833375E-2</c:v>
                </c:pt>
                <c:pt idx="28">
                  <c:v>1.2991034967911097E-2</c:v>
                </c:pt>
                <c:pt idx="29">
                  <c:v>9.9739255440887131E-3</c:v>
                </c:pt>
                <c:pt idx="30">
                  <c:v>2.2467105945579546E-2</c:v>
                </c:pt>
                <c:pt idx="31">
                  <c:v>1.5731779720573547E-2</c:v>
                </c:pt>
                <c:pt idx="32">
                  <c:v>1.264009635793617E-2</c:v>
                </c:pt>
                <c:pt idx="33">
                  <c:v>1.6670202330738348E-2</c:v>
                </c:pt>
                <c:pt idx="34">
                  <c:v>1.8566186021553355E-2</c:v>
                </c:pt>
                <c:pt idx="35">
                  <c:v>4.2367316777584652E-2</c:v>
                </c:pt>
                <c:pt idx="36">
                  <c:v>2.2675105530684192E-2</c:v>
                </c:pt>
                <c:pt idx="37">
                  <c:v>1.6415709307642079E-2</c:v>
                </c:pt>
                <c:pt idx="38">
                  <c:v>1.7588569038303081E-2</c:v>
                </c:pt>
                <c:pt idx="39">
                  <c:v>2.7362278488257785E-2</c:v>
                </c:pt>
                <c:pt idx="40">
                  <c:v>1.2213736771632511E-2</c:v>
                </c:pt>
                <c:pt idx="41">
                  <c:v>2.3852912163068285E-2</c:v>
                </c:pt>
                <c:pt idx="42">
                  <c:v>2.9423833634393048E-2</c:v>
                </c:pt>
                <c:pt idx="43">
                  <c:v>1.2369769558983501E-2</c:v>
                </c:pt>
                <c:pt idx="44">
                  <c:v>1.6819473967455312E-2</c:v>
                </c:pt>
                <c:pt idx="45">
                  <c:v>2.8136384724791519E-2</c:v>
                </c:pt>
                <c:pt idx="46">
                  <c:v>2.0246485856208585E-2</c:v>
                </c:pt>
                <c:pt idx="47">
                  <c:v>1.8966822600673061E-2</c:v>
                </c:pt>
                <c:pt idx="48">
                  <c:v>2.3705824239563744E-2</c:v>
                </c:pt>
                <c:pt idx="49">
                  <c:v>-3.0590146138103458E-2</c:v>
                </c:pt>
              </c:numCache>
            </c:numRef>
          </c:val>
          <c:extLst>
            <c:ext xmlns:c16="http://schemas.microsoft.com/office/drawing/2014/chart" uri="{C3380CC4-5D6E-409C-BE32-E72D297353CC}">
              <c16:uniqueId val="{00000000-10F1-4933-8DFE-DF32CD2D5B6F}"/>
            </c:ext>
          </c:extLst>
        </c:ser>
        <c:ser>
          <c:idx val="0"/>
          <c:order val="1"/>
          <c:tx>
            <c:strRef>
              <c:f>Data5!$E$2</c:f>
              <c:strCache>
                <c:ptCount val="1"/>
                <c:pt idx="0">
                  <c:v>Contribution from real factor income</c:v>
                </c:pt>
              </c:strCache>
            </c:strRef>
          </c:tx>
          <c:spPr>
            <a:solidFill>
              <a:srgbClr val="C3362B"/>
            </a:solidFill>
            <a:ln>
              <a:solidFill>
                <a:srgbClr val="C3362B"/>
              </a:solidFill>
            </a:ln>
          </c:spPr>
          <c:invertIfNegative val="0"/>
          <c:cat>
            <c:strRef>
              <c:f>Data5!$A$3:$A$52</c:f>
              <c:strCache>
                <c:ptCount val="50"/>
                <c:pt idx="0">
                  <c:v>NJ</c:v>
                </c:pt>
                <c:pt idx="1">
                  <c:v>WA</c:v>
                </c:pt>
                <c:pt idx="2">
                  <c:v>DE</c:v>
                </c:pt>
                <c:pt idx="3">
                  <c:v>FL</c:v>
                </c:pt>
                <c:pt idx="4">
                  <c:v>NY</c:v>
                </c:pt>
                <c:pt idx="5">
                  <c:v>HI</c:v>
                </c:pt>
                <c:pt idx="6">
                  <c:v>MD</c:v>
                </c:pt>
                <c:pt idx="7">
                  <c:v>CT</c:v>
                </c:pt>
                <c:pt idx="8">
                  <c:v>RI</c:v>
                </c:pt>
                <c:pt idx="9">
                  <c:v>SC</c:v>
                </c:pt>
                <c:pt idx="10">
                  <c:v>CA</c:v>
                </c:pt>
                <c:pt idx="11">
                  <c:v>VA</c:v>
                </c:pt>
                <c:pt idx="12">
                  <c:v>GA</c:v>
                </c:pt>
                <c:pt idx="13">
                  <c:v>MA</c:v>
                </c:pt>
                <c:pt idx="14">
                  <c:v>PA</c:v>
                </c:pt>
                <c:pt idx="15">
                  <c:v>LA</c:v>
                </c:pt>
                <c:pt idx="16">
                  <c:v>TN</c:v>
                </c:pt>
                <c:pt idx="17">
                  <c:v>OR</c:v>
                </c:pt>
                <c:pt idx="18">
                  <c:v>NV</c:v>
                </c:pt>
                <c:pt idx="19">
                  <c:v>VT</c:v>
                </c:pt>
                <c:pt idx="20">
                  <c:v>AZ</c:v>
                </c:pt>
                <c:pt idx="21">
                  <c:v>MI</c:v>
                </c:pt>
                <c:pt idx="22">
                  <c:v>IL</c:v>
                </c:pt>
                <c:pt idx="23">
                  <c:v>ME</c:v>
                </c:pt>
                <c:pt idx="24">
                  <c:v>NH</c:v>
                </c:pt>
                <c:pt idx="25">
                  <c:v>MO</c:v>
                </c:pt>
                <c:pt idx="26">
                  <c:v>MS</c:v>
                </c:pt>
                <c:pt idx="27">
                  <c:v>NC</c:v>
                </c:pt>
                <c:pt idx="28">
                  <c:v>AL</c:v>
                </c:pt>
                <c:pt idx="29">
                  <c:v>UT</c:v>
                </c:pt>
                <c:pt idx="30">
                  <c:v>KY</c:v>
                </c:pt>
                <c:pt idx="31">
                  <c:v>OH</c:v>
                </c:pt>
                <c:pt idx="32">
                  <c:v>CO</c:v>
                </c:pt>
                <c:pt idx="33">
                  <c:v>MN</c:v>
                </c:pt>
                <c:pt idx="34">
                  <c:v>WI</c:v>
                </c:pt>
                <c:pt idx="35">
                  <c:v>ID</c:v>
                </c:pt>
                <c:pt idx="36">
                  <c:v>AR</c:v>
                </c:pt>
                <c:pt idx="37">
                  <c:v>IN</c:v>
                </c:pt>
                <c:pt idx="38">
                  <c:v>TX</c:v>
                </c:pt>
                <c:pt idx="39">
                  <c:v>KS</c:v>
                </c:pt>
                <c:pt idx="40">
                  <c:v>NE</c:v>
                </c:pt>
                <c:pt idx="41">
                  <c:v>IA</c:v>
                </c:pt>
                <c:pt idx="42">
                  <c:v>SD</c:v>
                </c:pt>
                <c:pt idx="43">
                  <c:v>NM</c:v>
                </c:pt>
                <c:pt idx="44">
                  <c:v>WV</c:v>
                </c:pt>
                <c:pt idx="45">
                  <c:v>MT</c:v>
                </c:pt>
                <c:pt idx="46">
                  <c:v>OK</c:v>
                </c:pt>
                <c:pt idx="47">
                  <c:v>AK</c:v>
                </c:pt>
                <c:pt idx="48">
                  <c:v>ND</c:v>
                </c:pt>
                <c:pt idx="49">
                  <c:v>WY</c:v>
                </c:pt>
              </c:strCache>
            </c:strRef>
          </c:cat>
          <c:val>
            <c:numRef>
              <c:f>Data5!$E$3:$E$52</c:f>
              <c:numCache>
                <c:formatCode>General</c:formatCode>
                <c:ptCount val="50"/>
                <c:pt idx="0">
                  <c:v>2.7454908464882966E-2</c:v>
                </c:pt>
                <c:pt idx="1">
                  <c:v>-5.4466212797032232E-2</c:v>
                </c:pt>
                <c:pt idx="2">
                  <c:v>2.1568189132730953E-2</c:v>
                </c:pt>
                <c:pt idx="3">
                  <c:v>-4.0563380410491012E-2</c:v>
                </c:pt>
                <c:pt idx="4">
                  <c:v>-5.9058910454489189E-2</c:v>
                </c:pt>
                <c:pt idx="5">
                  <c:v>-1.6850765378709887E-2</c:v>
                </c:pt>
                <c:pt idx="6">
                  <c:v>-1.8246045293467517E-2</c:v>
                </c:pt>
                <c:pt idx="7">
                  <c:v>-4.9790010621661995E-3</c:v>
                </c:pt>
                <c:pt idx="8">
                  <c:v>2.6326370261624599E-2</c:v>
                </c:pt>
                <c:pt idx="9">
                  <c:v>4.1457994473328708E-2</c:v>
                </c:pt>
                <c:pt idx="10">
                  <c:v>4.9488622417384054E-3</c:v>
                </c:pt>
                <c:pt idx="11">
                  <c:v>2.6254868679715937E-3</c:v>
                </c:pt>
                <c:pt idx="12">
                  <c:v>9.7421283634779865E-3</c:v>
                </c:pt>
                <c:pt idx="13">
                  <c:v>-3.0086522863121634E-2</c:v>
                </c:pt>
                <c:pt idx="14">
                  <c:v>4.8203651722071E-2</c:v>
                </c:pt>
                <c:pt idx="15">
                  <c:v>9.8415801403288261E-2</c:v>
                </c:pt>
                <c:pt idx="16">
                  <c:v>7.5579326252787182E-2</c:v>
                </c:pt>
                <c:pt idx="17">
                  <c:v>2.569879486643839E-2</c:v>
                </c:pt>
                <c:pt idx="18">
                  <c:v>0</c:v>
                </c:pt>
                <c:pt idx="19">
                  <c:v>9.5420376386072758E-2</c:v>
                </c:pt>
                <c:pt idx="20">
                  <c:v>-1.3174454113456191E-2</c:v>
                </c:pt>
                <c:pt idx="21">
                  <c:v>0.10231091813375726</c:v>
                </c:pt>
                <c:pt idx="22">
                  <c:v>4.5940304018043665E-2</c:v>
                </c:pt>
                <c:pt idx="23">
                  <c:v>2.3829344409852071E-2</c:v>
                </c:pt>
                <c:pt idx="24">
                  <c:v>1.9819615948728463E-2</c:v>
                </c:pt>
                <c:pt idx="25">
                  <c:v>-9.364205900995265E-3</c:v>
                </c:pt>
                <c:pt idx="26">
                  <c:v>0.13811080006756105</c:v>
                </c:pt>
                <c:pt idx="27">
                  <c:v>2.0698817194497399E-2</c:v>
                </c:pt>
                <c:pt idx="28">
                  <c:v>9.4985760514134293E-2</c:v>
                </c:pt>
                <c:pt idx="29">
                  <c:v>2.025734389570677E-2</c:v>
                </c:pt>
                <c:pt idx="30">
                  <c:v>9.2435813739876097E-2</c:v>
                </c:pt>
                <c:pt idx="31">
                  <c:v>7.8576384924866655E-2</c:v>
                </c:pt>
                <c:pt idx="32">
                  <c:v>-8.4385039538067419E-3</c:v>
                </c:pt>
                <c:pt idx="33">
                  <c:v>2.5291948425708831E-2</c:v>
                </c:pt>
                <c:pt idx="34">
                  <c:v>8.1127619856955685E-2</c:v>
                </c:pt>
                <c:pt idx="35">
                  <c:v>2.1374319291163568E-2</c:v>
                </c:pt>
                <c:pt idx="36">
                  <c:v>6.959710401513422E-2</c:v>
                </c:pt>
                <c:pt idx="37">
                  <c:v>0.11074605757312581</c:v>
                </c:pt>
                <c:pt idx="38">
                  <c:v>7.7109823680369782E-2</c:v>
                </c:pt>
                <c:pt idx="39">
                  <c:v>3.6913927755816089E-2</c:v>
                </c:pt>
                <c:pt idx="40">
                  <c:v>2.4770791788969321E-2</c:v>
                </c:pt>
                <c:pt idx="41">
                  <c:v>4.8410128437904487E-2</c:v>
                </c:pt>
                <c:pt idx="42">
                  <c:v>2.9695293124451183E-2</c:v>
                </c:pt>
                <c:pt idx="43">
                  <c:v>3.7742985185463394E-2</c:v>
                </c:pt>
                <c:pt idx="44">
                  <c:v>6.9024809783169203E-2</c:v>
                </c:pt>
                <c:pt idx="45">
                  <c:v>5.7224269199335404E-2</c:v>
                </c:pt>
                <c:pt idx="46">
                  <c:v>8.2878201018314251E-2</c:v>
                </c:pt>
                <c:pt idx="47">
                  <c:v>7.6938047126697079E-2</c:v>
                </c:pt>
                <c:pt idx="48">
                  <c:v>9.6500945854713971E-2</c:v>
                </c:pt>
                <c:pt idx="49">
                  <c:v>0.12110154166701731</c:v>
                </c:pt>
              </c:numCache>
            </c:numRef>
          </c:val>
          <c:extLst>
            <c:ext xmlns:c16="http://schemas.microsoft.com/office/drawing/2014/chart" uri="{C3380CC4-5D6E-409C-BE32-E72D297353CC}">
              <c16:uniqueId val="{00000001-10F1-4933-8DFE-DF32CD2D5B6F}"/>
            </c:ext>
          </c:extLst>
        </c:ser>
        <c:dLbls>
          <c:showLegendKey val="0"/>
          <c:showVal val="0"/>
          <c:showCatName val="0"/>
          <c:showSerName val="0"/>
          <c:showPercent val="0"/>
          <c:showBubbleSize val="0"/>
        </c:dLbls>
        <c:gapWidth val="104"/>
        <c:overlap val="100"/>
        <c:axId val="471204720"/>
        <c:axId val="471203544"/>
      </c:barChart>
      <c:lineChart>
        <c:grouping val="standard"/>
        <c:varyColors val="0"/>
        <c:dLbls>
          <c:showLegendKey val="0"/>
          <c:showVal val="0"/>
          <c:showCatName val="0"/>
          <c:showSerName val="0"/>
          <c:showPercent val="0"/>
          <c:showBubbleSize val="0"/>
        </c:dLbls>
        <c:marker val="1"/>
        <c:smooth val="0"/>
        <c:axId val="343426159"/>
        <c:axId val="343424719"/>
        <c:extLst>
          <c:ext xmlns:c15="http://schemas.microsoft.com/office/drawing/2012/chart" uri="{02D57815-91ED-43cb-92C2-25804820EDAC}">
            <c15:filteredLineSeries>
              <c15:ser>
                <c:idx val="2"/>
                <c:order val="2"/>
                <c:tx>
                  <c:strRef>
                    <c:extLst>
                      <c:ext uri="{02D57815-91ED-43cb-92C2-25804820EDAC}">
                        <c15:formulaRef>
                          <c15:sqref>Data5!$G$2</c15:sqref>
                        </c15:formulaRef>
                      </c:ext>
                    </c:extLst>
                    <c:strCache>
                      <c:ptCount val="1"/>
                      <c:pt idx="0">
                        <c:v>Consumption change</c:v>
                      </c:pt>
                    </c:strCache>
                  </c:strRef>
                </c:tx>
                <c:marker>
                  <c:symbol val="none"/>
                </c:marker>
                <c:cat>
                  <c:strRef>
                    <c:extLst>
                      <c:ext uri="{02D57815-91ED-43cb-92C2-25804820EDAC}">
                        <c15:formulaRef>
                          <c15:sqref>Data5!$A$3:$A$52</c15:sqref>
                        </c15:formulaRef>
                      </c:ext>
                    </c:extLst>
                    <c:strCache>
                      <c:ptCount val="50"/>
                      <c:pt idx="0">
                        <c:v>NJ</c:v>
                      </c:pt>
                      <c:pt idx="1">
                        <c:v>WA</c:v>
                      </c:pt>
                      <c:pt idx="2">
                        <c:v>DE</c:v>
                      </c:pt>
                      <c:pt idx="3">
                        <c:v>FL</c:v>
                      </c:pt>
                      <c:pt idx="4">
                        <c:v>NY</c:v>
                      </c:pt>
                      <c:pt idx="5">
                        <c:v>HI</c:v>
                      </c:pt>
                      <c:pt idx="6">
                        <c:v>MD</c:v>
                      </c:pt>
                      <c:pt idx="7">
                        <c:v>CT</c:v>
                      </c:pt>
                      <c:pt idx="8">
                        <c:v>RI</c:v>
                      </c:pt>
                      <c:pt idx="9">
                        <c:v>SC</c:v>
                      </c:pt>
                      <c:pt idx="10">
                        <c:v>CA</c:v>
                      </c:pt>
                      <c:pt idx="11">
                        <c:v>VA</c:v>
                      </c:pt>
                      <c:pt idx="12">
                        <c:v>GA</c:v>
                      </c:pt>
                      <c:pt idx="13">
                        <c:v>MA</c:v>
                      </c:pt>
                      <c:pt idx="14">
                        <c:v>PA</c:v>
                      </c:pt>
                      <c:pt idx="15">
                        <c:v>LA</c:v>
                      </c:pt>
                      <c:pt idx="16">
                        <c:v>TN</c:v>
                      </c:pt>
                      <c:pt idx="17">
                        <c:v>OR</c:v>
                      </c:pt>
                      <c:pt idx="18">
                        <c:v>NV</c:v>
                      </c:pt>
                      <c:pt idx="19">
                        <c:v>VT</c:v>
                      </c:pt>
                      <c:pt idx="20">
                        <c:v>AZ</c:v>
                      </c:pt>
                      <c:pt idx="21">
                        <c:v>MI</c:v>
                      </c:pt>
                      <c:pt idx="22">
                        <c:v>IL</c:v>
                      </c:pt>
                      <c:pt idx="23">
                        <c:v>ME</c:v>
                      </c:pt>
                      <c:pt idx="24">
                        <c:v>NH</c:v>
                      </c:pt>
                      <c:pt idx="25">
                        <c:v>MO</c:v>
                      </c:pt>
                      <c:pt idx="26">
                        <c:v>MS</c:v>
                      </c:pt>
                      <c:pt idx="27">
                        <c:v>NC</c:v>
                      </c:pt>
                      <c:pt idx="28">
                        <c:v>AL</c:v>
                      </c:pt>
                      <c:pt idx="29">
                        <c:v>UT</c:v>
                      </c:pt>
                      <c:pt idx="30">
                        <c:v>KY</c:v>
                      </c:pt>
                      <c:pt idx="31">
                        <c:v>OH</c:v>
                      </c:pt>
                      <c:pt idx="32">
                        <c:v>CO</c:v>
                      </c:pt>
                      <c:pt idx="33">
                        <c:v>MN</c:v>
                      </c:pt>
                      <c:pt idx="34">
                        <c:v>WI</c:v>
                      </c:pt>
                      <c:pt idx="35">
                        <c:v>ID</c:v>
                      </c:pt>
                      <c:pt idx="36">
                        <c:v>AR</c:v>
                      </c:pt>
                      <c:pt idx="37">
                        <c:v>IN</c:v>
                      </c:pt>
                      <c:pt idx="38">
                        <c:v>TX</c:v>
                      </c:pt>
                      <c:pt idx="39">
                        <c:v>KS</c:v>
                      </c:pt>
                      <c:pt idx="40">
                        <c:v>NE</c:v>
                      </c:pt>
                      <c:pt idx="41">
                        <c:v>IA</c:v>
                      </c:pt>
                      <c:pt idx="42">
                        <c:v>SD</c:v>
                      </c:pt>
                      <c:pt idx="43">
                        <c:v>NM</c:v>
                      </c:pt>
                      <c:pt idx="44">
                        <c:v>WV</c:v>
                      </c:pt>
                      <c:pt idx="45">
                        <c:v>MT</c:v>
                      </c:pt>
                      <c:pt idx="46">
                        <c:v>OK</c:v>
                      </c:pt>
                      <c:pt idx="47">
                        <c:v>AK</c:v>
                      </c:pt>
                      <c:pt idx="48">
                        <c:v>ND</c:v>
                      </c:pt>
                      <c:pt idx="49">
                        <c:v>WY</c:v>
                      </c:pt>
                    </c:strCache>
                  </c:strRef>
                </c:cat>
                <c:val>
                  <c:numRef>
                    <c:extLst>
                      <c:ext uri="{02D57815-91ED-43cb-92C2-25804820EDAC}">
                        <c15:formulaRef>
                          <c15:sqref>Data5!$G$3:$G$52</c15:sqref>
                        </c15:formulaRef>
                      </c:ext>
                    </c:extLst>
                    <c:numCache>
                      <c:formatCode>General</c:formatCode>
                      <c:ptCount val="50"/>
                      <c:pt idx="0">
                        <c:v>4.3731380695266608E-2</c:v>
                      </c:pt>
                      <c:pt idx="1">
                        <c:v>-4.1482522093971852E-2</c:v>
                      </c:pt>
                      <c:pt idx="2">
                        <c:v>2.1493820609386205E-2</c:v>
                      </c:pt>
                      <c:pt idx="3">
                        <c:v>-1.9288601373190772E-2</c:v>
                      </c:pt>
                      <c:pt idx="4">
                        <c:v>-4.6572321944715611E-2</c:v>
                      </c:pt>
                      <c:pt idx="5">
                        <c:v>1.6774301809086012E-2</c:v>
                      </c:pt>
                      <c:pt idx="6">
                        <c:v>-3.633786951340312E-3</c:v>
                      </c:pt>
                      <c:pt idx="7">
                        <c:v>9.924080790213452E-3</c:v>
                      </c:pt>
                      <c:pt idx="8">
                        <c:v>2.618829398226552E-2</c:v>
                      </c:pt>
                      <c:pt idx="9">
                        <c:v>7.413814747092573E-2</c:v>
                      </c:pt>
                      <c:pt idx="10">
                        <c:v>1.971511662954839E-2</c:v>
                      </c:pt>
                      <c:pt idx="11">
                        <c:v>1.8302806917258607E-2</c:v>
                      </c:pt>
                      <c:pt idx="12">
                        <c:v>3.2297655470969744E-2</c:v>
                      </c:pt>
                      <c:pt idx="13">
                        <c:v>-1.3627134371052563E-2</c:v>
                      </c:pt>
                      <c:pt idx="14">
                        <c:v>6.6744537769025669E-2</c:v>
                      </c:pt>
                      <c:pt idx="15">
                        <c:v>0.11764707239301231</c:v>
                      </c:pt>
                      <c:pt idx="16">
                        <c:v>9.3984969324267809E-2</c:v>
                      </c:pt>
                      <c:pt idx="17">
                        <c:v>3.8380349732314301E-2</c:v>
                      </c:pt>
                      <c:pt idx="18">
                        <c:v>1.9841269906351044E-2</c:v>
                      </c:pt>
                      <c:pt idx="19">
                        <c:v>0.14228126659237006</c:v>
                      </c:pt>
                      <c:pt idx="20">
                        <c:v>4.3709159262661501E-3</c:v>
                      </c:pt>
                      <c:pt idx="21">
                        <c:v>0.11880181297154735</c:v>
                      </c:pt>
                      <c:pt idx="22">
                        <c:v>6.0981421613437448E-2</c:v>
                      </c:pt>
                      <c:pt idx="23">
                        <c:v>2.3688262576726515E-2</c:v>
                      </c:pt>
                      <c:pt idx="24">
                        <c:v>5.9154098146052547E-2</c:v>
                      </c:pt>
                      <c:pt idx="25">
                        <c:v>1.3975263805932059E-2</c:v>
                      </c:pt>
                      <c:pt idx="26">
                        <c:v>0.14977536499323207</c:v>
                      </c:pt>
                      <c:pt idx="27">
                        <c:v>3.8249356847330773E-2</c:v>
                      </c:pt>
                      <c:pt idx="28">
                        <c:v>0.10797679548204542</c:v>
                      </c:pt>
                      <c:pt idx="29">
                        <c:v>3.0231269439795483E-2</c:v>
                      </c:pt>
                      <c:pt idx="30">
                        <c:v>0.11490291968545563</c:v>
                      </c:pt>
                      <c:pt idx="31">
                        <c:v>9.4308164645440229E-2</c:v>
                      </c:pt>
                      <c:pt idx="32">
                        <c:v>4.2015924041294284E-3</c:v>
                      </c:pt>
                      <c:pt idx="33">
                        <c:v>4.1962150756447159E-2</c:v>
                      </c:pt>
                      <c:pt idx="34">
                        <c:v>9.9693805878509067E-2</c:v>
                      </c:pt>
                      <c:pt idx="35">
                        <c:v>6.3741636068748164E-2</c:v>
                      </c:pt>
                      <c:pt idx="36">
                        <c:v>9.2272209545818384E-2</c:v>
                      </c:pt>
                      <c:pt idx="37">
                        <c:v>0.12716176688076786</c:v>
                      </c:pt>
                      <c:pt idx="38">
                        <c:v>9.4698392718672864E-2</c:v>
                      </c:pt>
                      <c:pt idx="39">
                        <c:v>6.4276206244073819E-2</c:v>
                      </c:pt>
                      <c:pt idx="40">
                        <c:v>3.6984528560601859E-2</c:v>
                      </c:pt>
                      <c:pt idx="41">
                        <c:v>7.2263040600972772E-2</c:v>
                      </c:pt>
                      <c:pt idx="42">
                        <c:v>5.9119126758844232E-2</c:v>
                      </c:pt>
                      <c:pt idx="43">
                        <c:v>5.0112754744446875E-2</c:v>
                      </c:pt>
                      <c:pt idx="44">
                        <c:v>8.5844283750624584E-2</c:v>
                      </c:pt>
                      <c:pt idx="45">
                        <c:v>8.536065392412695E-2</c:v>
                      </c:pt>
                      <c:pt idx="46">
                        <c:v>0.10312468687452281</c:v>
                      </c:pt>
                      <c:pt idx="47">
                        <c:v>9.5904869727370112E-2</c:v>
                      </c:pt>
                      <c:pt idx="48">
                        <c:v>0.12020677009427772</c:v>
                      </c:pt>
                      <c:pt idx="49">
                        <c:v>9.0511395528913852E-2</c:v>
                      </c:pt>
                    </c:numCache>
                  </c:numRef>
                </c:val>
                <c:smooth val="0"/>
                <c:extLst>
                  <c:ext xmlns:c16="http://schemas.microsoft.com/office/drawing/2014/chart" uri="{C3380CC4-5D6E-409C-BE32-E72D297353CC}">
                    <c16:uniqueId val="{00000002-10F1-4933-8DFE-DF32CD2D5B6F}"/>
                  </c:ext>
                </c:extLst>
              </c15:ser>
            </c15:filteredLineSeries>
          </c:ext>
        </c:extLst>
      </c:lineChart>
      <c:catAx>
        <c:axId val="471204720"/>
        <c:scaling>
          <c:orientation val="minMax"/>
        </c:scaling>
        <c:delete val="0"/>
        <c:axPos val="b"/>
        <c:numFmt formatCode="0%" sourceLinked="0"/>
        <c:majorTickMark val="out"/>
        <c:minorTickMark val="none"/>
        <c:tickLblPos val="low"/>
        <c:spPr>
          <a:ln w="12700">
            <a:solidFill>
              <a:srgbClr val="1E1E20"/>
            </a:solidFill>
          </a:ln>
        </c:spPr>
        <c:txPr>
          <a:bodyPr/>
          <a:lstStyle/>
          <a:p>
            <a:pPr>
              <a:defRPr sz="1200">
                <a:solidFill>
                  <a:srgbClr val="000000"/>
                </a:solidFill>
                <a:latin typeface="Arial" panose="020B0604020202020204" pitchFamily="34" charset="0"/>
                <a:cs typeface="Arial" panose="020B0604020202020204" pitchFamily="34" charset="0"/>
              </a:defRPr>
            </a:pPr>
            <a:endParaRPr lang="en-US"/>
          </a:p>
        </c:txPr>
        <c:crossAx val="471203544"/>
        <c:crosses val="autoZero"/>
        <c:auto val="1"/>
        <c:lblAlgn val="ctr"/>
        <c:lblOffset val="100"/>
        <c:noMultiLvlLbl val="0"/>
      </c:catAx>
      <c:valAx>
        <c:axId val="471203544"/>
        <c:scaling>
          <c:orientation val="minMax"/>
          <c:max val="2"/>
          <c:min val="-2"/>
        </c:scaling>
        <c:delete val="0"/>
        <c:axPos val="l"/>
        <c:numFmt formatCode="General" sourceLinked="0"/>
        <c:majorTickMark val="out"/>
        <c:minorTickMark val="none"/>
        <c:tickLblPos val="nextTo"/>
        <c:spPr>
          <a:ln w="12700">
            <a:solidFill>
              <a:srgbClr val="000000"/>
            </a:solidFill>
          </a:ln>
        </c:spPr>
        <c:txPr>
          <a:bodyPr/>
          <a:lstStyle/>
          <a:p>
            <a:pPr>
              <a:defRPr sz="1200">
                <a:solidFill>
                  <a:srgbClr val="000000"/>
                </a:solidFill>
                <a:latin typeface="Arial" panose="020B0604020202020204" pitchFamily="34" charset="0"/>
                <a:cs typeface="Arial" panose="020B0604020202020204" pitchFamily="34" charset="0"/>
              </a:defRPr>
            </a:pPr>
            <a:endParaRPr lang="en-US"/>
          </a:p>
        </c:txPr>
        <c:crossAx val="471204720"/>
        <c:crosses val="autoZero"/>
        <c:crossBetween val="between"/>
        <c:majorUnit val="1"/>
      </c:valAx>
      <c:valAx>
        <c:axId val="343424719"/>
        <c:scaling>
          <c:orientation val="minMax"/>
        </c:scaling>
        <c:delete val="1"/>
        <c:axPos val="r"/>
        <c:numFmt formatCode="General" sourceLinked="1"/>
        <c:majorTickMark val="out"/>
        <c:minorTickMark val="none"/>
        <c:tickLblPos val="nextTo"/>
        <c:crossAx val="343426159"/>
        <c:crosses val="max"/>
        <c:crossBetween val="between"/>
      </c:valAx>
      <c:catAx>
        <c:axId val="343426159"/>
        <c:scaling>
          <c:orientation val="minMax"/>
        </c:scaling>
        <c:delete val="1"/>
        <c:axPos val="b"/>
        <c:numFmt formatCode="General" sourceLinked="1"/>
        <c:majorTickMark val="out"/>
        <c:minorTickMark val="none"/>
        <c:tickLblPos val="nextTo"/>
        <c:crossAx val="343424719"/>
        <c:crosses val="autoZero"/>
        <c:auto val="1"/>
        <c:lblAlgn val="ctr"/>
        <c:lblOffset val="100"/>
        <c:noMultiLvlLbl val="0"/>
      </c:catAx>
      <c:spPr>
        <a:noFill/>
        <a:ln>
          <a:noFill/>
        </a:ln>
      </c:spPr>
    </c:plotArea>
    <c:plotVisOnly val="1"/>
    <c:dispBlanksAs val="gap"/>
    <c:showDLblsOverMax val="0"/>
  </c:chart>
  <c:spPr>
    <a:noFill/>
    <a:ln>
      <a:noFill/>
    </a:ln>
  </c:spPr>
  <c:printSettings>
    <c:headerFooter/>
    <c:pageMargins b="0.75" l="0.7" r="0.7" t="0.75" header="0.3" footer="0.3"/>
    <c:pageSetup/>
  </c:printSettings>
  <c:userShapes r:id="rId1"/>
</c:chartSpace>
</file>

<file path=xl/charts/chart1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4.9950313843168351E-2"/>
          <c:y val="0.17974511262816184"/>
          <c:w val="0.94859589591799487"/>
          <c:h val="0.63384418606644022"/>
        </c:manualLayout>
      </c:layout>
      <c:barChart>
        <c:barDir val="bar"/>
        <c:grouping val="stacked"/>
        <c:varyColors val="0"/>
        <c:ser>
          <c:idx val="1"/>
          <c:order val="0"/>
          <c:tx>
            <c:strRef>
              <c:f>Data5!$F$2</c:f>
              <c:strCache>
                <c:ptCount val="1"/>
                <c:pt idx="0">
                  <c:v>Contribution from real tariff revenue</c:v>
                </c:pt>
              </c:strCache>
            </c:strRef>
          </c:tx>
          <c:spPr>
            <a:solidFill>
              <a:srgbClr val="6DBDE1"/>
            </a:solidFill>
            <a:ln>
              <a:solidFill>
                <a:srgbClr val="6DBDE1"/>
              </a:solidFill>
            </a:ln>
          </c:spPr>
          <c:invertIfNegative val="0"/>
          <c:cat>
            <c:strRef>
              <c:f>Data5!$A$3:$A$52</c:f>
              <c:strCache>
                <c:ptCount val="50"/>
                <c:pt idx="0">
                  <c:v>NJ</c:v>
                </c:pt>
                <c:pt idx="1">
                  <c:v>WA</c:v>
                </c:pt>
                <c:pt idx="2">
                  <c:v>DE</c:v>
                </c:pt>
                <c:pt idx="3">
                  <c:v>FL</c:v>
                </c:pt>
                <c:pt idx="4">
                  <c:v>NY</c:v>
                </c:pt>
                <c:pt idx="5">
                  <c:v>HI</c:v>
                </c:pt>
                <c:pt idx="6">
                  <c:v>MD</c:v>
                </c:pt>
                <c:pt idx="7">
                  <c:v>CT</c:v>
                </c:pt>
                <c:pt idx="8">
                  <c:v>RI</c:v>
                </c:pt>
                <c:pt idx="9">
                  <c:v>SC</c:v>
                </c:pt>
                <c:pt idx="10">
                  <c:v>CA</c:v>
                </c:pt>
                <c:pt idx="11">
                  <c:v>VA</c:v>
                </c:pt>
                <c:pt idx="12">
                  <c:v>GA</c:v>
                </c:pt>
                <c:pt idx="13">
                  <c:v>MA</c:v>
                </c:pt>
                <c:pt idx="14">
                  <c:v>PA</c:v>
                </c:pt>
                <c:pt idx="15">
                  <c:v>LA</c:v>
                </c:pt>
                <c:pt idx="16">
                  <c:v>TN</c:v>
                </c:pt>
                <c:pt idx="17">
                  <c:v>OR</c:v>
                </c:pt>
                <c:pt idx="18">
                  <c:v>NV</c:v>
                </c:pt>
                <c:pt idx="19">
                  <c:v>VT</c:v>
                </c:pt>
                <c:pt idx="20">
                  <c:v>AZ</c:v>
                </c:pt>
                <c:pt idx="21">
                  <c:v>MI</c:v>
                </c:pt>
                <c:pt idx="22">
                  <c:v>IL</c:v>
                </c:pt>
                <c:pt idx="23">
                  <c:v>ME</c:v>
                </c:pt>
                <c:pt idx="24">
                  <c:v>NH</c:v>
                </c:pt>
                <c:pt idx="25">
                  <c:v>MO</c:v>
                </c:pt>
                <c:pt idx="26">
                  <c:v>MS</c:v>
                </c:pt>
                <c:pt idx="27">
                  <c:v>NC</c:v>
                </c:pt>
                <c:pt idx="28">
                  <c:v>AL</c:v>
                </c:pt>
                <c:pt idx="29">
                  <c:v>UT</c:v>
                </c:pt>
                <c:pt idx="30">
                  <c:v>KY</c:v>
                </c:pt>
                <c:pt idx="31">
                  <c:v>OH</c:v>
                </c:pt>
                <c:pt idx="32">
                  <c:v>CO</c:v>
                </c:pt>
                <c:pt idx="33">
                  <c:v>MN</c:v>
                </c:pt>
                <c:pt idx="34">
                  <c:v>WI</c:v>
                </c:pt>
                <c:pt idx="35">
                  <c:v>ID</c:v>
                </c:pt>
                <c:pt idx="36">
                  <c:v>AR</c:v>
                </c:pt>
                <c:pt idx="37">
                  <c:v>IN</c:v>
                </c:pt>
                <c:pt idx="38">
                  <c:v>TX</c:v>
                </c:pt>
                <c:pt idx="39">
                  <c:v>KS</c:v>
                </c:pt>
                <c:pt idx="40">
                  <c:v>NE</c:v>
                </c:pt>
                <c:pt idx="41">
                  <c:v>IA</c:v>
                </c:pt>
                <c:pt idx="42">
                  <c:v>SD</c:v>
                </c:pt>
                <c:pt idx="43">
                  <c:v>NM</c:v>
                </c:pt>
                <c:pt idx="44">
                  <c:v>WV</c:v>
                </c:pt>
                <c:pt idx="45">
                  <c:v>MT</c:v>
                </c:pt>
                <c:pt idx="46">
                  <c:v>OK</c:v>
                </c:pt>
                <c:pt idx="47">
                  <c:v>AK</c:v>
                </c:pt>
                <c:pt idx="48">
                  <c:v>ND</c:v>
                </c:pt>
                <c:pt idx="49">
                  <c:v>WY</c:v>
                </c:pt>
              </c:strCache>
            </c:strRef>
          </c:cat>
          <c:val>
            <c:numRef>
              <c:f>Data5!$F$3:$F$52</c:f>
              <c:numCache>
                <c:formatCode>General</c:formatCode>
                <c:ptCount val="50"/>
                <c:pt idx="0">
                  <c:v>1.6276472230383643E-2</c:v>
                </c:pt>
                <c:pt idx="1">
                  <c:v>1.298369070306038E-2</c:v>
                </c:pt>
                <c:pt idx="2">
                  <c:v>-7.436852334474775E-5</c:v>
                </c:pt>
                <c:pt idx="3">
                  <c:v>2.127477903730024E-2</c:v>
                </c:pt>
                <c:pt idx="4">
                  <c:v>1.2486588509773577E-2</c:v>
                </c:pt>
                <c:pt idx="5">
                  <c:v>3.3625067187795898E-2</c:v>
                </c:pt>
                <c:pt idx="6">
                  <c:v>1.4612258342127205E-2</c:v>
                </c:pt>
                <c:pt idx="7">
                  <c:v>1.4903081852379652E-2</c:v>
                </c:pt>
                <c:pt idx="8">
                  <c:v>-1.3807627935902289E-4</c:v>
                </c:pt>
                <c:pt idx="9">
                  <c:v>3.2680152997596967E-2</c:v>
                </c:pt>
                <c:pt idx="10">
                  <c:v>1.4766254387809985E-2</c:v>
                </c:pt>
                <c:pt idx="11">
                  <c:v>1.5677320049287014E-2</c:v>
                </c:pt>
                <c:pt idx="12">
                  <c:v>2.2555527107491757E-2</c:v>
                </c:pt>
                <c:pt idx="13">
                  <c:v>1.6459388492069071E-2</c:v>
                </c:pt>
                <c:pt idx="14">
                  <c:v>1.8540886046954641E-2</c:v>
                </c:pt>
                <c:pt idx="15">
                  <c:v>1.9231270989724103E-2</c:v>
                </c:pt>
                <c:pt idx="16">
                  <c:v>1.8405643071480515E-2</c:v>
                </c:pt>
                <c:pt idx="17">
                  <c:v>1.2681554865875966E-2</c:v>
                </c:pt>
                <c:pt idx="18">
                  <c:v>1.9841269906351044E-2</c:v>
                </c:pt>
                <c:pt idx="19">
                  <c:v>4.6860890206297356E-2</c:v>
                </c:pt>
                <c:pt idx="20">
                  <c:v>1.7545370039722341E-2</c:v>
                </c:pt>
                <c:pt idx="21">
                  <c:v>1.6490894837790093E-2</c:v>
                </c:pt>
                <c:pt idx="22">
                  <c:v>1.5041117595393783E-2</c:v>
                </c:pt>
                <c:pt idx="23">
                  <c:v>-1.4108183312555589E-4</c:v>
                </c:pt>
                <c:pt idx="24">
                  <c:v>3.9334482197324161E-2</c:v>
                </c:pt>
                <c:pt idx="25">
                  <c:v>2.3339469706927352E-2</c:v>
                </c:pt>
                <c:pt idx="26">
                  <c:v>1.1664564925671028E-2</c:v>
                </c:pt>
                <c:pt idx="27">
                  <c:v>1.7550539652833375E-2</c:v>
                </c:pt>
                <c:pt idx="28">
                  <c:v>1.2991034967911097E-2</c:v>
                </c:pt>
                <c:pt idx="29">
                  <c:v>9.9739255440887131E-3</c:v>
                </c:pt>
                <c:pt idx="30">
                  <c:v>2.2467105945579546E-2</c:v>
                </c:pt>
                <c:pt idx="31">
                  <c:v>1.5731779720573547E-2</c:v>
                </c:pt>
                <c:pt idx="32">
                  <c:v>1.264009635793617E-2</c:v>
                </c:pt>
                <c:pt idx="33">
                  <c:v>1.6670202330738348E-2</c:v>
                </c:pt>
                <c:pt idx="34">
                  <c:v>1.8566186021553355E-2</c:v>
                </c:pt>
                <c:pt idx="35">
                  <c:v>4.2367316777584652E-2</c:v>
                </c:pt>
                <c:pt idx="36">
                  <c:v>2.2675105530684192E-2</c:v>
                </c:pt>
                <c:pt idx="37">
                  <c:v>1.6415709307642079E-2</c:v>
                </c:pt>
                <c:pt idx="38">
                  <c:v>1.7588569038303081E-2</c:v>
                </c:pt>
                <c:pt idx="39">
                  <c:v>2.7362278488257785E-2</c:v>
                </c:pt>
                <c:pt idx="40">
                  <c:v>1.2213736771632511E-2</c:v>
                </c:pt>
                <c:pt idx="41">
                  <c:v>2.3852912163068285E-2</c:v>
                </c:pt>
                <c:pt idx="42">
                  <c:v>2.9423833634393048E-2</c:v>
                </c:pt>
                <c:pt idx="43">
                  <c:v>1.2369769558983501E-2</c:v>
                </c:pt>
                <c:pt idx="44">
                  <c:v>1.6819473967455312E-2</c:v>
                </c:pt>
                <c:pt idx="45">
                  <c:v>2.8136384724791519E-2</c:v>
                </c:pt>
                <c:pt idx="46">
                  <c:v>2.0246485856208585E-2</c:v>
                </c:pt>
                <c:pt idx="47">
                  <c:v>1.8966822600673061E-2</c:v>
                </c:pt>
                <c:pt idx="48">
                  <c:v>2.3705824239563744E-2</c:v>
                </c:pt>
                <c:pt idx="49">
                  <c:v>-3.0590146138103458E-2</c:v>
                </c:pt>
              </c:numCache>
            </c:numRef>
          </c:val>
          <c:extLst>
            <c:ext xmlns:c16="http://schemas.microsoft.com/office/drawing/2014/chart" uri="{C3380CC4-5D6E-409C-BE32-E72D297353CC}">
              <c16:uniqueId val="{00000000-A2EC-4CEC-8FE0-3DA9DE414161}"/>
            </c:ext>
          </c:extLst>
        </c:ser>
        <c:ser>
          <c:idx val="0"/>
          <c:order val="1"/>
          <c:tx>
            <c:strRef>
              <c:f>Data5!$E$2</c:f>
              <c:strCache>
                <c:ptCount val="1"/>
                <c:pt idx="0">
                  <c:v>Contribution from real factor income</c:v>
                </c:pt>
              </c:strCache>
            </c:strRef>
          </c:tx>
          <c:spPr>
            <a:solidFill>
              <a:srgbClr val="C3362B"/>
            </a:solidFill>
            <a:ln>
              <a:solidFill>
                <a:srgbClr val="C3362B"/>
              </a:solidFill>
            </a:ln>
          </c:spPr>
          <c:invertIfNegative val="0"/>
          <c:cat>
            <c:strRef>
              <c:f>Data5!$A$3:$A$52</c:f>
              <c:strCache>
                <c:ptCount val="50"/>
                <c:pt idx="0">
                  <c:v>NJ</c:v>
                </c:pt>
                <c:pt idx="1">
                  <c:v>WA</c:v>
                </c:pt>
                <c:pt idx="2">
                  <c:v>DE</c:v>
                </c:pt>
                <c:pt idx="3">
                  <c:v>FL</c:v>
                </c:pt>
                <c:pt idx="4">
                  <c:v>NY</c:v>
                </c:pt>
                <c:pt idx="5">
                  <c:v>HI</c:v>
                </c:pt>
                <c:pt idx="6">
                  <c:v>MD</c:v>
                </c:pt>
                <c:pt idx="7">
                  <c:v>CT</c:v>
                </c:pt>
                <c:pt idx="8">
                  <c:v>RI</c:v>
                </c:pt>
                <c:pt idx="9">
                  <c:v>SC</c:v>
                </c:pt>
                <c:pt idx="10">
                  <c:v>CA</c:v>
                </c:pt>
                <c:pt idx="11">
                  <c:v>VA</c:v>
                </c:pt>
                <c:pt idx="12">
                  <c:v>GA</c:v>
                </c:pt>
                <c:pt idx="13">
                  <c:v>MA</c:v>
                </c:pt>
                <c:pt idx="14">
                  <c:v>PA</c:v>
                </c:pt>
                <c:pt idx="15">
                  <c:v>LA</c:v>
                </c:pt>
                <c:pt idx="16">
                  <c:v>TN</c:v>
                </c:pt>
                <c:pt idx="17">
                  <c:v>OR</c:v>
                </c:pt>
                <c:pt idx="18">
                  <c:v>NV</c:v>
                </c:pt>
                <c:pt idx="19">
                  <c:v>VT</c:v>
                </c:pt>
                <c:pt idx="20">
                  <c:v>AZ</c:v>
                </c:pt>
                <c:pt idx="21">
                  <c:v>MI</c:v>
                </c:pt>
                <c:pt idx="22">
                  <c:v>IL</c:v>
                </c:pt>
                <c:pt idx="23">
                  <c:v>ME</c:v>
                </c:pt>
                <c:pt idx="24">
                  <c:v>NH</c:v>
                </c:pt>
                <c:pt idx="25">
                  <c:v>MO</c:v>
                </c:pt>
                <c:pt idx="26">
                  <c:v>MS</c:v>
                </c:pt>
                <c:pt idx="27">
                  <c:v>NC</c:v>
                </c:pt>
                <c:pt idx="28">
                  <c:v>AL</c:v>
                </c:pt>
                <c:pt idx="29">
                  <c:v>UT</c:v>
                </c:pt>
                <c:pt idx="30">
                  <c:v>KY</c:v>
                </c:pt>
                <c:pt idx="31">
                  <c:v>OH</c:v>
                </c:pt>
                <c:pt idx="32">
                  <c:v>CO</c:v>
                </c:pt>
                <c:pt idx="33">
                  <c:v>MN</c:v>
                </c:pt>
                <c:pt idx="34">
                  <c:v>WI</c:v>
                </c:pt>
                <c:pt idx="35">
                  <c:v>ID</c:v>
                </c:pt>
                <c:pt idx="36">
                  <c:v>AR</c:v>
                </c:pt>
                <c:pt idx="37">
                  <c:v>IN</c:v>
                </c:pt>
                <c:pt idx="38">
                  <c:v>TX</c:v>
                </c:pt>
                <c:pt idx="39">
                  <c:v>KS</c:v>
                </c:pt>
                <c:pt idx="40">
                  <c:v>NE</c:v>
                </c:pt>
                <c:pt idx="41">
                  <c:v>IA</c:v>
                </c:pt>
                <c:pt idx="42">
                  <c:v>SD</c:v>
                </c:pt>
                <c:pt idx="43">
                  <c:v>NM</c:v>
                </c:pt>
                <c:pt idx="44">
                  <c:v>WV</c:v>
                </c:pt>
                <c:pt idx="45">
                  <c:v>MT</c:v>
                </c:pt>
                <c:pt idx="46">
                  <c:v>OK</c:v>
                </c:pt>
                <c:pt idx="47">
                  <c:v>AK</c:v>
                </c:pt>
                <c:pt idx="48">
                  <c:v>ND</c:v>
                </c:pt>
                <c:pt idx="49">
                  <c:v>WY</c:v>
                </c:pt>
              </c:strCache>
            </c:strRef>
          </c:cat>
          <c:val>
            <c:numRef>
              <c:f>Data5!$E$3:$E$52</c:f>
              <c:numCache>
                <c:formatCode>General</c:formatCode>
                <c:ptCount val="50"/>
                <c:pt idx="0">
                  <c:v>2.7454908464882966E-2</c:v>
                </c:pt>
                <c:pt idx="1">
                  <c:v>-5.4466212797032232E-2</c:v>
                </c:pt>
                <c:pt idx="2">
                  <c:v>2.1568189132730953E-2</c:v>
                </c:pt>
                <c:pt idx="3">
                  <c:v>-4.0563380410491012E-2</c:v>
                </c:pt>
                <c:pt idx="4">
                  <c:v>-5.9058910454489189E-2</c:v>
                </c:pt>
                <c:pt idx="5">
                  <c:v>-1.6850765378709887E-2</c:v>
                </c:pt>
                <c:pt idx="6">
                  <c:v>-1.8246045293467517E-2</c:v>
                </c:pt>
                <c:pt idx="7">
                  <c:v>-4.9790010621661995E-3</c:v>
                </c:pt>
                <c:pt idx="8">
                  <c:v>2.6326370261624599E-2</c:v>
                </c:pt>
                <c:pt idx="9">
                  <c:v>4.1457994473328708E-2</c:v>
                </c:pt>
                <c:pt idx="10">
                  <c:v>4.9488622417384054E-3</c:v>
                </c:pt>
                <c:pt idx="11">
                  <c:v>2.6254868679715937E-3</c:v>
                </c:pt>
                <c:pt idx="12">
                  <c:v>9.7421283634779865E-3</c:v>
                </c:pt>
                <c:pt idx="13">
                  <c:v>-3.0086522863121634E-2</c:v>
                </c:pt>
                <c:pt idx="14">
                  <c:v>4.8203651722071E-2</c:v>
                </c:pt>
                <c:pt idx="15">
                  <c:v>9.8415801403288261E-2</c:v>
                </c:pt>
                <c:pt idx="16">
                  <c:v>7.5579326252787182E-2</c:v>
                </c:pt>
                <c:pt idx="17">
                  <c:v>2.569879486643839E-2</c:v>
                </c:pt>
                <c:pt idx="18">
                  <c:v>0</c:v>
                </c:pt>
                <c:pt idx="19">
                  <c:v>9.5420376386072758E-2</c:v>
                </c:pt>
                <c:pt idx="20">
                  <c:v>-1.3174454113456191E-2</c:v>
                </c:pt>
                <c:pt idx="21">
                  <c:v>0.10231091813375726</c:v>
                </c:pt>
                <c:pt idx="22">
                  <c:v>4.5940304018043665E-2</c:v>
                </c:pt>
                <c:pt idx="23">
                  <c:v>2.3829344409852071E-2</c:v>
                </c:pt>
                <c:pt idx="24">
                  <c:v>1.9819615948728463E-2</c:v>
                </c:pt>
                <c:pt idx="25">
                  <c:v>-9.364205900995265E-3</c:v>
                </c:pt>
                <c:pt idx="26">
                  <c:v>0.13811080006756105</c:v>
                </c:pt>
                <c:pt idx="27">
                  <c:v>2.0698817194497399E-2</c:v>
                </c:pt>
                <c:pt idx="28">
                  <c:v>9.4985760514134293E-2</c:v>
                </c:pt>
                <c:pt idx="29">
                  <c:v>2.025734389570677E-2</c:v>
                </c:pt>
                <c:pt idx="30">
                  <c:v>9.2435813739876097E-2</c:v>
                </c:pt>
                <c:pt idx="31">
                  <c:v>7.8576384924866655E-2</c:v>
                </c:pt>
                <c:pt idx="32">
                  <c:v>-8.4385039538067419E-3</c:v>
                </c:pt>
                <c:pt idx="33">
                  <c:v>2.5291948425708831E-2</c:v>
                </c:pt>
                <c:pt idx="34">
                  <c:v>8.1127619856955685E-2</c:v>
                </c:pt>
                <c:pt idx="35">
                  <c:v>2.1374319291163568E-2</c:v>
                </c:pt>
                <c:pt idx="36">
                  <c:v>6.959710401513422E-2</c:v>
                </c:pt>
                <c:pt idx="37">
                  <c:v>0.11074605757312581</c:v>
                </c:pt>
                <c:pt idx="38">
                  <c:v>7.7109823680369782E-2</c:v>
                </c:pt>
                <c:pt idx="39">
                  <c:v>3.6913927755816089E-2</c:v>
                </c:pt>
                <c:pt idx="40">
                  <c:v>2.4770791788969321E-2</c:v>
                </c:pt>
                <c:pt idx="41">
                  <c:v>4.8410128437904487E-2</c:v>
                </c:pt>
                <c:pt idx="42">
                  <c:v>2.9695293124451183E-2</c:v>
                </c:pt>
                <c:pt idx="43">
                  <c:v>3.7742985185463394E-2</c:v>
                </c:pt>
                <c:pt idx="44">
                  <c:v>6.9024809783169203E-2</c:v>
                </c:pt>
                <c:pt idx="45">
                  <c:v>5.7224269199335404E-2</c:v>
                </c:pt>
                <c:pt idx="46">
                  <c:v>8.2878201018314251E-2</c:v>
                </c:pt>
                <c:pt idx="47">
                  <c:v>7.6938047126697079E-2</c:v>
                </c:pt>
                <c:pt idx="48">
                  <c:v>9.6500945854713971E-2</c:v>
                </c:pt>
                <c:pt idx="49">
                  <c:v>0.12110154166701731</c:v>
                </c:pt>
              </c:numCache>
            </c:numRef>
          </c:val>
          <c:extLst>
            <c:ext xmlns:c16="http://schemas.microsoft.com/office/drawing/2014/chart" uri="{C3380CC4-5D6E-409C-BE32-E72D297353CC}">
              <c16:uniqueId val="{00000001-A2EC-4CEC-8FE0-3DA9DE414161}"/>
            </c:ext>
          </c:extLst>
        </c:ser>
        <c:dLbls>
          <c:showLegendKey val="0"/>
          <c:showVal val="0"/>
          <c:showCatName val="0"/>
          <c:showSerName val="0"/>
          <c:showPercent val="0"/>
          <c:showBubbleSize val="0"/>
        </c:dLbls>
        <c:gapWidth val="104"/>
        <c:overlap val="100"/>
        <c:axId val="471204720"/>
        <c:axId val="471203544"/>
      </c:barChart>
      <c:lineChart>
        <c:grouping val="standard"/>
        <c:varyColors val="0"/>
        <c:dLbls>
          <c:showLegendKey val="0"/>
          <c:showVal val="0"/>
          <c:showCatName val="0"/>
          <c:showSerName val="0"/>
          <c:showPercent val="0"/>
          <c:showBubbleSize val="0"/>
        </c:dLbls>
        <c:marker val="1"/>
        <c:smooth val="0"/>
        <c:axId val="343426159"/>
        <c:axId val="343424719"/>
        <c:extLst>
          <c:ext xmlns:c15="http://schemas.microsoft.com/office/drawing/2012/chart" uri="{02D57815-91ED-43cb-92C2-25804820EDAC}">
            <c15:filteredLineSeries>
              <c15:ser>
                <c:idx val="2"/>
                <c:order val="2"/>
                <c:tx>
                  <c:strRef>
                    <c:extLst>
                      <c:ext uri="{02D57815-91ED-43cb-92C2-25804820EDAC}">
                        <c15:formulaRef>
                          <c15:sqref>Data5!$G$2</c15:sqref>
                        </c15:formulaRef>
                      </c:ext>
                    </c:extLst>
                    <c:strCache>
                      <c:ptCount val="1"/>
                      <c:pt idx="0">
                        <c:v>Consumption change</c:v>
                      </c:pt>
                    </c:strCache>
                  </c:strRef>
                </c:tx>
                <c:marker>
                  <c:symbol val="none"/>
                </c:marker>
                <c:cat>
                  <c:strRef>
                    <c:extLst>
                      <c:ext uri="{02D57815-91ED-43cb-92C2-25804820EDAC}">
                        <c15:formulaRef>
                          <c15:sqref>Data5!$A$3:$A$52</c15:sqref>
                        </c15:formulaRef>
                      </c:ext>
                    </c:extLst>
                    <c:strCache>
                      <c:ptCount val="50"/>
                      <c:pt idx="0">
                        <c:v>NJ</c:v>
                      </c:pt>
                      <c:pt idx="1">
                        <c:v>WA</c:v>
                      </c:pt>
                      <c:pt idx="2">
                        <c:v>DE</c:v>
                      </c:pt>
                      <c:pt idx="3">
                        <c:v>FL</c:v>
                      </c:pt>
                      <c:pt idx="4">
                        <c:v>NY</c:v>
                      </c:pt>
                      <c:pt idx="5">
                        <c:v>HI</c:v>
                      </c:pt>
                      <c:pt idx="6">
                        <c:v>MD</c:v>
                      </c:pt>
                      <c:pt idx="7">
                        <c:v>CT</c:v>
                      </c:pt>
                      <c:pt idx="8">
                        <c:v>RI</c:v>
                      </c:pt>
                      <c:pt idx="9">
                        <c:v>SC</c:v>
                      </c:pt>
                      <c:pt idx="10">
                        <c:v>CA</c:v>
                      </c:pt>
                      <c:pt idx="11">
                        <c:v>VA</c:v>
                      </c:pt>
                      <c:pt idx="12">
                        <c:v>GA</c:v>
                      </c:pt>
                      <c:pt idx="13">
                        <c:v>MA</c:v>
                      </c:pt>
                      <c:pt idx="14">
                        <c:v>PA</c:v>
                      </c:pt>
                      <c:pt idx="15">
                        <c:v>LA</c:v>
                      </c:pt>
                      <c:pt idx="16">
                        <c:v>TN</c:v>
                      </c:pt>
                      <c:pt idx="17">
                        <c:v>OR</c:v>
                      </c:pt>
                      <c:pt idx="18">
                        <c:v>NV</c:v>
                      </c:pt>
                      <c:pt idx="19">
                        <c:v>VT</c:v>
                      </c:pt>
                      <c:pt idx="20">
                        <c:v>AZ</c:v>
                      </c:pt>
                      <c:pt idx="21">
                        <c:v>MI</c:v>
                      </c:pt>
                      <c:pt idx="22">
                        <c:v>IL</c:v>
                      </c:pt>
                      <c:pt idx="23">
                        <c:v>ME</c:v>
                      </c:pt>
                      <c:pt idx="24">
                        <c:v>NH</c:v>
                      </c:pt>
                      <c:pt idx="25">
                        <c:v>MO</c:v>
                      </c:pt>
                      <c:pt idx="26">
                        <c:v>MS</c:v>
                      </c:pt>
                      <c:pt idx="27">
                        <c:v>NC</c:v>
                      </c:pt>
                      <c:pt idx="28">
                        <c:v>AL</c:v>
                      </c:pt>
                      <c:pt idx="29">
                        <c:v>UT</c:v>
                      </c:pt>
                      <c:pt idx="30">
                        <c:v>KY</c:v>
                      </c:pt>
                      <c:pt idx="31">
                        <c:v>OH</c:v>
                      </c:pt>
                      <c:pt idx="32">
                        <c:v>CO</c:v>
                      </c:pt>
                      <c:pt idx="33">
                        <c:v>MN</c:v>
                      </c:pt>
                      <c:pt idx="34">
                        <c:v>WI</c:v>
                      </c:pt>
                      <c:pt idx="35">
                        <c:v>ID</c:v>
                      </c:pt>
                      <c:pt idx="36">
                        <c:v>AR</c:v>
                      </c:pt>
                      <c:pt idx="37">
                        <c:v>IN</c:v>
                      </c:pt>
                      <c:pt idx="38">
                        <c:v>TX</c:v>
                      </c:pt>
                      <c:pt idx="39">
                        <c:v>KS</c:v>
                      </c:pt>
                      <c:pt idx="40">
                        <c:v>NE</c:v>
                      </c:pt>
                      <c:pt idx="41">
                        <c:v>IA</c:v>
                      </c:pt>
                      <c:pt idx="42">
                        <c:v>SD</c:v>
                      </c:pt>
                      <c:pt idx="43">
                        <c:v>NM</c:v>
                      </c:pt>
                      <c:pt idx="44">
                        <c:v>WV</c:v>
                      </c:pt>
                      <c:pt idx="45">
                        <c:v>MT</c:v>
                      </c:pt>
                      <c:pt idx="46">
                        <c:v>OK</c:v>
                      </c:pt>
                      <c:pt idx="47">
                        <c:v>AK</c:v>
                      </c:pt>
                      <c:pt idx="48">
                        <c:v>ND</c:v>
                      </c:pt>
                      <c:pt idx="49">
                        <c:v>WY</c:v>
                      </c:pt>
                    </c:strCache>
                  </c:strRef>
                </c:cat>
                <c:val>
                  <c:numRef>
                    <c:extLst>
                      <c:ext uri="{02D57815-91ED-43cb-92C2-25804820EDAC}">
                        <c15:formulaRef>
                          <c15:sqref>Data5!$G$3:$G$52</c15:sqref>
                        </c15:formulaRef>
                      </c:ext>
                    </c:extLst>
                    <c:numCache>
                      <c:formatCode>General</c:formatCode>
                      <c:ptCount val="50"/>
                      <c:pt idx="0">
                        <c:v>4.3731380695266608E-2</c:v>
                      </c:pt>
                      <c:pt idx="1">
                        <c:v>-4.1482522093971852E-2</c:v>
                      </c:pt>
                      <c:pt idx="2">
                        <c:v>2.1493820609386205E-2</c:v>
                      </c:pt>
                      <c:pt idx="3">
                        <c:v>-1.9288601373190772E-2</c:v>
                      </c:pt>
                      <c:pt idx="4">
                        <c:v>-4.6572321944715611E-2</c:v>
                      </c:pt>
                      <c:pt idx="5">
                        <c:v>1.6774301809086012E-2</c:v>
                      </c:pt>
                      <c:pt idx="6">
                        <c:v>-3.633786951340312E-3</c:v>
                      </c:pt>
                      <c:pt idx="7">
                        <c:v>9.924080790213452E-3</c:v>
                      </c:pt>
                      <c:pt idx="8">
                        <c:v>2.618829398226552E-2</c:v>
                      </c:pt>
                      <c:pt idx="9">
                        <c:v>7.413814747092573E-2</c:v>
                      </c:pt>
                      <c:pt idx="10">
                        <c:v>1.971511662954839E-2</c:v>
                      </c:pt>
                      <c:pt idx="11">
                        <c:v>1.8302806917258607E-2</c:v>
                      </c:pt>
                      <c:pt idx="12">
                        <c:v>3.2297655470969744E-2</c:v>
                      </c:pt>
                      <c:pt idx="13">
                        <c:v>-1.3627134371052563E-2</c:v>
                      </c:pt>
                      <c:pt idx="14">
                        <c:v>6.6744537769025669E-2</c:v>
                      </c:pt>
                      <c:pt idx="15">
                        <c:v>0.11764707239301231</c:v>
                      </c:pt>
                      <c:pt idx="16">
                        <c:v>9.3984969324267809E-2</c:v>
                      </c:pt>
                      <c:pt idx="17">
                        <c:v>3.8380349732314301E-2</c:v>
                      </c:pt>
                      <c:pt idx="18">
                        <c:v>1.9841269906351044E-2</c:v>
                      </c:pt>
                      <c:pt idx="19">
                        <c:v>0.14228126659237006</c:v>
                      </c:pt>
                      <c:pt idx="20">
                        <c:v>4.3709159262661501E-3</c:v>
                      </c:pt>
                      <c:pt idx="21">
                        <c:v>0.11880181297154735</c:v>
                      </c:pt>
                      <c:pt idx="22">
                        <c:v>6.0981421613437448E-2</c:v>
                      </c:pt>
                      <c:pt idx="23">
                        <c:v>2.3688262576726515E-2</c:v>
                      </c:pt>
                      <c:pt idx="24">
                        <c:v>5.9154098146052547E-2</c:v>
                      </c:pt>
                      <c:pt idx="25">
                        <c:v>1.3975263805932059E-2</c:v>
                      </c:pt>
                      <c:pt idx="26">
                        <c:v>0.14977536499323207</c:v>
                      </c:pt>
                      <c:pt idx="27">
                        <c:v>3.8249356847330773E-2</c:v>
                      </c:pt>
                      <c:pt idx="28">
                        <c:v>0.10797679548204542</c:v>
                      </c:pt>
                      <c:pt idx="29">
                        <c:v>3.0231269439795483E-2</c:v>
                      </c:pt>
                      <c:pt idx="30">
                        <c:v>0.11490291968545563</c:v>
                      </c:pt>
                      <c:pt idx="31">
                        <c:v>9.4308164645440229E-2</c:v>
                      </c:pt>
                      <c:pt idx="32">
                        <c:v>4.2015924041294284E-3</c:v>
                      </c:pt>
                      <c:pt idx="33">
                        <c:v>4.1962150756447159E-2</c:v>
                      </c:pt>
                      <c:pt idx="34">
                        <c:v>9.9693805878509067E-2</c:v>
                      </c:pt>
                      <c:pt idx="35">
                        <c:v>6.3741636068748164E-2</c:v>
                      </c:pt>
                      <c:pt idx="36">
                        <c:v>9.2272209545818384E-2</c:v>
                      </c:pt>
                      <c:pt idx="37">
                        <c:v>0.12716176688076786</c:v>
                      </c:pt>
                      <c:pt idx="38">
                        <c:v>9.4698392718672864E-2</c:v>
                      </c:pt>
                      <c:pt idx="39">
                        <c:v>6.4276206244073819E-2</c:v>
                      </c:pt>
                      <c:pt idx="40">
                        <c:v>3.6984528560601859E-2</c:v>
                      </c:pt>
                      <c:pt idx="41">
                        <c:v>7.2263040600972772E-2</c:v>
                      </c:pt>
                      <c:pt idx="42">
                        <c:v>5.9119126758844232E-2</c:v>
                      </c:pt>
                      <c:pt idx="43">
                        <c:v>5.0112754744446875E-2</c:v>
                      </c:pt>
                      <c:pt idx="44">
                        <c:v>8.5844283750624584E-2</c:v>
                      </c:pt>
                      <c:pt idx="45">
                        <c:v>8.536065392412695E-2</c:v>
                      </c:pt>
                      <c:pt idx="46">
                        <c:v>0.10312468687452281</c:v>
                      </c:pt>
                      <c:pt idx="47">
                        <c:v>9.5904869727370112E-2</c:v>
                      </c:pt>
                      <c:pt idx="48">
                        <c:v>0.12020677009427772</c:v>
                      </c:pt>
                      <c:pt idx="49">
                        <c:v>9.0511395528913852E-2</c:v>
                      </c:pt>
                    </c:numCache>
                  </c:numRef>
                </c:val>
                <c:smooth val="0"/>
                <c:extLst>
                  <c:ext xmlns:c16="http://schemas.microsoft.com/office/drawing/2014/chart" uri="{C3380CC4-5D6E-409C-BE32-E72D297353CC}">
                    <c16:uniqueId val="{00000002-A2EC-4CEC-8FE0-3DA9DE414161}"/>
                  </c:ext>
                </c:extLst>
              </c15:ser>
            </c15:filteredLineSeries>
          </c:ext>
        </c:extLst>
      </c:lineChart>
      <c:catAx>
        <c:axId val="471204720"/>
        <c:scaling>
          <c:orientation val="minMax"/>
        </c:scaling>
        <c:delete val="0"/>
        <c:axPos val="l"/>
        <c:numFmt formatCode="0%" sourceLinked="0"/>
        <c:majorTickMark val="out"/>
        <c:minorTickMark val="none"/>
        <c:tickLblPos val="low"/>
        <c:spPr>
          <a:ln w="12700">
            <a:solidFill>
              <a:srgbClr val="1E1E20"/>
            </a:solidFill>
          </a:ln>
        </c:spPr>
        <c:txPr>
          <a:bodyPr/>
          <a:lstStyle/>
          <a:p>
            <a:pPr>
              <a:defRPr sz="1200">
                <a:solidFill>
                  <a:srgbClr val="000000"/>
                </a:solidFill>
                <a:latin typeface="Arial" panose="020B0604020202020204" pitchFamily="34" charset="0"/>
                <a:cs typeface="Arial" panose="020B0604020202020204" pitchFamily="34" charset="0"/>
              </a:defRPr>
            </a:pPr>
            <a:endParaRPr lang="en-US"/>
          </a:p>
        </c:txPr>
        <c:crossAx val="471203544"/>
        <c:crosses val="autoZero"/>
        <c:auto val="1"/>
        <c:lblAlgn val="ctr"/>
        <c:lblOffset val="100"/>
        <c:tickLblSkip val="1"/>
        <c:noMultiLvlLbl val="0"/>
      </c:catAx>
      <c:valAx>
        <c:axId val="471203544"/>
        <c:scaling>
          <c:orientation val="minMax"/>
          <c:max val="2"/>
          <c:min val="-2"/>
        </c:scaling>
        <c:delete val="0"/>
        <c:axPos val="b"/>
        <c:numFmt formatCode="General" sourceLinked="0"/>
        <c:majorTickMark val="out"/>
        <c:minorTickMark val="none"/>
        <c:tickLblPos val="nextTo"/>
        <c:spPr>
          <a:ln w="12700">
            <a:solidFill>
              <a:srgbClr val="000000"/>
            </a:solidFill>
          </a:ln>
        </c:spPr>
        <c:txPr>
          <a:bodyPr/>
          <a:lstStyle/>
          <a:p>
            <a:pPr>
              <a:defRPr sz="1200">
                <a:solidFill>
                  <a:srgbClr val="000000"/>
                </a:solidFill>
                <a:latin typeface="Arial" panose="020B0604020202020204" pitchFamily="34" charset="0"/>
                <a:cs typeface="Arial" panose="020B0604020202020204" pitchFamily="34" charset="0"/>
              </a:defRPr>
            </a:pPr>
            <a:endParaRPr lang="en-US"/>
          </a:p>
        </c:txPr>
        <c:crossAx val="471204720"/>
        <c:crosses val="autoZero"/>
        <c:crossBetween val="between"/>
      </c:valAx>
      <c:valAx>
        <c:axId val="343424719"/>
        <c:scaling>
          <c:orientation val="minMax"/>
        </c:scaling>
        <c:delete val="1"/>
        <c:axPos val="r"/>
        <c:numFmt formatCode="General" sourceLinked="1"/>
        <c:majorTickMark val="out"/>
        <c:minorTickMark val="none"/>
        <c:tickLblPos val="nextTo"/>
        <c:crossAx val="343426159"/>
        <c:crosses val="max"/>
        <c:crossBetween val="between"/>
      </c:valAx>
      <c:catAx>
        <c:axId val="343426159"/>
        <c:scaling>
          <c:orientation val="minMax"/>
        </c:scaling>
        <c:delete val="1"/>
        <c:axPos val="b"/>
        <c:numFmt formatCode="General" sourceLinked="1"/>
        <c:majorTickMark val="out"/>
        <c:minorTickMark val="none"/>
        <c:tickLblPos val="nextTo"/>
        <c:crossAx val="343424719"/>
        <c:crosses val="autoZero"/>
        <c:auto val="1"/>
        <c:lblAlgn val="ctr"/>
        <c:lblOffset val="100"/>
        <c:noMultiLvlLbl val="0"/>
      </c:catAx>
      <c:spPr>
        <a:noFill/>
        <a:ln>
          <a:noFill/>
        </a:ln>
      </c:spPr>
    </c:plotArea>
    <c:plotVisOnly val="1"/>
    <c:dispBlanksAs val="gap"/>
    <c:showDLblsOverMax val="0"/>
  </c:chart>
  <c:spPr>
    <a:solidFill>
      <a:srgbClr val="FFFFFF"/>
    </a:solidFill>
    <a:ln>
      <a:noFill/>
    </a:ln>
  </c:spPr>
  <c:printSettings>
    <c:headerFooter/>
    <c:pageMargins b="0.75" l="0.7" r="0.7" t="0.75" header="0.3" footer="0.3"/>
    <c:pageSetup/>
  </c:printSettings>
  <c:userShapes r:id="rId1"/>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6.9935476815398079E-2"/>
          <c:y val="2.0438866537470617E-2"/>
          <c:w val="0.86557334109931083"/>
          <c:h val="0.90571081702448786"/>
        </c:manualLayout>
      </c:layout>
      <c:lineChart>
        <c:grouping val="standard"/>
        <c:varyColors val="0"/>
        <c:ser>
          <c:idx val="2"/>
          <c:order val="0"/>
          <c:tx>
            <c:strRef>
              <c:f>ChartA1!$C$2</c:f>
              <c:strCache>
                <c:ptCount val="1"/>
                <c:pt idx="0">
                  <c:v>Domestic Price</c:v>
                </c:pt>
              </c:strCache>
            </c:strRef>
          </c:tx>
          <c:spPr>
            <a:ln w="38100">
              <a:solidFill>
                <a:schemeClr val="tx1"/>
              </a:solidFill>
            </a:ln>
          </c:spPr>
          <c:marker>
            <c:symbol val="none"/>
          </c:marker>
          <c:cat>
            <c:numRef>
              <c:f>ChartA1!$B$4:$B$19</c:f>
              <c:numCache>
                <c:formatCode>General</c:formatCode>
                <c:ptCount val="16"/>
                <c:pt idx="0">
                  <c:v>0</c:v>
                </c:pt>
                <c:pt idx="1">
                  <c:v>1</c:v>
                </c:pt>
                <c:pt idx="2">
                  <c:v>2</c:v>
                </c:pt>
                <c:pt idx="3">
                  <c:v>3</c:v>
                </c:pt>
                <c:pt idx="4">
                  <c:v>4</c:v>
                </c:pt>
                <c:pt idx="5">
                  <c:v>5</c:v>
                </c:pt>
                <c:pt idx="6">
                  <c:v>6</c:v>
                </c:pt>
                <c:pt idx="7">
                  <c:v>7</c:v>
                </c:pt>
                <c:pt idx="8">
                  <c:v>8</c:v>
                </c:pt>
                <c:pt idx="9">
                  <c:v>9</c:v>
                </c:pt>
                <c:pt idx="10">
                  <c:v>10</c:v>
                </c:pt>
                <c:pt idx="11">
                  <c:v>11</c:v>
                </c:pt>
                <c:pt idx="12">
                  <c:v>12</c:v>
                </c:pt>
                <c:pt idx="13">
                  <c:v>13</c:v>
                </c:pt>
                <c:pt idx="14">
                  <c:v>14</c:v>
                </c:pt>
                <c:pt idx="15">
                  <c:v>15</c:v>
                </c:pt>
              </c:numCache>
            </c:numRef>
          </c:cat>
          <c:val>
            <c:numRef>
              <c:f>ChartA1!$C$4:$C$19</c:f>
              <c:numCache>
                <c:formatCode>General</c:formatCode>
                <c:ptCount val="16"/>
                <c:pt idx="0">
                  <c:v>80</c:v>
                </c:pt>
                <c:pt idx="1">
                  <c:v>75.5</c:v>
                </c:pt>
                <c:pt idx="2">
                  <c:v>71</c:v>
                </c:pt>
                <c:pt idx="3">
                  <c:v>66.5</c:v>
                </c:pt>
                <c:pt idx="4">
                  <c:v>62</c:v>
                </c:pt>
                <c:pt idx="5">
                  <c:v>57.5</c:v>
                </c:pt>
                <c:pt idx="6">
                  <c:v>53</c:v>
                </c:pt>
                <c:pt idx="7">
                  <c:v>48.5</c:v>
                </c:pt>
                <c:pt idx="8">
                  <c:v>44</c:v>
                </c:pt>
                <c:pt idx="9">
                  <c:v>39.5</c:v>
                </c:pt>
                <c:pt idx="10">
                  <c:v>35</c:v>
                </c:pt>
                <c:pt idx="11">
                  <c:v>30.5</c:v>
                </c:pt>
                <c:pt idx="12">
                  <c:v>26</c:v>
                </c:pt>
                <c:pt idx="13">
                  <c:v>21.5</c:v>
                </c:pt>
                <c:pt idx="14">
                  <c:v>17</c:v>
                </c:pt>
                <c:pt idx="15">
                  <c:v>12.5</c:v>
                </c:pt>
              </c:numCache>
            </c:numRef>
          </c:val>
          <c:smooth val="0"/>
          <c:extLst>
            <c:ext xmlns:c16="http://schemas.microsoft.com/office/drawing/2014/chart" uri="{C3380CC4-5D6E-409C-BE32-E72D297353CC}">
              <c16:uniqueId val="{00000000-4E0B-40D5-ADBD-CEC473FB2C47}"/>
            </c:ext>
          </c:extLst>
        </c:ser>
        <c:ser>
          <c:idx val="0"/>
          <c:order val="1"/>
          <c:tx>
            <c:strRef>
              <c:f>ChartA1!$D$2</c:f>
              <c:strCache>
                <c:ptCount val="1"/>
                <c:pt idx="0">
                  <c:v>Domestic Price</c:v>
                </c:pt>
              </c:strCache>
            </c:strRef>
          </c:tx>
          <c:spPr>
            <a:ln w="38100">
              <a:solidFill>
                <a:schemeClr val="tx1"/>
              </a:solidFill>
            </a:ln>
          </c:spPr>
          <c:marker>
            <c:symbol val="none"/>
          </c:marker>
          <c:cat>
            <c:numRef>
              <c:f>ChartA1!$B$4:$B$19</c:f>
              <c:numCache>
                <c:formatCode>General</c:formatCode>
                <c:ptCount val="16"/>
                <c:pt idx="0">
                  <c:v>0</c:v>
                </c:pt>
                <c:pt idx="1">
                  <c:v>1</c:v>
                </c:pt>
                <c:pt idx="2">
                  <c:v>2</c:v>
                </c:pt>
                <c:pt idx="3">
                  <c:v>3</c:v>
                </c:pt>
                <c:pt idx="4">
                  <c:v>4</c:v>
                </c:pt>
                <c:pt idx="5">
                  <c:v>5</c:v>
                </c:pt>
                <c:pt idx="6">
                  <c:v>6</c:v>
                </c:pt>
                <c:pt idx="7">
                  <c:v>7</c:v>
                </c:pt>
                <c:pt idx="8">
                  <c:v>8</c:v>
                </c:pt>
                <c:pt idx="9">
                  <c:v>9</c:v>
                </c:pt>
                <c:pt idx="10">
                  <c:v>10</c:v>
                </c:pt>
                <c:pt idx="11">
                  <c:v>11</c:v>
                </c:pt>
                <c:pt idx="12">
                  <c:v>12</c:v>
                </c:pt>
                <c:pt idx="13">
                  <c:v>13</c:v>
                </c:pt>
                <c:pt idx="14">
                  <c:v>14</c:v>
                </c:pt>
                <c:pt idx="15">
                  <c:v>15</c:v>
                </c:pt>
              </c:numCache>
            </c:numRef>
          </c:cat>
          <c:val>
            <c:numRef>
              <c:f>ChartA1!$D$4:$D$19</c:f>
              <c:numCache>
                <c:formatCode>General</c:formatCode>
                <c:ptCount val="16"/>
                <c:pt idx="0">
                  <c:v>0</c:v>
                </c:pt>
                <c:pt idx="1">
                  <c:v>5</c:v>
                </c:pt>
                <c:pt idx="2">
                  <c:v>10</c:v>
                </c:pt>
                <c:pt idx="3">
                  <c:v>15</c:v>
                </c:pt>
                <c:pt idx="4">
                  <c:v>20</c:v>
                </c:pt>
                <c:pt idx="5">
                  <c:v>25</c:v>
                </c:pt>
                <c:pt idx="6">
                  <c:v>30</c:v>
                </c:pt>
                <c:pt idx="7">
                  <c:v>35</c:v>
                </c:pt>
                <c:pt idx="8">
                  <c:v>40</c:v>
                </c:pt>
                <c:pt idx="9">
                  <c:v>45</c:v>
                </c:pt>
                <c:pt idx="10">
                  <c:v>50</c:v>
                </c:pt>
                <c:pt idx="11">
                  <c:v>55</c:v>
                </c:pt>
                <c:pt idx="12">
                  <c:v>60</c:v>
                </c:pt>
                <c:pt idx="13">
                  <c:v>65</c:v>
                </c:pt>
                <c:pt idx="14">
                  <c:v>70</c:v>
                </c:pt>
                <c:pt idx="15">
                  <c:v>75</c:v>
                </c:pt>
              </c:numCache>
            </c:numRef>
          </c:val>
          <c:smooth val="0"/>
          <c:extLst>
            <c:ext xmlns:c16="http://schemas.microsoft.com/office/drawing/2014/chart" uri="{C3380CC4-5D6E-409C-BE32-E72D297353CC}">
              <c16:uniqueId val="{00000001-4E0B-40D5-ADBD-CEC473FB2C47}"/>
            </c:ext>
          </c:extLst>
        </c:ser>
        <c:ser>
          <c:idx val="3"/>
          <c:order val="2"/>
          <c:tx>
            <c:strRef>
              <c:f>ChartA1!$B$25</c:f>
              <c:strCache>
                <c:ptCount val="1"/>
                <c:pt idx="0">
                  <c:v>Domestic Price = Price at the Border (Free Trade)</c:v>
                </c:pt>
              </c:strCache>
            </c:strRef>
          </c:tx>
          <c:spPr>
            <a:ln w="38100">
              <a:solidFill>
                <a:schemeClr val="accent3">
                  <a:lumMod val="50000"/>
                </a:schemeClr>
              </a:solidFill>
              <a:prstDash val="sysDash"/>
            </a:ln>
          </c:spPr>
          <c:marker>
            <c:symbol val="none"/>
          </c:marker>
          <c:dLbls>
            <c:dLbl>
              <c:idx val="0"/>
              <c:layout>
                <c:manualLayout>
                  <c:x val="-4.7365173329807213E-2"/>
                  <c:y val="8.6326989862125572E-2"/>
                </c:manualLayout>
              </c:layout>
              <c:tx>
                <c:rich>
                  <a:bodyPr wrap="square" lIns="38100" tIns="19050" rIns="38100" bIns="19050" anchor="ctr">
                    <a:noAutofit/>
                  </a:bodyPr>
                  <a:lstStyle/>
                  <a:p>
                    <a:pPr>
                      <a:defRPr>
                        <a:latin typeface="Arial" panose="020B0604020202020204" pitchFamily="34" charset="0"/>
                        <a:cs typeface="Arial" panose="020B0604020202020204" pitchFamily="34" charset="0"/>
                      </a:defRPr>
                    </a:pPr>
                    <a:r>
                      <a:rPr lang="en-US" sz="1200">
                        <a:solidFill>
                          <a:schemeClr val="accent3">
                            <a:lumMod val="50000"/>
                          </a:schemeClr>
                        </a:solidFill>
                      </a:rPr>
                      <a:t>No-tariff P</a:t>
                    </a:r>
                  </a:p>
                </c:rich>
              </c:tx>
              <c:spPr>
                <a:noFill/>
                <a:ln>
                  <a:noFill/>
                </a:ln>
                <a:effectLst/>
              </c:spPr>
              <c:showLegendKey val="0"/>
              <c:showVal val="1"/>
              <c:showCatName val="0"/>
              <c:showSerName val="0"/>
              <c:showPercent val="0"/>
              <c:showBubbleSize val="0"/>
              <c:extLst>
                <c:ext xmlns:c15="http://schemas.microsoft.com/office/drawing/2012/chart" uri="{CE6537A1-D6FC-4f65-9D91-7224C49458BB}">
                  <c15:layout>
                    <c:manualLayout>
                      <c:w val="0.30287766979099384"/>
                      <c:h val="6.8410067437910879E-2"/>
                    </c:manualLayout>
                  </c15:layout>
                  <c15:showDataLabelsRange val="0"/>
                </c:ext>
                <c:ext xmlns:c16="http://schemas.microsoft.com/office/drawing/2014/chart" uri="{C3380CC4-5D6E-409C-BE32-E72D297353CC}">
                  <c16:uniqueId val="{00000002-4E0B-40D5-ADBD-CEC473FB2C47}"/>
                </c:ext>
              </c:extLst>
            </c:dLbl>
            <c:dLbl>
              <c:idx val="15"/>
              <c:delete val="1"/>
              <c:extLst>
                <c:ext xmlns:c15="http://schemas.microsoft.com/office/drawing/2012/chart" uri="{CE6537A1-D6FC-4f65-9D91-7224C49458BB}">
                  <c15:layout>
                    <c:manualLayout>
                      <c:w val="0.23452152700432452"/>
                      <c:h val="0.11274630638219502"/>
                    </c:manualLayout>
                  </c15:layout>
                </c:ext>
                <c:ext xmlns:c16="http://schemas.microsoft.com/office/drawing/2014/chart" uri="{C3380CC4-5D6E-409C-BE32-E72D297353CC}">
                  <c16:uniqueId val="{00000003-4E0B-40D5-ADBD-CEC473FB2C47}"/>
                </c:ext>
              </c:extLst>
            </c:dLbl>
            <c:spPr>
              <a:noFill/>
              <a:ln>
                <a:noFill/>
              </a:ln>
              <a:effectLst/>
            </c:spPr>
            <c:txPr>
              <a:bodyPr wrap="square" lIns="38100" tIns="19050" rIns="38100" bIns="19050" anchor="ctr">
                <a:spAutoFit/>
              </a:bodyPr>
              <a:lstStyle/>
              <a:p>
                <a:pPr>
                  <a:defRPr>
                    <a:latin typeface="Arial" panose="020B0604020202020204" pitchFamily="34" charset="0"/>
                    <a:cs typeface="Arial" panose="020B0604020202020204" pitchFamily="34" charset="0"/>
                  </a:defRPr>
                </a:pPr>
                <a:endParaRPr lang="en-US"/>
              </a:p>
            </c:txPr>
            <c:showLegendKey val="0"/>
            <c:showVal val="0"/>
            <c:showCatName val="0"/>
            <c:showSerName val="0"/>
            <c:showPercent val="0"/>
            <c:showBubbleSize val="0"/>
            <c:extLst>
              <c:ext xmlns:c15="http://schemas.microsoft.com/office/drawing/2012/chart" uri="{CE6537A1-D6FC-4f65-9D91-7224C49458BB}">
                <c15:showLeaderLines val="1"/>
                <c15:leaderLines>
                  <c:spPr>
                    <a:ln>
                      <a:solidFill>
                        <a:schemeClr val="accent3">
                          <a:lumMod val="50000"/>
                        </a:schemeClr>
                      </a:solidFill>
                    </a:ln>
                  </c:spPr>
                </c15:leaderLines>
              </c:ext>
            </c:extLst>
          </c:dLbls>
          <c:cat>
            <c:numRef>
              <c:f>ChartA1!$B$4:$B$19</c:f>
              <c:numCache>
                <c:formatCode>General</c:formatCode>
                <c:ptCount val="16"/>
                <c:pt idx="0">
                  <c:v>0</c:v>
                </c:pt>
                <c:pt idx="1">
                  <c:v>1</c:v>
                </c:pt>
                <c:pt idx="2">
                  <c:v>2</c:v>
                </c:pt>
                <c:pt idx="3">
                  <c:v>3</c:v>
                </c:pt>
                <c:pt idx="4">
                  <c:v>4</c:v>
                </c:pt>
                <c:pt idx="5">
                  <c:v>5</c:v>
                </c:pt>
                <c:pt idx="6">
                  <c:v>6</c:v>
                </c:pt>
                <c:pt idx="7">
                  <c:v>7</c:v>
                </c:pt>
                <c:pt idx="8">
                  <c:v>8</c:v>
                </c:pt>
                <c:pt idx="9">
                  <c:v>9</c:v>
                </c:pt>
                <c:pt idx="10">
                  <c:v>10</c:v>
                </c:pt>
                <c:pt idx="11">
                  <c:v>11</c:v>
                </c:pt>
                <c:pt idx="12">
                  <c:v>12</c:v>
                </c:pt>
                <c:pt idx="13">
                  <c:v>13</c:v>
                </c:pt>
                <c:pt idx="14">
                  <c:v>14</c:v>
                </c:pt>
                <c:pt idx="15">
                  <c:v>15</c:v>
                </c:pt>
              </c:numCache>
            </c:numRef>
          </c:cat>
          <c:val>
            <c:numRef>
              <c:f>ChartA1!$B$27:$B$42</c:f>
              <c:numCache>
                <c:formatCode>0.00</c:formatCode>
                <c:ptCount val="16"/>
                <c:pt idx="0">
                  <c:v>30.488815244407622</c:v>
                </c:pt>
                <c:pt idx="1">
                  <c:v>30.488815244407622</c:v>
                </c:pt>
                <c:pt idx="2">
                  <c:v>30.488815244407622</c:v>
                </c:pt>
                <c:pt idx="3">
                  <c:v>30.488815244407622</c:v>
                </c:pt>
                <c:pt idx="4">
                  <c:v>30.488815244407622</c:v>
                </c:pt>
                <c:pt idx="5">
                  <c:v>30.488815244407622</c:v>
                </c:pt>
                <c:pt idx="6">
                  <c:v>30.488815244407622</c:v>
                </c:pt>
                <c:pt idx="7">
                  <c:v>30.488815244407622</c:v>
                </c:pt>
                <c:pt idx="8">
                  <c:v>30.488815244407622</c:v>
                </c:pt>
                <c:pt idx="9">
                  <c:v>30.488815244407622</c:v>
                </c:pt>
                <c:pt idx="10">
                  <c:v>30.488815244407622</c:v>
                </c:pt>
                <c:pt idx="11">
                  <c:v>30.488815244407622</c:v>
                </c:pt>
                <c:pt idx="12">
                  <c:v>30.488815244407622</c:v>
                </c:pt>
                <c:pt idx="13">
                  <c:v>30.488815244407622</c:v>
                </c:pt>
                <c:pt idx="14">
                  <c:v>30.488815244407622</c:v>
                </c:pt>
                <c:pt idx="15">
                  <c:v>30.488815244407622</c:v>
                </c:pt>
              </c:numCache>
            </c:numRef>
          </c:val>
          <c:smooth val="0"/>
          <c:extLst>
            <c:ext xmlns:c16="http://schemas.microsoft.com/office/drawing/2014/chart" uri="{C3380CC4-5D6E-409C-BE32-E72D297353CC}">
              <c16:uniqueId val="{00000004-4E0B-40D5-ADBD-CEC473FB2C47}"/>
            </c:ext>
          </c:extLst>
        </c:ser>
        <c:ser>
          <c:idx val="1"/>
          <c:order val="3"/>
          <c:tx>
            <c:strRef>
              <c:f>ChartA1!$C$25</c:f>
              <c:strCache>
                <c:ptCount val="1"/>
                <c:pt idx="0">
                  <c:v>Domestic Price (US Tariffs)</c:v>
                </c:pt>
              </c:strCache>
            </c:strRef>
          </c:tx>
          <c:spPr>
            <a:ln w="38100">
              <a:solidFill>
                <a:schemeClr val="accent5">
                  <a:lumMod val="75000"/>
                </a:schemeClr>
              </a:solidFill>
              <a:prstDash val="sysDash"/>
            </a:ln>
          </c:spPr>
          <c:marker>
            <c:symbol val="none"/>
          </c:marker>
          <c:dLbls>
            <c:dLbl>
              <c:idx val="15"/>
              <c:layout>
                <c:manualLayout>
                  <c:x val="-1.2382836745605003E-2"/>
                  <c:y val="-0.11238032135085761"/>
                </c:manualLayout>
              </c:layout>
              <c:tx>
                <c:rich>
                  <a:bodyPr wrap="square" lIns="38100" tIns="19050" rIns="38100" bIns="19050" anchor="ctr">
                    <a:noAutofit/>
                  </a:bodyPr>
                  <a:lstStyle/>
                  <a:p>
                    <a:pPr>
                      <a:defRPr/>
                    </a:pPr>
                    <a:r>
                      <a:rPr lang="en-US" sz="1200">
                        <a:solidFill>
                          <a:schemeClr val="accent5">
                            <a:lumMod val="75000"/>
                          </a:schemeClr>
                        </a:solidFill>
                        <a:latin typeface="Arial" panose="020B0604020202020204" pitchFamily="34" charset="0"/>
                        <a:cs typeface="Arial" panose="020B0604020202020204" pitchFamily="34" charset="0"/>
                      </a:rPr>
                      <a:t>Post-tariff P</a:t>
                    </a:r>
                  </a:p>
                </c:rich>
              </c:tx>
              <c:spPr>
                <a:noFill/>
                <a:ln>
                  <a:noFill/>
                </a:ln>
                <a:effectLst/>
              </c:spPr>
              <c:showLegendKey val="0"/>
              <c:showVal val="1"/>
              <c:showCatName val="0"/>
              <c:showSerName val="0"/>
              <c:showPercent val="0"/>
              <c:showBubbleSize val="0"/>
              <c:extLst>
                <c:ext xmlns:c15="http://schemas.microsoft.com/office/drawing/2012/chart" uri="{CE6537A1-D6FC-4f65-9D91-7224C49458BB}">
                  <c15:layout>
                    <c:manualLayout>
                      <c:w val="0.3198022672138901"/>
                      <c:h val="6.3246864410322914E-2"/>
                    </c:manualLayout>
                  </c15:layout>
                  <c15:showDataLabelsRange val="0"/>
                </c:ext>
                <c:ext xmlns:c16="http://schemas.microsoft.com/office/drawing/2014/chart" uri="{C3380CC4-5D6E-409C-BE32-E72D297353CC}">
                  <c16:uniqueId val="{00000005-4E0B-40D5-ADBD-CEC473FB2C47}"/>
                </c:ext>
              </c:extLst>
            </c:dLbl>
            <c:spPr>
              <a:noFill/>
              <a:ln>
                <a:noFill/>
              </a:ln>
              <a:effectLst/>
            </c:spPr>
            <c:showLegendKey val="0"/>
            <c:showVal val="0"/>
            <c:showCatName val="0"/>
            <c:showSerName val="0"/>
            <c:showPercent val="0"/>
            <c:showBubbleSize val="0"/>
            <c:extLst>
              <c:ext xmlns:c15="http://schemas.microsoft.com/office/drawing/2012/chart" uri="{CE6537A1-D6FC-4f65-9D91-7224C49458BB}">
                <c15:showLeaderLines val="1"/>
                <c15:leaderLines>
                  <c:spPr>
                    <a:ln>
                      <a:solidFill>
                        <a:schemeClr val="accent5">
                          <a:lumMod val="75000"/>
                        </a:schemeClr>
                      </a:solidFill>
                    </a:ln>
                  </c:spPr>
                </c15:leaderLines>
              </c:ext>
            </c:extLst>
          </c:dLbls>
          <c:cat>
            <c:numRef>
              <c:f>ChartA1!$B$4:$B$19</c:f>
              <c:numCache>
                <c:formatCode>General</c:formatCode>
                <c:ptCount val="16"/>
                <c:pt idx="0">
                  <c:v>0</c:v>
                </c:pt>
                <c:pt idx="1">
                  <c:v>1</c:v>
                </c:pt>
                <c:pt idx="2">
                  <c:v>2</c:v>
                </c:pt>
                <c:pt idx="3">
                  <c:v>3</c:v>
                </c:pt>
                <c:pt idx="4">
                  <c:v>4</c:v>
                </c:pt>
                <c:pt idx="5">
                  <c:v>5</c:v>
                </c:pt>
                <c:pt idx="6">
                  <c:v>6</c:v>
                </c:pt>
                <c:pt idx="7">
                  <c:v>7</c:v>
                </c:pt>
                <c:pt idx="8">
                  <c:v>8</c:v>
                </c:pt>
                <c:pt idx="9">
                  <c:v>9</c:v>
                </c:pt>
                <c:pt idx="10">
                  <c:v>10</c:v>
                </c:pt>
                <c:pt idx="11">
                  <c:v>11</c:v>
                </c:pt>
                <c:pt idx="12">
                  <c:v>12</c:v>
                </c:pt>
                <c:pt idx="13">
                  <c:v>13</c:v>
                </c:pt>
                <c:pt idx="14">
                  <c:v>14</c:v>
                </c:pt>
                <c:pt idx="15">
                  <c:v>15</c:v>
                </c:pt>
              </c:numCache>
            </c:numRef>
          </c:cat>
          <c:val>
            <c:numRef>
              <c:f>ChartA1!$C$27:$C$42</c:f>
              <c:numCache>
                <c:formatCode>0.00</c:formatCode>
                <c:ptCount val="16"/>
                <c:pt idx="0">
                  <c:v>34.328358208955223</c:v>
                </c:pt>
                <c:pt idx="1">
                  <c:v>34.328358208955223</c:v>
                </c:pt>
                <c:pt idx="2">
                  <c:v>34.328358208955223</c:v>
                </c:pt>
                <c:pt idx="3">
                  <c:v>34.328358208955223</c:v>
                </c:pt>
                <c:pt idx="4">
                  <c:v>34.328358208955223</c:v>
                </c:pt>
                <c:pt idx="5">
                  <c:v>34.328358208955223</c:v>
                </c:pt>
                <c:pt idx="6">
                  <c:v>34.328358208955223</c:v>
                </c:pt>
                <c:pt idx="7">
                  <c:v>34.328358208955223</c:v>
                </c:pt>
                <c:pt idx="8">
                  <c:v>34.328358208955223</c:v>
                </c:pt>
                <c:pt idx="9">
                  <c:v>34.328358208955223</c:v>
                </c:pt>
                <c:pt idx="10">
                  <c:v>34.328358208955223</c:v>
                </c:pt>
                <c:pt idx="11">
                  <c:v>34.328358208955223</c:v>
                </c:pt>
                <c:pt idx="12">
                  <c:v>34.328358208955223</c:v>
                </c:pt>
                <c:pt idx="13">
                  <c:v>34.328358208955223</c:v>
                </c:pt>
                <c:pt idx="14">
                  <c:v>34.328358208955223</c:v>
                </c:pt>
                <c:pt idx="15">
                  <c:v>34.328358208955223</c:v>
                </c:pt>
              </c:numCache>
            </c:numRef>
          </c:val>
          <c:smooth val="0"/>
          <c:extLst>
            <c:ext xmlns:c16="http://schemas.microsoft.com/office/drawing/2014/chart" uri="{C3380CC4-5D6E-409C-BE32-E72D297353CC}">
              <c16:uniqueId val="{00000006-4E0B-40D5-ADBD-CEC473FB2C47}"/>
            </c:ext>
          </c:extLst>
        </c:ser>
        <c:dLbls>
          <c:showLegendKey val="0"/>
          <c:showVal val="0"/>
          <c:showCatName val="0"/>
          <c:showSerName val="0"/>
          <c:showPercent val="0"/>
          <c:showBubbleSize val="0"/>
        </c:dLbls>
        <c:smooth val="0"/>
        <c:axId val="181672664"/>
        <c:axId val="181673448"/>
      </c:lineChart>
      <c:catAx>
        <c:axId val="181672664"/>
        <c:scaling>
          <c:orientation val="minMax"/>
        </c:scaling>
        <c:delete val="0"/>
        <c:axPos val="b"/>
        <c:numFmt formatCode="General" sourceLinked="0"/>
        <c:majorTickMark val="out"/>
        <c:minorTickMark val="none"/>
        <c:tickLblPos val="low"/>
        <c:spPr>
          <a:ln w="12700">
            <a:solidFill>
              <a:srgbClr val="000000"/>
            </a:solidFill>
          </a:ln>
        </c:spPr>
        <c:txPr>
          <a:bodyPr/>
          <a:lstStyle/>
          <a:p>
            <a:pPr>
              <a:defRPr sz="1200">
                <a:solidFill>
                  <a:srgbClr val="000000"/>
                </a:solidFill>
                <a:latin typeface="Arial" panose="020B0604020202020204" pitchFamily="34" charset="0"/>
                <a:cs typeface="Arial" panose="020B0604020202020204" pitchFamily="34" charset="0"/>
              </a:defRPr>
            </a:pPr>
            <a:endParaRPr lang="en-US"/>
          </a:p>
        </c:txPr>
        <c:crossAx val="181673448"/>
        <c:crosses val="autoZero"/>
        <c:auto val="1"/>
        <c:lblAlgn val="ctr"/>
        <c:lblOffset val="100"/>
        <c:tickLblSkip val="2"/>
        <c:tickMarkSkip val="2"/>
        <c:noMultiLvlLbl val="1"/>
      </c:catAx>
      <c:valAx>
        <c:axId val="181673448"/>
        <c:scaling>
          <c:orientation val="minMax"/>
          <c:max val="50"/>
          <c:min val="0"/>
        </c:scaling>
        <c:delete val="0"/>
        <c:axPos val="l"/>
        <c:numFmt formatCode="#,##0" sourceLinked="0"/>
        <c:majorTickMark val="out"/>
        <c:minorTickMark val="none"/>
        <c:tickLblPos val="low"/>
        <c:spPr>
          <a:ln w="12700">
            <a:solidFill>
              <a:srgbClr val="000000"/>
            </a:solidFill>
          </a:ln>
        </c:spPr>
        <c:txPr>
          <a:bodyPr/>
          <a:lstStyle/>
          <a:p>
            <a:pPr>
              <a:defRPr sz="1200">
                <a:solidFill>
                  <a:srgbClr val="000000"/>
                </a:solidFill>
                <a:latin typeface="Arial" panose="020B0604020202020204" pitchFamily="34" charset="0"/>
                <a:cs typeface="Arial" panose="020B0604020202020204" pitchFamily="34" charset="0"/>
              </a:defRPr>
            </a:pPr>
            <a:endParaRPr lang="en-US"/>
          </a:p>
        </c:txPr>
        <c:crossAx val="181672664"/>
        <c:crosses val="autoZero"/>
        <c:crossBetween val="between"/>
      </c:valAx>
      <c:spPr>
        <a:noFill/>
      </c:spPr>
    </c:plotArea>
    <c:plotVisOnly val="1"/>
    <c:dispBlanksAs val="gap"/>
    <c:showDLblsOverMax val="0"/>
  </c:chart>
  <c:spPr>
    <a:solidFill>
      <a:srgbClr val="FFFFFF"/>
    </a:solidFill>
    <a:ln>
      <a:noFill/>
    </a:ln>
  </c:spPr>
  <c:printSettings>
    <c:headerFooter/>
    <c:pageMargins b="0.75" l="0.7" r="0.7" t="0.75" header="0.3" footer="0.3"/>
    <c:pageSetup/>
  </c:printSettings>
  <c:userShapes r:id="rId1"/>
</c:chartSpace>
</file>

<file path=xl/charts/chart2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4.9950313843168351E-2"/>
          <c:y val="0.17974511262816184"/>
          <c:w val="0.94859589591799487"/>
          <c:h val="0.63384418606644022"/>
        </c:manualLayout>
      </c:layout>
      <c:barChart>
        <c:barDir val="col"/>
        <c:grouping val="stacked"/>
        <c:varyColors val="0"/>
        <c:ser>
          <c:idx val="3"/>
          <c:order val="0"/>
          <c:tx>
            <c:strRef>
              <c:f>Data5!$C$2</c:f>
              <c:strCache>
                <c:ptCount val="1"/>
                <c:pt idx="0">
                  <c:v>Contribution from real tariff revenue</c:v>
                </c:pt>
              </c:strCache>
            </c:strRef>
          </c:tx>
          <c:spPr>
            <a:solidFill>
              <a:srgbClr val="6DBDE1"/>
            </a:solidFill>
            <a:ln>
              <a:solidFill>
                <a:srgbClr val="6DBDE1"/>
              </a:solidFill>
            </a:ln>
          </c:spPr>
          <c:invertIfNegative val="0"/>
          <c:cat>
            <c:strRef>
              <c:f>Data5!$A$3:$A$52</c:f>
              <c:strCache>
                <c:ptCount val="50"/>
                <c:pt idx="0">
                  <c:v>NJ</c:v>
                </c:pt>
                <c:pt idx="1">
                  <c:v>WA</c:v>
                </c:pt>
                <c:pt idx="2">
                  <c:v>DE</c:v>
                </c:pt>
                <c:pt idx="3">
                  <c:v>FL</c:v>
                </c:pt>
                <c:pt idx="4">
                  <c:v>NY</c:v>
                </c:pt>
                <c:pt idx="5">
                  <c:v>HI</c:v>
                </c:pt>
                <c:pt idx="6">
                  <c:v>MD</c:v>
                </c:pt>
                <c:pt idx="7">
                  <c:v>CT</c:v>
                </c:pt>
                <c:pt idx="8">
                  <c:v>RI</c:v>
                </c:pt>
                <c:pt idx="9">
                  <c:v>SC</c:v>
                </c:pt>
                <c:pt idx="10">
                  <c:v>CA</c:v>
                </c:pt>
                <c:pt idx="11">
                  <c:v>VA</c:v>
                </c:pt>
                <c:pt idx="12">
                  <c:v>GA</c:v>
                </c:pt>
                <c:pt idx="13">
                  <c:v>MA</c:v>
                </c:pt>
                <c:pt idx="14">
                  <c:v>PA</c:v>
                </c:pt>
                <c:pt idx="15">
                  <c:v>LA</c:v>
                </c:pt>
                <c:pt idx="16">
                  <c:v>TN</c:v>
                </c:pt>
                <c:pt idx="17">
                  <c:v>OR</c:v>
                </c:pt>
                <c:pt idx="18">
                  <c:v>NV</c:v>
                </c:pt>
                <c:pt idx="19">
                  <c:v>VT</c:v>
                </c:pt>
                <c:pt idx="20">
                  <c:v>AZ</c:v>
                </c:pt>
                <c:pt idx="21">
                  <c:v>MI</c:v>
                </c:pt>
                <c:pt idx="22">
                  <c:v>IL</c:v>
                </c:pt>
                <c:pt idx="23">
                  <c:v>ME</c:v>
                </c:pt>
                <c:pt idx="24">
                  <c:v>NH</c:v>
                </c:pt>
                <c:pt idx="25">
                  <c:v>MO</c:v>
                </c:pt>
                <c:pt idx="26">
                  <c:v>MS</c:v>
                </c:pt>
                <c:pt idx="27">
                  <c:v>NC</c:v>
                </c:pt>
                <c:pt idx="28">
                  <c:v>AL</c:v>
                </c:pt>
                <c:pt idx="29">
                  <c:v>UT</c:v>
                </c:pt>
                <c:pt idx="30">
                  <c:v>KY</c:v>
                </c:pt>
                <c:pt idx="31">
                  <c:v>OH</c:v>
                </c:pt>
                <c:pt idx="32">
                  <c:v>CO</c:v>
                </c:pt>
                <c:pt idx="33">
                  <c:v>MN</c:v>
                </c:pt>
                <c:pt idx="34">
                  <c:v>WI</c:v>
                </c:pt>
                <c:pt idx="35">
                  <c:v>ID</c:v>
                </c:pt>
                <c:pt idx="36">
                  <c:v>AR</c:v>
                </c:pt>
                <c:pt idx="37">
                  <c:v>IN</c:v>
                </c:pt>
                <c:pt idx="38">
                  <c:v>TX</c:v>
                </c:pt>
                <c:pt idx="39">
                  <c:v>KS</c:v>
                </c:pt>
                <c:pt idx="40">
                  <c:v>NE</c:v>
                </c:pt>
                <c:pt idx="41">
                  <c:v>IA</c:v>
                </c:pt>
                <c:pt idx="42">
                  <c:v>SD</c:v>
                </c:pt>
                <c:pt idx="43">
                  <c:v>NM</c:v>
                </c:pt>
                <c:pt idx="44">
                  <c:v>WV</c:v>
                </c:pt>
                <c:pt idx="45">
                  <c:v>MT</c:v>
                </c:pt>
                <c:pt idx="46">
                  <c:v>OK</c:v>
                </c:pt>
                <c:pt idx="47">
                  <c:v>AK</c:v>
                </c:pt>
                <c:pt idx="48">
                  <c:v>ND</c:v>
                </c:pt>
                <c:pt idx="49">
                  <c:v>WY</c:v>
                </c:pt>
              </c:strCache>
            </c:strRef>
          </c:cat>
          <c:val>
            <c:numRef>
              <c:f>Data5!$C$3:$C$52</c:f>
              <c:numCache>
                <c:formatCode>General</c:formatCode>
                <c:ptCount val="50"/>
                <c:pt idx="0">
                  <c:v>-0.1758279036075806</c:v>
                </c:pt>
                <c:pt idx="1">
                  <c:v>-0.1589299712558484</c:v>
                </c:pt>
                <c:pt idx="2">
                  <c:v>-0.14740595112689514</c:v>
                </c:pt>
                <c:pt idx="3">
                  <c:v>-0.22409438182975761</c:v>
                </c:pt>
                <c:pt idx="4">
                  <c:v>-0.12170314210690292</c:v>
                </c:pt>
                <c:pt idx="5">
                  <c:v>-0.16471161460031725</c:v>
                </c:pt>
                <c:pt idx="6">
                  <c:v>-0.16462170393494968</c:v>
                </c:pt>
                <c:pt idx="7">
                  <c:v>-0.13208794743074304</c:v>
                </c:pt>
                <c:pt idx="8">
                  <c:v>-0.20706255011280983</c:v>
                </c:pt>
                <c:pt idx="9">
                  <c:v>-0.25281624262490354</c:v>
                </c:pt>
                <c:pt idx="10">
                  <c:v>-0.16012181362794076</c:v>
                </c:pt>
                <c:pt idx="11">
                  <c:v>-0.1601819523428723</c:v>
                </c:pt>
                <c:pt idx="12">
                  <c:v>-0.21086353230642474</c:v>
                </c:pt>
                <c:pt idx="13">
                  <c:v>-0.14003933719047817</c:v>
                </c:pt>
                <c:pt idx="14">
                  <c:v>-0.18786545537864169</c:v>
                </c:pt>
                <c:pt idx="15">
                  <c:v>-0.15046916801884613</c:v>
                </c:pt>
                <c:pt idx="16">
                  <c:v>-0.20517507630452769</c:v>
                </c:pt>
                <c:pt idx="17">
                  <c:v>-0.1714304612343085</c:v>
                </c:pt>
                <c:pt idx="18">
                  <c:v>-0.18722971387152709</c:v>
                </c:pt>
                <c:pt idx="19">
                  <c:v>-0.23614384651605891</c:v>
                </c:pt>
                <c:pt idx="20">
                  <c:v>-0.18251705307965838</c:v>
                </c:pt>
                <c:pt idx="21">
                  <c:v>-0.18576817253468203</c:v>
                </c:pt>
                <c:pt idx="22">
                  <c:v>-0.17819835294053382</c:v>
                </c:pt>
                <c:pt idx="23">
                  <c:v>-0.23582684658490538</c:v>
                </c:pt>
                <c:pt idx="24">
                  <c:v>-0.1961925032257168</c:v>
                </c:pt>
                <c:pt idx="25">
                  <c:v>-0.19937667759605426</c:v>
                </c:pt>
                <c:pt idx="26">
                  <c:v>-0.24906276666563165</c:v>
                </c:pt>
                <c:pt idx="27">
                  <c:v>-0.19932336733323286</c:v>
                </c:pt>
                <c:pt idx="28">
                  <c:v>-0.21530730995444081</c:v>
                </c:pt>
                <c:pt idx="29">
                  <c:v>-0.21106992092723414</c:v>
                </c:pt>
                <c:pt idx="30">
                  <c:v>-0.2139957513486363</c:v>
                </c:pt>
                <c:pt idx="31">
                  <c:v>-0.18818309636481712</c:v>
                </c:pt>
                <c:pt idx="32">
                  <c:v>-0.1676288214805236</c:v>
                </c:pt>
                <c:pt idx="33">
                  <c:v>-0.1801788894191842</c:v>
                </c:pt>
                <c:pt idx="34">
                  <c:v>-0.20878333103385815</c:v>
                </c:pt>
                <c:pt idx="35">
                  <c:v>-0.21237870180403157</c:v>
                </c:pt>
                <c:pt idx="36">
                  <c:v>-0.23086594034813523</c:v>
                </c:pt>
                <c:pt idx="37">
                  <c:v>-0.19504123531256418</c:v>
                </c:pt>
                <c:pt idx="38">
                  <c:v>-0.18353168726361246</c:v>
                </c:pt>
                <c:pt idx="39">
                  <c:v>-0.19296813791327827</c:v>
                </c:pt>
                <c:pt idx="40">
                  <c:v>-0.18509446525574752</c:v>
                </c:pt>
                <c:pt idx="41">
                  <c:v>-0.18525899367303056</c:v>
                </c:pt>
                <c:pt idx="42">
                  <c:v>-0.17835259205775816</c:v>
                </c:pt>
                <c:pt idx="43">
                  <c:v>-0.17651823315955945</c:v>
                </c:pt>
                <c:pt idx="44">
                  <c:v>-0.19070890087584036</c:v>
                </c:pt>
                <c:pt idx="45">
                  <c:v>-0.23029322788619166</c:v>
                </c:pt>
                <c:pt idx="46">
                  <c:v>-0.18807045149284729</c:v>
                </c:pt>
                <c:pt idx="47">
                  <c:v>-9.7868532184045676E-2</c:v>
                </c:pt>
                <c:pt idx="48">
                  <c:v>-0.1232161354305818</c:v>
                </c:pt>
                <c:pt idx="49">
                  <c:v>-0.15490378466639187</c:v>
                </c:pt>
              </c:numCache>
            </c:numRef>
          </c:val>
          <c:extLst>
            <c:ext xmlns:c16="http://schemas.microsoft.com/office/drawing/2014/chart" uri="{C3380CC4-5D6E-409C-BE32-E72D297353CC}">
              <c16:uniqueId val="{00000009-CD00-4AE9-9102-1A868828EDEA}"/>
            </c:ext>
          </c:extLst>
        </c:ser>
        <c:ser>
          <c:idx val="4"/>
          <c:order val="1"/>
          <c:tx>
            <c:strRef>
              <c:f>Data5!$B$2</c:f>
              <c:strCache>
                <c:ptCount val="1"/>
                <c:pt idx="0">
                  <c:v>Contribution from real factor income</c:v>
                </c:pt>
              </c:strCache>
            </c:strRef>
          </c:tx>
          <c:spPr>
            <a:solidFill>
              <a:srgbClr val="C3362B"/>
            </a:solidFill>
            <a:ln>
              <a:solidFill>
                <a:srgbClr val="C3362B"/>
              </a:solidFill>
            </a:ln>
          </c:spPr>
          <c:invertIfNegative val="0"/>
          <c:cat>
            <c:strRef>
              <c:f>Data5!$A$3:$A$52</c:f>
              <c:strCache>
                <c:ptCount val="50"/>
                <c:pt idx="0">
                  <c:v>NJ</c:v>
                </c:pt>
                <c:pt idx="1">
                  <c:v>WA</c:v>
                </c:pt>
                <c:pt idx="2">
                  <c:v>DE</c:v>
                </c:pt>
                <c:pt idx="3">
                  <c:v>FL</c:v>
                </c:pt>
                <c:pt idx="4">
                  <c:v>NY</c:v>
                </c:pt>
                <c:pt idx="5">
                  <c:v>HI</c:v>
                </c:pt>
                <c:pt idx="6">
                  <c:v>MD</c:v>
                </c:pt>
                <c:pt idx="7">
                  <c:v>CT</c:v>
                </c:pt>
                <c:pt idx="8">
                  <c:v>RI</c:v>
                </c:pt>
                <c:pt idx="9">
                  <c:v>SC</c:v>
                </c:pt>
                <c:pt idx="10">
                  <c:v>CA</c:v>
                </c:pt>
                <c:pt idx="11">
                  <c:v>VA</c:v>
                </c:pt>
                <c:pt idx="12">
                  <c:v>GA</c:v>
                </c:pt>
                <c:pt idx="13">
                  <c:v>MA</c:v>
                </c:pt>
                <c:pt idx="14">
                  <c:v>PA</c:v>
                </c:pt>
                <c:pt idx="15">
                  <c:v>LA</c:v>
                </c:pt>
                <c:pt idx="16">
                  <c:v>TN</c:v>
                </c:pt>
                <c:pt idx="17">
                  <c:v>OR</c:v>
                </c:pt>
                <c:pt idx="18">
                  <c:v>NV</c:v>
                </c:pt>
                <c:pt idx="19">
                  <c:v>VT</c:v>
                </c:pt>
                <c:pt idx="20">
                  <c:v>AZ</c:v>
                </c:pt>
                <c:pt idx="21">
                  <c:v>MI</c:v>
                </c:pt>
                <c:pt idx="22">
                  <c:v>IL</c:v>
                </c:pt>
                <c:pt idx="23">
                  <c:v>ME</c:v>
                </c:pt>
                <c:pt idx="24">
                  <c:v>NH</c:v>
                </c:pt>
                <c:pt idx="25">
                  <c:v>MO</c:v>
                </c:pt>
                <c:pt idx="26">
                  <c:v>MS</c:v>
                </c:pt>
                <c:pt idx="27">
                  <c:v>NC</c:v>
                </c:pt>
                <c:pt idx="28">
                  <c:v>AL</c:v>
                </c:pt>
                <c:pt idx="29">
                  <c:v>UT</c:v>
                </c:pt>
                <c:pt idx="30">
                  <c:v>KY</c:v>
                </c:pt>
                <c:pt idx="31">
                  <c:v>OH</c:v>
                </c:pt>
                <c:pt idx="32">
                  <c:v>CO</c:v>
                </c:pt>
                <c:pt idx="33">
                  <c:v>MN</c:v>
                </c:pt>
                <c:pt idx="34">
                  <c:v>WI</c:v>
                </c:pt>
                <c:pt idx="35">
                  <c:v>ID</c:v>
                </c:pt>
                <c:pt idx="36">
                  <c:v>AR</c:v>
                </c:pt>
                <c:pt idx="37">
                  <c:v>IN</c:v>
                </c:pt>
                <c:pt idx="38">
                  <c:v>TX</c:v>
                </c:pt>
                <c:pt idx="39">
                  <c:v>KS</c:v>
                </c:pt>
                <c:pt idx="40">
                  <c:v>NE</c:v>
                </c:pt>
                <c:pt idx="41">
                  <c:v>IA</c:v>
                </c:pt>
                <c:pt idx="42">
                  <c:v>SD</c:v>
                </c:pt>
                <c:pt idx="43">
                  <c:v>NM</c:v>
                </c:pt>
                <c:pt idx="44">
                  <c:v>WV</c:v>
                </c:pt>
                <c:pt idx="45">
                  <c:v>MT</c:v>
                </c:pt>
                <c:pt idx="46">
                  <c:v>OK</c:v>
                </c:pt>
                <c:pt idx="47">
                  <c:v>AK</c:v>
                </c:pt>
                <c:pt idx="48">
                  <c:v>ND</c:v>
                </c:pt>
                <c:pt idx="49">
                  <c:v>WY</c:v>
                </c:pt>
              </c:strCache>
            </c:strRef>
          </c:cat>
          <c:val>
            <c:numRef>
              <c:f>Data5!$B$3:$B$52</c:f>
              <c:numCache>
                <c:formatCode>General</c:formatCode>
                <c:ptCount val="50"/>
                <c:pt idx="0">
                  <c:v>-1.8093558033175503</c:v>
                </c:pt>
                <c:pt idx="1">
                  <c:v>-1.6405423825490391</c:v>
                </c:pt>
                <c:pt idx="2">
                  <c:v>-1.6091175795540917</c:v>
                </c:pt>
                <c:pt idx="3">
                  <c:v>-1.2080711566490447</c:v>
                </c:pt>
                <c:pt idx="4">
                  <c:v>-1.2172985653837141</c:v>
                </c:pt>
                <c:pt idx="5">
                  <c:v>-1.169429595998221</c:v>
                </c:pt>
                <c:pt idx="6">
                  <c:v>-1.0638231096215787</c:v>
                </c:pt>
                <c:pt idx="7">
                  <c:v>-0.98568816161223527</c:v>
                </c:pt>
                <c:pt idx="8">
                  <c:v>-0.84613307231097612</c:v>
                </c:pt>
                <c:pt idx="9">
                  <c:v>-0.77427801799629392</c:v>
                </c:pt>
                <c:pt idx="10">
                  <c:v>-0.86298737709873796</c:v>
                </c:pt>
                <c:pt idx="11">
                  <c:v>-0.85166652084564243</c:v>
                </c:pt>
                <c:pt idx="12">
                  <c:v>-0.79883613226376027</c:v>
                </c:pt>
                <c:pt idx="13">
                  <c:v>-0.8569014351512807</c:v>
                </c:pt>
                <c:pt idx="14">
                  <c:v>-0.77232976646101315</c:v>
                </c:pt>
                <c:pt idx="15">
                  <c:v>-0.76106925662022284</c:v>
                </c:pt>
                <c:pt idx="16">
                  <c:v>-0.62572385946771192</c:v>
                </c:pt>
                <c:pt idx="17">
                  <c:v>-0.56705419206979712</c:v>
                </c:pt>
                <c:pt idx="18">
                  <c:v>-0.51969810694145879</c:v>
                </c:pt>
                <c:pt idx="19">
                  <c:v>-0.43052528930288358</c:v>
                </c:pt>
                <c:pt idx="20">
                  <c:v>-0.44449922957101362</c:v>
                </c:pt>
                <c:pt idx="21">
                  <c:v>-0.43599548855242265</c:v>
                </c:pt>
                <c:pt idx="22">
                  <c:v>-0.44326014999289137</c:v>
                </c:pt>
                <c:pt idx="23">
                  <c:v>-0.38204584153428667</c:v>
                </c:pt>
                <c:pt idx="24">
                  <c:v>-0.41712428723736417</c:v>
                </c:pt>
                <c:pt idx="25">
                  <c:v>-0.38935504810756305</c:v>
                </c:pt>
                <c:pt idx="26">
                  <c:v>-0.31460127972842067</c:v>
                </c:pt>
                <c:pt idx="27">
                  <c:v>-0.34066820727223668</c:v>
                </c:pt>
                <c:pt idx="28">
                  <c:v>-0.31954383473614378</c:v>
                </c:pt>
                <c:pt idx="29">
                  <c:v>-0.27387748329128231</c:v>
                </c:pt>
                <c:pt idx="30">
                  <c:v>-0.25464106838293532</c:v>
                </c:pt>
                <c:pt idx="31">
                  <c:v>-0.25464248080914931</c:v>
                </c:pt>
                <c:pt idx="32">
                  <c:v>-0.2365482191359366</c:v>
                </c:pt>
                <c:pt idx="33">
                  <c:v>-0.17300008516348436</c:v>
                </c:pt>
                <c:pt idx="34">
                  <c:v>-0.1385466244230627</c:v>
                </c:pt>
                <c:pt idx="35">
                  <c:v>-0.10694035611152534</c:v>
                </c:pt>
                <c:pt idx="36">
                  <c:v>-5.8034705497344907E-2</c:v>
                </c:pt>
                <c:pt idx="37">
                  <c:v>-8.953856470440659E-2</c:v>
                </c:pt>
                <c:pt idx="38">
                  <c:v>-5.2107893379131132E-2</c:v>
                </c:pt>
                <c:pt idx="39">
                  <c:v>-3.6927590725573167E-2</c:v>
                </c:pt>
                <c:pt idx="40">
                  <c:v>-1.2387702108956775E-2</c:v>
                </c:pt>
                <c:pt idx="41">
                  <c:v>0.12098131188411487</c:v>
                </c:pt>
                <c:pt idx="42">
                  <c:v>0.29655591551322619</c:v>
                </c:pt>
                <c:pt idx="43">
                  <c:v>0.38932422196304778</c:v>
                </c:pt>
                <c:pt idx="44">
                  <c:v>0.51652587434990938</c:v>
                </c:pt>
                <c:pt idx="45">
                  <c:v>0.7413675941421175</c:v>
                </c:pt>
                <c:pt idx="46">
                  <c:v>0.83940455627726518</c:v>
                </c:pt>
                <c:pt idx="47">
                  <c:v>1.0908115766405415</c:v>
                </c:pt>
                <c:pt idx="48">
                  <c:v>1.3425976519213736</c:v>
                </c:pt>
                <c:pt idx="49">
                  <c:v>1.8607658893174599</c:v>
                </c:pt>
              </c:numCache>
            </c:numRef>
          </c:val>
          <c:extLst>
            <c:ext xmlns:c16="http://schemas.microsoft.com/office/drawing/2014/chart" uri="{C3380CC4-5D6E-409C-BE32-E72D297353CC}">
              <c16:uniqueId val="{0000000A-CD00-4AE9-9102-1A868828EDEA}"/>
            </c:ext>
          </c:extLst>
        </c:ser>
        <c:dLbls>
          <c:showLegendKey val="0"/>
          <c:showVal val="0"/>
          <c:showCatName val="0"/>
          <c:showSerName val="0"/>
          <c:showPercent val="0"/>
          <c:showBubbleSize val="0"/>
        </c:dLbls>
        <c:gapWidth val="104"/>
        <c:overlap val="100"/>
        <c:axId val="471204720"/>
        <c:axId val="471203544"/>
        <c:extLst>
          <c:ext xmlns:c15="http://schemas.microsoft.com/office/drawing/2012/chart" uri="{02D57815-91ED-43cb-92C2-25804820EDAC}">
            <c15:filteredBarSeries>
              <c15:ser>
                <c:idx val="5"/>
                <c:order val="2"/>
                <c:tx>
                  <c:strRef>
                    <c:extLst>
                      <c:ext uri="{02D57815-91ED-43cb-92C2-25804820EDAC}">
                        <c15:formulaRef>
                          <c15:sqref>Data5!$D$2</c15:sqref>
                        </c15:formulaRef>
                      </c:ext>
                    </c:extLst>
                    <c:strCache>
                      <c:ptCount val="1"/>
                      <c:pt idx="0">
                        <c:v>Consumption change</c:v>
                      </c:pt>
                    </c:strCache>
                  </c:strRef>
                </c:tx>
                <c:invertIfNegative val="0"/>
                <c:cat>
                  <c:strRef>
                    <c:extLst>
                      <c:ext uri="{02D57815-91ED-43cb-92C2-25804820EDAC}">
                        <c15:formulaRef>
                          <c15:sqref>Data5!$A$3:$A$52</c15:sqref>
                        </c15:formulaRef>
                      </c:ext>
                    </c:extLst>
                    <c:strCache>
                      <c:ptCount val="50"/>
                      <c:pt idx="0">
                        <c:v>NJ</c:v>
                      </c:pt>
                      <c:pt idx="1">
                        <c:v>WA</c:v>
                      </c:pt>
                      <c:pt idx="2">
                        <c:v>DE</c:v>
                      </c:pt>
                      <c:pt idx="3">
                        <c:v>FL</c:v>
                      </c:pt>
                      <c:pt idx="4">
                        <c:v>NY</c:v>
                      </c:pt>
                      <c:pt idx="5">
                        <c:v>HI</c:v>
                      </c:pt>
                      <c:pt idx="6">
                        <c:v>MD</c:v>
                      </c:pt>
                      <c:pt idx="7">
                        <c:v>CT</c:v>
                      </c:pt>
                      <c:pt idx="8">
                        <c:v>RI</c:v>
                      </c:pt>
                      <c:pt idx="9">
                        <c:v>SC</c:v>
                      </c:pt>
                      <c:pt idx="10">
                        <c:v>CA</c:v>
                      </c:pt>
                      <c:pt idx="11">
                        <c:v>VA</c:v>
                      </c:pt>
                      <c:pt idx="12">
                        <c:v>GA</c:v>
                      </c:pt>
                      <c:pt idx="13">
                        <c:v>MA</c:v>
                      </c:pt>
                      <c:pt idx="14">
                        <c:v>PA</c:v>
                      </c:pt>
                      <c:pt idx="15">
                        <c:v>LA</c:v>
                      </c:pt>
                      <c:pt idx="16">
                        <c:v>TN</c:v>
                      </c:pt>
                      <c:pt idx="17">
                        <c:v>OR</c:v>
                      </c:pt>
                      <c:pt idx="18">
                        <c:v>NV</c:v>
                      </c:pt>
                      <c:pt idx="19">
                        <c:v>VT</c:v>
                      </c:pt>
                      <c:pt idx="20">
                        <c:v>AZ</c:v>
                      </c:pt>
                      <c:pt idx="21">
                        <c:v>MI</c:v>
                      </c:pt>
                      <c:pt idx="22">
                        <c:v>IL</c:v>
                      </c:pt>
                      <c:pt idx="23">
                        <c:v>ME</c:v>
                      </c:pt>
                      <c:pt idx="24">
                        <c:v>NH</c:v>
                      </c:pt>
                      <c:pt idx="25">
                        <c:v>MO</c:v>
                      </c:pt>
                      <c:pt idx="26">
                        <c:v>MS</c:v>
                      </c:pt>
                      <c:pt idx="27">
                        <c:v>NC</c:v>
                      </c:pt>
                      <c:pt idx="28">
                        <c:v>AL</c:v>
                      </c:pt>
                      <c:pt idx="29">
                        <c:v>UT</c:v>
                      </c:pt>
                      <c:pt idx="30">
                        <c:v>KY</c:v>
                      </c:pt>
                      <c:pt idx="31">
                        <c:v>OH</c:v>
                      </c:pt>
                      <c:pt idx="32">
                        <c:v>CO</c:v>
                      </c:pt>
                      <c:pt idx="33">
                        <c:v>MN</c:v>
                      </c:pt>
                      <c:pt idx="34">
                        <c:v>WI</c:v>
                      </c:pt>
                      <c:pt idx="35">
                        <c:v>ID</c:v>
                      </c:pt>
                      <c:pt idx="36">
                        <c:v>AR</c:v>
                      </c:pt>
                      <c:pt idx="37">
                        <c:v>IN</c:v>
                      </c:pt>
                      <c:pt idx="38">
                        <c:v>TX</c:v>
                      </c:pt>
                      <c:pt idx="39">
                        <c:v>KS</c:v>
                      </c:pt>
                      <c:pt idx="40">
                        <c:v>NE</c:v>
                      </c:pt>
                      <c:pt idx="41">
                        <c:v>IA</c:v>
                      </c:pt>
                      <c:pt idx="42">
                        <c:v>SD</c:v>
                      </c:pt>
                      <c:pt idx="43">
                        <c:v>NM</c:v>
                      </c:pt>
                      <c:pt idx="44">
                        <c:v>WV</c:v>
                      </c:pt>
                      <c:pt idx="45">
                        <c:v>MT</c:v>
                      </c:pt>
                      <c:pt idx="46">
                        <c:v>OK</c:v>
                      </c:pt>
                      <c:pt idx="47">
                        <c:v>AK</c:v>
                      </c:pt>
                      <c:pt idx="48">
                        <c:v>ND</c:v>
                      </c:pt>
                      <c:pt idx="49">
                        <c:v>WY</c:v>
                      </c:pt>
                    </c:strCache>
                  </c:strRef>
                </c:cat>
                <c:val>
                  <c:numRef>
                    <c:extLst>
                      <c:ext uri="{02D57815-91ED-43cb-92C2-25804820EDAC}">
                        <c15:formulaRef>
                          <c15:sqref>Data5!$D$3:$D$52</c15:sqref>
                        </c15:formulaRef>
                      </c:ext>
                    </c:extLst>
                    <c:numCache>
                      <c:formatCode>General</c:formatCode>
                      <c:ptCount val="50"/>
                      <c:pt idx="0">
                        <c:v>-1.985183706925131</c:v>
                      </c:pt>
                      <c:pt idx="1">
                        <c:v>-1.7994723538048873</c:v>
                      </c:pt>
                      <c:pt idx="2">
                        <c:v>-1.7565235306809868</c:v>
                      </c:pt>
                      <c:pt idx="3">
                        <c:v>-1.4321655384788023</c:v>
                      </c:pt>
                      <c:pt idx="4">
                        <c:v>-1.3390017074906169</c:v>
                      </c:pt>
                      <c:pt idx="5">
                        <c:v>-1.3341412105985384</c:v>
                      </c:pt>
                      <c:pt idx="6">
                        <c:v>-1.2284448135565285</c:v>
                      </c:pt>
                      <c:pt idx="7">
                        <c:v>-1.1177761090429783</c:v>
                      </c:pt>
                      <c:pt idx="8">
                        <c:v>-1.0531956224237859</c:v>
                      </c:pt>
                      <c:pt idx="9">
                        <c:v>-1.0270942606211975</c:v>
                      </c:pt>
                      <c:pt idx="10">
                        <c:v>-1.0231091907266787</c:v>
                      </c:pt>
                      <c:pt idx="11">
                        <c:v>-1.0118484731885147</c:v>
                      </c:pt>
                      <c:pt idx="12">
                        <c:v>-1.009699664570185</c:v>
                      </c:pt>
                      <c:pt idx="13">
                        <c:v>-0.99694077234175893</c:v>
                      </c:pt>
                      <c:pt idx="14">
                        <c:v>-0.96019522183965478</c:v>
                      </c:pt>
                      <c:pt idx="15">
                        <c:v>-0.91153842463906898</c:v>
                      </c:pt>
                      <c:pt idx="16">
                        <c:v>-0.83089893577223961</c:v>
                      </c:pt>
                      <c:pt idx="17">
                        <c:v>-0.73848465330410562</c:v>
                      </c:pt>
                      <c:pt idx="18">
                        <c:v>-0.70692782081298589</c:v>
                      </c:pt>
                      <c:pt idx="19">
                        <c:v>-0.66666913581894249</c:v>
                      </c:pt>
                      <c:pt idx="20">
                        <c:v>-0.627016282650672</c:v>
                      </c:pt>
                      <c:pt idx="21">
                        <c:v>-0.62176366108710468</c:v>
                      </c:pt>
                      <c:pt idx="22">
                        <c:v>-0.62145850293342519</c:v>
                      </c:pt>
                      <c:pt idx="23">
                        <c:v>-0.61787268811919205</c:v>
                      </c:pt>
                      <c:pt idx="24">
                        <c:v>-0.61331679046308096</c:v>
                      </c:pt>
                      <c:pt idx="25">
                        <c:v>-0.58873172570361731</c:v>
                      </c:pt>
                      <c:pt idx="26">
                        <c:v>-0.56366404639405232</c:v>
                      </c:pt>
                      <c:pt idx="27">
                        <c:v>-0.53999157460546954</c:v>
                      </c:pt>
                      <c:pt idx="28">
                        <c:v>-0.53485114469058459</c:v>
                      </c:pt>
                      <c:pt idx="29">
                        <c:v>-0.48494740421851645</c:v>
                      </c:pt>
                      <c:pt idx="30">
                        <c:v>-0.46863681973157156</c:v>
                      </c:pt>
                      <c:pt idx="31">
                        <c:v>-0.44282557717396642</c:v>
                      </c:pt>
                      <c:pt idx="32">
                        <c:v>-0.4041770406164602</c:v>
                      </c:pt>
                      <c:pt idx="33">
                        <c:v>-0.35317897458266856</c:v>
                      </c:pt>
                      <c:pt idx="34">
                        <c:v>-0.34732995545692091</c:v>
                      </c:pt>
                      <c:pt idx="35">
                        <c:v>-0.31931905791555693</c:v>
                      </c:pt>
                      <c:pt idx="36">
                        <c:v>-0.28890064584548014</c:v>
                      </c:pt>
                      <c:pt idx="37">
                        <c:v>-0.28457980001697081</c:v>
                      </c:pt>
                      <c:pt idx="38">
                        <c:v>-0.2356395806427436</c:v>
                      </c:pt>
                      <c:pt idx="39">
                        <c:v>-0.22989572863885144</c:v>
                      </c:pt>
                      <c:pt idx="40">
                        <c:v>-0.19748216736470425</c:v>
                      </c:pt>
                      <c:pt idx="41">
                        <c:v>-6.4277681788915686E-2</c:v>
                      </c:pt>
                      <c:pt idx="42">
                        <c:v>0.11820332345546802</c:v>
                      </c:pt>
                      <c:pt idx="43">
                        <c:v>0.21280598880348833</c:v>
                      </c:pt>
                      <c:pt idx="44">
                        <c:v>0.32581697347406902</c:v>
                      </c:pt>
                      <c:pt idx="45">
                        <c:v>0.51107436625592584</c:v>
                      </c:pt>
                      <c:pt idx="46">
                        <c:v>0.65133410478441789</c:v>
                      </c:pt>
                      <c:pt idx="47">
                        <c:v>0.99294304445649573</c:v>
                      </c:pt>
                      <c:pt idx="48">
                        <c:v>1.2193815164907917</c:v>
                      </c:pt>
                      <c:pt idx="49">
                        <c:v>1.705862104651068</c:v>
                      </c:pt>
                    </c:numCache>
                  </c:numRef>
                </c:val>
                <c:extLst>
                  <c:ext xmlns:c16="http://schemas.microsoft.com/office/drawing/2014/chart" uri="{C3380CC4-5D6E-409C-BE32-E72D297353CC}">
                    <c16:uniqueId val="{0000000B-CD00-4AE9-9102-1A868828EDEA}"/>
                  </c:ext>
                </c:extLst>
              </c15:ser>
            </c15:filteredBarSeries>
          </c:ext>
        </c:extLst>
      </c:barChart>
      <c:barChart>
        <c:barDir val="col"/>
        <c:grouping val="stacked"/>
        <c:varyColors val="0"/>
        <c:ser>
          <c:idx val="1"/>
          <c:order val="3"/>
          <c:tx>
            <c:strRef>
              <c:f>Data5!$F$2</c:f>
              <c:strCache>
                <c:ptCount val="1"/>
                <c:pt idx="0">
                  <c:v>Contribution from real tariff revenue</c:v>
                </c:pt>
              </c:strCache>
            </c:strRef>
          </c:tx>
          <c:spPr>
            <a:solidFill>
              <a:srgbClr val="6DBDE1"/>
            </a:solidFill>
            <a:ln>
              <a:solidFill>
                <a:srgbClr val="6DBDE1"/>
              </a:solidFill>
            </a:ln>
          </c:spPr>
          <c:invertIfNegative val="0"/>
          <c:cat>
            <c:strRef>
              <c:f>Data5!$A$3:$A$52</c:f>
              <c:strCache>
                <c:ptCount val="50"/>
                <c:pt idx="0">
                  <c:v>NJ</c:v>
                </c:pt>
                <c:pt idx="1">
                  <c:v>WA</c:v>
                </c:pt>
                <c:pt idx="2">
                  <c:v>DE</c:v>
                </c:pt>
                <c:pt idx="3">
                  <c:v>FL</c:v>
                </c:pt>
                <c:pt idx="4">
                  <c:v>NY</c:v>
                </c:pt>
                <c:pt idx="5">
                  <c:v>HI</c:v>
                </c:pt>
                <c:pt idx="6">
                  <c:v>MD</c:v>
                </c:pt>
                <c:pt idx="7">
                  <c:v>CT</c:v>
                </c:pt>
                <c:pt idx="8">
                  <c:v>RI</c:v>
                </c:pt>
                <c:pt idx="9">
                  <c:v>SC</c:v>
                </c:pt>
                <c:pt idx="10">
                  <c:v>CA</c:v>
                </c:pt>
                <c:pt idx="11">
                  <c:v>VA</c:v>
                </c:pt>
                <c:pt idx="12">
                  <c:v>GA</c:v>
                </c:pt>
                <c:pt idx="13">
                  <c:v>MA</c:v>
                </c:pt>
                <c:pt idx="14">
                  <c:v>PA</c:v>
                </c:pt>
                <c:pt idx="15">
                  <c:v>LA</c:v>
                </c:pt>
                <c:pt idx="16">
                  <c:v>TN</c:v>
                </c:pt>
                <c:pt idx="17">
                  <c:v>OR</c:v>
                </c:pt>
                <c:pt idx="18">
                  <c:v>NV</c:v>
                </c:pt>
                <c:pt idx="19">
                  <c:v>VT</c:v>
                </c:pt>
                <c:pt idx="20">
                  <c:v>AZ</c:v>
                </c:pt>
                <c:pt idx="21">
                  <c:v>MI</c:v>
                </c:pt>
                <c:pt idx="22">
                  <c:v>IL</c:v>
                </c:pt>
                <c:pt idx="23">
                  <c:v>ME</c:v>
                </c:pt>
                <c:pt idx="24">
                  <c:v>NH</c:v>
                </c:pt>
                <c:pt idx="25">
                  <c:v>MO</c:v>
                </c:pt>
                <c:pt idx="26">
                  <c:v>MS</c:v>
                </c:pt>
                <c:pt idx="27">
                  <c:v>NC</c:v>
                </c:pt>
                <c:pt idx="28">
                  <c:v>AL</c:v>
                </c:pt>
                <c:pt idx="29">
                  <c:v>UT</c:v>
                </c:pt>
                <c:pt idx="30">
                  <c:v>KY</c:v>
                </c:pt>
                <c:pt idx="31">
                  <c:v>OH</c:v>
                </c:pt>
                <c:pt idx="32">
                  <c:v>CO</c:v>
                </c:pt>
                <c:pt idx="33">
                  <c:v>MN</c:v>
                </c:pt>
                <c:pt idx="34">
                  <c:v>WI</c:v>
                </c:pt>
                <c:pt idx="35">
                  <c:v>ID</c:v>
                </c:pt>
                <c:pt idx="36">
                  <c:v>AR</c:v>
                </c:pt>
                <c:pt idx="37">
                  <c:v>IN</c:v>
                </c:pt>
                <c:pt idx="38">
                  <c:v>TX</c:v>
                </c:pt>
                <c:pt idx="39">
                  <c:v>KS</c:v>
                </c:pt>
                <c:pt idx="40">
                  <c:v>NE</c:v>
                </c:pt>
                <c:pt idx="41">
                  <c:v>IA</c:v>
                </c:pt>
                <c:pt idx="42">
                  <c:v>SD</c:v>
                </c:pt>
                <c:pt idx="43">
                  <c:v>NM</c:v>
                </c:pt>
                <c:pt idx="44">
                  <c:v>WV</c:v>
                </c:pt>
                <c:pt idx="45">
                  <c:v>MT</c:v>
                </c:pt>
                <c:pt idx="46">
                  <c:v>OK</c:v>
                </c:pt>
                <c:pt idx="47">
                  <c:v>AK</c:v>
                </c:pt>
                <c:pt idx="48">
                  <c:v>ND</c:v>
                </c:pt>
                <c:pt idx="49">
                  <c:v>WY</c:v>
                </c:pt>
              </c:strCache>
            </c:strRef>
          </c:cat>
          <c:val>
            <c:numRef>
              <c:f>Data5!$F$3:$F$52</c:f>
              <c:numCache>
                <c:formatCode>General</c:formatCode>
                <c:ptCount val="50"/>
                <c:pt idx="0">
                  <c:v>1.6276472230383643E-2</c:v>
                </c:pt>
                <c:pt idx="1">
                  <c:v>1.298369070306038E-2</c:v>
                </c:pt>
                <c:pt idx="2">
                  <c:v>-7.436852334474775E-5</c:v>
                </c:pt>
                <c:pt idx="3">
                  <c:v>2.127477903730024E-2</c:v>
                </c:pt>
                <c:pt idx="4">
                  <c:v>1.2486588509773577E-2</c:v>
                </c:pt>
                <c:pt idx="5">
                  <c:v>3.3625067187795898E-2</c:v>
                </c:pt>
                <c:pt idx="6">
                  <c:v>1.4612258342127205E-2</c:v>
                </c:pt>
                <c:pt idx="7">
                  <c:v>1.4903081852379652E-2</c:v>
                </c:pt>
                <c:pt idx="8">
                  <c:v>-1.3807627935902289E-4</c:v>
                </c:pt>
                <c:pt idx="9">
                  <c:v>3.2680152997596967E-2</c:v>
                </c:pt>
                <c:pt idx="10">
                  <c:v>1.4766254387809985E-2</c:v>
                </c:pt>
                <c:pt idx="11">
                  <c:v>1.5677320049287014E-2</c:v>
                </c:pt>
                <c:pt idx="12">
                  <c:v>2.2555527107491757E-2</c:v>
                </c:pt>
                <c:pt idx="13">
                  <c:v>1.6459388492069071E-2</c:v>
                </c:pt>
                <c:pt idx="14">
                  <c:v>1.8540886046954641E-2</c:v>
                </c:pt>
                <c:pt idx="15">
                  <c:v>1.9231270989724103E-2</c:v>
                </c:pt>
                <c:pt idx="16">
                  <c:v>1.8405643071480515E-2</c:v>
                </c:pt>
                <c:pt idx="17">
                  <c:v>1.2681554865875966E-2</c:v>
                </c:pt>
                <c:pt idx="18">
                  <c:v>1.9841269906351044E-2</c:v>
                </c:pt>
                <c:pt idx="19">
                  <c:v>4.6860890206297356E-2</c:v>
                </c:pt>
                <c:pt idx="20">
                  <c:v>1.7545370039722341E-2</c:v>
                </c:pt>
                <c:pt idx="21">
                  <c:v>1.6490894837790093E-2</c:v>
                </c:pt>
                <c:pt idx="22">
                  <c:v>1.5041117595393783E-2</c:v>
                </c:pt>
                <c:pt idx="23">
                  <c:v>-1.4108183312555589E-4</c:v>
                </c:pt>
                <c:pt idx="24">
                  <c:v>3.9334482197324161E-2</c:v>
                </c:pt>
                <c:pt idx="25">
                  <c:v>2.3339469706927352E-2</c:v>
                </c:pt>
                <c:pt idx="26">
                  <c:v>1.1664564925671028E-2</c:v>
                </c:pt>
                <c:pt idx="27">
                  <c:v>1.7550539652833375E-2</c:v>
                </c:pt>
                <c:pt idx="28">
                  <c:v>1.2991034967911097E-2</c:v>
                </c:pt>
                <c:pt idx="29">
                  <c:v>9.9739255440887131E-3</c:v>
                </c:pt>
                <c:pt idx="30">
                  <c:v>2.2467105945579546E-2</c:v>
                </c:pt>
                <c:pt idx="31">
                  <c:v>1.5731779720573547E-2</c:v>
                </c:pt>
                <c:pt idx="32">
                  <c:v>1.264009635793617E-2</c:v>
                </c:pt>
                <c:pt idx="33">
                  <c:v>1.6670202330738348E-2</c:v>
                </c:pt>
                <c:pt idx="34">
                  <c:v>1.8566186021553355E-2</c:v>
                </c:pt>
                <c:pt idx="35">
                  <c:v>4.2367316777584652E-2</c:v>
                </c:pt>
                <c:pt idx="36">
                  <c:v>2.2675105530684192E-2</c:v>
                </c:pt>
                <c:pt idx="37">
                  <c:v>1.6415709307642079E-2</c:v>
                </c:pt>
                <c:pt idx="38">
                  <c:v>1.7588569038303081E-2</c:v>
                </c:pt>
                <c:pt idx="39">
                  <c:v>2.7362278488257785E-2</c:v>
                </c:pt>
                <c:pt idx="40">
                  <c:v>1.2213736771632511E-2</c:v>
                </c:pt>
                <c:pt idx="41">
                  <c:v>2.3852912163068285E-2</c:v>
                </c:pt>
                <c:pt idx="42">
                  <c:v>2.9423833634393048E-2</c:v>
                </c:pt>
                <c:pt idx="43">
                  <c:v>1.2369769558983501E-2</c:v>
                </c:pt>
                <c:pt idx="44">
                  <c:v>1.6819473967455312E-2</c:v>
                </c:pt>
                <c:pt idx="45">
                  <c:v>2.8136384724791519E-2</c:v>
                </c:pt>
                <c:pt idx="46">
                  <c:v>2.0246485856208585E-2</c:v>
                </c:pt>
                <c:pt idx="47">
                  <c:v>1.8966822600673061E-2</c:v>
                </c:pt>
                <c:pt idx="48">
                  <c:v>2.3705824239563744E-2</c:v>
                </c:pt>
                <c:pt idx="49">
                  <c:v>-3.0590146138103458E-2</c:v>
                </c:pt>
              </c:numCache>
            </c:numRef>
          </c:val>
          <c:extLst>
            <c:ext xmlns:c16="http://schemas.microsoft.com/office/drawing/2014/chart" uri="{C3380CC4-5D6E-409C-BE32-E72D297353CC}">
              <c16:uniqueId val="{00000004-CD00-4AE9-9102-1A868828EDEA}"/>
            </c:ext>
          </c:extLst>
        </c:ser>
        <c:ser>
          <c:idx val="0"/>
          <c:order val="4"/>
          <c:tx>
            <c:strRef>
              <c:f>Data5!$E$2</c:f>
              <c:strCache>
                <c:ptCount val="1"/>
                <c:pt idx="0">
                  <c:v>Contribution from real factor income</c:v>
                </c:pt>
              </c:strCache>
            </c:strRef>
          </c:tx>
          <c:spPr>
            <a:solidFill>
              <a:srgbClr val="C3362B"/>
            </a:solidFill>
            <a:ln>
              <a:solidFill>
                <a:srgbClr val="C3362B"/>
              </a:solidFill>
            </a:ln>
          </c:spPr>
          <c:invertIfNegative val="0"/>
          <c:cat>
            <c:strRef>
              <c:f>Data5!$A$3:$A$52</c:f>
              <c:strCache>
                <c:ptCount val="50"/>
                <c:pt idx="0">
                  <c:v>NJ</c:v>
                </c:pt>
                <c:pt idx="1">
                  <c:v>WA</c:v>
                </c:pt>
                <c:pt idx="2">
                  <c:v>DE</c:v>
                </c:pt>
                <c:pt idx="3">
                  <c:v>FL</c:v>
                </c:pt>
                <c:pt idx="4">
                  <c:v>NY</c:v>
                </c:pt>
                <c:pt idx="5">
                  <c:v>HI</c:v>
                </c:pt>
                <c:pt idx="6">
                  <c:v>MD</c:v>
                </c:pt>
                <c:pt idx="7">
                  <c:v>CT</c:v>
                </c:pt>
                <c:pt idx="8">
                  <c:v>RI</c:v>
                </c:pt>
                <c:pt idx="9">
                  <c:v>SC</c:v>
                </c:pt>
                <c:pt idx="10">
                  <c:v>CA</c:v>
                </c:pt>
                <c:pt idx="11">
                  <c:v>VA</c:v>
                </c:pt>
                <c:pt idx="12">
                  <c:v>GA</c:v>
                </c:pt>
                <c:pt idx="13">
                  <c:v>MA</c:v>
                </c:pt>
                <c:pt idx="14">
                  <c:v>PA</c:v>
                </c:pt>
                <c:pt idx="15">
                  <c:v>LA</c:v>
                </c:pt>
                <c:pt idx="16">
                  <c:v>TN</c:v>
                </c:pt>
                <c:pt idx="17">
                  <c:v>OR</c:v>
                </c:pt>
                <c:pt idx="18">
                  <c:v>NV</c:v>
                </c:pt>
                <c:pt idx="19">
                  <c:v>VT</c:v>
                </c:pt>
                <c:pt idx="20">
                  <c:v>AZ</c:v>
                </c:pt>
                <c:pt idx="21">
                  <c:v>MI</c:v>
                </c:pt>
                <c:pt idx="22">
                  <c:v>IL</c:v>
                </c:pt>
                <c:pt idx="23">
                  <c:v>ME</c:v>
                </c:pt>
                <c:pt idx="24">
                  <c:v>NH</c:v>
                </c:pt>
                <c:pt idx="25">
                  <c:v>MO</c:v>
                </c:pt>
                <c:pt idx="26">
                  <c:v>MS</c:v>
                </c:pt>
                <c:pt idx="27">
                  <c:v>NC</c:v>
                </c:pt>
                <c:pt idx="28">
                  <c:v>AL</c:v>
                </c:pt>
                <c:pt idx="29">
                  <c:v>UT</c:v>
                </c:pt>
                <c:pt idx="30">
                  <c:v>KY</c:v>
                </c:pt>
                <c:pt idx="31">
                  <c:v>OH</c:v>
                </c:pt>
                <c:pt idx="32">
                  <c:v>CO</c:v>
                </c:pt>
                <c:pt idx="33">
                  <c:v>MN</c:v>
                </c:pt>
                <c:pt idx="34">
                  <c:v>WI</c:v>
                </c:pt>
                <c:pt idx="35">
                  <c:v>ID</c:v>
                </c:pt>
                <c:pt idx="36">
                  <c:v>AR</c:v>
                </c:pt>
                <c:pt idx="37">
                  <c:v>IN</c:v>
                </c:pt>
                <c:pt idx="38">
                  <c:v>TX</c:v>
                </c:pt>
                <c:pt idx="39">
                  <c:v>KS</c:v>
                </c:pt>
                <c:pt idx="40">
                  <c:v>NE</c:v>
                </c:pt>
                <c:pt idx="41">
                  <c:v>IA</c:v>
                </c:pt>
                <c:pt idx="42">
                  <c:v>SD</c:v>
                </c:pt>
                <c:pt idx="43">
                  <c:v>NM</c:v>
                </c:pt>
                <c:pt idx="44">
                  <c:v>WV</c:v>
                </c:pt>
                <c:pt idx="45">
                  <c:v>MT</c:v>
                </c:pt>
                <c:pt idx="46">
                  <c:v>OK</c:v>
                </c:pt>
                <c:pt idx="47">
                  <c:v>AK</c:v>
                </c:pt>
                <c:pt idx="48">
                  <c:v>ND</c:v>
                </c:pt>
                <c:pt idx="49">
                  <c:v>WY</c:v>
                </c:pt>
              </c:strCache>
            </c:strRef>
          </c:cat>
          <c:val>
            <c:numRef>
              <c:f>Data5!$E$3:$E$52</c:f>
              <c:numCache>
                <c:formatCode>General</c:formatCode>
                <c:ptCount val="50"/>
                <c:pt idx="0">
                  <c:v>2.7454908464882966E-2</c:v>
                </c:pt>
                <c:pt idx="1">
                  <c:v>-5.4466212797032232E-2</c:v>
                </c:pt>
                <c:pt idx="2">
                  <c:v>2.1568189132730953E-2</c:v>
                </c:pt>
                <c:pt idx="3">
                  <c:v>-4.0563380410491012E-2</c:v>
                </c:pt>
                <c:pt idx="4">
                  <c:v>-5.9058910454489189E-2</c:v>
                </c:pt>
                <c:pt idx="5">
                  <c:v>-1.6850765378709887E-2</c:v>
                </c:pt>
                <c:pt idx="6">
                  <c:v>-1.8246045293467517E-2</c:v>
                </c:pt>
                <c:pt idx="7">
                  <c:v>-4.9790010621661995E-3</c:v>
                </c:pt>
                <c:pt idx="8">
                  <c:v>2.6326370261624599E-2</c:v>
                </c:pt>
                <c:pt idx="9">
                  <c:v>4.1457994473328708E-2</c:v>
                </c:pt>
                <c:pt idx="10">
                  <c:v>4.9488622417384054E-3</c:v>
                </c:pt>
                <c:pt idx="11">
                  <c:v>2.6254868679715937E-3</c:v>
                </c:pt>
                <c:pt idx="12">
                  <c:v>9.7421283634779865E-3</c:v>
                </c:pt>
                <c:pt idx="13">
                  <c:v>-3.0086522863121634E-2</c:v>
                </c:pt>
                <c:pt idx="14">
                  <c:v>4.8203651722071E-2</c:v>
                </c:pt>
                <c:pt idx="15">
                  <c:v>9.8415801403288261E-2</c:v>
                </c:pt>
                <c:pt idx="16">
                  <c:v>7.5579326252787182E-2</c:v>
                </c:pt>
                <c:pt idx="17">
                  <c:v>2.569879486643839E-2</c:v>
                </c:pt>
                <c:pt idx="18">
                  <c:v>0</c:v>
                </c:pt>
                <c:pt idx="19">
                  <c:v>9.5420376386072758E-2</c:v>
                </c:pt>
                <c:pt idx="20">
                  <c:v>-1.3174454113456191E-2</c:v>
                </c:pt>
                <c:pt idx="21">
                  <c:v>0.10231091813375726</c:v>
                </c:pt>
                <c:pt idx="22">
                  <c:v>4.5940304018043665E-2</c:v>
                </c:pt>
                <c:pt idx="23">
                  <c:v>2.3829344409852071E-2</c:v>
                </c:pt>
                <c:pt idx="24">
                  <c:v>1.9819615948728463E-2</c:v>
                </c:pt>
                <c:pt idx="25">
                  <c:v>-9.364205900995265E-3</c:v>
                </c:pt>
                <c:pt idx="26">
                  <c:v>0.13811080006756105</c:v>
                </c:pt>
                <c:pt idx="27">
                  <c:v>2.0698817194497399E-2</c:v>
                </c:pt>
                <c:pt idx="28">
                  <c:v>9.4985760514134293E-2</c:v>
                </c:pt>
                <c:pt idx="29">
                  <c:v>2.025734389570677E-2</c:v>
                </c:pt>
                <c:pt idx="30">
                  <c:v>9.2435813739876097E-2</c:v>
                </c:pt>
                <c:pt idx="31">
                  <c:v>7.8576384924866655E-2</c:v>
                </c:pt>
                <c:pt idx="32">
                  <c:v>-8.4385039538067419E-3</c:v>
                </c:pt>
                <c:pt idx="33">
                  <c:v>2.5291948425708831E-2</c:v>
                </c:pt>
                <c:pt idx="34">
                  <c:v>8.1127619856955685E-2</c:v>
                </c:pt>
                <c:pt idx="35">
                  <c:v>2.1374319291163568E-2</c:v>
                </c:pt>
                <c:pt idx="36">
                  <c:v>6.959710401513422E-2</c:v>
                </c:pt>
                <c:pt idx="37">
                  <c:v>0.11074605757312581</c:v>
                </c:pt>
                <c:pt idx="38">
                  <c:v>7.7109823680369782E-2</c:v>
                </c:pt>
                <c:pt idx="39">
                  <c:v>3.6913927755816089E-2</c:v>
                </c:pt>
                <c:pt idx="40">
                  <c:v>2.4770791788969321E-2</c:v>
                </c:pt>
                <c:pt idx="41">
                  <c:v>4.8410128437904487E-2</c:v>
                </c:pt>
                <c:pt idx="42">
                  <c:v>2.9695293124451183E-2</c:v>
                </c:pt>
                <c:pt idx="43">
                  <c:v>3.7742985185463394E-2</c:v>
                </c:pt>
                <c:pt idx="44">
                  <c:v>6.9024809783169203E-2</c:v>
                </c:pt>
                <c:pt idx="45">
                  <c:v>5.7224269199335404E-2</c:v>
                </c:pt>
                <c:pt idx="46">
                  <c:v>8.2878201018314251E-2</c:v>
                </c:pt>
                <c:pt idx="47">
                  <c:v>7.6938047126697079E-2</c:v>
                </c:pt>
                <c:pt idx="48">
                  <c:v>9.6500945854713971E-2</c:v>
                </c:pt>
                <c:pt idx="49">
                  <c:v>0.12110154166701731</c:v>
                </c:pt>
              </c:numCache>
            </c:numRef>
          </c:val>
          <c:extLst>
            <c:ext xmlns:c16="http://schemas.microsoft.com/office/drawing/2014/chart" uri="{C3380CC4-5D6E-409C-BE32-E72D297353CC}">
              <c16:uniqueId val="{00000006-CD00-4AE9-9102-1A868828EDEA}"/>
            </c:ext>
          </c:extLst>
        </c:ser>
        <c:dLbls>
          <c:showLegendKey val="0"/>
          <c:showVal val="0"/>
          <c:showCatName val="0"/>
          <c:showSerName val="0"/>
          <c:showPercent val="0"/>
          <c:showBubbleSize val="0"/>
        </c:dLbls>
        <c:gapWidth val="104"/>
        <c:overlap val="100"/>
        <c:axId val="1311255472"/>
        <c:axId val="1309616208"/>
      </c:barChart>
      <c:catAx>
        <c:axId val="471204720"/>
        <c:scaling>
          <c:orientation val="minMax"/>
        </c:scaling>
        <c:delete val="0"/>
        <c:axPos val="b"/>
        <c:numFmt formatCode="0%" sourceLinked="0"/>
        <c:majorTickMark val="out"/>
        <c:minorTickMark val="none"/>
        <c:tickLblPos val="low"/>
        <c:spPr>
          <a:ln w="12700">
            <a:solidFill>
              <a:srgbClr val="1E1E20"/>
            </a:solidFill>
          </a:ln>
        </c:spPr>
        <c:txPr>
          <a:bodyPr/>
          <a:lstStyle/>
          <a:p>
            <a:pPr>
              <a:defRPr sz="1200">
                <a:solidFill>
                  <a:srgbClr val="000000"/>
                </a:solidFill>
                <a:latin typeface="Arial" panose="020B0604020202020204" pitchFamily="34" charset="0"/>
                <a:cs typeface="Arial" panose="020B0604020202020204" pitchFamily="34" charset="0"/>
              </a:defRPr>
            </a:pPr>
            <a:endParaRPr lang="en-US"/>
          </a:p>
        </c:txPr>
        <c:crossAx val="471203544"/>
        <c:crosses val="autoZero"/>
        <c:auto val="1"/>
        <c:lblAlgn val="ctr"/>
        <c:lblOffset val="100"/>
        <c:noMultiLvlLbl val="0"/>
      </c:catAx>
      <c:valAx>
        <c:axId val="471203544"/>
        <c:scaling>
          <c:orientation val="minMax"/>
          <c:max val="2"/>
          <c:min val="-2"/>
        </c:scaling>
        <c:delete val="0"/>
        <c:axPos val="l"/>
        <c:numFmt formatCode="General" sourceLinked="0"/>
        <c:majorTickMark val="out"/>
        <c:minorTickMark val="none"/>
        <c:tickLblPos val="nextTo"/>
        <c:spPr>
          <a:ln w="12700">
            <a:solidFill>
              <a:srgbClr val="000000"/>
            </a:solidFill>
          </a:ln>
        </c:spPr>
        <c:txPr>
          <a:bodyPr/>
          <a:lstStyle/>
          <a:p>
            <a:pPr>
              <a:defRPr sz="1200">
                <a:solidFill>
                  <a:srgbClr val="000000"/>
                </a:solidFill>
                <a:latin typeface="Arial" panose="020B0604020202020204" pitchFamily="34" charset="0"/>
                <a:cs typeface="Arial" panose="020B0604020202020204" pitchFamily="34" charset="0"/>
              </a:defRPr>
            </a:pPr>
            <a:endParaRPr lang="en-US"/>
          </a:p>
        </c:txPr>
        <c:crossAx val="471204720"/>
        <c:crosses val="autoZero"/>
        <c:crossBetween val="between"/>
      </c:valAx>
      <c:valAx>
        <c:axId val="1309616208"/>
        <c:scaling>
          <c:orientation val="minMax"/>
          <c:max val="2"/>
          <c:min val="-2"/>
        </c:scaling>
        <c:delete val="0"/>
        <c:axPos val="r"/>
        <c:numFmt formatCode="General" sourceLinked="1"/>
        <c:majorTickMark val="out"/>
        <c:minorTickMark val="none"/>
        <c:tickLblPos val="nextTo"/>
        <c:crossAx val="1311255472"/>
        <c:crosses val="max"/>
        <c:crossBetween val="between"/>
      </c:valAx>
      <c:catAx>
        <c:axId val="1311255472"/>
        <c:scaling>
          <c:orientation val="minMax"/>
        </c:scaling>
        <c:delete val="1"/>
        <c:axPos val="b"/>
        <c:numFmt formatCode="General" sourceLinked="1"/>
        <c:majorTickMark val="out"/>
        <c:minorTickMark val="none"/>
        <c:tickLblPos val="nextTo"/>
        <c:crossAx val="1309616208"/>
        <c:crosses val="autoZero"/>
        <c:auto val="1"/>
        <c:lblAlgn val="ctr"/>
        <c:lblOffset val="100"/>
        <c:noMultiLvlLbl val="0"/>
      </c:catAx>
      <c:spPr>
        <a:noFill/>
        <a:ln>
          <a:noFill/>
        </a:ln>
      </c:spPr>
    </c:plotArea>
    <c:plotVisOnly val="1"/>
    <c:dispBlanksAs val="gap"/>
    <c:showDLblsOverMax val="0"/>
  </c:chart>
  <c:spPr>
    <a:solidFill>
      <a:srgbClr val="FFFFFF"/>
    </a:solidFill>
    <a:ln>
      <a:noFill/>
    </a:ln>
  </c:spPr>
  <c:printSettings>
    <c:headerFooter/>
    <c:pageMargins b="0.75" l="0.7" r="0.7" t="0.75" header="0.3" footer="0.3"/>
    <c:pageSetup/>
  </c:printSettings>
  <c:userShapes r:id="rId1"/>
</c:chartSpace>
</file>

<file path=xl/charts/chart2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5.2399718841564059E-2"/>
          <c:y val="0.14309042343158432"/>
          <c:w val="0.89966571879936807"/>
          <c:h val="0.39993789856492412"/>
        </c:manualLayout>
      </c:layout>
      <c:barChart>
        <c:barDir val="col"/>
        <c:grouping val="stacked"/>
        <c:varyColors val="0"/>
        <c:ser>
          <c:idx val="1"/>
          <c:order val="0"/>
          <c:tx>
            <c:strRef>
              <c:f>'Data 3'!$F$133</c:f>
              <c:strCache>
                <c:ptCount val="1"/>
                <c:pt idx="0">
                  <c:v>Contribution from real tariff revenue</c:v>
                </c:pt>
              </c:strCache>
            </c:strRef>
          </c:tx>
          <c:spPr>
            <a:solidFill>
              <a:srgbClr val="6DBDE1"/>
            </a:solidFill>
            <a:ln>
              <a:noFill/>
            </a:ln>
            <a:effectLst/>
          </c:spPr>
          <c:invertIfNegative val="0"/>
          <c:cat>
            <c:multiLvlStrRef>
              <c:f>'Data 3'!$C$134:$D$168</c:f>
              <c:multiLvlStrCache>
                <c:ptCount val="35"/>
                <c:lvl>
                  <c:pt idx="1">
                    <c:v>ROW*</c:v>
                  </c:pt>
                  <c:pt idx="2">
                    <c:v>CHN</c:v>
                  </c:pt>
                  <c:pt idx="3">
                    <c:v>CAN</c:v>
                  </c:pt>
                  <c:pt idx="4">
                    <c:v>MEX</c:v>
                  </c:pt>
                  <c:pt idx="5">
                    <c:v>USA</c:v>
                  </c:pt>
                  <c:pt idx="8">
                    <c:v>ROW*</c:v>
                  </c:pt>
                  <c:pt idx="9">
                    <c:v>CHN</c:v>
                  </c:pt>
                  <c:pt idx="10">
                    <c:v>CAN</c:v>
                  </c:pt>
                  <c:pt idx="11">
                    <c:v>MEX</c:v>
                  </c:pt>
                  <c:pt idx="12">
                    <c:v>USA</c:v>
                  </c:pt>
                  <c:pt idx="15">
                    <c:v>ROW*</c:v>
                  </c:pt>
                  <c:pt idx="16">
                    <c:v>CHN</c:v>
                  </c:pt>
                  <c:pt idx="17">
                    <c:v>CAN</c:v>
                  </c:pt>
                  <c:pt idx="18">
                    <c:v>MEX</c:v>
                  </c:pt>
                  <c:pt idx="19">
                    <c:v>USA</c:v>
                  </c:pt>
                  <c:pt idx="22">
                    <c:v>ROW*</c:v>
                  </c:pt>
                  <c:pt idx="23">
                    <c:v>CHN</c:v>
                  </c:pt>
                  <c:pt idx="24">
                    <c:v>CAN</c:v>
                  </c:pt>
                  <c:pt idx="25">
                    <c:v>MEX</c:v>
                  </c:pt>
                  <c:pt idx="26">
                    <c:v>USA</c:v>
                  </c:pt>
                  <c:pt idx="29">
                    <c:v>ROW*</c:v>
                  </c:pt>
                  <c:pt idx="30">
                    <c:v>CHN</c:v>
                  </c:pt>
                  <c:pt idx="31">
                    <c:v>CAN</c:v>
                  </c:pt>
                  <c:pt idx="32">
                    <c:v>MEX</c:v>
                  </c:pt>
                  <c:pt idx="33">
                    <c:v>USA</c:v>
                  </c:pt>
                  <c:pt idx="34">
                    <c:v> </c:v>
                  </c:pt>
                </c:lvl>
                <c:lvl>
                  <c:pt idx="0">
                    <c:v>Tighter rules of origin</c:v>
                  </c:pt>
                  <c:pt idx="7">
                    <c:v>Removal USMCA exceptions</c:v>
                  </c:pt>
                  <c:pt idx="14">
                    <c:v>Higher tariffs on non-USMCA compliant</c:v>
                  </c:pt>
                  <c:pt idx="21">
                    <c:v>Targeted tariff coordination</c:v>
                  </c:pt>
                  <c:pt idx="28">
                    <c:v>Coordinated tariffs ("fortress North America")</c:v>
                  </c:pt>
                </c:lvl>
              </c:multiLvlStrCache>
            </c:multiLvlStrRef>
          </c:cat>
          <c:val>
            <c:numRef>
              <c:f>'Data 3'!$F$134:$F$168</c:f>
              <c:numCache>
                <c:formatCode>General</c:formatCode>
                <c:ptCount val="35"/>
                <c:pt idx="1">
                  <c:v>-1.310693451433308E-2</c:v>
                </c:pt>
                <c:pt idx="2">
                  <c:v>-8.8586414847743877E-3</c:v>
                </c:pt>
                <c:pt idx="3">
                  <c:v>-4.3020668286470332E-2</c:v>
                </c:pt>
                <c:pt idx="4">
                  <c:v>-5.0793701271706071E-2</c:v>
                </c:pt>
                <c:pt idx="5">
                  <c:v>-0.17631469210300849</c:v>
                </c:pt>
                <c:pt idx="8">
                  <c:v>5.7240909019019848E-5</c:v>
                </c:pt>
                <c:pt idx="9">
                  <c:v>-8.8523134658000102E-4</c:v>
                </c:pt>
                <c:pt idx="10">
                  <c:v>-1.4233731608745193E-2</c:v>
                </c:pt>
                <c:pt idx="11">
                  <c:v>-8.9953529011296773E-2</c:v>
                </c:pt>
                <c:pt idx="12">
                  <c:v>0.12255966350052555</c:v>
                </c:pt>
                <c:pt idx="15">
                  <c:v>-1.8113882428727468E-8</c:v>
                </c:pt>
                <c:pt idx="16">
                  <c:v>-2.949825079576196E-4</c:v>
                </c:pt>
                <c:pt idx="17">
                  <c:v>-3.7491505619706711E-3</c:v>
                </c:pt>
                <c:pt idx="18">
                  <c:v>-1.9560149327379206E-2</c:v>
                </c:pt>
                <c:pt idx="19">
                  <c:v>6.6213712261868951E-2</c:v>
                </c:pt>
                <c:pt idx="22">
                  <c:v>1.2693665892993741E-3</c:v>
                </c:pt>
                <c:pt idx="23">
                  <c:v>-6.5008372553664318E-3</c:v>
                </c:pt>
                <c:pt idx="24">
                  <c:v>0.14777465889780816</c:v>
                </c:pt>
                <c:pt idx="25">
                  <c:v>9.2782460764897323E-2</c:v>
                </c:pt>
                <c:pt idx="26">
                  <c:v>8.3061487628324215E-3</c:v>
                </c:pt>
                <c:pt idx="29">
                  <c:v>-1.0862664157936658E-4</c:v>
                </c:pt>
                <c:pt idx="30">
                  <c:v>-6.2061127281227146E-3</c:v>
                </c:pt>
                <c:pt idx="31">
                  <c:v>0.56365036151746251</c:v>
                </c:pt>
                <c:pt idx="32">
                  <c:v>0.45330566989416349</c:v>
                </c:pt>
                <c:pt idx="33">
                  <c:v>1.6794957147340861E-2</c:v>
                </c:pt>
              </c:numCache>
            </c:numRef>
          </c:val>
          <c:extLst>
            <c:ext xmlns:c16="http://schemas.microsoft.com/office/drawing/2014/chart" uri="{C3380CC4-5D6E-409C-BE32-E72D297353CC}">
              <c16:uniqueId val="{00000000-48F4-419D-8AE9-2C8676746F20}"/>
            </c:ext>
          </c:extLst>
        </c:ser>
        <c:ser>
          <c:idx val="0"/>
          <c:order val="1"/>
          <c:tx>
            <c:strRef>
              <c:f>'Data 3'!$E$133</c:f>
              <c:strCache>
                <c:ptCount val="1"/>
                <c:pt idx="0">
                  <c:v>Contribution from real factor income (excl. transfers)</c:v>
                </c:pt>
              </c:strCache>
            </c:strRef>
          </c:tx>
          <c:spPr>
            <a:solidFill>
              <a:srgbClr val="C3362B"/>
            </a:solidFill>
            <a:ln>
              <a:noFill/>
            </a:ln>
            <a:effectLst/>
          </c:spPr>
          <c:invertIfNegative val="0"/>
          <c:cat>
            <c:multiLvlStrRef>
              <c:f>'Data 3'!$C$134:$D$168</c:f>
              <c:multiLvlStrCache>
                <c:ptCount val="35"/>
                <c:lvl>
                  <c:pt idx="1">
                    <c:v>ROW*</c:v>
                  </c:pt>
                  <c:pt idx="2">
                    <c:v>CHN</c:v>
                  </c:pt>
                  <c:pt idx="3">
                    <c:v>CAN</c:v>
                  </c:pt>
                  <c:pt idx="4">
                    <c:v>MEX</c:v>
                  </c:pt>
                  <c:pt idx="5">
                    <c:v>USA</c:v>
                  </c:pt>
                  <c:pt idx="8">
                    <c:v>ROW*</c:v>
                  </c:pt>
                  <c:pt idx="9">
                    <c:v>CHN</c:v>
                  </c:pt>
                  <c:pt idx="10">
                    <c:v>CAN</c:v>
                  </c:pt>
                  <c:pt idx="11">
                    <c:v>MEX</c:v>
                  </c:pt>
                  <c:pt idx="12">
                    <c:v>USA</c:v>
                  </c:pt>
                  <c:pt idx="15">
                    <c:v>ROW*</c:v>
                  </c:pt>
                  <c:pt idx="16">
                    <c:v>CHN</c:v>
                  </c:pt>
                  <c:pt idx="17">
                    <c:v>CAN</c:v>
                  </c:pt>
                  <c:pt idx="18">
                    <c:v>MEX</c:v>
                  </c:pt>
                  <c:pt idx="19">
                    <c:v>USA</c:v>
                  </c:pt>
                  <c:pt idx="22">
                    <c:v>ROW*</c:v>
                  </c:pt>
                  <c:pt idx="23">
                    <c:v>CHN</c:v>
                  </c:pt>
                  <c:pt idx="24">
                    <c:v>CAN</c:v>
                  </c:pt>
                  <c:pt idx="25">
                    <c:v>MEX</c:v>
                  </c:pt>
                  <c:pt idx="26">
                    <c:v>USA</c:v>
                  </c:pt>
                  <c:pt idx="29">
                    <c:v>ROW*</c:v>
                  </c:pt>
                  <c:pt idx="30">
                    <c:v>CHN</c:v>
                  </c:pt>
                  <c:pt idx="31">
                    <c:v>CAN</c:v>
                  </c:pt>
                  <c:pt idx="32">
                    <c:v>MEX</c:v>
                  </c:pt>
                  <c:pt idx="33">
                    <c:v>USA</c:v>
                  </c:pt>
                  <c:pt idx="34">
                    <c:v> </c:v>
                  </c:pt>
                </c:lvl>
                <c:lvl>
                  <c:pt idx="0">
                    <c:v>Tighter rules of origin</c:v>
                  </c:pt>
                  <c:pt idx="7">
                    <c:v>Removal USMCA exceptions</c:v>
                  </c:pt>
                  <c:pt idx="14">
                    <c:v>Higher tariffs on non-USMCA compliant</c:v>
                  </c:pt>
                  <c:pt idx="21">
                    <c:v>Targeted tariff coordination</c:v>
                  </c:pt>
                  <c:pt idx="28">
                    <c:v>Coordinated tariffs ("fortress North America")</c:v>
                  </c:pt>
                </c:lvl>
              </c:multiLvlStrCache>
            </c:multiLvlStrRef>
          </c:cat>
          <c:val>
            <c:numRef>
              <c:f>'Data 3'!$E$134:$E$168</c:f>
              <c:numCache>
                <c:formatCode>General</c:formatCode>
                <c:ptCount val="35"/>
                <c:pt idx="1">
                  <c:v>-5.7178440672430872E-2</c:v>
                </c:pt>
                <c:pt idx="2">
                  <c:v>-6.3698315957996521E-2</c:v>
                </c:pt>
                <c:pt idx="3">
                  <c:v>-0.98676404023137432</c:v>
                </c:pt>
                <c:pt idx="4">
                  <c:v>-0.56158757760886324</c:v>
                </c:pt>
                <c:pt idx="5">
                  <c:v>-0.63011794412867128</c:v>
                </c:pt>
                <c:pt idx="8">
                  <c:v>6.3629060556950577E-3</c:v>
                </c:pt>
                <c:pt idx="9">
                  <c:v>-5.6014591461663044E-3</c:v>
                </c:pt>
                <c:pt idx="10">
                  <c:v>-0.66186010176582399</c:v>
                </c:pt>
                <c:pt idx="11">
                  <c:v>-0.76765470758336796</c:v>
                </c:pt>
                <c:pt idx="12">
                  <c:v>-7.315343803196328E-2</c:v>
                </c:pt>
                <c:pt idx="15">
                  <c:v>3.5439177384526677E-3</c:v>
                </c:pt>
                <c:pt idx="16">
                  <c:v>-1.1792283838032991E-3</c:v>
                </c:pt>
                <c:pt idx="17">
                  <c:v>-0.38571024141663757</c:v>
                </c:pt>
                <c:pt idx="18">
                  <c:v>-0.35207236262901981</c:v>
                </c:pt>
                <c:pt idx="19">
                  <c:v>-3.1218450679519893E-2</c:v>
                </c:pt>
                <c:pt idx="22">
                  <c:v>3.1283595679854059E-3</c:v>
                </c:pt>
                <c:pt idx="23">
                  <c:v>-7.8154066354482299E-2</c:v>
                </c:pt>
                <c:pt idx="24">
                  <c:v>-0.34945667862866148</c:v>
                </c:pt>
                <c:pt idx="25">
                  <c:v>-0.20490093146092941</c:v>
                </c:pt>
                <c:pt idx="26">
                  <c:v>5.228940174989205E-3</c:v>
                </c:pt>
                <c:pt idx="29">
                  <c:v>-1.2845438275216545E-2</c:v>
                </c:pt>
                <c:pt idx="30">
                  <c:v>-8.0219344799516368E-2</c:v>
                </c:pt>
                <c:pt idx="31">
                  <c:v>-0.77866533365986468</c:v>
                </c:pt>
                <c:pt idx="32">
                  <c:v>-0.55381984698860975</c:v>
                </c:pt>
                <c:pt idx="33">
                  <c:v>2.2764001030036118E-2</c:v>
                </c:pt>
              </c:numCache>
            </c:numRef>
          </c:val>
          <c:extLst>
            <c:ext xmlns:c16="http://schemas.microsoft.com/office/drawing/2014/chart" uri="{C3380CC4-5D6E-409C-BE32-E72D297353CC}">
              <c16:uniqueId val="{00000001-48F4-419D-8AE9-2C8676746F20}"/>
            </c:ext>
          </c:extLst>
        </c:ser>
        <c:dLbls>
          <c:showLegendKey val="0"/>
          <c:showVal val="0"/>
          <c:showCatName val="0"/>
          <c:showSerName val="0"/>
          <c:showPercent val="0"/>
          <c:showBubbleSize val="0"/>
        </c:dLbls>
        <c:gapWidth val="10"/>
        <c:overlap val="100"/>
        <c:axId val="78256015"/>
        <c:axId val="78249295"/>
      </c:barChart>
      <c:lineChart>
        <c:grouping val="standard"/>
        <c:varyColors val="0"/>
        <c:ser>
          <c:idx val="2"/>
          <c:order val="2"/>
          <c:tx>
            <c:strRef>
              <c:f>'Data 3'!$G$133</c:f>
              <c:strCache>
                <c:ptCount val="1"/>
                <c:pt idx="0">
                  <c:v>Consumption change</c:v>
                </c:pt>
              </c:strCache>
            </c:strRef>
          </c:tx>
          <c:spPr>
            <a:ln>
              <a:noFill/>
            </a:ln>
            <a:effectLst/>
          </c:spPr>
          <c:marker>
            <c:symbol val="diamond"/>
            <c:size val="9"/>
            <c:spPr>
              <a:solidFill>
                <a:schemeClr val="tx1"/>
              </a:solidFill>
              <a:ln>
                <a:solidFill>
                  <a:schemeClr val="tx1"/>
                </a:solidFill>
              </a:ln>
            </c:spPr>
          </c:marker>
          <c:dLbls>
            <c:dLbl>
              <c:idx val="1"/>
              <c:layout>
                <c:manualLayout>
                  <c:x val="-4.1484183325318197E-2"/>
                  <c:y val="2.5987970750603988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A253-4295-B2DD-EBB56593F342}"/>
                </c:ext>
              </c:extLst>
            </c:dLbl>
            <c:dLbl>
              <c:idx val="2"/>
              <c:layout>
                <c:manualLayout>
                  <c:x val="-4.149765258463535E-2"/>
                  <c:y val="5.7926631643493806E-2"/>
                </c:manualLayout>
              </c:layout>
              <c:numFmt formatCode="#,##0.00" sourceLinked="0"/>
              <c:spPr>
                <a:noFill/>
                <a:ln>
                  <a:noFill/>
                </a:ln>
                <a:effectLst/>
              </c:spPr>
              <c:txPr>
                <a:bodyPr wrap="square" lIns="38100" tIns="19050" rIns="38100" bIns="19050" anchor="ctr" anchorCtr="0">
                  <a:noAutofit/>
                </a:bodyPr>
                <a:lstStyle/>
                <a:p>
                  <a:pPr algn="ctr">
                    <a:defRPr lang="en-US" sz="1200" b="0" i="0" u="none" strike="noStrike" kern="1200" baseline="0">
                      <a:solidFill>
                        <a:srgbClr val="000000"/>
                      </a:solidFill>
                      <a:latin typeface="Arial" panose="020B0604020202020204" pitchFamily="34" charset="0"/>
                      <a:ea typeface="+mn-ea"/>
                      <a:cs typeface="Arial" panose="020B0604020202020204" pitchFamily="34" charset="0"/>
                    </a:defRPr>
                  </a:pPr>
                  <a:endParaRPr lang="en-US"/>
                </a:p>
              </c:txPr>
              <c:showLegendKey val="0"/>
              <c:showVal val="1"/>
              <c:showCatName val="0"/>
              <c:showSerName val="0"/>
              <c:showPercent val="0"/>
              <c:showBubbleSize val="0"/>
              <c:extLst>
                <c:ext xmlns:c15="http://schemas.microsoft.com/office/drawing/2012/chart" uri="{CE6537A1-D6FC-4f65-9D91-7224C49458BB}">
                  <c15:layout>
                    <c:manualLayout>
                      <c:w val="4.7355301604510999E-2"/>
                      <c:h val="5.6313000173600879E-2"/>
                    </c:manualLayout>
                  </c15:layout>
                </c:ext>
                <c:ext xmlns:c16="http://schemas.microsoft.com/office/drawing/2014/chart" uri="{C3380CC4-5D6E-409C-BE32-E72D297353CC}">
                  <c16:uniqueId val="{00000000-A253-4295-B2DD-EBB56593F342}"/>
                </c:ext>
              </c:extLst>
            </c:dLbl>
            <c:dLbl>
              <c:idx val="3"/>
              <c:layout>
                <c:manualLayout>
                  <c:x val="0"/>
                  <c:y val="1.4193549348475106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7F0B-4C15-B8B2-47781BAE177A}"/>
                </c:ext>
              </c:extLst>
            </c:dLbl>
            <c:dLbl>
              <c:idx val="4"/>
              <c:layout>
                <c:manualLayout>
                  <c:x val="2.8127905265983254E-2"/>
                  <c:y val="-1.7741750418542066E-2"/>
                </c:manualLayout>
              </c:layout>
              <c:numFmt formatCode="#,##0.00" sourceLinked="0"/>
              <c:spPr>
                <a:noFill/>
                <a:ln>
                  <a:noFill/>
                </a:ln>
                <a:effectLst/>
              </c:spPr>
              <c:txPr>
                <a:bodyPr wrap="square" lIns="38100" tIns="19050" rIns="38100" bIns="19050" anchor="ctr" anchorCtr="0">
                  <a:noAutofit/>
                </a:bodyPr>
                <a:lstStyle/>
                <a:p>
                  <a:pPr algn="ctr">
                    <a:defRPr lang="en-US" sz="1200" b="0" i="0" u="none" strike="noStrike" kern="1200" baseline="0">
                      <a:solidFill>
                        <a:srgbClr val="000000"/>
                      </a:solidFill>
                      <a:latin typeface="Arial" panose="020B0604020202020204" pitchFamily="34" charset="0"/>
                      <a:ea typeface="+mn-ea"/>
                      <a:cs typeface="Arial" panose="020B0604020202020204" pitchFamily="34" charset="0"/>
                    </a:defRPr>
                  </a:pPr>
                  <a:endParaRPr lang="en-US"/>
                </a:p>
              </c:txPr>
              <c:showLegendKey val="0"/>
              <c:showVal val="1"/>
              <c:showCatName val="0"/>
              <c:showSerName val="0"/>
              <c:showPercent val="0"/>
              <c:showBubbleSize val="0"/>
              <c:extLst>
                <c:ext xmlns:c15="http://schemas.microsoft.com/office/drawing/2012/chart" uri="{CE6537A1-D6FC-4f65-9D91-7224C49458BB}">
                  <c15:layout>
                    <c:manualLayout>
                      <c:w val="4.4676458506144191E-2"/>
                      <c:h val="4.9216225499363338E-2"/>
                    </c:manualLayout>
                  </c15:layout>
                </c:ext>
                <c:ext xmlns:c16="http://schemas.microsoft.com/office/drawing/2014/chart" uri="{C3380CC4-5D6E-409C-BE32-E72D297353CC}">
                  <c16:uniqueId val="{00000001-7F0B-4C15-B8B2-47781BAE177A}"/>
                </c:ext>
              </c:extLst>
            </c:dLbl>
            <c:dLbl>
              <c:idx val="5"/>
              <c:numFmt formatCode="#,##0.00" sourceLinked="0"/>
              <c:spPr>
                <a:noFill/>
                <a:ln>
                  <a:noFill/>
                </a:ln>
                <a:effectLst/>
              </c:spPr>
              <c:txPr>
                <a:bodyPr wrap="square" lIns="38100" tIns="19050" rIns="38100" bIns="19050" anchor="ctr" anchorCtr="0">
                  <a:noAutofit/>
                </a:bodyPr>
                <a:lstStyle/>
                <a:p>
                  <a:pPr algn="ctr">
                    <a:defRPr lang="en-US" sz="1200" b="0" i="0" u="none" strike="noStrike" kern="1200" baseline="0">
                      <a:solidFill>
                        <a:srgbClr val="000000"/>
                      </a:solidFill>
                      <a:latin typeface="Arial" panose="020B0604020202020204" pitchFamily="34" charset="0"/>
                      <a:ea typeface="+mn-ea"/>
                      <a:cs typeface="Arial" panose="020B0604020202020204" pitchFamily="34" charset="0"/>
                    </a:defRPr>
                  </a:pPr>
                  <a:endParaRPr lang="en-US"/>
                </a:p>
              </c:txPr>
              <c:showLegendKey val="0"/>
              <c:showVal val="1"/>
              <c:showCatName val="0"/>
              <c:showSerName val="0"/>
              <c:showPercent val="0"/>
              <c:showBubbleSize val="0"/>
              <c:extLst>
                <c:ext xmlns:c15="http://schemas.microsoft.com/office/drawing/2012/chart" uri="{CE6537A1-D6FC-4f65-9D91-7224C49458BB}">
                  <c15:layout>
                    <c:manualLayout>
                      <c:w val="5.2712987801244608E-2"/>
                      <c:h val="5.6313000173600879E-2"/>
                    </c:manualLayout>
                  </c15:layout>
                </c:ext>
                <c:ext xmlns:c16="http://schemas.microsoft.com/office/drawing/2014/chart" uri="{C3380CC4-5D6E-409C-BE32-E72D297353CC}">
                  <c16:uniqueId val="{00000000-7F0B-4C15-B8B2-47781BAE177A}"/>
                </c:ext>
              </c:extLst>
            </c:dLbl>
            <c:dLbl>
              <c:idx val="8"/>
              <c:layout>
                <c:manualLayout>
                  <c:x val="-2.8107667946139944E-2"/>
                  <c:y val="-2.3645332843214219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48F4-419D-8AE9-2C8676746F20}"/>
                </c:ext>
              </c:extLst>
            </c:dLbl>
            <c:dLbl>
              <c:idx val="9"/>
              <c:layout>
                <c:manualLayout>
                  <c:x val="-4.2814743442927204E-2"/>
                  <c:y val="2.3617401807075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A253-4295-B2DD-EBB56593F342}"/>
                </c:ext>
              </c:extLst>
            </c:dLbl>
            <c:dLbl>
              <c:idx val="10"/>
              <c:layout>
                <c:manualLayout>
                  <c:x val="-4.2815217624950996E-2"/>
                  <c:y val="2.1221401140419871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7DAB-4245-8786-915808118DAE}"/>
                </c:ext>
              </c:extLst>
            </c:dLbl>
            <c:dLbl>
              <c:idx val="12"/>
              <c:layout>
                <c:manualLayout>
                  <c:x val="-1.2056586869133818E-2"/>
                  <c:y val="-2.3656474381947297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2079-4FF0-BCD1-95CFC0AF79BC}"/>
                </c:ext>
              </c:extLst>
            </c:dLbl>
            <c:dLbl>
              <c:idx val="15"/>
              <c:layout>
                <c:manualLayout>
                  <c:x val="-4.148287381830526E-2"/>
                  <c:y val="-2.3648619143846E-2"/>
                </c:manualLayout>
              </c:layout>
              <c:numFmt formatCode="#,##0.00" sourceLinked="0"/>
              <c:spPr>
                <a:noFill/>
                <a:ln>
                  <a:noFill/>
                </a:ln>
                <a:effectLst/>
              </c:spPr>
              <c:txPr>
                <a:bodyPr wrap="square" lIns="38100" tIns="19050" rIns="38100" bIns="19050" anchor="ctr" anchorCtr="0">
                  <a:noAutofit/>
                </a:bodyPr>
                <a:lstStyle/>
                <a:p>
                  <a:pPr algn="ctr">
                    <a:defRPr lang="en-US" sz="1200" b="0" i="0" u="none" strike="noStrike" kern="1200" baseline="0">
                      <a:solidFill>
                        <a:srgbClr val="000000"/>
                      </a:solidFill>
                      <a:latin typeface="Arial" panose="020B0604020202020204" pitchFamily="34" charset="0"/>
                      <a:ea typeface="+mn-ea"/>
                      <a:cs typeface="Arial" panose="020B0604020202020204" pitchFamily="34" charset="0"/>
                    </a:defRPr>
                  </a:pPr>
                  <a:endParaRPr lang="en-US"/>
                </a:p>
              </c:txPr>
              <c:showLegendKey val="0"/>
              <c:showVal val="1"/>
              <c:showCatName val="0"/>
              <c:showSerName val="0"/>
              <c:showPercent val="0"/>
              <c:showBubbleSize val="0"/>
              <c:extLst>
                <c:ext xmlns:c15="http://schemas.microsoft.com/office/drawing/2012/chart" uri="{CE6537A1-D6FC-4f65-9D91-7224C49458BB}">
                  <c15:layout>
                    <c:manualLayout>
                      <c:w val="3.9264460046807087E-2"/>
                      <c:h val="4.4377674029684344E-2"/>
                    </c:manualLayout>
                  </c15:layout>
                </c:ext>
                <c:ext xmlns:c16="http://schemas.microsoft.com/office/drawing/2014/chart" uri="{C3380CC4-5D6E-409C-BE32-E72D297353CC}">
                  <c16:uniqueId val="{00000001-2079-4FF0-BCD1-95CFC0AF79BC}"/>
                </c:ext>
              </c:extLst>
            </c:dLbl>
            <c:dLbl>
              <c:idx val="16"/>
              <c:layout>
                <c:manualLayout>
                  <c:x val="-2.4087590317926687E-2"/>
                  <c:y val="-2.3625427955094574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7DAB-4245-8786-915808118DAE}"/>
                </c:ext>
              </c:extLst>
            </c:dLbl>
            <c:dLbl>
              <c:idx val="17"/>
              <c:layout>
                <c:manualLayout>
                  <c:x val="-3.0811547079349126E-2"/>
                  <c:y val="3.0754832326125296E-2"/>
                </c:manualLayout>
              </c:layout>
              <c:numFmt formatCode="#,##0.00" sourceLinked="0"/>
              <c:spPr>
                <a:noFill/>
                <a:ln>
                  <a:noFill/>
                </a:ln>
                <a:effectLst/>
              </c:spPr>
              <c:txPr>
                <a:bodyPr wrap="square" lIns="38100" tIns="19050" rIns="38100" bIns="19050" anchor="ctr" anchorCtr="0">
                  <a:noAutofit/>
                </a:bodyPr>
                <a:lstStyle/>
                <a:p>
                  <a:pPr algn="ctr">
                    <a:defRPr lang="en-US" sz="1200" b="0" i="0" u="none" strike="noStrike" kern="1200" baseline="0">
                      <a:solidFill>
                        <a:srgbClr val="000000"/>
                      </a:solidFill>
                      <a:latin typeface="Arial" panose="020B0604020202020204" pitchFamily="34" charset="0"/>
                      <a:ea typeface="+mn-ea"/>
                      <a:cs typeface="Arial" panose="020B0604020202020204" pitchFamily="34" charset="0"/>
                    </a:defRPr>
                  </a:pPr>
                  <a:endParaRPr lang="en-US"/>
                </a:p>
              </c:txPr>
              <c:showLegendKey val="0"/>
              <c:showVal val="1"/>
              <c:showCatName val="0"/>
              <c:showSerName val="0"/>
              <c:showPercent val="0"/>
              <c:showBubbleSize val="0"/>
              <c:extLst>
                <c:ext xmlns:c15="http://schemas.microsoft.com/office/drawing/2012/chart" uri="{CE6537A1-D6FC-4f65-9D91-7224C49458BB}">
                  <c15:layout>
                    <c:manualLayout>
                      <c:w val="5.0034144702877814E-2"/>
                      <c:h val="5.3947408615521698E-2"/>
                    </c:manualLayout>
                  </c15:layout>
                </c:ext>
                <c:ext xmlns:c16="http://schemas.microsoft.com/office/drawing/2014/chart" uri="{C3380CC4-5D6E-409C-BE32-E72D297353CC}">
                  <c16:uniqueId val="{00000002-2079-4FF0-BCD1-95CFC0AF79BC}"/>
                </c:ext>
              </c:extLst>
            </c:dLbl>
            <c:dLbl>
              <c:idx val="19"/>
              <c:layout>
                <c:manualLayout>
                  <c:x val="-2.8105876655521424E-2"/>
                  <c:y val="-2.3626803347578877E-2"/>
                </c:manualLayout>
              </c:layout>
              <c:numFmt formatCode="#,##0.00" sourceLinked="0"/>
              <c:spPr>
                <a:noFill/>
                <a:ln>
                  <a:noFill/>
                </a:ln>
                <a:effectLst/>
              </c:spPr>
              <c:txPr>
                <a:bodyPr wrap="square" lIns="38100" tIns="19050" rIns="38100" bIns="19050" anchor="ctr" anchorCtr="0">
                  <a:noAutofit/>
                </a:bodyPr>
                <a:lstStyle/>
                <a:p>
                  <a:pPr algn="ctr">
                    <a:defRPr lang="en-US" sz="1200" b="0" i="0" u="none" strike="noStrike" kern="1200" baseline="0">
                      <a:solidFill>
                        <a:srgbClr val="000000"/>
                      </a:solidFill>
                      <a:latin typeface="Arial" panose="020B0604020202020204" pitchFamily="34" charset="0"/>
                      <a:ea typeface="+mn-ea"/>
                      <a:cs typeface="Arial" panose="020B0604020202020204" pitchFamily="34" charset="0"/>
                    </a:defRPr>
                  </a:pPr>
                  <a:endParaRPr lang="en-US"/>
                </a:p>
              </c:txPr>
              <c:showLegendKey val="0"/>
              <c:showVal val="1"/>
              <c:showCatName val="0"/>
              <c:showSerName val="0"/>
              <c:showPercent val="0"/>
              <c:showBubbleSize val="0"/>
              <c:extLst>
                <c:ext xmlns:c15="http://schemas.microsoft.com/office/drawing/2012/chart" uri="{CE6537A1-D6FC-4f65-9D91-7224C49458BB}">
                  <c15:layout>
                    <c:manualLayout>
                      <c:w val="3.9264460046807087E-2"/>
                      <c:h val="3.0218381994286107E-2"/>
                    </c:manualLayout>
                  </c15:layout>
                </c:ext>
                <c:ext xmlns:c16="http://schemas.microsoft.com/office/drawing/2014/chart" uri="{C3380CC4-5D6E-409C-BE32-E72D297353CC}">
                  <c16:uniqueId val="{00000005-7DAB-4245-8786-915808118DAE}"/>
                </c:ext>
              </c:extLst>
            </c:dLbl>
            <c:dLbl>
              <c:idx val="22"/>
              <c:layout>
                <c:manualLayout>
                  <c:x val="-3.2127745574353099E-2"/>
                  <c:y val="-2.1282790047704763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6-7DAB-4245-8786-915808118DAE}"/>
                </c:ext>
              </c:extLst>
            </c:dLbl>
            <c:dLbl>
              <c:idx val="23"/>
              <c:layout>
                <c:manualLayout>
                  <c:x val="-3.7469584938997068E-2"/>
                  <c:y val="2.5987970750603988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A253-4295-B2DD-EBB56593F342}"/>
                </c:ext>
              </c:extLst>
            </c:dLbl>
            <c:dLbl>
              <c:idx val="24"/>
              <c:layout>
                <c:manualLayout>
                  <c:x val="-3.0782227458036292E-2"/>
                  <c:y val="6.1468872167902568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A253-4295-B2DD-EBB56593F342}"/>
                </c:ext>
              </c:extLst>
            </c:dLbl>
            <c:dLbl>
              <c:idx val="25"/>
              <c:layout>
                <c:manualLayout>
                  <c:x val="-1.8734816153845747E-2"/>
                  <c:y val="3.30968611021496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7-7DAB-4245-8786-915808118DAE}"/>
                </c:ext>
              </c:extLst>
            </c:dLbl>
            <c:dLbl>
              <c:idx val="26"/>
              <c:layout>
                <c:manualLayout>
                  <c:x val="-4.0201005025126612E-3"/>
                  <c:y val="-1.4195183399161522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2079-4FF0-BCD1-95CFC0AF79BC}"/>
                </c:ext>
              </c:extLst>
            </c:dLbl>
            <c:dLbl>
              <c:idx val="29"/>
              <c:layout>
                <c:manualLayout>
                  <c:x val="-3.8816951594269823E-2"/>
                  <c:y val="2.3605523066974925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2079-4FF0-BCD1-95CFC0AF79BC}"/>
                </c:ext>
              </c:extLst>
            </c:dLbl>
            <c:dLbl>
              <c:idx val="30"/>
              <c:layout>
                <c:manualLayout>
                  <c:x val="-4.0153326854189299E-2"/>
                  <c:y val="4.9643894650335724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6-A253-4295-B2DD-EBB56593F342}"/>
                </c:ext>
              </c:extLst>
            </c:dLbl>
            <c:dLbl>
              <c:idx val="31"/>
              <c:layout>
                <c:manualLayout>
                  <c:x val="-3.4800492105586396E-2"/>
                  <c:y val="0.13006786081231805"/>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7-A253-4295-B2DD-EBB56593F342}"/>
                </c:ext>
              </c:extLst>
            </c:dLbl>
            <c:dLbl>
              <c:idx val="32"/>
              <c:layout>
                <c:manualLayout>
                  <c:x val="1.356507083905268E-3"/>
                  <c:y val="4.0184508690848102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8-A253-4295-B2DD-EBB56593F342}"/>
                </c:ext>
              </c:extLst>
            </c:dLbl>
            <c:dLbl>
              <c:idx val="33"/>
              <c:layout>
                <c:manualLayout>
                  <c:x val="-1.2043795158963344E-2"/>
                  <c:y val="-1.8900342364075659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A253-4295-B2DD-EBB56593F342}"/>
                </c:ext>
              </c:extLst>
            </c:dLbl>
            <c:numFmt formatCode="#,##0.00" sourceLinked="0"/>
            <c:spPr>
              <a:noFill/>
              <a:ln>
                <a:noFill/>
              </a:ln>
              <a:effectLst/>
            </c:spPr>
            <c:txPr>
              <a:bodyPr wrap="square" lIns="38100" tIns="19050" rIns="38100" bIns="19050" anchor="ctr" anchorCtr="0">
                <a:spAutoFit/>
              </a:bodyPr>
              <a:lstStyle/>
              <a:p>
                <a:pPr algn="ctr">
                  <a:defRPr lang="en-US" sz="1200" b="0" i="0" u="none" strike="noStrike" kern="1200" baseline="0">
                    <a:solidFill>
                      <a:srgbClr val="000000"/>
                    </a:solidFill>
                    <a:latin typeface="Arial" panose="020B0604020202020204" pitchFamily="34" charset="0"/>
                    <a:ea typeface="+mn-ea"/>
                    <a:cs typeface="Arial" panose="020B0604020202020204" pitchFamily="34" charset="0"/>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1"/>
              </c:ext>
            </c:extLst>
          </c:dLbls>
          <c:cat>
            <c:multiLvlStrRef>
              <c:f>'Data 3'!$C$134:$D$168</c:f>
              <c:multiLvlStrCache>
                <c:ptCount val="35"/>
                <c:lvl>
                  <c:pt idx="1">
                    <c:v>ROW*</c:v>
                  </c:pt>
                  <c:pt idx="2">
                    <c:v>CHN</c:v>
                  </c:pt>
                  <c:pt idx="3">
                    <c:v>CAN</c:v>
                  </c:pt>
                  <c:pt idx="4">
                    <c:v>MEX</c:v>
                  </c:pt>
                  <c:pt idx="5">
                    <c:v>USA</c:v>
                  </c:pt>
                  <c:pt idx="8">
                    <c:v>ROW*</c:v>
                  </c:pt>
                  <c:pt idx="9">
                    <c:v>CHN</c:v>
                  </c:pt>
                  <c:pt idx="10">
                    <c:v>CAN</c:v>
                  </c:pt>
                  <c:pt idx="11">
                    <c:v>MEX</c:v>
                  </c:pt>
                  <c:pt idx="12">
                    <c:v>USA</c:v>
                  </c:pt>
                  <c:pt idx="15">
                    <c:v>ROW*</c:v>
                  </c:pt>
                  <c:pt idx="16">
                    <c:v>CHN</c:v>
                  </c:pt>
                  <c:pt idx="17">
                    <c:v>CAN</c:v>
                  </c:pt>
                  <c:pt idx="18">
                    <c:v>MEX</c:v>
                  </c:pt>
                  <c:pt idx="19">
                    <c:v>USA</c:v>
                  </c:pt>
                  <c:pt idx="22">
                    <c:v>ROW*</c:v>
                  </c:pt>
                  <c:pt idx="23">
                    <c:v>CHN</c:v>
                  </c:pt>
                  <c:pt idx="24">
                    <c:v>CAN</c:v>
                  </c:pt>
                  <c:pt idx="25">
                    <c:v>MEX</c:v>
                  </c:pt>
                  <c:pt idx="26">
                    <c:v>USA</c:v>
                  </c:pt>
                  <c:pt idx="29">
                    <c:v>ROW*</c:v>
                  </c:pt>
                  <c:pt idx="30">
                    <c:v>CHN</c:v>
                  </c:pt>
                  <c:pt idx="31">
                    <c:v>CAN</c:v>
                  </c:pt>
                  <c:pt idx="32">
                    <c:v>MEX</c:v>
                  </c:pt>
                  <c:pt idx="33">
                    <c:v>USA</c:v>
                  </c:pt>
                  <c:pt idx="34">
                    <c:v> </c:v>
                  </c:pt>
                </c:lvl>
                <c:lvl>
                  <c:pt idx="0">
                    <c:v>Tighter rules of origin</c:v>
                  </c:pt>
                  <c:pt idx="7">
                    <c:v>Removal USMCA exceptions</c:v>
                  </c:pt>
                  <c:pt idx="14">
                    <c:v>Higher tariffs on non-USMCA compliant</c:v>
                  </c:pt>
                  <c:pt idx="21">
                    <c:v>Targeted tariff coordination</c:v>
                  </c:pt>
                  <c:pt idx="28">
                    <c:v>Coordinated tariffs ("fortress North America")</c:v>
                  </c:pt>
                </c:lvl>
              </c:multiLvlStrCache>
            </c:multiLvlStrRef>
          </c:cat>
          <c:val>
            <c:numRef>
              <c:f>'Data 3'!$G$134:$G$168</c:f>
              <c:numCache>
                <c:formatCode>General</c:formatCode>
                <c:ptCount val="35"/>
                <c:pt idx="1">
                  <c:v>-7.0285375186763949E-2</c:v>
                </c:pt>
                <c:pt idx="2">
                  <c:v>-7.2556957442770909E-2</c:v>
                </c:pt>
                <c:pt idx="3">
                  <c:v>-1.0297847085178446</c:v>
                </c:pt>
                <c:pt idx="4">
                  <c:v>-0.61238127888056937</c:v>
                </c:pt>
                <c:pt idx="5">
                  <c:v>-0.80643263623167982</c:v>
                </c:pt>
                <c:pt idx="8">
                  <c:v>6.4201469647140776E-3</c:v>
                </c:pt>
                <c:pt idx="9">
                  <c:v>-6.4866904927463054E-3</c:v>
                </c:pt>
                <c:pt idx="10">
                  <c:v>-0.67609383337456919</c:v>
                </c:pt>
                <c:pt idx="11">
                  <c:v>-0.85760823659466467</c:v>
                </c:pt>
                <c:pt idx="12">
                  <c:v>4.940622546856227E-2</c:v>
                </c:pt>
                <c:pt idx="15">
                  <c:v>3.5438996245702389E-3</c:v>
                </c:pt>
                <c:pt idx="16">
                  <c:v>-1.4742108917609187E-3</c:v>
                </c:pt>
                <c:pt idx="17">
                  <c:v>-0.38945939197860824</c:v>
                </c:pt>
                <c:pt idx="18">
                  <c:v>-0.37163251195639901</c:v>
                </c:pt>
                <c:pt idx="19">
                  <c:v>3.4995261582349058E-2</c:v>
                </c:pt>
                <c:pt idx="22">
                  <c:v>4.3977261572847801E-3</c:v>
                </c:pt>
                <c:pt idx="23">
                  <c:v>-8.4654903609848731E-2</c:v>
                </c:pt>
                <c:pt idx="24">
                  <c:v>-0.20168201973085331</c:v>
                </c:pt>
                <c:pt idx="25">
                  <c:v>-0.11211847069603209</c:v>
                </c:pt>
                <c:pt idx="26">
                  <c:v>1.3535088937821627E-2</c:v>
                </c:pt>
                <c:pt idx="29">
                  <c:v>-1.2954064916795911E-2</c:v>
                </c:pt>
                <c:pt idx="30">
                  <c:v>-8.6425457527639082E-2</c:v>
                </c:pt>
                <c:pt idx="31">
                  <c:v>-0.21501497214240217</c:v>
                </c:pt>
                <c:pt idx="32">
                  <c:v>-0.10051417709444627</c:v>
                </c:pt>
                <c:pt idx="33">
                  <c:v>3.9558958177376979E-2</c:v>
                </c:pt>
              </c:numCache>
            </c:numRef>
          </c:val>
          <c:smooth val="0"/>
          <c:extLst>
            <c:ext xmlns:c16="http://schemas.microsoft.com/office/drawing/2014/chart" uri="{C3380CC4-5D6E-409C-BE32-E72D297353CC}">
              <c16:uniqueId val="{00000002-48F4-419D-8AE9-2C8676746F20}"/>
            </c:ext>
          </c:extLst>
        </c:ser>
        <c:ser>
          <c:idx val="3"/>
          <c:order val="3"/>
          <c:tx>
            <c:v>zero-line</c:v>
          </c:tx>
          <c:spPr>
            <a:ln w="12700">
              <a:solidFill>
                <a:schemeClr val="tx1"/>
              </a:solidFill>
            </a:ln>
          </c:spPr>
          <c:marker>
            <c:symbol val="none"/>
          </c:marker>
          <c:cat>
            <c:multiLvlStrRef>
              <c:f>'Data 3'!$C$134:$D$168</c:f>
              <c:multiLvlStrCache>
                <c:ptCount val="35"/>
                <c:lvl>
                  <c:pt idx="1">
                    <c:v>ROW*</c:v>
                  </c:pt>
                  <c:pt idx="2">
                    <c:v>CHN</c:v>
                  </c:pt>
                  <c:pt idx="3">
                    <c:v>CAN</c:v>
                  </c:pt>
                  <c:pt idx="4">
                    <c:v>MEX</c:v>
                  </c:pt>
                  <c:pt idx="5">
                    <c:v>USA</c:v>
                  </c:pt>
                  <c:pt idx="8">
                    <c:v>ROW*</c:v>
                  </c:pt>
                  <c:pt idx="9">
                    <c:v>CHN</c:v>
                  </c:pt>
                  <c:pt idx="10">
                    <c:v>CAN</c:v>
                  </c:pt>
                  <c:pt idx="11">
                    <c:v>MEX</c:v>
                  </c:pt>
                  <c:pt idx="12">
                    <c:v>USA</c:v>
                  </c:pt>
                  <c:pt idx="15">
                    <c:v>ROW*</c:v>
                  </c:pt>
                  <c:pt idx="16">
                    <c:v>CHN</c:v>
                  </c:pt>
                  <c:pt idx="17">
                    <c:v>CAN</c:v>
                  </c:pt>
                  <c:pt idx="18">
                    <c:v>MEX</c:v>
                  </c:pt>
                  <c:pt idx="19">
                    <c:v>USA</c:v>
                  </c:pt>
                  <c:pt idx="22">
                    <c:v>ROW*</c:v>
                  </c:pt>
                  <c:pt idx="23">
                    <c:v>CHN</c:v>
                  </c:pt>
                  <c:pt idx="24">
                    <c:v>CAN</c:v>
                  </c:pt>
                  <c:pt idx="25">
                    <c:v>MEX</c:v>
                  </c:pt>
                  <c:pt idx="26">
                    <c:v>USA</c:v>
                  </c:pt>
                  <c:pt idx="29">
                    <c:v>ROW*</c:v>
                  </c:pt>
                  <c:pt idx="30">
                    <c:v>CHN</c:v>
                  </c:pt>
                  <c:pt idx="31">
                    <c:v>CAN</c:v>
                  </c:pt>
                  <c:pt idx="32">
                    <c:v>MEX</c:v>
                  </c:pt>
                  <c:pt idx="33">
                    <c:v>USA</c:v>
                  </c:pt>
                  <c:pt idx="34">
                    <c:v> </c:v>
                  </c:pt>
                </c:lvl>
                <c:lvl>
                  <c:pt idx="0">
                    <c:v>Tighter rules of origin</c:v>
                  </c:pt>
                  <c:pt idx="7">
                    <c:v>Removal USMCA exceptions</c:v>
                  </c:pt>
                  <c:pt idx="14">
                    <c:v>Higher tariffs on non-USMCA compliant</c:v>
                  </c:pt>
                  <c:pt idx="21">
                    <c:v>Targeted tariff coordination</c:v>
                  </c:pt>
                  <c:pt idx="28">
                    <c:v>Coordinated tariffs ("fortress North America")</c:v>
                  </c:pt>
                </c:lvl>
              </c:multiLvlStrCache>
            </c:multiLvlStrRef>
          </c:cat>
          <c:val>
            <c:numRef>
              <c:f>'Data 3'!$H$134:$H$168</c:f>
              <c:numCache>
                <c:formatCode>General</c:formatCode>
                <c:ptCount val="35"/>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numCache>
            </c:numRef>
          </c:val>
          <c:smooth val="0"/>
          <c:extLst>
            <c:ext xmlns:c16="http://schemas.microsoft.com/office/drawing/2014/chart" uri="{C3380CC4-5D6E-409C-BE32-E72D297353CC}">
              <c16:uniqueId val="{00000003-48F4-419D-8AE9-2C8676746F20}"/>
            </c:ext>
          </c:extLst>
        </c:ser>
        <c:dLbls>
          <c:showLegendKey val="0"/>
          <c:showVal val="0"/>
          <c:showCatName val="0"/>
          <c:showSerName val="0"/>
          <c:showPercent val="0"/>
          <c:showBubbleSize val="0"/>
        </c:dLbls>
        <c:marker val="1"/>
        <c:smooth val="0"/>
        <c:axId val="78172975"/>
        <c:axId val="78171055"/>
      </c:lineChart>
      <c:catAx>
        <c:axId val="78256015"/>
        <c:scaling>
          <c:orientation val="minMax"/>
        </c:scaling>
        <c:delete val="0"/>
        <c:axPos val="b"/>
        <c:numFmt formatCode="General" sourceLinked="1"/>
        <c:majorTickMark val="none"/>
        <c:minorTickMark val="none"/>
        <c:tickLblPos val="nextTo"/>
        <c:spPr>
          <a:noFill/>
          <a:ln w="12700" cap="flat" cmpd="sng" algn="ctr">
            <a:solidFill>
              <a:schemeClr val="tx1"/>
            </a:solidFill>
            <a:round/>
          </a:ln>
          <a:effectLst/>
        </c:spPr>
        <c:txPr>
          <a:bodyPr rot="-5400000" vert="horz"/>
          <a:lstStyle/>
          <a:p>
            <a:pPr algn="ctr">
              <a:defRPr lang="en-US" sz="1200" b="0"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en-US"/>
          </a:p>
        </c:txPr>
        <c:crossAx val="78249295"/>
        <c:crossesAt val="-1.25"/>
        <c:auto val="1"/>
        <c:lblAlgn val="ctr"/>
        <c:lblOffset val="100"/>
        <c:noMultiLvlLbl val="0"/>
      </c:catAx>
      <c:valAx>
        <c:axId val="78249295"/>
        <c:scaling>
          <c:orientation val="minMax"/>
          <c:max val="0.75000000000000011"/>
        </c:scaling>
        <c:delete val="0"/>
        <c:axPos val="l"/>
        <c:majorGridlines>
          <c:spPr>
            <a:ln w="9525" cap="flat" cmpd="sng" algn="ctr">
              <a:noFill/>
              <a:round/>
            </a:ln>
            <a:effectLst/>
          </c:spPr>
        </c:majorGridlines>
        <c:numFmt formatCode="General" sourceLinked="1"/>
        <c:majorTickMark val="out"/>
        <c:minorTickMark val="none"/>
        <c:tickLblPos val="nextTo"/>
        <c:spPr>
          <a:noFill/>
          <a:ln w="12700">
            <a:solidFill>
              <a:schemeClr val="tx1"/>
            </a:solidFill>
          </a:ln>
          <a:effectLst/>
        </c:spPr>
        <c:txPr>
          <a:bodyPr rot="-60000000" vert="horz"/>
          <a:lstStyle/>
          <a:p>
            <a:pPr algn="ctr">
              <a:defRPr lang="en-US" sz="1200" b="0" i="0" u="none" strike="noStrike" kern="1200" baseline="0">
                <a:solidFill>
                  <a:srgbClr val="000000"/>
                </a:solidFill>
                <a:latin typeface="Arial" panose="020B0604020202020204" pitchFamily="34" charset="0"/>
                <a:ea typeface="+mn-ea"/>
                <a:cs typeface="Arial" panose="020B0604020202020204" pitchFamily="34" charset="0"/>
              </a:defRPr>
            </a:pPr>
            <a:endParaRPr lang="en-US"/>
          </a:p>
        </c:txPr>
        <c:crossAx val="78256015"/>
        <c:crosses val="autoZero"/>
        <c:crossBetween val="between"/>
        <c:majorUnit val="0.25"/>
      </c:valAx>
      <c:valAx>
        <c:axId val="78171055"/>
        <c:scaling>
          <c:orientation val="minMax"/>
          <c:max val="0.75000000000000011"/>
          <c:min val="-1.25"/>
        </c:scaling>
        <c:delete val="0"/>
        <c:axPos val="r"/>
        <c:numFmt formatCode="General" sourceLinked="1"/>
        <c:majorTickMark val="out"/>
        <c:minorTickMark val="none"/>
        <c:tickLblPos val="nextTo"/>
        <c:spPr>
          <a:ln w="12700">
            <a:solidFill>
              <a:schemeClr val="tx1"/>
            </a:solidFill>
          </a:ln>
        </c:spPr>
        <c:crossAx val="78172975"/>
        <c:crosses val="max"/>
        <c:crossBetween val="between"/>
        <c:majorUnit val="0.25"/>
      </c:valAx>
      <c:catAx>
        <c:axId val="78172975"/>
        <c:scaling>
          <c:orientation val="minMax"/>
        </c:scaling>
        <c:delete val="1"/>
        <c:axPos val="b"/>
        <c:numFmt formatCode="General" sourceLinked="1"/>
        <c:majorTickMark val="out"/>
        <c:minorTickMark val="none"/>
        <c:tickLblPos val="nextTo"/>
        <c:crossAx val="78171055"/>
        <c:crosses val="autoZero"/>
        <c:auto val="1"/>
        <c:lblAlgn val="ctr"/>
        <c:lblOffset val="100"/>
        <c:noMultiLvlLbl val="0"/>
      </c:catAx>
    </c:plotArea>
    <c:legend>
      <c:legendPos val="b"/>
      <c:legendEntry>
        <c:idx val="3"/>
        <c:delete val="1"/>
      </c:legendEntry>
      <c:layout>
        <c:manualLayout>
          <c:xMode val="edge"/>
          <c:yMode val="edge"/>
          <c:x val="5.5273321990530075E-2"/>
          <c:y val="0.14552616344263239"/>
          <c:w val="0.40406213861325579"/>
          <c:h val="9.2474513079299839E-2"/>
        </c:manualLayout>
      </c:layout>
      <c:overlay val="0"/>
      <c:spPr>
        <a:noFill/>
        <a:ln>
          <a:noFill/>
        </a:ln>
        <a:effectLst/>
      </c:spPr>
      <c:txPr>
        <a:bodyPr rot="0" vert="horz"/>
        <a:lstStyle/>
        <a:p>
          <a:pPr>
            <a:defRPr/>
          </a:pPr>
          <a:endParaRPr lang="en-US"/>
        </a:p>
      </c:txPr>
    </c:legend>
    <c:plotVisOnly val="1"/>
    <c:dispBlanksAs val="gap"/>
    <c:showDLblsOverMax val="0"/>
    <c:extLst/>
  </c:chart>
  <c:spPr>
    <a:ln>
      <a:noFill/>
    </a:ln>
  </c:spPr>
  <c:txPr>
    <a:bodyPr/>
    <a:lstStyle/>
    <a:p>
      <a:pPr algn="ctr">
        <a:defRPr lang="en-US" sz="1200" b="0" i="0" u="none" strike="noStrike" kern="1200" baseline="0">
          <a:solidFill>
            <a:srgbClr val="000000"/>
          </a:solidFill>
          <a:latin typeface="Arial" panose="020B0604020202020204" pitchFamily="34" charset="0"/>
          <a:ea typeface="+mn-ea"/>
          <a:cs typeface="Arial" panose="020B0604020202020204" pitchFamily="34" charset="0"/>
        </a:defRPr>
      </a:pPr>
      <a:endParaRPr lang="en-US"/>
    </a:p>
  </c:txPr>
  <c:userShapes r:id="rId1"/>
</c:chartSpace>
</file>

<file path=xl/charts/chart2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5.6397032752410176E-2"/>
          <c:y val="0.16120091923919933"/>
          <c:w val="0.88185794908549453"/>
          <c:h val="0.54134318988041674"/>
        </c:manualLayout>
      </c:layout>
      <c:barChart>
        <c:barDir val="col"/>
        <c:grouping val="stacked"/>
        <c:varyColors val="0"/>
        <c:ser>
          <c:idx val="1"/>
          <c:order val="1"/>
          <c:tx>
            <c:strRef>
              <c:f>'Data 2'!$B$5</c:f>
              <c:strCache>
                <c:ptCount val="1"/>
                <c:pt idx="0">
                  <c:v>Contribution from real factor income (excl. transfers)</c:v>
                </c:pt>
              </c:strCache>
            </c:strRef>
          </c:tx>
          <c:spPr>
            <a:solidFill>
              <a:srgbClr val="C3362B"/>
            </a:solidFill>
          </c:spPr>
          <c:invertIfNegative val="0"/>
          <c:cat>
            <c:strRef>
              <c:f>'Data 2'!$I$3:$L$3</c:f>
              <c:strCache>
                <c:ptCount val="4"/>
                <c:pt idx="0">
                  <c:v>CHN</c:v>
                </c:pt>
                <c:pt idx="1">
                  <c:v>CAN</c:v>
                </c:pt>
                <c:pt idx="2">
                  <c:v>MEX</c:v>
                </c:pt>
                <c:pt idx="3">
                  <c:v>USA</c:v>
                </c:pt>
              </c:strCache>
            </c:strRef>
          </c:cat>
          <c:val>
            <c:numRef>
              <c:f>'Data 2'!$C$5:$L$5</c:f>
              <c:numCache>
                <c:formatCode>General</c:formatCode>
                <c:ptCount val="10"/>
                <c:pt idx="0">
                  <c:v>-8.0440253432669556E-2</c:v>
                </c:pt>
                <c:pt idx="1">
                  <c:v>6.2840791388636186E-2</c:v>
                </c:pt>
                <c:pt idx="2">
                  <c:v>-3.6557797193494702E-2</c:v>
                </c:pt>
                <c:pt idx="3">
                  <c:v>-9.236909502559193E-2</c:v>
                </c:pt>
                <c:pt idx="4">
                  <c:v>-0.12553747294062861</c:v>
                </c:pt>
                <c:pt idx="5">
                  <c:v>-0.18681984828476866</c:v>
                </c:pt>
                <c:pt idx="6">
                  <c:v>-0.16524867181180311</c:v>
                </c:pt>
                <c:pt idx="7">
                  <c:v>-0.30275986620007178</c:v>
                </c:pt>
                <c:pt idx="8">
                  <c:v>-0.43545415857016972</c:v>
                </c:pt>
                <c:pt idx="9">
                  <c:v>-0.38780618059367561</c:v>
                </c:pt>
              </c:numCache>
            </c:numRef>
          </c:val>
          <c:extLst>
            <c:ext xmlns:c16="http://schemas.microsoft.com/office/drawing/2014/chart" uri="{C3380CC4-5D6E-409C-BE32-E72D297353CC}">
              <c16:uniqueId val="{00000000-44D2-4503-BE32-C8DDA58F6AF5}"/>
            </c:ext>
          </c:extLst>
        </c:ser>
        <c:ser>
          <c:idx val="2"/>
          <c:order val="2"/>
          <c:tx>
            <c:strRef>
              <c:f>'Data 2'!$B$6</c:f>
              <c:strCache>
                <c:ptCount val="1"/>
                <c:pt idx="0">
                  <c:v>Contribution from real tariff revenue</c:v>
                </c:pt>
              </c:strCache>
            </c:strRef>
          </c:tx>
          <c:spPr>
            <a:solidFill>
              <a:srgbClr val="6DBDE1"/>
            </a:solidFill>
          </c:spPr>
          <c:invertIfNegative val="0"/>
          <c:cat>
            <c:strRef>
              <c:f>'Data 2'!$I$3:$L$3</c:f>
              <c:strCache>
                <c:ptCount val="4"/>
                <c:pt idx="0">
                  <c:v>CHN</c:v>
                </c:pt>
                <c:pt idx="1">
                  <c:v>CAN</c:v>
                </c:pt>
                <c:pt idx="2">
                  <c:v>MEX</c:v>
                </c:pt>
                <c:pt idx="3">
                  <c:v>USA</c:v>
                </c:pt>
              </c:strCache>
            </c:strRef>
          </c:cat>
          <c:val>
            <c:numRef>
              <c:f>'Data 2'!$C$6:$L$6</c:f>
              <c:numCache>
                <c:formatCode>General</c:formatCode>
                <c:ptCount val="10"/>
                <c:pt idx="0">
                  <c:v>-2.7895836895200088E-3</c:v>
                </c:pt>
                <c:pt idx="1">
                  <c:v>1.7131793703055953E-2</c:v>
                </c:pt>
                <c:pt idx="2">
                  <c:v>-3.0825074187148735E-3</c:v>
                </c:pt>
                <c:pt idx="3">
                  <c:v>-1.8141612585940714E-3</c:v>
                </c:pt>
                <c:pt idx="4">
                  <c:v>-2.063843944720728E-2</c:v>
                </c:pt>
                <c:pt idx="5">
                  <c:v>-1.640227452670634E-2</c:v>
                </c:pt>
                <c:pt idx="6">
                  <c:v>-1.2381994524556045E-2</c:v>
                </c:pt>
                <c:pt idx="7">
                  <c:v>1.6158738093748792E-2</c:v>
                </c:pt>
                <c:pt idx="8">
                  <c:v>-5.4072133621130447E-2</c:v>
                </c:pt>
                <c:pt idx="9">
                  <c:v>0.43851898498098513</c:v>
                </c:pt>
              </c:numCache>
            </c:numRef>
          </c:val>
          <c:extLst>
            <c:ext xmlns:c16="http://schemas.microsoft.com/office/drawing/2014/chart" uri="{C3380CC4-5D6E-409C-BE32-E72D297353CC}">
              <c16:uniqueId val="{00000001-44D2-4503-BE32-C8DDA58F6AF5}"/>
            </c:ext>
          </c:extLst>
        </c:ser>
        <c:dLbls>
          <c:showLegendKey val="0"/>
          <c:showVal val="0"/>
          <c:showCatName val="0"/>
          <c:showSerName val="0"/>
          <c:showPercent val="0"/>
          <c:showBubbleSize val="0"/>
        </c:dLbls>
        <c:gapWidth val="104"/>
        <c:overlap val="100"/>
        <c:axId val="418509040"/>
        <c:axId val="418508080"/>
      </c:barChart>
      <c:lineChart>
        <c:grouping val="standard"/>
        <c:varyColors val="0"/>
        <c:ser>
          <c:idx val="0"/>
          <c:order val="0"/>
          <c:tx>
            <c:strRef>
              <c:f>'Data 2'!$B$4</c:f>
              <c:strCache>
                <c:ptCount val="1"/>
                <c:pt idx="0">
                  <c:v>Percent change in consumption</c:v>
                </c:pt>
              </c:strCache>
            </c:strRef>
          </c:tx>
          <c:spPr>
            <a:ln w="38100">
              <a:noFill/>
            </a:ln>
          </c:spPr>
          <c:marker>
            <c:symbol val="diamond"/>
            <c:size val="9"/>
            <c:spPr>
              <a:solidFill>
                <a:schemeClr val="tx1"/>
              </a:solidFill>
              <a:ln>
                <a:solidFill>
                  <a:schemeClr val="tx1"/>
                </a:solidFill>
              </a:ln>
            </c:spPr>
          </c:marker>
          <c:dLbls>
            <c:dLbl>
              <c:idx val="0"/>
              <c:layout>
                <c:manualLayout>
                  <c:x val="5.3554101665253089E-3"/>
                  <c:y val="2.597855202030866E-2"/>
                </c:manualLayout>
              </c:layout>
              <c:numFmt formatCode="#,##0.00" sourceLinked="0"/>
              <c:spPr>
                <a:noFill/>
                <a:ln>
                  <a:noFill/>
                </a:ln>
                <a:effectLst/>
              </c:spPr>
              <c:txPr>
                <a:bodyPr wrap="square" lIns="38100" tIns="19050" rIns="38100" bIns="19050" anchor="ctr">
                  <a:noAutofit/>
                </a:bodyPr>
                <a:lstStyle/>
                <a:p>
                  <a:pPr>
                    <a:defRPr/>
                  </a:pPr>
                  <a:endParaRPr lang="en-US"/>
                </a:p>
              </c:txPr>
              <c:showLegendKey val="0"/>
              <c:showVal val="1"/>
              <c:showCatName val="0"/>
              <c:showSerName val="0"/>
              <c:showPercent val="0"/>
              <c:showBubbleSize val="0"/>
              <c:extLst>
                <c:ext xmlns:c15="http://schemas.microsoft.com/office/drawing/2012/chart" uri="{CE6537A1-D6FC-4f65-9D91-7224C49458BB}">
                  <c15:layout>
                    <c:manualLayout>
                      <c:w val="5.7980273735253648E-2"/>
                      <c:h val="9.1610209965860653E-2"/>
                    </c:manualLayout>
                  </c15:layout>
                </c:ext>
                <c:ext xmlns:c16="http://schemas.microsoft.com/office/drawing/2014/chart" uri="{C3380CC4-5D6E-409C-BE32-E72D297353CC}">
                  <c16:uniqueId val="{00000000-A585-4F21-BF8F-FEABE1BEBF98}"/>
                </c:ext>
              </c:extLst>
            </c:dLbl>
            <c:dLbl>
              <c:idx val="1"/>
              <c:layout>
                <c:manualLayout>
                  <c:x val="4.0109890572638451E-3"/>
                  <c:y val="-4.3258762723261854E-17"/>
                </c:manualLayout>
              </c:layout>
              <c:numFmt formatCode="#,##0.00" sourceLinked="0"/>
              <c:spPr>
                <a:noFill/>
                <a:ln>
                  <a:noFill/>
                </a:ln>
                <a:effectLst/>
              </c:spPr>
              <c:txPr>
                <a:bodyPr wrap="square" lIns="38100" tIns="19050" rIns="38100" bIns="19050" anchor="ctr">
                  <a:noAutofit/>
                </a:bodyPr>
                <a:lstStyle/>
                <a:p>
                  <a:pPr>
                    <a:defRPr/>
                  </a:pPr>
                  <a:endParaRPr lang="en-US"/>
                </a:p>
              </c:txPr>
              <c:showLegendKey val="0"/>
              <c:showVal val="1"/>
              <c:showCatName val="0"/>
              <c:showSerName val="0"/>
              <c:showPercent val="0"/>
              <c:showBubbleSize val="0"/>
              <c:extLst>
                <c:ext xmlns:c15="http://schemas.microsoft.com/office/drawing/2012/chart" uri="{CE6537A1-D6FC-4f65-9D91-7224C49458BB}">
                  <c15:layout>
                    <c:manualLayout>
                      <c:w val="5.6635165488565842E-2"/>
                      <c:h val="6.0889471129040737E-2"/>
                    </c:manualLayout>
                  </c15:layout>
                </c:ext>
                <c:ext xmlns:c16="http://schemas.microsoft.com/office/drawing/2014/chart" uri="{C3380CC4-5D6E-409C-BE32-E72D297353CC}">
                  <c16:uniqueId val="{00000001-A585-4F21-BF8F-FEABE1BEBF98}"/>
                </c:ext>
              </c:extLst>
            </c:dLbl>
            <c:dLbl>
              <c:idx val="2"/>
              <c:layout>
                <c:manualLayout>
                  <c:x val="-1.0695918181718698E-2"/>
                  <c:y val="2.8315246502549015E-2"/>
                </c:manualLayout>
              </c:layout>
              <c:numFmt formatCode="#,##0.00" sourceLinked="0"/>
              <c:spPr>
                <a:noFill/>
                <a:ln>
                  <a:noFill/>
                </a:ln>
                <a:effectLst/>
              </c:spPr>
              <c:txPr>
                <a:bodyPr wrap="square" lIns="38100" tIns="19050" rIns="38100" bIns="19050" anchor="ctr">
                  <a:noAutofit/>
                </a:bodyPr>
                <a:lstStyle/>
                <a:p>
                  <a:pPr>
                    <a:defRPr/>
                  </a:pPr>
                  <a:endParaRPr lang="en-US"/>
                </a:p>
              </c:txPr>
              <c:showLegendKey val="0"/>
              <c:showVal val="1"/>
              <c:showCatName val="0"/>
              <c:showSerName val="0"/>
              <c:showPercent val="0"/>
              <c:showBubbleSize val="0"/>
              <c:extLst>
                <c:ext xmlns:c15="http://schemas.microsoft.com/office/drawing/2012/chart" uri="{CE6537A1-D6FC-4f65-9D91-7224C49458BB}">
                  <c15:layout>
                    <c:manualLayout>
                      <c:w val="5.2617438811888184E-2"/>
                      <c:h val="0.10100260540288059"/>
                    </c:manualLayout>
                  </c15:layout>
                </c:ext>
                <c:ext xmlns:c16="http://schemas.microsoft.com/office/drawing/2014/chart" uri="{C3380CC4-5D6E-409C-BE32-E72D297353CC}">
                  <c16:uniqueId val="{00000002-A585-4F21-BF8F-FEABE1BEBF98}"/>
                </c:ext>
              </c:extLst>
            </c:dLbl>
            <c:dLbl>
              <c:idx val="3"/>
              <c:layout>
                <c:manualLayout>
                  <c:x val="-4.3458564670389117E-2"/>
                  <c:y val="4.9554177409239772E-2"/>
                </c:manualLayout>
              </c:layout>
              <c:numFmt formatCode="#,##0.00" sourceLinked="0"/>
              <c:spPr>
                <a:noFill/>
                <a:ln>
                  <a:noFill/>
                </a:ln>
                <a:effectLst/>
              </c:spPr>
              <c:txPr>
                <a:bodyPr wrap="square" lIns="38100" tIns="19050" rIns="38100" bIns="19050" anchor="ctr">
                  <a:noAutofit/>
                </a:bodyPr>
                <a:lstStyle/>
                <a:p>
                  <a:pPr>
                    <a:defRPr/>
                  </a:pPr>
                  <a:endParaRPr lang="en-US"/>
                </a:p>
              </c:txPr>
              <c:showLegendKey val="0"/>
              <c:showVal val="1"/>
              <c:showCatName val="0"/>
              <c:showSerName val="0"/>
              <c:showPercent val="0"/>
              <c:showBubbleSize val="0"/>
              <c:extLst>
                <c:ext xmlns:c15="http://schemas.microsoft.com/office/drawing/2012/chart" uri="{CE6537A1-D6FC-4f65-9D91-7224C49458BB}">
                  <c15:layout>
                    <c:manualLayout>
                      <c:w val="5.9306212601057763E-2"/>
                      <c:h val="9.3923861287250596E-2"/>
                    </c:manualLayout>
                  </c15:layout>
                </c:ext>
                <c:ext xmlns:c16="http://schemas.microsoft.com/office/drawing/2014/chart" uri="{C3380CC4-5D6E-409C-BE32-E72D297353CC}">
                  <c16:uniqueId val="{00000003-A585-4F21-BF8F-FEABE1BEBF98}"/>
                </c:ext>
              </c:extLst>
            </c:dLbl>
            <c:dLbl>
              <c:idx val="4"/>
              <c:layout>
                <c:manualLayout>
                  <c:x val="-2.6071376234563435E-2"/>
                  <c:y val="3.8933243309476638E-2"/>
                </c:manualLayout>
              </c:layout>
              <c:numFmt formatCode="#,##0.00" sourceLinked="0"/>
              <c:spPr>
                <a:noFill/>
                <a:ln>
                  <a:noFill/>
                </a:ln>
                <a:effectLst/>
              </c:spPr>
              <c:txPr>
                <a:bodyPr wrap="square" lIns="38100" tIns="19050" rIns="38100" bIns="19050" anchor="ctr">
                  <a:noAutofit/>
                </a:bodyPr>
                <a:lstStyle/>
                <a:p>
                  <a:pPr>
                    <a:defRPr/>
                  </a:pPr>
                  <a:endParaRPr lang="en-US"/>
                </a:p>
              </c:txPr>
              <c:showLegendKey val="0"/>
              <c:showVal val="1"/>
              <c:showCatName val="0"/>
              <c:showSerName val="0"/>
              <c:showPercent val="0"/>
              <c:showBubbleSize val="0"/>
              <c:extLst>
                <c:ext xmlns:c15="http://schemas.microsoft.com/office/drawing/2012/chart" uri="{CE6537A1-D6FC-4f65-9D91-7224C49458BB}">
                  <c15:layout>
                    <c:manualLayout>
                      <c:w val="4.9943446107045604E-2"/>
                      <c:h val="9.3923817001614729E-2"/>
                    </c:manualLayout>
                  </c15:layout>
                </c:ext>
                <c:ext xmlns:c16="http://schemas.microsoft.com/office/drawing/2014/chart" uri="{C3380CC4-5D6E-409C-BE32-E72D297353CC}">
                  <c16:uniqueId val="{00000004-A585-4F21-BF8F-FEABE1BEBF98}"/>
                </c:ext>
              </c:extLst>
            </c:dLbl>
            <c:dLbl>
              <c:idx val="5"/>
              <c:layout>
                <c:manualLayout>
                  <c:x val="-1.7380952581476768E-2"/>
                  <c:y val="4.4832326541350352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A585-4F21-BF8F-FEABE1BEBF98}"/>
                </c:ext>
              </c:extLst>
            </c:dLbl>
            <c:dLbl>
              <c:idx val="6"/>
              <c:layout>
                <c:manualLayout>
                  <c:x val="-2.3397436167372571E-2"/>
                  <c:y val="3.7753538140084579E-2"/>
                </c:manualLayout>
              </c:layout>
              <c:numFmt formatCode="#,##0.00" sourceLinked="0"/>
              <c:spPr>
                <a:noFill/>
                <a:ln>
                  <a:noFill/>
                </a:ln>
                <a:effectLst/>
              </c:spPr>
              <c:txPr>
                <a:bodyPr wrap="square" lIns="38100" tIns="19050" rIns="38100" bIns="19050" anchor="ctr">
                  <a:noAutofit/>
                </a:bodyPr>
                <a:lstStyle/>
                <a:p>
                  <a:pPr>
                    <a:defRPr/>
                  </a:pPr>
                  <a:endParaRPr lang="en-US"/>
                </a:p>
              </c:txPr>
              <c:showLegendKey val="0"/>
              <c:showVal val="1"/>
              <c:showCatName val="0"/>
              <c:showSerName val="0"/>
              <c:showPercent val="0"/>
              <c:showBubbleSize val="0"/>
              <c:extLst>
                <c:ext xmlns:c15="http://schemas.microsoft.com/office/drawing/2012/chart" uri="{CE6537A1-D6FC-4f65-9D91-7224C49458BB}">
                  <c15:layout>
                    <c:manualLayout>
                      <c:w val="4.8606449754624324E-2"/>
                      <c:h val="6.7968259530306593E-2"/>
                    </c:manualLayout>
                  </c15:layout>
                </c:ext>
                <c:ext xmlns:c16="http://schemas.microsoft.com/office/drawing/2014/chart" uri="{C3380CC4-5D6E-409C-BE32-E72D297353CC}">
                  <c16:uniqueId val="{00000006-A585-4F21-BF8F-FEABE1BEBF98}"/>
                </c:ext>
              </c:extLst>
            </c:dLbl>
            <c:dLbl>
              <c:idx val="7"/>
              <c:layout>
                <c:manualLayout>
                  <c:x val="-2.0718246266163982E-2"/>
                  <c:y val="4.8392272756094909E-2"/>
                </c:manualLayout>
              </c:layout>
              <c:numFmt formatCode="#,##0.00" sourceLinked="0"/>
              <c:spPr>
                <a:noFill/>
                <a:ln>
                  <a:noFill/>
                </a:ln>
                <a:effectLst/>
              </c:spPr>
              <c:txPr>
                <a:bodyPr wrap="square" lIns="38100" tIns="19050" rIns="38100" bIns="19050" anchor="ctr">
                  <a:noAutofit/>
                </a:bodyPr>
                <a:lstStyle/>
                <a:p>
                  <a:pPr>
                    <a:defRPr/>
                  </a:pPr>
                  <a:endParaRPr lang="en-US"/>
                </a:p>
              </c:txPr>
              <c:showLegendKey val="0"/>
              <c:showVal val="1"/>
              <c:showCatName val="0"/>
              <c:showSerName val="0"/>
              <c:showPercent val="0"/>
              <c:showBubbleSize val="0"/>
              <c:extLst>
                <c:ext xmlns:c15="http://schemas.microsoft.com/office/drawing/2012/chart" uri="{CE6537A1-D6FC-4f65-9D91-7224C49458BB}">
                  <c15:layout>
                    <c:manualLayout>
                      <c:w val="5.3964829557041696E-2"/>
                      <c:h val="7.0368773897313802E-2"/>
                    </c:manualLayout>
                  </c15:layout>
                </c:ext>
                <c:ext xmlns:c16="http://schemas.microsoft.com/office/drawing/2014/chart" uri="{C3380CC4-5D6E-409C-BE32-E72D297353CC}">
                  <c16:uniqueId val="{00000007-A585-4F21-BF8F-FEABE1BEBF98}"/>
                </c:ext>
              </c:extLst>
            </c:dLbl>
            <c:dLbl>
              <c:idx val="8"/>
              <c:layout>
                <c:manualLayout>
                  <c:x val="4.0109890572638694E-3"/>
                  <c:y val="1.8876769070042203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8-A585-4F21-BF8F-FEABE1BEBF98}"/>
                </c:ext>
              </c:extLst>
            </c:dLbl>
            <c:dLbl>
              <c:idx val="9"/>
              <c:layout>
                <c:manualLayout>
                  <c:x val="-6.6849817621064497E-2"/>
                  <c:y val="-3.5393942006329289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9-A585-4F21-BF8F-FEABE1BEBF98}"/>
                </c:ext>
              </c:extLst>
            </c:dLbl>
            <c:numFmt formatCode="#,##0.00" sourceLinked="0"/>
            <c:spPr>
              <a:noFill/>
              <a:ln>
                <a:noFill/>
              </a:ln>
              <a:effectLst/>
            </c:spPr>
            <c:showLegendKey val="0"/>
            <c:showVal val="1"/>
            <c:showCatName val="0"/>
            <c:showSerName val="0"/>
            <c:showPercent val="0"/>
            <c:showBubbleSize val="0"/>
            <c:showLeaderLines val="0"/>
            <c:extLst>
              <c:ext xmlns:c15="http://schemas.microsoft.com/office/drawing/2012/chart" uri="{CE6537A1-D6FC-4f65-9D91-7224C49458BB}">
                <c15:showLeaderLines val="1"/>
              </c:ext>
            </c:extLst>
          </c:dLbls>
          <c:cat>
            <c:strRef>
              <c:f>'Data 2'!$C$2:$L$2</c:f>
              <c:strCache>
                <c:ptCount val="10"/>
                <c:pt idx="0">
                  <c:v>ROW</c:v>
                </c:pt>
                <c:pt idx="1">
                  <c:v>India</c:v>
                </c:pt>
                <c:pt idx="2">
                  <c:v>EU</c:v>
                </c:pt>
                <c:pt idx="3">
                  <c:v>Japan</c:v>
                </c:pt>
                <c:pt idx="4">
                  <c:v>Brazil</c:v>
                </c:pt>
                <c:pt idx="5">
                  <c:v>Korea</c:v>
                </c:pt>
                <c:pt idx="6">
                  <c:v>China</c:v>
                </c:pt>
                <c:pt idx="7">
                  <c:v>Canada</c:v>
                </c:pt>
                <c:pt idx="8">
                  <c:v>Mexico</c:v>
                </c:pt>
                <c:pt idx="9">
                  <c:v>U.S.</c:v>
                </c:pt>
              </c:strCache>
            </c:strRef>
          </c:cat>
          <c:val>
            <c:numRef>
              <c:f>'Data 2'!$C$4:$L$4</c:f>
              <c:numCache>
                <c:formatCode>General</c:formatCode>
                <c:ptCount val="10"/>
                <c:pt idx="0">
                  <c:v>-8.3229837122189565E-2</c:v>
                </c:pt>
                <c:pt idx="1">
                  <c:v>7.9972585091692139E-2</c:v>
                </c:pt>
                <c:pt idx="2">
                  <c:v>-3.9640304612209576E-2</c:v>
                </c:pt>
                <c:pt idx="3">
                  <c:v>-9.4183256284186001E-2</c:v>
                </c:pt>
                <c:pt idx="4">
                  <c:v>-0.14617591238783589</c:v>
                </c:pt>
                <c:pt idx="5">
                  <c:v>-0.203222122811475</c:v>
                </c:pt>
                <c:pt idx="6">
                  <c:v>-0.17763066633635916</c:v>
                </c:pt>
                <c:pt idx="7">
                  <c:v>-0.28660112810632299</c:v>
                </c:pt>
                <c:pt idx="8">
                  <c:v>-0.48952629219130017</c:v>
                </c:pt>
                <c:pt idx="9">
                  <c:v>5.0712804387309518E-2</c:v>
                </c:pt>
              </c:numCache>
            </c:numRef>
          </c:val>
          <c:smooth val="0"/>
          <c:extLst>
            <c:ext xmlns:c16="http://schemas.microsoft.com/office/drawing/2014/chart" uri="{C3380CC4-5D6E-409C-BE32-E72D297353CC}">
              <c16:uniqueId val="{00000002-44D2-4503-BE32-C8DDA58F6AF5}"/>
            </c:ext>
          </c:extLst>
        </c:ser>
        <c:dLbls>
          <c:showLegendKey val="0"/>
          <c:showVal val="0"/>
          <c:showCatName val="0"/>
          <c:showSerName val="0"/>
          <c:showPercent val="0"/>
          <c:showBubbleSize val="0"/>
        </c:dLbls>
        <c:marker val="1"/>
        <c:smooth val="0"/>
        <c:axId val="471204720"/>
        <c:axId val="471203544"/>
      </c:lineChart>
      <c:catAx>
        <c:axId val="471204720"/>
        <c:scaling>
          <c:orientation val="minMax"/>
        </c:scaling>
        <c:delete val="0"/>
        <c:axPos val="b"/>
        <c:numFmt formatCode="0%" sourceLinked="0"/>
        <c:majorTickMark val="out"/>
        <c:minorTickMark val="none"/>
        <c:tickLblPos val="low"/>
        <c:spPr>
          <a:ln w="12700">
            <a:solidFill>
              <a:srgbClr val="1E1E20"/>
            </a:solidFill>
          </a:ln>
        </c:spPr>
        <c:crossAx val="471203544"/>
        <c:crosses val="autoZero"/>
        <c:auto val="1"/>
        <c:lblAlgn val="ctr"/>
        <c:lblOffset val="100"/>
        <c:noMultiLvlLbl val="0"/>
      </c:catAx>
      <c:valAx>
        <c:axId val="471203544"/>
        <c:scaling>
          <c:orientation val="minMax"/>
          <c:max val="0.5"/>
          <c:min val="-0.5"/>
        </c:scaling>
        <c:delete val="0"/>
        <c:axPos val="l"/>
        <c:numFmt formatCode="General" sourceLinked="0"/>
        <c:majorTickMark val="out"/>
        <c:minorTickMark val="none"/>
        <c:tickLblPos val="nextTo"/>
        <c:spPr>
          <a:ln w="12700">
            <a:solidFill>
              <a:srgbClr val="000000"/>
            </a:solidFill>
          </a:ln>
        </c:spPr>
        <c:crossAx val="471204720"/>
        <c:crosses val="autoZero"/>
        <c:crossBetween val="between"/>
        <c:majorUnit val="0.25"/>
      </c:valAx>
      <c:valAx>
        <c:axId val="418508080"/>
        <c:scaling>
          <c:orientation val="minMax"/>
          <c:min val="-0.5"/>
        </c:scaling>
        <c:delete val="0"/>
        <c:axPos val="r"/>
        <c:numFmt formatCode="General" sourceLinked="1"/>
        <c:majorTickMark val="out"/>
        <c:minorTickMark val="none"/>
        <c:tickLblPos val="nextTo"/>
        <c:spPr>
          <a:ln w="12700">
            <a:solidFill>
              <a:schemeClr val="tx1"/>
            </a:solidFill>
          </a:ln>
        </c:spPr>
        <c:crossAx val="418509040"/>
        <c:crosses val="max"/>
        <c:crossBetween val="between"/>
        <c:majorUnit val="0.25"/>
      </c:valAx>
      <c:catAx>
        <c:axId val="418509040"/>
        <c:scaling>
          <c:orientation val="minMax"/>
        </c:scaling>
        <c:delete val="1"/>
        <c:axPos val="b"/>
        <c:numFmt formatCode="General" sourceLinked="1"/>
        <c:majorTickMark val="out"/>
        <c:minorTickMark val="none"/>
        <c:tickLblPos val="nextTo"/>
        <c:crossAx val="418508080"/>
        <c:crosses val="autoZero"/>
        <c:auto val="1"/>
        <c:lblAlgn val="ctr"/>
        <c:lblOffset val="100"/>
        <c:noMultiLvlLbl val="0"/>
      </c:catAx>
      <c:spPr>
        <a:noFill/>
        <a:ln>
          <a:noFill/>
        </a:ln>
      </c:spPr>
    </c:plotArea>
    <c:legend>
      <c:legendPos val="r"/>
      <c:layout>
        <c:manualLayout>
          <c:xMode val="edge"/>
          <c:yMode val="edge"/>
          <c:x val="5.6751157361611203E-2"/>
          <c:y val="0.19350531238904189"/>
          <c:w val="0.27983972355214393"/>
          <c:h val="0.13681250696253253"/>
        </c:manualLayout>
      </c:layout>
      <c:overlay val="0"/>
    </c:legend>
    <c:plotVisOnly val="1"/>
    <c:dispBlanksAs val="gap"/>
    <c:showDLblsOverMax val="0"/>
  </c:chart>
  <c:spPr>
    <a:solidFill>
      <a:srgbClr val="FFFFFF"/>
    </a:solidFill>
    <a:ln>
      <a:noFill/>
    </a:ln>
  </c:spPr>
  <c:txPr>
    <a:bodyPr/>
    <a:lstStyle/>
    <a:p>
      <a:pPr algn="ctr">
        <a:defRPr lang="en-US" sz="1200" b="0" i="0" u="none" strike="noStrike" kern="1200" baseline="0">
          <a:solidFill>
            <a:srgbClr val="000000"/>
          </a:solidFill>
          <a:latin typeface="Arial" panose="020B0604020202020204" pitchFamily="34" charset="0"/>
          <a:ea typeface="+mn-ea"/>
          <a:cs typeface="Arial" panose="020B0604020202020204" pitchFamily="34" charset="0"/>
        </a:defRPr>
      </a:pPr>
      <a:endParaRPr lang="en-US"/>
    </a:p>
  </c:txPr>
  <c:userShapes r:id="rId1"/>
</c:chartSpace>
</file>

<file path=xl/charts/chart2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4.9950313843168351E-2"/>
          <c:y val="0.1115303140298952"/>
          <c:w val="0.94859589591799487"/>
          <c:h val="0.70205897135198525"/>
        </c:manualLayout>
      </c:layout>
      <c:barChart>
        <c:barDir val="bar"/>
        <c:grouping val="clustered"/>
        <c:varyColors val="0"/>
        <c:dLbls>
          <c:showLegendKey val="0"/>
          <c:showVal val="0"/>
          <c:showCatName val="0"/>
          <c:showSerName val="0"/>
          <c:showPercent val="0"/>
          <c:showBubbleSize val="0"/>
        </c:dLbls>
        <c:gapWidth val="104"/>
        <c:axId val="471204720"/>
        <c:axId val="471203544"/>
        <c:extLst>
          <c:ext xmlns:c15="http://schemas.microsoft.com/office/drawing/2012/chart" uri="{02D57815-91ED-43cb-92C2-25804820EDAC}">
            <c15:filteredBarSeries>
              <c15:ser>
                <c:idx val="0"/>
                <c:order val="0"/>
                <c:tx>
                  <c:strRef>
                    <c:extLst>
                      <c:ext uri="{02D57815-91ED-43cb-92C2-25804820EDAC}">
                        <c15:formulaRef>
                          <c15:sqref>'Data 2'!$B$4</c15:sqref>
                        </c15:formulaRef>
                      </c:ext>
                    </c:extLst>
                    <c:strCache>
                      <c:ptCount val="1"/>
                      <c:pt idx="0">
                        <c:v>Percent change in consumption</c:v>
                      </c:pt>
                    </c:strCache>
                  </c:strRef>
                </c:tx>
                <c:spPr>
                  <a:solidFill>
                    <a:srgbClr val="FBB040"/>
                  </a:solidFill>
                </c:spPr>
                <c:invertIfNegative val="0"/>
                <c:dLbls>
                  <c:numFmt formatCode="#,##0.0" sourceLinked="0"/>
                  <c:spPr>
                    <a:noFill/>
                    <a:ln>
                      <a:noFill/>
                    </a:ln>
                    <a:effectLst/>
                  </c:spPr>
                  <c:txPr>
                    <a:bodyPr wrap="square" lIns="38100" tIns="19050" rIns="38100" bIns="19050" anchor="ctr">
                      <a:spAutoFit/>
                    </a:bodyPr>
                    <a:lstStyle/>
                    <a:p>
                      <a:pPr>
                        <a:defRPr sz="1200">
                          <a:solidFill>
                            <a:srgbClr val="FBB040"/>
                          </a:solidFill>
                          <a:latin typeface="Arial" panose="020B0604020202020204" pitchFamily="34" charset="0"/>
                          <a:cs typeface="Arial" panose="020B0604020202020204" pitchFamily="34" charset="0"/>
                        </a:defRPr>
                      </a:pPr>
                      <a:endParaRPr lang="en-US"/>
                    </a:p>
                  </c:txPr>
                  <c:showLegendKey val="0"/>
                  <c:showVal val="1"/>
                  <c:showCatName val="0"/>
                  <c:showSerName val="0"/>
                  <c:showPercent val="0"/>
                  <c:showBubbleSize val="0"/>
                  <c:showLeaderLines val="0"/>
                  <c:extLst>
                    <c:ext uri="{CE6537A1-D6FC-4f65-9D91-7224C49458BB}">
                      <c15:showLeaderLines val="1"/>
                    </c:ext>
                  </c:extLst>
                </c:dLbls>
                <c:cat>
                  <c:strRef>
                    <c:extLst>
                      <c:ext uri="{02D57815-91ED-43cb-92C2-25804820EDAC}">
                        <c15:formulaRef>
                          <c15:sqref>'Data 2'!$I$3:$L$3</c15:sqref>
                        </c15:formulaRef>
                      </c:ext>
                    </c:extLst>
                    <c:strCache>
                      <c:ptCount val="4"/>
                      <c:pt idx="0">
                        <c:v>CHN</c:v>
                      </c:pt>
                      <c:pt idx="1">
                        <c:v>CAN</c:v>
                      </c:pt>
                      <c:pt idx="2">
                        <c:v>MEX</c:v>
                      </c:pt>
                      <c:pt idx="3">
                        <c:v>USA</c:v>
                      </c:pt>
                    </c:strCache>
                  </c:strRef>
                </c:cat>
                <c:val>
                  <c:numRef>
                    <c:extLst>
                      <c:ext uri="{02D57815-91ED-43cb-92C2-25804820EDAC}">
                        <c15:formulaRef>
                          <c15:sqref>'Data 2'!$I$4:$L$4</c15:sqref>
                        </c15:formulaRef>
                      </c:ext>
                    </c:extLst>
                    <c:numCache>
                      <c:formatCode>General</c:formatCode>
                      <c:ptCount val="4"/>
                      <c:pt idx="0">
                        <c:v>-0.17763066633635916</c:v>
                      </c:pt>
                      <c:pt idx="1">
                        <c:v>-0.28660112810632299</c:v>
                      </c:pt>
                      <c:pt idx="2">
                        <c:v>-0.48952629219130017</c:v>
                      </c:pt>
                      <c:pt idx="3">
                        <c:v>5.0712804387309518E-2</c:v>
                      </c:pt>
                    </c:numCache>
                  </c:numRef>
                </c:val>
                <c:extLst>
                  <c:ext xmlns:c16="http://schemas.microsoft.com/office/drawing/2014/chart" uri="{C3380CC4-5D6E-409C-BE32-E72D297353CC}">
                    <c16:uniqueId val="{00000000-D648-4649-8DF8-A65F4601120F}"/>
                  </c:ext>
                </c:extLst>
              </c15:ser>
            </c15:filteredBarSeries>
          </c:ext>
        </c:extLst>
      </c:barChart>
      <c:catAx>
        <c:axId val="471204720"/>
        <c:scaling>
          <c:orientation val="minMax"/>
        </c:scaling>
        <c:delete val="0"/>
        <c:axPos val="l"/>
        <c:numFmt formatCode="0%" sourceLinked="0"/>
        <c:majorTickMark val="out"/>
        <c:minorTickMark val="none"/>
        <c:tickLblPos val="low"/>
        <c:spPr>
          <a:ln w="12700">
            <a:solidFill>
              <a:srgbClr val="1E1E20"/>
            </a:solidFill>
          </a:ln>
        </c:spPr>
        <c:crossAx val="471203544"/>
        <c:crosses val="autoZero"/>
        <c:auto val="1"/>
        <c:lblAlgn val="ctr"/>
        <c:lblOffset val="100"/>
        <c:noMultiLvlLbl val="0"/>
      </c:catAx>
      <c:valAx>
        <c:axId val="471203544"/>
        <c:scaling>
          <c:orientation val="minMax"/>
          <c:max val="0.5"/>
          <c:min val="-0.8"/>
        </c:scaling>
        <c:delete val="0"/>
        <c:axPos val="b"/>
        <c:numFmt formatCode="General" sourceLinked="0"/>
        <c:majorTickMark val="out"/>
        <c:minorTickMark val="none"/>
        <c:tickLblPos val="nextTo"/>
        <c:spPr>
          <a:ln w="12700">
            <a:solidFill>
              <a:srgbClr val="000000"/>
            </a:solidFill>
          </a:ln>
        </c:spPr>
        <c:crossAx val="471204720"/>
        <c:crosses val="autoZero"/>
        <c:crossBetween val="between"/>
      </c:valAx>
      <c:spPr>
        <a:noFill/>
        <a:ln w="25400">
          <a:noFill/>
        </a:ln>
      </c:spPr>
    </c:plotArea>
    <c:legend>
      <c:legendPos val="r"/>
      <c:layout>
        <c:manualLayout>
          <c:xMode val="edge"/>
          <c:yMode val="edge"/>
          <c:x val="0.64904596313484986"/>
          <c:y val="0.54601897571912694"/>
          <c:w val="0.3491705404294343"/>
          <c:h val="0.16277611316284582"/>
        </c:manualLayout>
      </c:layout>
      <c:overlay val="0"/>
    </c:legend>
    <c:plotVisOnly val="1"/>
    <c:dispBlanksAs val="gap"/>
    <c:showDLblsOverMax val="0"/>
  </c:chart>
  <c:spPr>
    <a:solidFill>
      <a:srgbClr val="FFFFFF"/>
    </a:solidFill>
    <a:ln>
      <a:noFill/>
    </a:ln>
  </c:spPr>
  <c:txPr>
    <a:bodyPr/>
    <a:lstStyle/>
    <a:p>
      <a:pPr>
        <a:defRPr sz="1200">
          <a:latin typeface="Arial" panose="020B0604020202020204" pitchFamily="34" charset="0"/>
          <a:cs typeface="Arial" panose="020B0604020202020204" pitchFamily="34" charset="0"/>
        </a:defRPr>
      </a:pPr>
      <a:endParaRPr lang="en-US"/>
    </a:p>
  </c:txPr>
  <c:userShapes r:id="rId1"/>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5.6724569756281831E-2"/>
          <c:y val="1.8134603466320284E-2"/>
          <c:w val="0.93819395621166768"/>
          <c:h val="0.90901051698269753"/>
        </c:manualLayout>
      </c:layout>
      <c:lineChart>
        <c:grouping val="standard"/>
        <c:varyColors val="0"/>
        <c:ser>
          <c:idx val="2"/>
          <c:order val="0"/>
          <c:tx>
            <c:strRef>
              <c:f>ChartA1!$G$2</c:f>
              <c:strCache>
                <c:ptCount val="1"/>
                <c:pt idx="0">
                  <c:v>Domestic Price</c:v>
                </c:pt>
              </c:strCache>
            </c:strRef>
          </c:tx>
          <c:spPr>
            <a:ln w="38100">
              <a:solidFill>
                <a:schemeClr val="accent6">
                  <a:lumMod val="50000"/>
                </a:schemeClr>
              </a:solidFill>
            </a:ln>
          </c:spPr>
          <c:marker>
            <c:symbol val="none"/>
          </c:marker>
          <c:cat>
            <c:numRef>
              <c:f>ChartA1!$B$4:$B$19</c:f>
              <c:numCache>
                <c:formatCode>General</c:formatCode>
                <c:ptCount val="16"/>
                <c:pt idx="0">
                  <c:v>0</c:v>
                </c:pt>
                <c:pt idx="1">
                  <c:v>1</c:v>
                </c:pt>
                <c:pt idx="2">
                  <c:v>2</c:v>
                </c:pt>
                <c:pt idx="3">
                  <c:v>3</c:v>
                </c:pt>
                <c:pt idx="4">
                  <c:v>4</c:v>
                </c:pt>
                <c:pt idx="5">
                  <c:v>5</c:v>
                </c:pt>
                <c:pt idx="6">
                  <c:v>6</c:v>
                </c:pt>
                <c:pt idx="7">
                  <c:v>7</c:v>
                </c:pt>
                <c:pt idx="8">
                  <c:v>8</c:v>
                </c:pt>
                <c:pt idx="9">
                  <c:v>9</c:v>
                </c:pt>
                <c:pt idx="10">
                  <c:v>10</c:v>
                </c:pt>
                <c:pt idx="11">
                  <c:v>11</c:v>
                </c:pt>
                <c:pt idx="12">
                  <c:v>12</c:v>
                </c:pt>
                <c:pt idx="13">
                  <c:v>13</c:v>
                </c:pt>
                <c:pt idx="14">
                  <c:v>14</c:v>
                </c:pt>
                <c:pt idx="15">
                  <c:v>15</c:v>
                </c:pt>
              </c:numCache>
            </c:numRef>
          </c:cat>
          <c:val>
            <c:numRef>
              <c:f>ChartA1!$G$4:$G$19</c:f>
              <c:numCache>
                <c:formatCode>0.00</c:formatCode>
                <c:ptCount val="16"/>
                <c:pt idx="0">
                  <c:v>21.333333333333332</c:v>
                </c:pt>
                <c:pt idx="1">
                  <c:v>23.2</c:v>
                </c:pt>
                <c:pt idx="2">
                  <c:v>25.066666666666666</c:v>
                </c:pt>
                <c:pt idx="3">
                  <c:v>26.93333333333333</c:v>
                </c:pt>
                <c:pt idx="4">
                  <c:v>28.799999999999997</c:v>
                </c:pt>
                <c:pt idx="5">
                  <c:v>30.666666666666664</c:v>
                </c:pt>
                <c:pt idx="6">
                  <c:v>32.533333333333331</c:v>
                </c:pt>
                <c:pt idx="7">
                  <c:v>34.4</c:v>
                </c:pt>
                <c:pt idx="8">
                  <c:v>36.266666666666666</c:v>
                </c:pt>
                <c:pt idx="9">
                  <c:v>38.133333333333333</c:v>
                </c:pt>
                <c:pt idx="10">
                  <c:v>40</c:v>
                </c:pt>
                <c:pt idx="11">
                  <c:v>41.866666666666667</c:v>
                </c:pt>
                <c:pt idx="12">
                  <c:v>43.733333333333334</c:v>
                </c:pt>
                <c:pt idx="13">
                  <c:v>45.599999999999994</c:v>
                </c:pt>
                <c:pt idx="14">
                  <c:v>47.466666666666669</c:v>
                </c:pt>
                <c:pt idx="15">
                  <c:v>49.333333333333329</c:v>
                </c:pt>
              </c:numCache>
            </c:numRef>
          </c:val>
          <c:smooth val="0"/>
          <c:extLst>
            <c:ext xmlns:c16="http://schemas.microsoft.com/office/drawing/2014/chart" uri="{C3380CC4-5D6E-409C-BE32-E72D297353CC}">
              <c16:uniqueId val="{00000000-6BB2-45A9-A718-8F43F8E23A1C}"/>
            </c:ext>
          </c:extLst>
        </c:ser>
        <c:ser>
          <c:idx val="0"/>
          <c:order val="1"/>
          <c:tx>
            <c:strRef>
              <c:f>ChartA1!$F$2</c:f>
              <c:strCache>
                <c:ptCount val="1"/>
                <c:pt idx="0">
                  <c:v>Domestic Price</c:v>
                </c:pt>
              </c:strCache>
            </c:strRef>
          </c:tx>
          <c:spPr>
            <a:ln w="38100">
              <a:solidFill>
                <a:schemeClr val="tx1"/>
              </a:solidFill>
            </a:ln>
          </c:spPr>
          <c:marker>
            <c:symbol val="none"/>
          </c:marker>
          <c:cat>
            <c:numRef>
              <c:f>ChartA1!$B$4:$B$19</c:f>
              <c:numCache>
                <c:formatCode>General</c:formatCode>
                <c:ptCount val="16"/>
                <c:pt idx="0">
                  <c:v>0</c:v>
                </c:pt>
                <c:pt idx="1">
                  <c:v>1</c:v>
                </c:pt>
                <c:pt idx="2">
                  <c:v>2</c:v>
                </c:pt>
                <c:pt idx="3">
                  <c:v>3</c:v>
                </c:pt>
                <c:pt idx="4">
                  <c:v>4</c:v>
                </c:pt>
                <c:pt idx="5">
                  <c:v>5</c:v>
                </c:pt>
                <c:pt idx="6">
                  <c:v>6</c:v>
                </c:pt>
                <c:pt idx="7">
                  <c:v>7</c:v>
                </c:pt>
                <c:pt idx="8">
                  <c:v>8</c:v>
                </c:pt>
                <c:pt idx="9">
                  <c:v>9</c:v>
                </c:pt>
                <c:pt idx="10">
                  <c:v>10</c:v>
                </c:pt>
                <c:pt idx="11">
                  <c:v>11</c:v>
                </c:pt>
                <c:pt idx="12">
                  <c:v>12</c:v>
                </c:pt>
                <c:pt idx="13">
                  <c:v>13</c:v>
                </c:pt>
                <c:pt idx="14">
                  <c:v>14</c:v>
                </c:pt>
                <c:pt idx="15">
                  <c:v>15</c:v>
                </c:pt>
              </c:numCache>
            </c:numRef>
          </c:cat>
          <c:val>
            <c:numRef>
              <c:f>ChartA1!$F$4:$F$19</c:f>
              <c:numCache>
                <c:formatCode>0.00</c:formatCode>
                <c:ptCount val="16"/>
                <c:pt idx="0">
                  <c:v>42.10526315789474</c:v>
                </c:pt>
                <c:pt idx="1">
                  <c:v>39.736842105263165</c:v>
                </c:pt>
                <c:pt idx="2">
                  <c:v>37.368421052631582</c:v>
                </c:pt>
                <c:pt idx="3">
                  <c:v>35</c:v>
                </c:pt>
                <c:pt idx="4">
                  <c:v>32.631578947368425</c:v>
                </c:pt>
                <c:pt idx="5">
                  <c:v>30.263157894736846</c:v>
                </c:pt>
                <c:pt idx="6">
                  <c:v>27.894736842105267</c:v>
                </c:pt>
                <c:pt idx="7">
                  <c:v>25.526315789473689</c:v>
                </c:pt>
                <c:pt idx="8">
                  <c:v>23.15789473684211</c:v>
                </c:pt>
                <c:pt idx="9">
                  <c:v>20.789473684210531</c:v>
                </c:pt>
                <c:pt idx="10">
                  <c:v>18.421052631578952</c:v>
                </c:pt>
                <c:pt idx="11">
                  <c:v>16.052631578947373</c:v>
                </c:pt>
                <c:pt idx="12">
                  <c:v>13.684210526315795</c:v>
                </c:pt>
                <c:pt idx="13">
                  <c:v>11.315789473684216</c:v>
                </c:pt>
                <c:pt idx="14">
                  <c:v>8.9473684210526372</c:v>
                </c:pt>
                <c:pt idx="15">
                  <c:v>6.5789473684210549</c:v>
                </c:pt>
              </c:numCache>
            </c:numRef>
          </c:val>
          <c:smooth val="0"/>
          <c:extLst>
            <c:ext xmlns:c16="http://schemas.microsoft.com/office/drawing/2014/chart" uri="{C3380CC4-5D6E-409C-BE32-E72D297353CC}">
              <c16:uniqueId val="{00000001-6BB2-45A9-A718-8F43F8E23A1C}"/>
            </c:ext>
          </c:extLst>
        </c:ser>
        <c:ser>
          <c:idx val="3"/>
          <c:order val="2"/>
          <c:tx>
            <c:strRef>
              <c:f>ChartA1!$H$2</c:f>
              <c:strCache>
                <c:ptCount val="1"/>
                <c:pt idx="0">
                  <c:v>Domestic Price</c:v>
                </c:pt>
              </c:strCache>
            </c:strRef>
          </c:tx>
          <c:spPr>
            <a:ln w="38100">
              <a:solidFill>
                <a:schemeClr val="accent5">
                  <a:lumMod val="75000"/>
                </a:schemeClr>
              </a:solidFill>
            </a:ln>
          </c:spPr>
          <c:marker>
            <c:symbol val="none"/>
          </c:marker>
          <c:cat>
            <c:numRef>
              <c:f>ChartA1!$B$4:$B$19</c:f>
              <c:numCache>
                <c:formatCode>General</c:formatCode>
                <c:ptCount val="16"/>
                <c:pt idx="0">
                  <c:v>0</c:v>
                </c:pt>
                <c:pt idx="1">
                  <c:v>1</c:v>
                </c:pt>
                <c:pt idx="2">
                  <c:v>2</c:v>
                </c:pt>
                <c:pt idx="3">
                  <c:v>3</c:v>
                </c:pt>
                <c:pt idx="4">
                  <c:v>4</c:v>
                </c:pt>
                <c:pt idx="5">
                  <c:v>5</c:v>
                </c:pt>
                <c:pt idx="6">
                  <c:v>6</c:v>
                </c:pt>
                <c:pt idx="7">
                  <c:v>7</c:v>
                </c:pt>
                <c:pt idx="8">
                  <c:v>8</c:v>
                </c:pt>
                <c:pt idx="9">
                  <c:v>9</c:v>
                </c:pt>
                <c:pt idx="10">
                  <c:v>10</c:v>
                </c:pt>
                <c:pt idx="11">
                  <c:v>11</c:v>
                </c:pt>
                <c:pt idx="12">
                  <c:v>12</c:v>
                </c:pt>
                <c:pt idx="13">
                  <c:v>13</c:v>
                </c:pt>
                <c:pt idx="14">
                  <c:v>14</c:v>
                </c:pt>
                <c:pt idx="15">
                  <c:v>15</c:v>
                </c:pt>
              </c:numCache>
            </c:numRef>
          </c:cat>
          <c:val>
            <c:numRef>
              <c:f>ChartA1!$H$4:$H$19</c:f>
              <c:numCache>
                <c:formatCode>0.00</c:formatCode>
                <c:ptCount val="16"/>
                <c:pt idx="0">
                  <c:v>26.666666666666668</c:v>
                </c:pt>
                <c:pt idx="1">
                  <c:v>29</c:v>
                </c:pt>
                <c:pt idx="2">
                  <c:v>31.333333333333336</c:v>
                </c:pt>
                <c:pt idx="3">
                  <c:v>33.666666666666671</c:v>
                </c:pt>
                <c:pt idx="4">
                  <c:v>36</c:v>
                </c:pt>
                <c:pt idx="5">
                  <c:v>38.333333333333336</c:v>
                </c:pt>
                <c:pt idx="6">
                  <c:v>40.666666666666671</c:v>
                </c:pt>
                <c:pt idx="7">
                  <c:v>43</c:v>
                </c:pt>
                <c:pt idx="8">
                  <c:v>45.333333333333336</c:v>
                </c:pt>
                <c:pt idx="9">
                  <c:v>47.666666666666671</c:v>
                </c:pt>
                <c:pt idx="10">
                  <c:v>50</c:v>
                </c:pt>
                <c:pt idx="11">
                  <c:v>52.333333333333336</c:v>
                </c:pt>
                <c:pt idx="12">
                  <c:v>54.666666666666671</c:v>
                </c:pt>
                <c:pt idx="13">
                  <c:v>57</c:v>
                </c:pt>
                <c:pt idx="14">
                  <c:v>59.333333333333343</c:v>
                </c:pt>
                <c:pt idx="15">
                  <c:v>61.666666666666671</c:v>
                </c:pt>
              </c:numCache>
            </c:numRef>
          </c:val>
          <c:smooth val="0"/>
          <c:extLst>
            <c:ext xmlns:c16="http://schemas.microsoft.com/office/drawing/2014/chart" uri="{C3380CC4-5D6E-409C-BE32-E72D297353CC}">
              <c16:uniqueId val="{00000002-6BB2-45A9-A718-8F43F8E23A1C}"/>
            </c:ext>
          </c:extLst>
        </c:ser>
        <c:ser>
          <c:idx val="1"/>
          <c:order val="3"/>
          <c:tx>
            <c:strRef>
              <c:f>ChartA1!$B$25</c:f>
              <c:strCache>
                <c:ptCount val="1"/>
                <c:pt idx="0">
                  <c:v>Domestic Price = Price at the Border (Free Trade)</c:v>
                </c:pt>
              </c:strCache>
            </c:strRef>
          </c:tx>
          <c:spPr>
            <a:ln w="38100">
              <a:solidFill>
                <a:schemeClr val="accent3">
                  <a:lumMod val="50000"/>
                </a:schemeClr>
              </a:solidFill>
              <a:prstDash val="sysDash"/>
            </a:ln>
          </c:spPr>
          <c:marker>
            <c:symbol val="none"/>
          </c:marker>
          <c:dLbls>
            <c:dLbl>
              <c:idx val="15"/>
              <c:layout>
                <c:manualLayout>
                  <c:x val="-9.2392802815088656E-3"/>
                  <c:y val="0.10359753115619123"/>
                </c:manualLayout>
              </c:layout>
              <c:tx>
                <c:rich>
                  <a:bodyPr wrap="square" lIns="38100" tIns="19050" rIns="38100" bIns="19050" anchor="ctr">
                    <a:noAutofit/>
                  </a:bodyPr>
                  <a:lstStyle/>
                  <a:p>
                    <a:pPr>
                      <a:defRPr/>
                    </a:pPr>
                    <a:r>
                      <a:rPr lang="en-US" sz="1200">
                        <a:solidFill>
                          <a:schemeClr val="accent3">
                            <a:lumMod val="50000"/>
                          </a:schemeClr>
                        </a:solidFill>
                        <a:latin typeface="Arial" panose="020B0604020202020204" pitchFamily="34" charset="0"/>
                        <a:cs typeface="Arial" panose="020B0604020202020204" pitchFamily="34" charset="0"/>
                      </a:rPr>
                      <a:t>No-tariff P</a:t>
                    </a:r>
                  </a:p>
                </c:rich>
              </c:tx>
              <c:spPr>
                <a:noFill/>
                <a:ln>
                  <a:noFill/>
                </a:ln>
                <a:effectLst/>
              </c:spPr>
              <c:showLegendKey val="0"/>
              <c:showVal val="1"/>
              <c:showCatName val="0"/>
              <c:showSerName val="0"/>
              <c:showPercent val="0"/>
              <c:showBubbleSize val="0"/>
              <c:extLst>
                <c:ext xmlns:c15="http://schemas.microsoft.com/office/drawing/2012/chart" uri="{CE6537A1-D6FC-4f65-9D91-7224C49458BB}">
                  <c15:layout>
                    <c:manualLayout>
                      <c:w val="0.31829312385557029"/>
                      <c:h val="6.7187791286439688E-2"/>
                    </c:manualLayout>
                  </c15:layout>
                  <c15:showDataLabelsRange val="0"/>
                </c:ext>
                <c:ext xmlns:c16="http://schemas.microsoft.com/office/drawing/2014/chart" uri="{C3380CC4-5D6E-409C-BE32-E72D297353CC}">
                  <c16:uniqueId val="{00000003-6BB2-45A9-A718-8F43F8E23A1C}"/>
                </c:ext>
              </c:extLst>
            </c:dLbl>
            <c:spPr>
              <a:noFill/>
              <a:ln>
                <a:noFill/>
              </a:ln>
              <a:effectLst/>
            </c:spPr>
            <c:showLegendKey val="0"/>
            <c:showVal val="0"/>
            <c:showCatName val="0"/>
            <c:showSerName val="0"/>
            <c:showPercent val="0"/>
            <c:showBubbleSize val="0"/>
            <c:extLst>
              <c:ext xmlns:c15="http://schemas.microsoft.com/office/drawing/2012/chart" uri="{CE6537A1-D6FC-4f65-9D91-7224C49458BB}">
                <c15:showLeaderLines val="1"/>
                <c15:leaderLines>
                  <c:spPr>
                    <a:ln>
                      <a:solidFill>
                        <a:schemeClr val="accent3">
                          <a:lumMod val="50000"/>
                        </a:schemeClr>
                      </a:solidFill>
                    </a:ln>
                  </c:spPr>
                </c15:leaderLines>
              </c:ext>
            </c:extLst>
          </c:dLbls>
          <c:cat>
            <c:numRef>
              <c:f>ChartA1!$B$4:$B$19</c:f>
              <c:numCache>
                <c:formatCode>General</c:formatCode>
                <c:ptCount val="16"/>
                <c:pt idx="0">
                  <c:v>0</c:v>
                </c:pt>
                <c:pt idx="1">
                  <c:v>1</c:v>
                </c:pt>
                <c:pt idx="2">
                  <c:v>2</c:v>
                </c:pt>
                <c:pt idx="3">
                  <c:v>3</c:v>
                </c:pt>
                <c:pt idx="4">
                  <c:v>4</c:v>
                </c:pt>
                <c:pt idx="5">
                  <c:v>5</c:v>
                </c:pt>
                <c:pt idx="6">
                  <c:v>6</c:v>
                </c:pt>
                <c:pt idx="7">
                  <c:v>7</c:v>
                </c:pt>
                <c:pt idx="8">
                  <c:v>8</c:v>
                </c:pt>
                <c:pt idx="9">
                  <c:v>9</c:v>
                </c:pt>
                <c:pt idx="10">
                  <c:v>10</c:v>
                </c:pt>
                <c:pt idx="11">
                  <c:v>11</c:v>
                </c:pt>
                <c:pt idx="12">
                  <c:v>12</c:v>
                </c:pt>
                <c:pt idx="13">
                  <c:v>13</c:v>
                </c:pt>
                <c:pt idx="14">
                  <c:v>14</c:v>
                </c:pt>
                <c:pt idx="15">
                  <c:v>15</c:v>
                </c:pt>
              </c:numCache>
            </c:numRef>
          </c:cat>
          <c:val>
            <c:numRef>
              <c:f>ChartA1!$B$27:$B$42</c:f>
              <c:numCache>
                <c:formatCode>0.00</c:formatCode>
                <c:ptCount val="16"/>
                <c:pt idx="0">
                  <c:v>30.488815244407622</c:v>
                </c:pt>
                <c:pt idx="1">
                  <c:v>30.488815244407622</c:v>
                </c:pt>
                <c:pt idx="2">
                  <c:v>30.488815244407622</c:v>
                </c:pt>
                <c:pt idx="3">
                  <c:v>30.488815244407622</c:v>
                </c:pt>
                <c:pt idx="4">
                  <c:v>30.488815244407622</c:v>
                </c:pt>
                <c:pt idx="5">
                  <c:v>30.488815244407622</c:v>
                </c:pt>
                <c:pt idx="6">
                  <c:v>30.488815244407622</c:v>
                </c:pt>
                <c:pt idx="7">
                  <c:v>30.488815244407622</c:v>
                </c:pt>
                <c:pt idx="8">
                  <c:v>30.488815244407622</c:v>
                </c:pt>
                <c:pt idx="9">
                  <c:v>30.488815244407622</c:v>
                </c:pt>
                <c:pt idx="10">
                  <c:v>30.488815244407622</c:v>
                </c:pt>
                <c:pt idx="11">
                  <c:v>30.488815244407622</c:v>
                </c:pt>
                <c:pt idx="12">
                  <c:v>30.488815244407622</c:v>
                </c:pt>
                <c:pt idx="13">
                  <c:v>30.488815244407622</c:v>
                </c:pt>
                <c:pt idx="14">
                  <c:v>30.488815244407622</c:v>
                </c:pt>
                <c:pt idx="15">
                  <c:v>30.488815244407622</c:v>
                </c:pt>
              </c:numCache>
            </c:numRef>
          </c:val>
          <c:smooth val="0"/>
          <c:extLst>
            <c:ext xmlns:c16="http://schemas.microsoft.com/office/drawing/2014/chart" uri="{C3380CC4-5D6E-409C-BE32-E72D297353CC}">
              <c16:uniqueId val="{00000004-6BB2-45A9-A718-8F43F8E23A1C}"/>
            </c:ext>
          </c:extLst>
        </c:ser>
        <c:ser>
          <c:idx val="4"/>
          <c:order val="4"/>
          <c:tx>
            <c:strRef>
              <c:f>ChartA1!$C$25</c:f>
              <c:strCache>
                <c:ptCount val="1"/>
                <c:pt idx="0">
                  <c:v>Domestic Price (US Tariffs)</c:v>
                </c:pt>
              </c:strCache>
            </c:strRef>
          </c:tx>
          <c:spPr>
            <a:ln w="38100">
              <a:solidFill>
                <a:schemeClr val="accent5">
                  <a:lumMod val="75000"/>
                </a:schemeClr>
              </a:solidFill>
              <a:prstDash val="sysDash"/>
            </a:ln>
          </c:spPr>
          <c:marker>
            <c:symbol val="none"/>
          </c:marker>
          <c:dLbls>
            <c:dLbl>
              <c:idx val="15"/>
              <c:layout>
                <c:manualLayout>
                  <c:x val="-0.23913968599264543"/>
                  <c:y val="0.1118144760127134"/>
                </c:manualLayout>
              </c:layout>
              <c:tx>
                <c:rich>
                  <a:bodyPr/>
                  <a:lstStyle/>
                  <a:p>
                    <a:r>
                      <a:rPr lang="en-US" sz="1200">
                        <a:solidFill>
                          <a:schemeClr val="accent5">
                            <a:lumMod val="75000"/>
                          </a:schemeClr>
                        </a:solidFill>
                        <a:latin typeface="Arial" panose="020B0604020202020204" pitchFamily="34" charset="0"/>
                        <a:cs typeface="Arial" panose="020B0604020202020204" pitchFamily="34" charset="0"/>
                      </a:rPr>
                      <a:t>Post-tariff P</a:t>
                    </a:r>
                  </a:p>
                </c:rich>
              </c:tx>
              <c:showLegendKey val="0"/>
              <c:showVal val="1"/>
              <c:showCatName val="0"/>
              <c:showSerName val="0"/>
              <c:showPercent val="0"/>
              <c:showBubbleSize val="0"/>
              <c:extLst>
                <c:ext xmlns:c15="http://schemas.microsoft.com/office/drawing/2012/chart" uri="{CE6537A1-D6FC-4f65-9D91-7224C49458BB}">
                  <c15:layout>
                    <c:manualLayout>
                      <c:w val="0.33246921226326104"/>
                      <c:h val="0.10066591502203404"/>
                    </c:manualLayout>
                  </c15:layout>
                  <c15:showDataLabelsRange val="0"/>
                </c:ext>
                <c:ext xmlns:c16="http://schemas.microsoft.com/office/drawing/2014/chart" uri="{C3380CC4-5D6E-409C-BE32-E72D297353CC}">
                  <c16:uniqueId val="{00000005-6BB2-45A9-A718-8F43F8E23A1C}"/>
                </c:ext>
              </c:extLst>
            </c:dLbl>
            <c:spPr>
              <a:noFill/>
              <a:ln>
                <a:noFill/>
              </a:ln>
              <a:effectLst/>
            </c:spPr>
            <c:showLegendKey val="0"/>
            <c:showVal val="0"/>
            <c:showCatName val="0"/>
            <c:showSerName val="0"/>
            <c:showPercent val="0"/>
            <c:showBubbleSize val="0"/>
            <c:extLst>
              <c:ext xmlns:c15="http://schemas.microsoft.com/office/drawing/2012/chart" uri="{CE6537A1-D6FC-4f65-9D91-7224C49458BB}">
                <c15:showLeaderLines val="1"/>
                <c15:leaderLines>
                  <c:spPr>
                    <a:ln>
                      <a:solidFill>
                        <a:schemeClr val="accent5">
                          <a:lumMod val="75000"/>
                        </a:schemeClr>
                      </a:solidFill>
                    </a:ln>
                  </c:spPr>
                </c15:leaderLines>
              </c:ext>
            </c:extLst>
          </c:dLbls>
          <c:cat>
            <c:numRef>
              <c:f>ChartA1!$B$4:$B$19</c:f>
              <c:numCache>
                <c:formatCode>General</c:formatCode>
                <c:ptCount val="16"/>
                <c:pt idx="0">
                  <c:v>0</c:v>
                </c:pt>
                <c:pt idx="1">
                  <c:v>1</c:v>
                </c:pt>
                <c:pt idx="2">
                  <c:v>2</c:v>
                </c:pt>
                <c:pt idx="3">
                  <c:v>3</c:v>
                </c:pt>
                <c:pt idx="4">
                  <c:v>4</c:v>
                </c:pt>
                <c:pt idx="5">
                  <c:v>5</c:v>
                </c:pt>
                <c:pt idx="6">
                  <c:v>6</c:v>
                </c:pt>
                <c:pt idx="7">
                  <c:v>7</c:v>
                </c:pt>
                <c:pt idx="8">
                  <c:v>8</c:v>
                </c:pt>
                <c:pt idx="9">
                  <c:v>9</c:v>
                </c:pt>
                <c:pt idx="10">
                  <c:v>10</c:v>
                </c:pt>
                <c:pt idx="11">
                  <c:v>11</c:v>
                </c:pt>
                <c:pt idx="12">
                  <c:v>12</c:v>
                </c:pt>
                <c:pt idx="13">
                  <c:v>13</c:v>
                </c:pt>
                <c:pt idx="14">
                  <c:v>14</c:v>
                </c:pt>
                <c:pt idx="15">
                  <c:v>15</c:v>
                </c:pt>
              </c:numCache>
            </c:numRef>
          </c:cat>
          <c:val>
            <c:numRef>
              <c:f>ChartA1!$C$27:$C$42</c:f>
              <c:numCache>
                <c:formatCode>0.00</c:formatCode>
                <c:ptCount val="16"/>
                <c:pt idx="0">
                  <c:v>34.328358208955223</c:v>
                </c:pt>
                <c:pt idx="1">
                  <c:v>34.328358208955223</c:v>
                </c:pt>
                <c:pt idx="2">
                  <c:v>34.328358208955223</c:v>
                </c:pt>
                <c:pt idx="3">
                  <c:v>34.328358208955223</c:v>
                </c:pt>
                <c:pt idx="4">
                  <c:v>34.328358208955223</c:v>
                </c:pt>
                <c:pt idx="5">
                  <c:v>34.328358208955223</c:v>
                </c:pt>
                <c:pt idx="6">
                  <c:v>34.328358208955223</c:v>
                </c:pt>
                <c:pt idx="7">
                  <c:v>34.328358208955223</c:v>
                </c:pt>
                <c:pt idx="8">
                  <c:v>34.328358208955223</c:v>
                </c:pt>
                <c:pt idx="9">
                  <c:v>34.328358208955223</c:v>
                </c:pt>
                <c:pt idx="10">
                  <c:v>34.328358208955223</c:v>
                </c:pt>
                <c:pt idx="11">
                  <c:v>34.328358208955223</c:v>
                </c:pt>
                <c:pt idx="12">
                  <c:v>34.328358208955223</c:v>
                </c:pt>
                <c:pt idx="13">
                  <c:v>34.328358208955223</c:v>
                </c:pt>
                <c:pt idx="14">
                  <c:v>34.328358208955223</c:v>
                </c:pt>
                <c:pt idx="15">
                  <c:v>34.328358208955223</c:v>
                </c:pt>
              </c:numCache>
            </c:numRef>
          </c:val>
          <c:smooth val="0"/>
          <c:extLst>
            <c:ext xmlns:c16="http://schemas.microsoft.com/office/drawing/2014/chart" uri="{C3380CC4-5D6E-409C-BE32-E72D297353CC}">
              <c16:uniqueId val="{00000006-6BB2-45A9-A718-8F43F8E23A1C}"/>
            </c:ext>
          </c:extLst>
        </c:ser>
        <c:dLbls>
          <c:showLegendKey val="0"/>
          <c:showVal val="0"/>
          <c:showCatName val="0"/>
          <c:showSerName val="0"/>
          <c:showPercent val="0"/>
          <c:showBubbleSize val="0"/>
        </c:dLbls>
        <c:smooth val="0"/>
        <c:axId val="181672664"/>
        <c:axId val="181673448"/>
      </c:lineChart>
      <c:catAx>
        <c:axId val="181672664"/>
        <c:scaling>
          <c:orientation val="minMax"/>
        </c:scaling>
        <c:delete val="0"/>
        <c:axPos val="b"/>
        <c:numFmt formatCode="General" sourceLinked="0"/>
        <c:majorTickMark val="out"/>
        <c:minorTickMark val="none"/>
        <c:tickLblPos val="low"/>
        <c:spPr>
          <a:ln w="12700">
            <a:solidFill>
              <a:srgbClr val="000000"/>
            </a:solidFill>
          </a:ln>
        </c:spPr>
        <c:txPr>
          <a:bodyPr/>
          <a:lstStyle/>
          <a:p>
            <a:pPr>
              <a:defRPr sz="1200">
                <a:solidFill>
                  <a:srgbClr val="000000"/>
                </a:solidFill>
                <a:latin typeface="Arial" panose="020B0604020202020204" pitchFamily="34" charset="0"/>
                <a:cs typeface="Arial" panose="020B0604020202020204" pitchFamily="34" charset="0"/>
              </a:defRPr>
            </a:pPr>
            <a:endParaRPr lang="en-US"/>
          </a:p>
        </c:txPr>
        <c:crossAx val="181673448"/>
        <c:crosses val="autoZero"/>
        <c:auto val="1"/>
        <c:lblAlgn val="ctr"/>
        <c:lblOffset val="100"/>
        <c:tickLblSkip val="2"/>
        <c:tickMarkSkip val="2"/>
        <c:noMultiLvlLbl val="1"/>
      </c:catAx>
      <c:valAx>
        <c:axId val="181673448"/>
        <c:scaling>
          <c:orientation val="minMax"/>
          <c:max val="50"/>
        </c:scaling>
        <c:delete val="0"/>
        <c:axPos val="l"/>
        <c:numFmt formatCode="#,##0" sourceLinked="0"/>
        <c:majorTickMark val="out"/>
        <c:minorTickMark val="none"/>
        <c:tickLblPos val="none"/>
        <c:spPr>
          <a:ln w="12700">
            <a:solidFill>
              <a:srgbClr val="000000"/>
            </a:solidFill>
          </a:ln>
        </c:spPr>
        <c:txPr>
          <a:bodyPr/>
          <a:lstStyle/>
          <a:p>
            <a:pPr>
              <a:defRPr sz="1200">
                <a:solidFill>
                  <a:srgbClr val="000000"/>
                </a:solidFill>
                <a:latin typeface="Arial" panose="020B0604020202020204" pitchFamily="34" charset="0"/>
                <a:cs typeface="Arial" panose="020B0604020202020204" pitchFamily="34" charset="0"/>
              </a:defRPr>
            </a:pPr>
            <a:endParaRPr lang="en-US"/>
          </a:p>
        </c:txPr>
        <c:crossAx val="181672664"/>
        <c:crosses val="autoZero"/>
        <c:crossBetween val="between"/>
      </c:valAx>
      <c:spPr>
        <a:noFill/>
      </c:spPr>
    </c:plotArea>
    <c:plotVisOnly val="1"/>
    <c:dispBlanksAs val="gap"/>
    <c:showDLblsOverMax val="0"/>
  </c:chart>
  <c:spPr>
    <a:solidFill>
      <a:srgbClr val="FFFFFF"/>
    </a:solidFill>
    <a:ln>
      <a:noFill/>
    </a:ln>
  </c:spPr>
  <c:printSettings>
    <c:headerFooter/>
    <c:pageMargins b="0.75" l="0.7" r="0.7" t="0.75" header="0.3" footer="0.3"/>
    <c:pageSetup/>
  </c:printSettings>
  <c:userShapes r:id="rId1"/>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n-US"/>
              <a:t>US</a:t>
            </a:r>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lineChart>
        <c:grouping val="standard"/>
        <c:varyColors val="0"/>
        <c:ser>
          <c:idx val="0"/>
          <c:order val="0"/>
          <c:tx>
            <c:strRef>
              <c:f>ChartA1!$C$3</c:f>
              <c:strCache>
                <c:ptCount val="1"/>
                <c:pt idx="0">
                  <c:v>AD</c:v>
                </c:pt>
              </c:strCache>
            </c:strRef>
          </c:tx>
          <c:spPr>
            <a:ln w="28575" cap="rnd">
              <a:solidFill>
                <a:schemeClr val="accent1"/>
              </a:solidFill>
              <a:round/>
            </a:ln>
            <a:effectLst/>
          </c:spPr>
          <c:marker>
            <c:symbol val="none"/>
          </c:marker>
          <c:cat>
            <c:numRef>
              <c:f>ChartA1!$B$4:$B$19</c:f>
              <c:numCache>
                <c:formatCode>General</c:formatCode>
                <c:ptCount val="16"/>
                <c:pt idx="0">
                  <c:v>0</c:v>
                </c:pt>
                <c:pt idx="1">
                  <c:v>1</c:v>
                </c:pt>
                <c:pt idx="2">
                  <c:v>2</c:v>
                </c:pt>
                <c:pt idx="3">
                  <c:v>3</c:v>
                </c:pt>
                <c:pt idx="4">
                  <c:v>4</c:v>
                </c:pt>
                <c:pt idx="5">
                  <c:v>5</c:v>
                </c:pt>
                <c:pt idx="6">
                  <c:v>6</c:v>
                </c:pt>
                <c:pt idx="7">
                  <c:v>7</c:v>
                </c:pt>
                <c:pt idx="8">
                  <c:v>8</c:v>
                </c:pt>
                <c:pt idx="9">
                  <c:v>9</c:v>
                </c:pt>
                <c:pt idx="10">
                  <c:v>10</c:v>
                </c:pt>
                <c:pt idx="11">
                  <c:v>11</c:v>
                </c:pt>
                <c:pt idx="12">
                  <c:v>12</c:v>
                </c:pt>
                <c:pt idx="13">
                  <c:v>13</c:v>
                </c:pt>
                <c:pt idx="14">
                  <c:v>14</c:v>
                </c:pt>
                <c:pt idx="15">
                  <c:v>15</c:v>
                </c:pt>
              </c:numCache>
            </c:numRef>
          </c:cat>
          <c:val>
            <c:numRef>
              <c:f>ChartA1!$C$4:$C$19</c:f>
              <c:numCache>
                <c:formatCode>General</c:formatCode>
                <c:ptCount val="16"/>
                <c:pt idx="0">
                  <c:v>80</c:v>
                </c:pt>
                <c:pt idx="1">
                  <c:v>75.5</c:v>
                </c:pt>
                <c:pt idx="2">
                  <c:v>71</c:v>
                </c:pt>
                <c:pt idx="3">
                  <c:v>66.5</c:v>
                </c:pt>
                <c:pt idx="4">
                  <c:v>62</c:v>
                </c:pt>
                <c:pt idx="5">
                  <c:v>57.5</c:v>
                </c:pt>
                <c:pt idx="6">
                  <c:v>53</c:v>
                </c:pt>
                <c:pt idx="7">
                  <c:v>48.5</c:v>
                </c:pt>
                <c:pt idx="8">
                  <c:v>44</c:v>
                </c:pt>
                <c:pt idx="9">
                  <c:v>39.5</c:v>
                </c:pt>
                <c:pt idx="10">
                  <c:v>35</c:v>
                </c:pt>
                <c:pt idx="11">
                  <c:v>30.5</c:v>
                </c:pt>
                <c:pt idx="12">
                  <c:v>26</c:v>
                </c:pt>
                <c:pt idx="13">
                  <c:v>21.5</c:v>
                </c:pt>
                <c:pt idx="14">
                  <c:v>17</c:v>
                </c:pt>
                <c:pt idx="15">
                  <c:v>12.5</c:v>
                </c:pt>
              </c:numCache>
            </c:numRef>
          </c:val>
          <c:smooth val="0"/>
          <c:extLst>
            <c:ext xmlns:c16="http://schemas.microsoft.com/office/drawing/2014/chart" uri="{C3380CC4-5D6E-409C-BE32-E72D297353CC}">
              <c16:uniqueId val="{00000000-4528-447B-BA21-A4F5E4E123F1}"/>
            </c:ext>
          </c:extLst>
        </c:ser>
        <c:ser>
          <c:idx val="1"/>
          <c:order val="1"/>
          <c:tx>
            <c:strRef>
              <c:f>ChartA1!$D$3</c:f>
              <c:strCache>
                <c:ptCount val="1"/>
                <c:pt idx="0">
                  <c:v>AS</c:v>
                </c:pt>
              </c:strCache>
            </c:strRef>
          </c:tx>
          <c:spPr>
            <a:ln w="28575" cap="rnd">
              <a:solidFill>
                <a:schemeClr val="accent2"/>
              </a:solidFill>
              <a:round/>
            </a:ln>
            <a:effectLst/>
          </c:spPr>
          <c:marker>
            <c:symbol val="none"/>
          </c:marker>
          <c:cat>
            <c:numRef>
              <c:f>ChartA1!$B$4:$B$19</c:f>
              <c:numCache>
                <c:formatCode>General</c:formatCode>
                <c:ptCount val="16"/>
                <c:pt idx="0">
                  <c:v>0</c:v>
                </c:pt>
                <c:pt idx="1">
                  <c:v>1</c:v>
                </c:pt>
                <c:pt idx="2">
                  <c:v>2</c:v>
                </c:pt>
                <c:pt idx="3">
                  <c:v>3</c:v>
                </c:pt>
                <c:pt idx="4">
                  <c:v>4</c:v>
                </c:pt>
                <c:pt idx="5">
                  <c:v>5</c:v>
                </c:pt>
                <c:pt idx="6">
                  <c:v>6</c:v>
                </c:pt>
                <c:pt idx="7">
                  <c:v>7</c:v>
                </c:pt>
                <c:pt idx="8">
                  <c:v>8</c:v>
                </c:pt>
                <c:pt idx="9">
                  <c:v>9</c:v>
                </c:pt>
                <c:pt idx="10">
                  <c:v>10</c:v>
                </c:pt>
                <c:pt idx="11">
                  <c:v>11</c:v>
                </c:pt>
                <c:pt idx="12">
                  <c:v>12</c:v>
                </c:pt>
                <c:pt idx="13">
                  <c:v>13</c:v>
                </c:pt>
                <c:pt idx="14">
                  <c:v>14</c:v>
                </c:pt>
                <c:pt idx="15">
                  <c:v>15</c:v>
                </c:pt>
              </c:numCache>
            </c:numRef>
          </c:cat>
          <c:val>
            <c:numRef>
              <c:f>ChartA1!$D$4:$D$19</c:f>
              <c:numCache>
                <c:formatCode>General</c:formatCode>
                <c:ptCount val="16"/>
                <c:pt idx="0">
                  <c:v>0</c:v>
                </c:pt>
                <c:pt idx="1">
                  <c:v>5</c:v>
                </c:pt>
                <c:pt idx="2">
                  <c:v>10</c:v>
                </c:pt>
                <c:pt idx="3">
                  <c:v>15</c:v>
                </c:pt>
                <c:pt idx="4">
                  <c:v>20</c:v>
                </c:pt>
                <c:pt idx="5">
                  <c:v>25</c:v>
                </c:pt>
                <c:pt idx="6">
                  <c:v>30</c:v>
                </c:pt>
                <c:pt idx="7">
                  <c:v>35</c:v>
                </c:pt>
                <c:pt idx="8">
                  <c:v>40</c:v>
                </c:pt>
                <c:pt idx="9">
                  <c:v>45</c:v>
                </c:pt>
                <c:pt idx="10">
                  <c:v>50</c:v>
                </c:pt>
                <c:pt idx="11">
                  <c:v>55</c:v>
                </c:pt>
                <c:pt idx="12">
                  <c:v>60</c:v>
                </c:pt>
                <c:pt idx="13">
                  <c:v>65</c:v>
                </c:pt>
                <c:pt idx="14">
                  <c:v>70</c:v>
                </c:pt>
                <c:pt idx="15">
                  <c:v>75</c:v>
                </c:pt>
              </c:numCache>
            </c:numRef>
          </c:val>
          <c:smooth val="0"/>
          <c:extLst>
            <c:ext xmlns:c16="http://schemas.microsoft.com/office/drawing/2014/chart" uri="{C3380CC4-5D6E-409C-BE32-E72D297353CC}">
              <c16:uniqueId val="{00000001-4528-447B-BA21-A4F5E4E123F1}"/>
            </c:ext>
          </c:extLst>
        </c:ser>
        <c:ser>
          <c:idx val="2"/>
          <c:order val="2"/>
          <c:tx>
            <c:strRef>
              <c:f>ChartA1!$B$25</c:f>
              <c:strCache>
                <c:ptCount val="1"/>
                <c:pt idx="0">
                  <c:v>Domestic Price = Price at the Border (Free Trade)</c:v>
                </c:pt>
              </c:strCache>
            </c:strRef>
          </c:tx>
          <c:spPr>
            <a:ln w="28575" cap="rnd">
              <a:solidFill>
                <a:srgbClr val="C00000"/>
              </a:solidFill>
              <a:prstDash val="sysDash"/>
              <a:round/>
            </a:ln>
            <a:effectLst/>
          </c:spPr>
          <c:marker>
            <c:symbol val="none"/>
          </c:marker>
          <c:cat>
            <c:numRef>
              <c:f>ChartA1!$B$4:$B$19</c:f>
              <c:numCache>
                <c:formatCode>General</c:formatCode>
                <c:ptCount val="16"/>
                <c:pt idx="0">
                  <c:v>0</c:v>
                </c:pt>
                <c:pt idx="1">
                  <c:v>1</c:v>
                </c:pt>
                <c:pt idx="2">
                  <c:v>2</c:v>
                </c:pt>
                <c:pt idx="3">
                  <c:v>3</c:v>
                </c:pt>
                <c:pt idx="4">
                  <c:v>4</c:v>
                </c:pt>
                <c:pt idx="5">
                  <c:v>5</c:v>
                </c:pt>
                <c:pt idx="6">
                  <c:v>6</c:v>
                </c:pt>
                <c:pt idx="7">
                  <c:v>7</c:v>
                </c:pt>
                <c:pt idx="8">
                  <c:v>8</c:v>
                </c:pt>
                <c:pt idx="9">
                  <c:v>9</c:v>
                </c:pt>
                <c:pt idx="10">
                  <c:v>10</c:v>
                </c:pt>
                <c:pt idx="11">
                  <c:v>11</c:v>
                </c:pt>
                <c:pt idx="12">
                  <c:v>12</c:v>
                </c:pt>
                <c:pt idx="13">
                  <c:v>13</c:v>
                </c:pt>
                <c:pt idx="14">
                  <c:v>14</c:v>
                </c:pt>
                <c:pt idx="15">
                  <c:v>15</c:v>
                </c:pt>
              </c:numCache>
            </c:numRef>
          </c:cat>
          <c:val>
            <c:numRef>
              <c:f>ChartA1!$B$27:$B$42</c:f>
              <c:numCache>
                <c:formatCode>0.00</c:formatCode>
                <c:ptCount val="16"/>
                <c:pt idx="0">
                  <c:v>30.488815244407622</c:v>
                </c:pt>
                <c:pt idx="1">
                  <c:v>30.488815244407622</c:v>
                </c:pt>
                <c:pt idx="2">
                  <c:v>30.488815244407622</c:v>
                </c:pt>
                <c:pt idx="3">
                  <c:v>30.488815244407622</c:v>
                </c:pt>
                <c:pt idx="4">
                  <c:v>30.488815244407622</c:v>
                </c:pt>
                <c:pt idx="5">
                  <c:v>30.488815244407622</c:v>
                </c:pt>
                <c:pt idx="6">
                  <c:v>30.488815244407622</c:v>
                </c:pt>
                <c:pt idx="7">
                  <c:v>30.488815244407622</c:v>
                </c:pt>
                <c:pt idx="8">
                  <c:v>30.488815244407622</c:v>
                </c:pt>
                <c:pt idx="9">
                  <c:v>30.488815244407622</c:v>
                </c:pt>
                <c:pt idx="10">
                  <c:v>30.488815244407622</c:v>
                </c:pt>
                <c:pt idx="11">
                  <c:v>30.488815244407622</c:v>
                </c:pt>
                <c:pt idx="12">
                  <c:v>30.488815244407622</c:v>
                </c:pt>
                <c:pt idx="13">
                  <c:v>30.488815244407622</c:v>
                </c:pt>
                <c:pt idx="14">
                  <c:v>30.488815244407622</c:v>
                </c:pt>
                <c:pt idx="15">
                  <c:v>30.488815244407622</c:v>
                </c:pt>
              </c:numCache>
            </c:numRef>
          </c:val>
          <c:smooth val="0"/>
          <c:extLst>
            <c:ext xmlns:c16="http://schemas.microsoft.com/office/drawing/2014/chart" uri="{C3380CC4-5D6E-409C-BE32-E72D297353CC}">
              <c16:uniqueId val="{00000002-4528-447B-BA21-A4F5E4E123F1}"/>
            </c:ext>
          </c:extLst>
        </c:ser>
        <c:ser>
          <c:idx val="3"/>
          <c:order val="3"/>
          <c:tx>
            <c:strRef>
              <c:f>ChartA1!$C$25</c:f>
              <c:strCache>
                <c:ptCount val="1"/>
                <c:pt idx="0">
                  <c:v>Domestic Price (US Tariffs)</c:v>
                </c:pt>
              </c:strCache>
            </c:strRef>
          </c:tx>
          <c:spPr>
            <a:ln w="28575" cap="rnd">
              <a:solidFill>
                <a:schemeClr val="accent4"/>
              </a:solidFill>
              <a:prstDash val="sysDash"/>
              <a:round/>
            </a:ln>
            <a:effectLst/>
          </c:spPr>
          <c:marker>
            <c:symbol val="none"/>
          </c:marker>
          <c:cat>
            <c:numRef>
              <c:f>ChartA1!$B$4:$B$19</c:f>
              <c:numCache>
                <c:formatCode>General</c:formatCode>
                <c:ptCount val="16"/>
                <c:pt idx="0">
                  <c:v>0</c:v>
                </c:pt>
                <c:pt idx="1">
                  <c:v>1</c:v>
                </c:pt>
                <c:pt idx="2">
                  <c:v>2</c:v>
                </c:pt>
                <c:pt idx="3">
                  <c:v>3</c:v>
                </c:pt>
                <c:pt idx="4">
                  <c:v>4</c:v>
                </c:pt>
                <c:pt idx="5">
                  <c:v>5</c:v>
                </c:pt>
                <c:pt idx="6">
                  <c:v>6</c:v>
                </c:pt>
                <c:pt idx="7">
                  <c:v>7</c:v>
                </c:pt>
                <c:pt idx="8">
                  <c:v>8</c:v>
                </c:pt>
                <c:pt idx="9">
                  <c:v>9</c:v>
                </c:pt>
                <c:pt idx="10">
                  <c:v>10</c:v>
                </c:pt>
                <c:pt idx="11">
                  <c:v>11</c:v>
                </c:pt>
                <c:pt idx="12">
                  <c:v>12</c:v>
                </c:pt>
                <c:pt idx="13">
                  <c:v>13</c:v>
                </c:pt>
                <c:pt idx="14">
                  <c:v>14</c:v>
                </c:pt>
                <c:pt idx="15">
                  <c:v>15</c:v>
                </c:pt>
              </c:numCache>
            </c:numRef>
          </c:cat>
          <c:val>
            <c:numRef>
              <c:f>ChartA1!$C$27:$C$42</c:f>
              <c:numCache>
                <c:formatCode>0.00</c:formatCode>
                <c:ptCount val="16"/>
                <c:pt idx="0">
                  <c:v>34.328358208955223</c:v>
                </c:pt>
                <c:pt idx="1">
                  <c:v>34.328358208955223</c:v>
                </c:pt>
                <c:pt idx="2">
                  <c:v>34.328358208955223</c:v>
                </c:pt>
                <c:pt idx="3">
                  <c:v>34.328358208955223</c:v>
                </c:pt>
                <c:pt idx="4">
                  <c:v>34.328358208955223</c:v>
                </c:pt>
                <c:pt idx="5">
                  <c:v>34.328358208955223</c:v>
                </c:pt>
                <c:pt idx="6">
                  <c:v>34.328358208955223</c:v>
                </c:pt>
                <c:pt idx="7">
                  <c:v>34.328358208955223</c:v>
                </c:pt>
                <c:pt idx="8">
                  <c:v>34.328358208955223</c:v>
                </c:pt>
                <c:pt idx="9">
                  <c:v>34.328358208955223</c:v>
                </c:pt>
                <c:pt idx="10">
                  <c:v>34.328358208955223</c:v>
                </c:pt>
                <c:pt idx="11">
                  <c:v>34.328358208955223</c:v>
                </c:pt>
                <c:pt idx="12">
                  <c:v>34.328358208955223</c:v>
                </c:pt>
                <c:pt idx="13">
                  <c:v>34.328358208955223</c:v>
                </c:pt>
                <c:pt idx="14">
                  <c:v>34.328358208955223</c:v>
                </c:pt>
                <c:pt idx="15">
                  <c:v>34.328358208955223</c:v>
                </c:pt>
              </c:numCache>
            </c:numRef>
          </c:val>
          <c:smooth val="0"/>
          <c:extLst>
            <c:ext xmlns:c16="http://schemas.microsoft.com/office/drawing/2014/chart" uri="{C3380CC4-5D6E-409C-BE32-E72D297353CC}">
              <c16:uniqueId val="{00000003-4528-447B-BA21-A4F5E4E123F1}"/>
            </c:ext>
          </c:extLst>
        </c:ser>
        <c:dLbls>
          <c:showLegendKey val="0"/>
          <c:showVal val="0"/>
          <c:showCatName val="0"/>
          <c:showSerName val="0"/>
          <c:showPercent val="0"/>
          <c:showBubbleSize val="0"/>
        </c:dLbls>
        <c:smooth val="0"/>
        <c:axId val="1587837056"/>
        <c:axId val="1587842816"/>
      </c:lineChart>
      <c:catAx>
        <c:axId val="1587837056"/>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587842816"/>
        <c:crosses val="autoZero"/>
        <c:auto val="1"/>
        <c:lblAlgn val="ctr"/>
        <c:lblOffset val="100"/>
        <c:noMultiLvlLbl val="0"/>
      </c:catAx>
      <c:valAx>
        <c:axId val="1587842816"/>
        <c:scaling>
          <c:orientation val="minMax"/>
          <c:max val="50"/>
          <c:min val="0"/>
        </c:scaling>
        <c:delete val="0"/>
        <c:axPos val="l"/>
        <c:majorGridlines>
          <c:spPr>
            <a:ln w="9525" cap="flat" cmpd="sng" algn="ctr">
              <a:solidFill>
                <a:schemeClr val="tx1">
                  <a:lumMod val="15000"/>
                  <a:lumOff val="85000"/>
                </a:schemeClr>
              </a:solidFill>
              <a:round/>
            </a:ln>
            <a:effectLst/>
          </c:spPr>
        </c:majorGridlines>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587837056"/>
        <c:crosses val="autoZero"/>
        <c:crossBetween val="between"/>
        <c:majorUnit val="10"/>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legend>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n-US"/>
              <a:t>World</a:t>
            </a:r>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manualLayout>
          <c:layoutTarget val="inner"/>
          <c:xMode val="edge"/>
          <c:yMode val="edge"/>
          <c:x val="9.9871391076115479E-2"/>
          <c:y val="0.17171296296296296"/>
          <c:w val="0.85429527559055118"/>
          <c:h val="0.41070027704870216"/>
        </c:manualLayout>
      </c:layout>
      <c:lineChart>
        <c:grouping val="standard"/>
        <c:varyColors val="0"/>
        <c:ser>
          <c:idx val="0"/>
          <c:order val="0"/>
          <c:tx>
            <c:strRef>
              <c:f>ChartA1!$F$3</c:f>
              <c:strCache>
                <c:ptCount val="1"/>
                <c:pt idx="0">
                  <c:v>MD</c:v>
                </c:pt>
              </c:strCache>
            </c:strRef>
          </c:tx>
          <c:spPr>
            <a:ln w="28575" cap="rnd">
              <a:solidFill>
                <a:schemeClr val="accent1"/>
              </a:solidFill>
              <a:round/>
            </a:ln>
            <a:effectLst/>
          </c:spPr>
          <c:marker>
            <c:symbol val="none"/>
          </c:marker>
          <c:cat>
            <c:numRef>
              <c:f>ChartA1!$B$4:$B$19</c:f>
              <c:numCache>
                <c:formatCode>General</c:formatCode>
                <c:ptCount val="16"/>
                <c:pt idx="0">
                  <c:v>0</c:v>
                </c:pt>
                <c:pt idx="1">
                  <c:v>1</c:v>
                </c:pt>
                <c:pt idx="2">
                  <c:v>2</c:v>
                </c:pt>
                <c:pt idx="3">
                  <c:v>3</c:v>
                </c:pt>
                <c:pt idx="4">
                  <c:v>4</c:v>
                </c:pt>
                <c:pt idx="5">
                  <c:v>5</c:v>
                </c:pt>
                <c:pt idx="6">
                  <c:v>6</c:v>
                </c:pt>
                <c:pt idx="7">
                  <c:v>7</c:v>
                </c:pt>
                <c:pt idx="8">
                  <c:v>8</c:v>
                </c:pt>
                <c:pt idx="9">
                  <c:v>9</c:v>
                </c:pt>
                <c:pt idx="10">
                  <c:v>10</c:v>
                </c:pt>
                <c:pt idx="11">
                  <c:v>11</c:v>
                </c:pt>
                <c:pt idx="12">
                  <c:v>12</c:v>
                </c:pt>
                <c:pt idx="13">
                  <c:v>13</c:v>
                </c:pt>
                <c:pt idx="14">
                  <c:v>14</c:v>
                </c:pt>
                <c:pt idx="15">
                  <c:v>15</c:v>
                </c:pt>
              </c:numCache>
            </c:numRef>
          </c:cat>
          <c:val>
            <c:numRef>
              <c:f>ChartA1!$F$4:$F$19</c:f>
              <c:numCache>
                <c:formatCode>0.00</c:formatCode>
                <c:ptCount val="16"/>
                <c:pt idx="0">
                  <c:v>42.10526315789474</c:v>
                </c:pt>
                <c:pt idx="1">
                  <c:v>39.736842105263165</c:v>
                </c:pt>
                <c:pt idx="2">
                  <c:v>37.368421052631582</c:v>
                </c:pt>
                <c:pt idx="3">
                  <c:v>35</c:v>
                </c:pt>
                <c:pt idx="4">
                  <c:v>32.631578947368425</c:v>
                </c:pt>
                <c:pt idx="5">
                  <c:v>30.263157894736846</c:v>
                </c:pt>
                <c:pt idx="6">
                  <c:v>27.894736842105267</c:v>
                </c:pt>
                <c:pt idx="7">
                  <c:v>25.526315789473689</c:v>
                </c:pt>
                <c:pt idx="8">
                  <c:v>23.15789473684211</c:v>
                </c:pt>
                <c:pt idx="9">
                  <c:v>20.789473684210531</c:v>
                </c:pt>
                <c:pt idx="10">
                  <c:v>18.421052631578952</c:v>
                </c:pt>
                <c:pt idx="11">
                  <c:v>16.052631578947373</c:v>
                </c:pt>
                <c:pt idx="12">
                  <c:v>13.684210526315795</c:v>
                </c:pt>
                <c:pt idx="13">
                  <c:v>11.315789473684216</c:v>
                </c:pt>
                <c:pt idx="14">
                  <c:v>8.9473684210526372</c:v>
                </c:pt>
                <c:pt idx="15">
                  <c:v>6.5789473684210549</c:v>
                </c:pt>
              </c:numCache>
            </c:numRef>
          </c:val>
          <c:smooth val="0"/>
          <c:extLst>
            <c:ext xmlns:c16="http://schemas.microsoft.com/office/drawing/2014/chart" uri="{C3380CC4-5D6E-409C-BE32-E72D297353CC}">
              <c16:uniqueId val="{00000000-066D-46BC-AD83-E5A652379BED}"/>
            </c:ext>
          </c:extLst>
        </c:ser>
        <c:ser>
          <c:idx val="1"/>
          <c:order val="1"/>
          <c:tx>
            <c:strRef>
              <c:f>ChartA1!$G$3</c:f>
              <c:strCache>
                <c:ptCount val="1"/>
                <c:pt idx="0">
                  <c:v>MS (Free Trade)</c:v>
                </c:pt>
              </c:strCache>
            </c:strRef>
          </c:tx>
          <c:spPr>
            <a:ln w="28575" cap="rnd">
              <a:solidFill>
                <a:schemeClr val="accent2"/>
              </a:solidFill>
              <a:round/>
            </a:ln>
            <a:effectLst/>
          </c:spPr>
          <c:marker>
            <c:symbol val="none"/>
          </c:marker>
          <c:cat>
            <c:numRef>
              <c:f>ChartA1!$B$4:$B$19</c:f>
              <c:numCache>
                <c:formatCode>General</c:formatCode>
                <c:ptCount val="16"/>
                <c:pt idx="0">
                  <c:v>0</c:v>
                </c:pt>
                <c:pt idx="1">
                  <c:v>1</c:v>
                </c:pt>
                <c:pt idx="2">
                  <c:v>2</c:v>
                </c:pt>
                <c:pt idx="3">
                  <c:v>3</c:v>
                </c:pt>
                <c:pt idx="4">
                  <c:v>4</c:v>
                </c:pt>
                <c:pt idx="5">
                  <c:v>5</c:v>
                </c:pt>
                <c:pt idx="6">
                  <c:v>6</c:v>
                </c:pt>
                <c:pt idx="7">
                  <c:v>7</c:v>
                </c:pt>
                <c:pt idx="8">
                  <c:v>8</c:v>
                </c:pt>
                <c:pt idx="9">
                  <c:v>9</c:v>
                </c:pt>
                <c:pt idx="10">
                  <c:v>10</c:v>
                </c:pt>
                <c:pt idx="11">
                  <c:v>11</c:v>
                </c:pt>
                <c:pt idx="12">
                  <c:v>12</c:v>
                </c:pt>
                <c:pt idx="13">
                  <c:v>13</c:v>
                </c:pt>
                <c:pt idx="14">
                  <c:v>14</c:v>
                </c:pt>
                <c:pt idx="15">
                  <c:v>15</c:v>
                </c:pt>
              </c:numCache>
            </c:numRef>
          </c:cat>
          <c:val>
            <c:numRef>
              <c:f>ChartA1!$G$4:$G$19</c:f>
              <c:numCache>
                <c:formatCode>0.00</c:formatCode>
                <c:ptCount val="16"/>
                <c:pt idx="0">
                  <c:v>21.333333333333332</c:v>
                </c:pt>
                <c:pt idx="1">
                  <c:v>23.2</c:v>
                </c:pt>
                <c:pt idx="2">
                  <c:v>25.066666666666666</c:v>
                </c:pt>
                <c:pt idx="3">
                  <c:v>26.93333333333333</c:v>
                </c:pt>
                <c:pt idx="4">
                  <c:v>28.799999999999997</c:v>
                </c:pt>
                <c:pt idx="5">
                  <c:v>30.666666666666664</c:v>
                </c:pt>
                <c:pt idx="6">
                  <c:v>32.533333333333331</c:v>
                </c:pt>
                <c:pt idx="7">
                  <c:v>34.4</c:v>
                </c:pt>
                <c:pt idx="8">
                  <c:v>36.266666666666666</c:v>
                </c:pt>
                <c:pt idx="9">
                  <c:v>38.133333333333333</c:v>
                </c:pt>
                <c:pt idx="10">
                  <c:v>40</c:v>
                </c:pt>
                <c:pt idx="11">
                  <c:v>41.866666666666667</c:v>
                </c:pt>
                <c:pt idx="12">
                  <c:v>43.733333333333334</c:v>
                </c:pt>
                <c:pt idx="13">
                  <c:v>45.599999999999994</c:v>
                </c:pt>
                <c:pt idx="14">
                  <c:v>47.466666666666669</c:v>
                </c:pt>
                <c:pt idx="15">
                  <c:v>49.333333333333329</c:v>
                </c:pt>
              </c:numCache>
            </c:numRef>
          </c:val>
          <c:smooth val="0"/>
          <c:extLst>
            <c:ext xmlns:c16="http://schemas.microsoft.com/office/drawing/2014/chart" uri="{C3380CC4-5D6E-409C-BE32-E72D297353CC}">
              <c16:uniqueId val="{00000001-066D-46BC-AD83-E5A652379BED}"/>
            </c:ext>
          </c:extLst>
        </c:ser>
        <c:ser>
          <c:idx val="2"/>
          <c:order val="2"/>
          <c:tx>
            <c:strRef>
              <c:f>ChartA1!$H$3</c:f>
              <c:strCache>
                <c:ptCount val="1"/>
                <c:pt idx="0">
                  <c:v>MS (US Tariffs)</c:v>
                </c:pt>
              </c:strCache>
            </c:strRef>
          </c:tx>
          <c:spPr>
            <a:ln w="28575" cap="rnd">
              <a:solidFill>
                <a:schemeClr val="accent3"/>
              </a:solidFill>
              <a:round/>
            </a:ln>
            <a:effectLst/>
          </c:spPr>
          <c:marker>
            <c:symbol val="none"/>
          </c:marker>
          <c:cat>
            <c:numRef>
              <c:f>ChartA1!$B$4:$B$19</c:f>
              <c:numCache>
                <c:formatCode>General</c:formatCode>
                <c:ptCount val="16"/>
                <c:pt idx="0">
                  <c:v>0</c:v>
                </c:pt>
                <c:pt idx="1">
                  <c:v>1</c:v>
                </c:pt>
                <c:pt idx="2">
                  <c:v>2</c:v>
                </c:pt>
                <c:pt idx="3">
                  <c:v>3</c:v>
                </c:pt>
                <c:pt idx="4">
                  <c:v>4</c:v>
                </c:pt>
                <c:pt idx="5">
                  <c:v>5</c:v>
                </c:pt>
                <c:pt idx="6">
                  <c:v>6</c:v>
                </c:pt>
                <c:pt idx="7">
                  <c:v>7</c:v>
                </c:pt>
                <c:pt idx="8">
                  <c:v>8</c:v>
                </c:pt>
                <c:pt idx="9">
                  <c:v>9</c:v>
                </c:pt>
                <c:pt idx="10">
                  <c:v>10</c:v>
                </c:pt>
                <c:pt idx="11">
                  <c:v>11</c:v>
                </c:pt>
                <c:pt idx="12">
                  <c:v>12</c:v>
                </c:pt>
                <c:pt idx="13">
                  <c:v>13</c:v>
                </c:pt>
                <c:pt idx="14">
                  <c:v>14</c:v>
                </c:pt>
                <c:pt idx="15">
                  <c:v>15</c:v>
                </c:pt>
              </c:numCache>
            </c:numRef>
          </c:cat>
          <c:val>
            <c:numRef>
              <c:f>ChartA1!$H$4:$H$19</c:f>
              <c:numCache>
                <c:formatCode>0.00</c:formatCode>
                <c:ptCount val="16"/>
                <c:pt idx="0">
                  <c:v>26.666666666666668</c:v>
                </c:pt>
                <c:pt idx="1">
                  <c:v>29</c:v>
                </c:pt>
                <c:pt idx="2">
                  <c:v>31.333333333333336</c:v>
                </c:pt>
                <c:pt idx="3">
                  <c:v>33.666666666666671</c:v>
                </c:pt>
                <c:pt idx="4">
                  <c:v>36</c:v>
                </c:pt>
                <c:pt idx="5">
                  <c:v>38.333333333333336</c:v>
                </c:pt>
                <c:pt idx="6">
                  <c:v>40.666666666666671</c:v>
                </c:pt>
                <c:pt idx="7">
                  <c:v>43</c:v>
                </c:pt>
                <c:pt idx="8">
                  <c:v>45.333333333333336</c:v>
                </c:pt>
                <c:pt idx="9">
                  <c:v>47.666666666666671</c:v>
                </c:pt>
                <c:pt idx="10">
                  <c:v>50</c:v>
                </c:pt>
                <c:pt idx="11">
                  <c:v>52.333333333333336</c:v>
                </c:pt>
                <c:pt idx="12">
                  <c:v>54.666666666666671</c:v>
                </c:pt>
                <c:pt idx="13">
                  <c:v>57</c:v>
                </c:pt>
                <c:pt idx="14">
                  <c:v>59.333333333333343</c:v>
                </c:pt>
                <c:pt idx="15">
                  <c:v>61.666666666666671</c:v>
                </c:pt>
              </c:numCache>
            </c:numRef>
          </c:val>
          <c:smooth val="0"/>
          <c:extLst>
            <c:ext xmlns:c16="http://schemas.microsoft.com/office/drawing/2014/chart" uri="{C3380CC4-5D6E-409C-BE32-E72D297353CC}">
              <c16:uniqueId val="{00000002-066D-46BC-AD83-E5A652379BED}"/>
            </c:ext>
          </c:extLst>
        </c:ser>
        <c:ser>
          <c:idx val="3"/>
          <c:order val="3"/>
          <c:tx>
            <c:strRef>
              <c:f>ChartA1!$B$25</c:f>
              <c:strCache>
                <c:ptCount val="1"/>
                <c:pt idx="0">
                  <c:v>Domestic Price = Price at the Border (Free Trade)</c:v>
                </c:pt>
              </c:strCache>
            </c:strRef>
          </c:tx>
          <c:spPr>
            <a:ln w="28575" cap="rnd">
              <a:solidFill>
                <a:srgbClr val="C00000"/>
              </a:solidFill>
              <a:prstDash val="sysDash"/>
              <a:round/>
            </a:ln>
            <a:effectLst/>
          </c:spPr>
          <c:marker>
            <c:symbol val="none"/>
          </c:marker>
          <c:cat>
            <c:numRef>
              <c:f>ChartA1!$B$4:$B$19</c:f>
              <c:numCache>
                <c:formatCode>General</c:formatCode>
                <c:ptCount val="16"/>
                <c:pt idx="0">
                  <c:v>0</c:v>
                </c:pt>
                <c:pt idx="1">
                  <c:v>1</c:v>
                </c:pt>
                <c:pt idx="2">
                  <c:v>2</c:v>
                </c:pt>
                <c:pt idx="3">
                  <c:v>3</c:v>
                </c:pt>
                <c:pt idx="4">
                  <c:v>4</c:v>
                </c:pt>
                <c:pt idx="5">
                  <c:v>5</c:v>
                </c:pt>
                <c:pt idx="6">
                  <c:v>6</c:v>
                </c:pt>
                <c:pt idx="7">
                  <c:v>7</c:v>
                </c:pt>
                <c:pt idx="8">
                  <c:v>8</c:v>
                </c:pt>
                <c:pt idx="9">
                  <c:v>9</c:v>
                </c:pt>
                <c:pt idx="10">
                  <c:v>10</c:v>
                </c:pt>
                <c:pt idx="11">
                  <c:v>11</c:v>
                </c:pt>
                <c:pt idx="12">
                  <c:v>12</c:v>
                </c:pt>
                <c:pt idx="13">
                  <c:v>13</c:v>
                </c:pt>
                <c:pt idx="14">
                  <c:v>14</c:v>
                </c:pt>
                <c:pt idx="15">
                  <c:v>15</c:v>
                </c:pt>
              </c:numCache>
            </c:numRef>
          </c:cat>
          <c:val>
            <c:numRef>
              <c:f>ChartA1!$B$27:$B$42</c:f>
              <c:numCache>
                <c:formatCode>0.00</c:formatCode>
                <c:ptCount val="16"/>
                <c:pt idx="0">
                  <c:v>30.488815244407622</c:v>
                </c:pt>
                <c:pt idx="1">
                  <c:v>30.488815244407622</c:v>
                </c:pt>
                <c:pt idx="2">
                  <c:v>30.488815244407622</c:v>
                </c:pt>
                <c:pt idx="3">
                  <c:v>30.488815244407622</c:v>
                </c:pt>
                <c:pt idx="4">
                  <c:v>30.488815244407622</c:v>
                </c:pt>
                <c:pt idx="5">
                  <c:v>30.488815244407622</c:v>
                </c:pt>
                <c:pt idx="6">
                  <c:v>30.488815244407622</c:v>
                </c:pt>
                <c:pt idx="7">
                  <c:v>30.488815244407622</c:v>
                </c:pt>
                <c:pt idx="8">
                  <c:v>30.488815244407622</c:v>
                </c:pt>
                <c:pt idx="9">
                  <c:v>30.488815244407622</c:v>
                </c:pt>
                <c:pt idx="10">
                  <c:v>30.488815244407622</c:v>
                </c:pt>
                <c:pt idx="11">
                  <c:v>30.488815244407622</c:v>
                </c:pt>
                <c:pt idx="12">
                  <c:v>30.488815244407622</c:v>
                </c:pt>
                <c:pt idx="13">
                  <c:v>30.488815244407622</c:v>
                </c:pt>
                <c:pt idx="14">
                  <c:v>30.488815244407622</c:v>
                </c:pt>
                <c:pt idx="15">
                  <c:v>30.488815244407622</c:v>
                </c:pt>
              </c:numCache>
            </c:numRef>
          </c:val>
          <c:smooth val="0"/>
          <c:extLst>
            <c:ext xmlns:c16="http://schemas.microsoft.com/office/drawing/2014/chart" uri="{C3380CC4-5D6E-409C-BE32-E72D297353CC}">
              <c16:uniqueId val="{00000003-066D-46BC-AD83-E5A652379BED}"/>
            </c:ext>
          </c:extLst>
        </c:ser>
        <c:ser>
          <c:idx val="4"/>
          <c:order val="4"/>
          <c:tx>
            <c:strRef>
              <c:f>ChartA1!$C$25</c:f>
              <c:strCache>
                <c:ptCount val="1"/>
                <c:pt idx="0">
                  <c:v>Domestic Price (US Tariffs)</c:v>
                </c:pt>
              </c:strCache>
            </c:strRef>
          </c:tx>
          <c:spPr>
            <a:ln w="28575" cap="rnd">
              <a:solidFill>
                <a:schemeClr val="accent4"/>
              </a:solidFill>
              <a:prstDash val="sysDash"/>
              <a:round/>
            </a:ln>
            <a:effectLst/>
          </c:spPr>
          <c:marker>
            <c:symbol val="none"/>
          </c:marker>
          <c:cat>
            <c:numRef>
              <c:f>ChartA1!$B$4:$B$19</c:f>
              <c:numCache>
                <c:formatCode>General</c:formatCode>
                <c:ptCount val="16"/>
                <c:pt idx="0">
                  <c:v>0</c:v>
                </c:pt>
                <c:pt idx="1">
                  <c:v>1</c:v>
                </c:pt>
                <c:pt idx="2">
                  <c:v>2</c:v>
                </c:pt>
                <c:pt idx="3">
                  <c:v>3</c:v>
                </c:pt>
                <c:pt idx="4">
                  <c:v>4</c:v>
                </c:pt>
                <c:pt idx="5">
                  <c:v>5</c:v>
                </c:pt>
                <c:pt idx="6">
                  <c:v>6</c:v>
                </c:pt>
                <c:pt idx="7">
                  <c:v>7</c:v>
                </c:pt>
                <c:pt idx="8">
                  <c:v>8</c:v>
                </c:pt>
                <c:pt idx="9">
                  <c:v>9</c:v>
                </c:pt>
                <c:pt idx="10">
                  <c:v>10</c:v>
                </c:pt>
                <c:pt idx="11">
                  <c:v>11</c:v>
                </c:pt>
                <c:pt idx="12">
                  <c:v>12</c:v>
                </c:pt>
                <c:pt idx="13">
                  <c:v>13</c:v>
                </c:pt>
                <c:pt idx="14">
                  <c:v>14</c:v>
                </c:pt>
                <c:pt idx="15">
                  <c:v>15</c:v>
                </c:pt>
              </c:numCache>
            </c:numRef>
          </c:cat>
          <c:val>
            <c:numRef>
              <c:f>ChartA1!$C$27:$C$42</c:f>
              <c:numCache>
                <c:formatCode>0.00</c:formatCode>
                <c:ptCount val="16"/>
                <c:pt idx="0">
                  <c:v>34.328358208955223</c:v>
                </c:pt>
                <c:pt idx="1">
                  <c:v>34.328358208955223</c:v>
                </c:pt>
                <c:pt idx="2">
                  <c:v>34.328358208955223</c:v>
                </c:pt>
                <c:pt idx="3">
                  <c:v>34.328358208955223</c:v>
                </c:pt>
                <c:pt idx="4">
                  <c:v>34.328358208955223</c:v>
                </c:pt>
                <c:pt idx="5">
                  <c:v>34.328358208955223</c:v>
                </c:pt>
                <c:pt idx="6">
                  <c:v>34.328358208955223</c:v>
                </c:pt>
                <c:pt idx="7">
                  <c:v>34.328358208955223</c:v>
                </c:pt>
                <c:pt idx="8">
                  <c:v>34.328358208955223</c:v>
                </c:pt>
                <c:pt idx="9">
                  <c:v>34.328358208955223</c:v>
                </c:pt>
                <c:pt idx="10">
                  <c:v>34.328358208955223</c:v>
                </c:pt>
                <c:pt idx="11">
                  <c:v>34.328358208955223</c:v>
                </c:pt>
                <c:pt idx="12">
                  <c:v>34.328358208955223</c:v>
                </c:pt>
                <c:pt idx="13">
                  <c:v>34.328358208955223</c:v>
                </c:pt>
                <c:pt idx="14">
                  <c:v>34.328358208955223</c:v>
                </c:pt>
                <c:pt idx="15">
                  <c:v>34.328358208955223</c:v>
                </c:pt>
              </c:numCache>
            </c:numRef>
          </c:val>
          <c:smooth val="0"/>
          <c:extLst>
            <c:ext xmlns:c16="http://schemas.microsoft.com/office/drawing/2014/chart" uri="{C3380CC4-5D6E-409C-BE32-E72D297353CC}">
              <c16:uniqueId val="{00000004-066D-46BC-AD83-E5A652379BED}"/>
            </c:ext>
          </c:extLst>
        </c:ser>
        <c:dLbls>
          <c:showLegendKey val="0"/>
          <c:showVal val="0"/>
          <c:showCatName val="0"/>
          <c:showSerName val="0"/>
          <c:showPercent val="0"/>
          <c:showBubbleSize val="0"/>
        </c:dLbls>
        <c:smooth val="0"/>
        <c:axId val="1587843776"/>
        <c:axId val="1587838976"/>
      </c:lineChart>
      <c:catAx>
        <c:axId val="1587843776"/>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587838976"/>
        <c:crosses val="autoZero"/>
        <c:auto val="1"/>
        <c:lblAlgn val="ctr"/>
        <c:lblOffset val="100"/>
        <c:noMultiLvlLbl val="0"/>
      </c:catAx>
      <c:valAx>
        <c:axId val="1587838976"/>
        <c:scaling>
          <c:orientation val="minMax"/>
          <c:max val="50"/>
          <c:min val="0"/>
        </c:scaling>
        <c:delete val="0"/>
        <c:axPos val="l"/>
        <c:majorGridlines>
          <c:spPr>
            <a:ln w="9525" cap="flat" cmpd="sng" algn="ctr">
              <a:solidFill>
                <a:schemeClr val="tx1">
                  <a:lumMod val="15000"/>
                  <a:lumOff val="85000"/>
                </a:schemeClr>
              </a:solidFill>
              <a:round/>
            </a:ln>
            <a:effectLst/>
          </c:spPr>
        </c:majorGridlines>
        <c:numFmt formatCode="0.0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587843776"/>
        <c:crosses val="autoZero"/>
        <c:crossBetween val="between"/>
        <c:majorUnit val="10"/>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legend>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n-US"/>
              <a:t>Foreign</a:t>
            </a:r>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lineChart>
        <c:grouping val="standard"/>
        <c:varyColors val="0"/>
        <c:ser>
          <c:idx val="0"/>
          <c:order val="0"/>
          <c:tx>
            <c:strRef>
              <c:f>ChartA1!$I$3</c:f>
              <c:strCache>
                <c:ptCount val="1"/>
                <c:pt idx="0">
                  <c:v>AD*</c:v>
                </c:pt>
              </c:strCache>
            </c:strRef>
          </c:tx>
          <c:spPr>
            <a:ln w="28575" cap="rnd">
              <a:solidFill>
                <a:schemeClr val="accent1"/>
              </a:solidFill>
              <a:round/>
            </a:ln>
            <a:effectLst/>
          </c:spPr>
          <c:marker>
            <c:symbol val="none"/>
          </c:marker>
          <c:cat>
            <c:numRef>
              <c:f>ChartA1!$B$4:$B$19</c:f>
              <c:numCache>
                <c:formatCode>General</c:formatCode>
                <c:ptCount val="16"/>
                <c:pt idx="0">
                  <c:v>0</c:v>
                </c:pt>
                <c:pt idx="1">
                  <c:v>1</c:v>
                </c:pt>
                <c:pt idx="2">
                  <c:v>2</c:v>
                </c:pt>
                <c:pt idx="3">
                  <c:v>3</c:v>
                </c:pt>
                <c:pt idx="4">
                  <c:v>4</c:v>
                </c:pt>
                <c:pt idx="5">
                  <c:v>5</c:v>
                </c:pt>
                <c:pt idx="6">
                  <c:v>6</c:v>
                </c:pt>
                <c:pt idx="7">
                  <c:v>7</c:v>
                </c:pt>
                <c:pt idx="8">
                  <c:v>8</c:v>
                </c:pt>
                <c:pt idx="9">
                  <c:v>9</c:v>
                </c:pt>
                <c:pt idx="10">
                  <c:v>10</c:v>
                </c:pt>
                <c:pt idx="11">
                  <c:v>11</c:v>
                </c:pt>
                <c:pt idx="12">
                  <c:v>12</c:v>
                </c:pt>
                <c:pt idx="13">
                  <c:v>13</c:v>
                </c:pt>
                <c:pt idx="14">
                  <c:v>14</c:v>
                </c:pt>
                <c:pt idx="15">
                  <c:v>15</c:v>
                </c:pt>
              </c:numCache>
            </c:numRef>
          </c:cat>
          <c:val>
            <c:numRef>
              <c:f>ChartA1!$I$4:$I$19</c:f>
              <c:numCache>
                <c:formatCode>General</c:formatCode>
                <c:ptCount val="16"/>
                <c:pt idx="0">
                  <c:v>40</c:v>
                </c:pt>
                <c:pt idx="1">
                  <c:v>36</c:v>
                </c:pt>
                <c:pt idx="2">
                  <c:v>32</c:v>
                </c:pt>
                <c:pt idx="3">
                  <c:v>28</c:v>
                </c:pt>
                <c:pt idx="4">
                  <c:v>24</c:v>
                </c:pt>
                <c:pt idx="5">
                  <c:v>20</c:v>
                </c:pt>
                <c:pt idx="6">
                  <c:v>16</c:v>
                </c:pt>
                <c:pt idx="7">
                  <c:v>12</c:v>
                </c:pt>
                <c:pt idx="8">
                  <c:v>8</c:v>
                </c:pt>
                <c:pt idx="9">
                  <c:v>4</c:v>
                </c:pt>
                <c:pt idx="10">
                  <c:v>0</c:v>
                </c:pt>
                <c:pt idx="11">
                  <c:v>-4</c:v>
                </c:pt>
                <c:pt idx="12">
                  <c:v>-8</c:v>
                </c:pt>
                <c:pt idx="13">
                  <c:v>-12</c:v>
                </c:pt>
                <c:pt idx="14">
                  <c:v>-16</c:v>
                </c:pt>
                <c:pt idx="15">
                  <c:v>-20</c:v>
                </c:pt>
              </c:numCache>
            </c:numRef>
          </c:val>
          <c:smooth val="0"/>
          <c:extLst>
            <c:ext xmlns:c16="http://schemas.microsoft.com/office/drawing/2014/chart" uri="{C3380CC4-5D6E-409C-BE32-E72D297353CC}">
              <c16:uniqueId val="{00000000-8175-42FB-8F20-FF35C5A8668C}"/>
            </c:ext>
          </c:extLst>
        </c:ser>
        <c:ser>
          <c:idx val="1"/>
          <c:order val="1"/>
          <c:tx>
            <c:strRef>
              <c:f>ChartA1!$J$3</c:f>
              <c:strCache>
                <c:ptCount val="1"/>
                <c:pt idx="0">
                  <c:v>AS*</c:v>
                </c:pt>
              </c:strCache>
            </c:strRef>
          </c:tx>
          <c:spPr>
            <a:ln w="28575" cap="rnd">
              <a:solidFill>
                <a:schemeClr val="accent2"/>
              </a:solidFill>
              <a:round/>
            </a:ln>
            <a:effectLst/>
          </c:spPr>
          <c:marker>
            <c:symbol val="none"/>
          </c:marker>
          <c:cat>
            <c:numRef>
              <c:f>ChartA1!$B$4:$B$19</c:f>
              <c:numCache>
                <c:formatCode>General</c:formatCode>
                <c:ptCount val="16"/>
                <c:pt idx="0">
                  <c:v>0</c:v>
                </c:pt>
                <c:pt idx="1">
                  <c:v>1</c:v>
                </c:pt>
                <c:pt idx="2">
                  <c:v>2</c:v>
                </c:pt>
                <c:pt idx="3">
                  <c:v>3</c:v>
                </c:pt>
                <c:pt idx="4">
                  <c:v>4</c:v>
                </c:pt>
                <c:pt idx="5">
                  <c:v>5</c:v>
                </c:pt>
                <c:pt idx="6">
                  <c:v>6</c:v>
                </c:pt>
                <c:pt idx="7">
                  <c:v>7</c:v>
                </c:pt>
                <c:pt idx="8">
                  <c:v>8</c:v>
                </c:pt>
                <c:pt idx="9">
                  <c:v>9</c:v>
                </c:pt>
                <c:pt idx="10">
                  <c:v>10</c:v>
                </c:pt>
                <c:pt idx="11">
                  <c:v>11</c:v>
                </c:pt>
                <c:pt idx="12">
                  <c:v>12</c:v>
                </c:pt>
                <c:pt idx="13">
                  <c:v>13</c:v>
                </c:pt>
                <c:pt idx="14">
                  <c:v>14</c:v>
                </c:pt>
                <c:pt idx="15">
                  <c:v>15</c:v>
                </c:pt>
              </c:numCache>
            </c:numRef>
          </c:cat>
          <c:val>
            <c:numRef>
              <c:f>ChartA1!$J$4:$J$19</c:f>
              <c:numCache>
                <c:formatCode>General</c:formatCode>
                <c:ptCount val="16"/>
                <c:pt idx="0">
                  <c:v>5</c:v>
                </c:pt>
                <c:pt idx="1">
                  <c:v>8.5</c:v>
                </c:pt>
                <c:pt idx="2">
                  <c:v>12</c:v>
                </c:pt>
                <c:pt idx="3">
                  <c:v>15.5</c:v>
                </c:pt>
                <c:pt idx="4">
                  <c:v>19</c:v>
                </c:pt>
                <c:pt idx="5">
                  <c:v>22.5</c:v>
                </c:pt>
                <c:pt idx="6">
                  <c:v>26</c:v>
                </c:pt>
                <c:pt idx="7">
                  <c:v>29.5</c:v>
                </c:pt>
                <c:pt idx="8">
                  <c:v>33</c:v>
                </c:pt>
                <c:pt idx="9">
                  <c:v>36.5</c:v>
                </c:pt>
                <c:pt idx="10">
                  <c:v>40</c:v>
                </c:pt>
                <c:pt idx="11">
                  <c:v>43.5</c:v>
                </c:pt>
                <c:pt idx="12">
                  <c:v>47</c:v>
                </c:pt>
                <c:pt idx="13">
                  <c:v>50.5</c:v>
                </c:pt>
                <c:pt idx="14">
                  <c:v>54</c:v>
                </c:pt>
                <c:pt idx="15">
                  <c:v>57.5</c:v>
                </c:pt>
              </c:numCache>
            </c:numRef>
          </c:val>
          <c:smooth val="0"/>
          <c:extLst>
            <c:ext xmlns:c16="http://schemas.microsoft.com/office/drawing/2014/chart" uri="{C3380CC4-5D6E-409C-BE32-E72D297353CC}">
              <c16:uniqueId val="{00000001-8175-42FB-8F20-FF35C5A8668C}"/>
            </c:ext>
          </c:extLst>
        </c:ser>
        <c:ser>
          <c:idx val="3"/>
          <c:order val="2"/>
          <c:tx>
            <c:strRef>
              <c:f>ChartA1!$B$25</c:f>
              <c:strCache>
                <c:ptCount val="1"/>
                <c:pt idx="0">
                  <c:v>Domestic Price = Price at the Border (Free Trade)</c:v>
                </c:pt>
              </c:strCache>
            </c:strRef>
          </c:tx>
          <c:spPr>
            <a:ln w="28575" cap="rnd">
              <a:solidFill>
                <a:srgbClr val="C00000"/>
              </a:solidFill>
              <a:prstDash val="sysDash"/>
              <a:round/>
            </a:ln>
            <a:effectLst/>
          </c:spPr>
          <c:marker>
            <c:symbol val="none"/>
          </c:marker>
          <c:cat>
            <c:numRef>
              <c:f>ChartA1!$B$4:$B$19</c:f>
              <c:numCache>
                <c:formatCode>General</c:formatCode>
                <c:ptCount val="16"/>
                <c:pt idx="0">
                  <c:v>0</c:v>
                </c:pt>
                <c:pt idx="1">
                  <c:v>1</c:v>
                </c:pt>
                <c:pt idx="2">
                  <c:v>2</c:v>
                </c:pt>
                <c:pt idx="3">
                  <c:v>3</c:v>
                </c:pt>
                <c:pt idx="4">
                  <c:v>4</c:v>
                </c:pt>
                <c:pt idx="5">
                  <c:v>5</c:v>
                </c:pt>
                <c:pt idx="6">
                  <c:v>6</c:v>
                </c:pt>
                <c:pt idx="7">
                  <c:v>7</c:v>
                </c:pt>
                <c:pt idx="8">
                  <c:v>8</c:v>
                </c:pt>
                <c:pt idx="9">
                  <c:v>9</c:v>
                </c:pt>
                <c:pt idx="10">
                  <c:v>10</c:v>
                </c:pt>
                <c:pt idx="11">
                  <c:v>11</c:v>
                </c:pt>
                <c:pt idx="12">
                  <c:v>12</c:v>
                </c:pt>
                <c:pt idx="13">
                  <c:v>13</c:v>
                </c:pt>
                <c:pt idx="14">
                  <c:v>14</c:v>
                </c:pt>
                <c:pt idx="15">
                  <c:v>15</c:v>
                </c:pt>
              </c:numCache>
            </c:numRef>
          </c:cat>
          <c:val>
            <c:numRef>
              <c:f>ChartA1!$B$27:$B$42</c:f>
              <c:numCache>
                <c:formatCode>0.00</c:formatCode>
                <c:ptCount val="16"/>
                <c:pt idx="0">
                  <c:v>30.488815244407622</c:v>
                </c:pt>
                <c:pt idx="1">
                  <c:v>30.488815244407622</c:v>
                </c:pt>
                <c:pt idx="2">
                  <c:v>30.488815244407622</c:v>
                </c:pt>
                <c:pt idx="3">
                  <c:v>30.488815244407622</c:v>
                </c:pt>
                <c:pt idx="4">
                  <c:v>30.488815244407622</c:v>
                </c:pt>
                <c:pt idx="5">
                  <c:v>30.488815244407622</c:v>
                </c:pt>
                <c:pt idx="6">
                  <c:v>30.488815244407622</c:v>
                </c:pt>
                <c:pt idx="7">
                  <c:v>30.488815244407622</c:v>
                </c:pt>
                <c:pt idx="8">
                  <c:v>30.488815244407622</c:v>
                </c:pt>
                <c:pt idx="9">
                  <c:v>30.488815244407622</c:v>
                </c:pt>
                <c:pt idx="10">
                  <c:v>30.488815244407622</c:v>
                </c:pt>
                <c:pt idx="11">
                  <c:v>30.488815244407622</c:v>
                </c:pt>
                <c:pt idx="12">
                  <c:v>30.488815244407622</c:v>
                </c:pt>
                <c:pt idx="13">
                  <c:v>30.488815244407622</c:v>
                </c:pt>
                <c:pt idx="14">
                  <c:v>30.488815244407622</c:v>
                </c:pt>
                <c:pt idx="15">
                  <c:v>30.488815244407622</c:v>
                </c:pt>
              </c:numCache>
            </c:numRef>
          </c:val>
          <c:smooth val="0"/>
          <c:extLst>
            <c:ext xmlns:c16="http://schemas.microsoft.com/office/drawing/2014/chart" uri="{C3380CC4-5D6E-409C-BE32-E72D297353CC}">
              <c16:uniqueId val="{00000002-8175-42FB-8F20-FF35C5A8668C}"/>
            </c:ext>
          </c:extLst>
        </c:ser>
        <c:ser>
          <c:idx val="4"/>
          <c:order val="3"/>
          <c:tx>
            <c:strRef>
              <c:f>ChartA1!$C$25</c:f>
              <c:strCache>
                <c:ptCount val="1"/>
                <c:pt idx="0">
                  <c:v>Domestic Price (US Tariffs)</c:v>
                </c:pt>
              </c:strCache>
            </c:strRef>
          </c:tx>
          <c:spPr>
            <a:ln w="28575" cap="rnd">
              <a:solidFill>
                <a:schemeClr val="accent4"/>
              </a:solidFill>
              <a:prstDash val="sysDash"/>
              <a:round/>
            </a:ln>
            <a:effectLst/>
          </c:spPr>
          <c:marker>
            <c:symbol val="none"/>
          </c:marker>
          <c:cat>
            <c:numRef>
              <c:f>ChartA1!$B$4:$B$19</c:f>
              <c:numCache>
                <c:formatCode>General</c:formatCode>
                <c:ptCount val="16"/>
                <c:pt idx="0">
                  <c:v>0</c:v>
                </c:pt>
                <c:pt idx="1">
                  <c:v>1</c:v>
                </c:pt>
                <c:pt idx="2">
                  <c:v>2</c:v>
                </c:pt>
                <c:pt idx="3">
                  <c:v>3</c:v>
                </c:pt>
                <c:pt idx="4">
                  <c:v>4</c:v>
                </c:pt>
                <c:pt idx="5">
                  <c:v>5</c:v>
                </c:pt>
                <c:pt idx="6">
                  <c:v>6</c:v>
                </c:pt>
                <c:pt idx="7">
                  <c:v>7</c:v>
                </c:pt>
                <c:pt idx="8">
                  <c:v>8</c:v>
                </c:pt>
                <c:pt idx="9">
                  <c:v>9</c:v>
                </c:pt>
                <c:pt idx="10">
                  <c:v>10</c:v>
                </c:pt>
                <c:pt idx="11">
                  <c:v>11</c:v>
                </c:pt>
                <c:pt idx="12">
                  <c:v>12</c:v>
                </c:pt>
                <c:pt idx="13">
                  <c:v>13</c:v>
                </c:pt>
                <c:pt idx="14">
                  <c:v>14</c:v>
                </c:pt>
                <c:pt idx="15">
                  <c:v>15</c:v>
                </c:pt>
              </c:numCache>
            </c:numRef>
          </c:cat>
          <c:val>
            <c:numRef>
              <c:f>ChartA1!$C$27:$C$42</c:f>
              <c:numCache>
                <c:formatCode>0.00</c:formatCode>
                <c:ptCount val="16"/>
                <c:pt idx="0">
                  <c:v>34.328358208955223</c:v>
                </c:pt>
                <c:pt idx="1">
                  <c:v>34.328358208955223</c:v>
                </c:pt>
                <c:pt idx="2">
                  <c:v>34.328358208955223</c:v>
                </c:pt>
                <c:pt idx="3">
                  <c:v>34.328358208955223</c:v>
                </c:pt>
                <c:pt idx="4">
                  <c:v>34.328358208955223</c:v>
                </c:pt>
                <c:pt idx="5">
                  <c:v>34.328358208955223</c:v>
                </c:pt>
                <c:pt idx="6">
                  <c:v>34.328358208955223</c:v>
                </c:pt>
                <c:pt idx="7">
                  <c:v>34.328358208955223</c:v>
                </c:pt>
                <c:pt idx="8">
                  <c:v>34.328358208955223</c:v>
                </c:pt>
                <c:pt idx="9">
                  <c:v>34.328358208955223</c:v>
                </c:pt>
                <c:pt idx="10">
                  <c:v>34.328358208955223</c:v>
                </c:pt>
                <c:pt idx="11">
                  <c:v>34.328358208955223</c:v>
                </c:pt>
                <c:pt idx="12">
                  <c:v>34.328358208955223</c:v>
                </c:pt>
                <c:pt idx="13">
                  <c:v>34.328358208955223</c:v>
                </c:pt>
                <c:pt idx="14">
                  <c:v>34.328358208955223</c:v>
                </c:pt>
                <c:pt idx="15">
                  <c:v>34.328358208955223</c:v>
                </c:pt>
              </c:numCache>
            </c:numRef>
          </c:val>
          <c:smooth val="0"/>
          <c:extLst>
            <c:ext xmlns:c16="http://schemas.microsoft.com/office/drawing/2014/chart" uri="{C3380CC4-5D6E-409C-BE32-E72D297353CC}">
              <c16:uniqueId val="{00000003-8175-42FB-8F20-FF35C5A8668C}"/>
            </c:ext>
          </c:extLst>
        </c:ser>
        <c:ser>
          <c:idx val="5"/>
          <c:order val="4"/>
          <c:tx>
            <c:strRef>
              <c:f>ChartA1!$D$25</c:f>
              <c:strCache>
                <c:ptCount val="1"/>
                <c:pt idx="0">
                  <c:v>Price at the Border (US Tariffs)</c:v>
                </c:pt>
              </c:strCache>
            </c:strRef>
          </c:tx>
          <c:spPr>
            <a:ln w="28575" cap="rnd">
              <a:solidFill>
                <a:schemeClr val="accent6"/>
              </a:solidFill>
              <a:prstDash val="sysDash"/>
              <a:round/>
            </a:ln>
            <a:effectLst/>
          </c:spPr>
          <c:marker>
            <c:symbol val="none"/>
          </c:marker>
          <c:cat>
            <c:numRef>
              <c:f>ChartA1!$B$4:$B$19</c:f>
              <c:numCache>
                <c:formatCode>General</c:formatCode>
                <c:ptCount val="16"/>
                <c:pt idx="0">
                  <c:v>0</c:v>
                </c:pt>
                <c:pt idx="1">
                  <c:v>1</c:v>
                </c:pt>
                <c:pt idx="2">
                  <c:v>2</c:v>
                </c:pt>
                <c:pt idx="3">
                  <c:v>3</c:v>
                </c:pt>
                <c:pt idx="4">
                  <c:v>4</c:v>
                </c:pt>
                <c:pt idx="5">
                  <c:v>5</c:v>
                </c:pt>
                <c:pt idx="6">
                  <c:v>6</c:v>
                </c:pt>
                <c:pt idx="7">
                  <c:v>7</c:v>
                </c:pt>
                <c:pt idx="8">
                  <c:v>8</c:v>
                </c:pt>
                <c:pt idx="9">
                  <c:v>9</c:v>
                </c:pt>
                <c:pt idx="10">
                  <c:v>10</c:v>
                </c:pt>
                <c:pt idx="11">
                  <c:v>11</c:v>
                </c:pt>
                <c:pt idx="12">
                  <c:v>12</c:v>
                </c:pt>
                <c:pt idx="13">
                  <c:v>13</c:v>
                </c:pt>
                <c:pt idx="14">
                  <c:v>14</c:v>
                </c:pt>
                <c:pt idx="15">
                  <c:v>15</c:v>
                </c:pt>
              </c:numCache>
            </c:numRef>
          </c:cat>
          <c:val>
            <c:numRef>
              <c:f>ChartA1!$D$27:$D$42</c:f>
              <c:numCache>
                <c:formatCode>0.00</c:formatCode>
                <c:ptCount val="16"/>
                <c:pt idx="0">
                  <c:v>27.462686567164177</c:v>
                </c:pt>
                <c:pt idx="1">
                  <c:v>27.462686567164177</c:v>
                </c:pt>
                <c:pt idx="2">
                  <c:v>27.462686567164177</c:v>
                </c:pt>
                <c:pt idx="3">
                  <c:v>27.462686567164177</c:v>
                </c:pt>
                <c:pt idx="4">
                  <c:v>27.462686567164177</c:v>
                </c:pt>
                <c:pt idx="5">
                  <c:v>27.462686567164177</c:v>
                </c:pt>
                <c:pt idx="6">
                  <c:v>27.462686567164177</c:v>
                </c:pt>
                <c:pt idx="7">
                  <c:v>27.462686567164177</c:v>
                </c:pt>
                <c:pt idx="8">
                  <c:v>27.462686567164177</c:v>
                </c:pt>
                <c:pt idx="9">
                  <c:v>27.462686567164177</c:v>
                </c:pt>
                <c:pt idx="10">
                  <c:v>27.462686567164177</c:v>
                </c:pt>
                <c:pt idx="11">
                  <c:v>27.462686567164177</c:v>
                </c:pt>
                <c:pt idx="12">
                  <c:v>27.462686567164177</c:v>
                </c:pt>
                <c:pt idx="13">
                  <c:v>27.462686567164177</c:v>
                </c:pt>
                <c:pt idx="14">
                  <c:v>27.462686567164177</c:v>
                </c:pt>
                <c:pt idx="15">
                  <c:v>27.462686567164177</c:v>
                </c:pt>
              </c:numCache>
            </c:numRef>
          </c:val>
          <c:smooth val="0"/>
          <c:extLst>
            <c:ext xmlns:c16="http://schemas.microsoft.com/office/drawing/2014/chart" uri="{C3380CC4-5D6E-409C-BE32-E72D297353CC}">
              <c16:uniqueId val="{00000004-8175-42FB-8F20-FF35C5A8668C}"/>
            </c:ext>
          </c:extLst>
        </c:ser>
        <c:dLbls>
          <c:showLegendKey val="0"/>
          <c:showVal val="0"/>
          <c:showCatName val="0"/>
          <c:showSerName val="0"/>
          <c:showPercent val="0"/>
          <c:showBubbleSize val="0"/>
        </c:dLbls>
        <c:smooth val="0"/>
        <c:axId val="1587859136"/>
        <c:axId val="1587859616"/>
        <c:extLst/>
      </c:lineChart>
      <c:catAx>
        <c:axId val="1587859136"/>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587859616"/>
        <c:crosses val="autoZero"/>
        <c:auto val="1"/>
        <c:lblAlgn val="ctr"/>
        <c:lblOffset val="100"/>
        <c:noMultiLvlLbl val="0"/>
      </c:catAx>
      <c:valAx>
        <c:axId val="1587859616"/>
        <c:scaling>
          <c:orientation val="minMax"/>
          <c:max val="50"/>
          <c:min val="0"/>
        </c:scaling>
        <c:delete val="0"/>
        <c:axPos val="l"/>
        <c:majorGridlines>
          <c:spPr>
            <a:ln w="9525" cap="flat" cmpd="sng" algn="ctr">
              <a:solidFill>
                <a:schemeClr val="tx1">
                  <a:lumMod val="15000"/>
                  <a:lumOff val="85000"/>
                </a:schemeClr>
              </a:solidFill>
              <a:round/>
            </a:ln>
            <a:effectLst/>
          </c:spPr>
        </c:majorGridlines>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587859136"/>
        <c:crosses val="autoZero"/>
        <c:crossBetween val="between"/>
        <c:majorUnit val="10"/>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legend>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4.9950313843168351E-2"/>
          <c:y val="0.18069108561111383"/>
          <c:w val="0.31413835582110028"/>
          <c:h val="0.58375628010226899"/>
        </c:manualLayout>
      </c:layout>
      <c:barChart>
        <c:barDir val="bar"/>
        <c:grouping val="clustered"/>
        <c:varyColors val="0"/>
        <c:ser>
          <c:idx val="2"/>
          <c:order val="0"/>
          <c:tx>
            <c:strRef>
              <c:f>'Data 5'!$B$2</c:f>
              <c:strCache>
                <c:ptCount val="1"/>
                <c:pt idx="0">
                  <c:v>Gross output change</c:v>
                </c:pt>
              </c:strCache>
            </c:strRef>
          </c:tx>
          <c:spPr>
            <a:solidFill>
              <a:schemeClr val="tx1"/>
            </a:solidFill>
            <a:ln>
              <a:solidFill>
                <a:schemeClr val="tx1"/>
              </a:solidFill>
            </a:ln>
          </c:spPr>
          <c:invertIfNegative val="0"/>
          <c:cat>
            <c:strRef>
              <c:f>'Data 5'!$A$3:$A$18</c:f>
              <c:strCache>
                <c:ptCount val="16"/>
                <c:pt idx="0">
                  <c:v>Refined products</c:v>
                </c:pt>
                <c:pt idx="1">
                  <c:v>Transport equipment</c:v>
                </c:pt>
                <c:pt idx="2">
                  <c:v>Chemicals</c:v>
                </c:pt>
                <c:pt idx="3">
                  <c:v>Furniture &amp; other</c:v>
                </c:pt>
                <c:pt idx="4">
                  <c:v>Food</c:v>
                </c:pt>
                <c:pt idx="5">
                  <c:v>Other machinery</c:v>
                </c:pt>
                <c:pt idx="6">
                  <c:v>Computers and electronics</c:v>
                </c:pt>
                <c:pt idx="7">
                  <c:v>Paper &amp; printing</c:v>
                </c:pt>
                <c:pt idx="8">
                  <c:v>Nontradable services</c:v>
                </c:pt>
                <c:pt idx="9">
                  <c:v>Tradable services</c:v>
                </c:pt>
                <c:pt idx="10">
                  <c:v>Mining</c:v>
                </c:pt>
                <c:pt idx="11">
                  <c:v>Agriculture</c:v>
                </c:pt>
                <c:pt idx="12">
                  <c:v>Metals</c:v>
                </c:pt>
                <c:pt idx="13">
                  <c:v>Wood</c:v>
                </c:pt>
                <c:pt idx="14">
                  <c:v>Non-metallic minerals</c:v>
                </c:pt>
                <c:pt idx="15">
                  <c:v>Textiles</c:v>
                </c:pt>
              </c:strCache>
            </c:strRef>
          </c:cat>
          <c:val>
            <c:numRef>
              <c:f>'Data 5'!$B$3:$B$18</c:f>
              <c:numCache>
                <c:formatCode>General</c:formatCode>
                <c:ptCount val="16"/>
                <c:pt idx="0">
                  <c:v>-3.2711817028011403</c:v>
                </c:pt>
                <c:pt idx="1">
                  <c:v>-2.761196713152092</c:v>
                </c:pt>
                <c:pt idx="2">
                  <c:v>-2.0013422464415065</c:v>
                </c:pt>
                <c:pt idx="3">
                  <c:v>-1.5265484327946943</c:v>
                </c:pt>
                <c:pt idx="4">
                  <c:v>-1.3363718045682482</c:v>
                </c:pt>
                <c:pt idx="5">
                  <c:v>-1.2148113956127027</c:v>
                </c:pt>
                <c:pt idx="6">
                  <c:v>-1.1801902341005643</c:v>
                </c:pt>
                <c:pt idx="7">
                  <c:v>-0.96943143999750347</c:v>
                </c:pt>
                <c:pt idx="8">
                  <c:v>-0.45344092829422422</c:v>
                </c:pt>
                <c:pt idx="9">
                  <c:v>-0.35321260566094637</c:v>
                </c:pt>
                <c:pt idx="10">
                  <c:v>-0.25593110533410623</c:v>
                </c:pt>
                <c:pt idx="11">
                  <c:v>0.16900343753905034</c:v>
                </c:pt>
                <c:pt idx="12">
                  <c:v>0.41913943599807268</c:v>
                </c:pt>
                <c:pt idx="13">
                  <c:v>0.64842660083410664</c:v>
                </c:pt>
                <c:pt idx="14">
                  <c:v>0.99900930750873584</c:v>
                </c:pt>
                <c:pt idx="15">
                  <c:v>4.9936722415754531</c:v>
                </c:pt>
              </c:numCache>
            </c:numRef>
          </c:val>
          <c:extLst xmlns:c15="http://schemas.microsoft.com/office/drawing/2012/chart">
            <c:ext xmlns:c16="http://schemas.microsoft.com/office/drawing/2014/chart" uri="{C3380CC4-5D6E-409C-BE32-E72D297353CC}">
              <c16:uniqueId val="{00000000-F8FC-46C6-8CDE-6B0E91E2C1F2}"/>
            </c:ext>
          </c:extLst>
        </c:ser>
        <c:dLbls>
          <c:showLegendKey val="0"/>
          <c:showVal val="0"/>
          <c:showCatName val="0"/>
          <c:showSerName val="0"/>
          <c:showPercent val="0"/>
          <c:showBubbleSize val="0"/>
        </c:dLbls>
        <c:gapWidth val="104"/>
        <c:axId val="471204720"/>
        <c:axId val="471203544"/>
      </c:barChart>
      <c:catAx>
        <c:axId val="471204720"/>
        <c:scaling>
          <c:orientation val="minMax"/>
        </c:scaling>
        <c:delete val="0"/>
        <c:axPos val="l"/>
        <c:numFmt formatCode="0%" sourceLinked="0"/>
        <c:majorTickMark val="out"/>
        <c:minorTickMark val="none"/>
        <c:tickLblPos val="low"/>
        <c:spPr>
          <a:ln w="12700">
            <a:solidFill>
              <a:srgbClr val="1E1E20"/>
            </a:solidFill>
          </a:ln>
        </c:spPr>
        <c:txPr>
          <a:bodyPr/>
          <a:lstStyle/>
          <a:p>
            <a:pPr>
              <a:defRPr sz="1200">
                <a:solidFill>
                  <a:srgbClr val="000000"/>
                </a:solidFill>
                <a:latin typeface="Arial" panose="020B0604020202020204" pitchFamily="34" charset="0"/>
                <a:cs typeface="Arial" panose="020B0604020202020204" pitchFamily="34" charset="0"/>
              </a:defRPr>
            </a:pPr>
            <a:endParaRPr lang="en-US"/>
          </a:p>
        </c:txPr>
        <c:crossAx val="471203544"/>
        <c:crosses val="autoZero"/>
        <c:auto val="1"/>
        <c:lblAlgn val="ctr"/>
        <c:lblOffset val="100"/>
        <c:noMultiLvlLbl val="0"/>
      </c:catAx>
      <c:valAx>
        <c:axId val="471203544"/>
        <c:scaling>
          <c:orientation val="minMax"/>
        </c:scaling>
        <c:delete val="0"/>
        <c:axPos val="b"/>
        <c:numFmt formatCode="General" sourceLinked="0"/>
        <c:majorTickMark val="out"/>
        <c:minorTickMark val="none"/>
        <c:tickLblPos val="nextTo"/>
        <c:spPr>
          <a:ln w="12700">
            <a:solidFill>
              <a:srgbClr val="000000"/>
            </a:solidFill>
          </a:ln>
        </c:spPr>
        <c:txPr>
          <a:bodyPr/>
          <a:lstStyle/>
          <a:p>
            <a:pPr>
              <a:defRPr sz="1200">
                <a:solidFill>
                  <a:srgbClr val="000000"/>
                </a:solidFill>
                <a:latin typeface="Arial" panose="020B0604020202020204" pitchFamily="34" charset="0"/>
                <a:cs typeface="Arial" panose="020B0604020202020204" pitchFamily="34" charset="0"/>
              </a:defRPr>
            </a:pPr>
            <a:endParaRPr lang="en-US"/>
          </a:p>
        </c:txPr>
        <c:crossAx val="471204720"/>
        <c:crosses val="autoZero"/>
        <c:crossBetween val="between"/>
      </c:valAx>
      <c:spPr>
        <a:noFill/>
        <a:ln>
          <a:noFill/>
        </a:ln>
      </c:spPr>
    </c:plotArea>
    <c:legend>
      <c:legendPos val="r"/>
      <c:layout>
        <c:manualLayout>
          <c:xMode val="edge"/>
          <c:yMode val="edge"/>
          <c:x val="0.3167310856453876"/>
          <c:y val="0.31765479757508186"/>
          <c:w val="0.22033302005754798"/>
          <c:h val="9.9874480291733445E-2"/>
        </c:manualLayout>
      </c:layout>
      <c:overlay val="0"/>
      <c:txPr>
        <a:bodyPr/>
        <a:lstStyle/>
        <a:p>
          <a:pPr>
            <a:defRPr sz="1200">
              <a:solidFill>
                <a:srgbClr val="000000"/>
              </a:solidFill>
              <a:latin typeface="Arial" panose="020B0604020202020204" pitchFamily="34" charset="0"/>
              <a:cs typeface="Arial" panose="020B0604020202020204" pitchFamily="34" charset="0"/>
            </a:defRPr>
          </a:pPr>
          <a:endParaRPr lang="en-US"/>
        </a:p>
      </c:txPr>
    </c:legend>
    <c:plotVisOnly val="1"/>
    <c:dispBlanksAs val="gap"/>
    <c:showDLblsOverMax val="0"/>
  </c:chart>
  <c:spPr>
    <a:solidFill>
      <a:srgbClr val="FFFFFF"/>
    </a:solidFill>
    <a:ln>
      <a:noFill/>
    </a:ln>
  </c:spPr>
  <c:userShapes r:id="rId1"/>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20713235468681993"/>
          <c:y val="0.17192639816036384"/>
          <c:w val="0.76170954510083233"/>
          <c:h val="0.59857472961722336"/>
        </c:manualLayout>
      </c:layout>
      <c:barChart>
        <c:barDir val="bar"/>
        <c:grouping val="clustered"/>
        <c:varyColors val="0"/>
        <c:ser>
          <c:idx val="2"/>
          <c:order val="0"/>
          <c:tx>
            <c:strRef>
              <c:f>'Data 5'!$C$2</c:f>
              <c:strCache>
                <c:ptCount val="1"/>
                <c:pt idx="0">
                  <c:v>Gross output change</c:v>
                </c:pt>
              </c:strCache>
            </c:strRef>
          </c:tx>
          <c:spPr>
            <a:solidFill>
              <a:schemeClr val="tx1"/>
            </a:solidFill>
            <a:ln>
              <a:solidFill>
                <a:schemeClr val="tx1"/>
              </a:solidFill>
            </a:ln>
          </c:spPr>
          <c:invertIfNegative val="0"/>
          <c:cat>
            <c:strRef>
              <c:f>'Data 5'!$A$3:$A$18</c:f>
              <c:strCache>
                <c:ptCount val="16"/>
                <c:pt idx="0">
                  <c:v>Refined products</c:v>
                </c:pt>
                <c:pt idx="1">
                  <c:v>Transport equipment</c:v>
                </c:pt>
                <c:pt idx="2">
                  <c:v>Chemicals</c:v>
                </c:pt>
                <c:pt idx="3">
                  <c:v>Furniture &amp; other</c:v>
                </c:pt>
                <c:pt idx="4">
                  <c:v>Food</c:v>
                </c:pt>
                <c:pt idx="5">
                  <c:v>Other machinery</c:v>
                </c:pt>
                <c:pt idx="6">
                  <c:v>Computers and electronics</c:v>
                </c:pt>
                <c:pt idx="7">
                  <c:v>Paper &amp; printing</c:v>
                </c:pt>
                <c:pt idx="8">
                  <c:v>Nontradable services</c:v>
                </c:pt>
                <c:pt idx="9">
                  <c:v>Tradable services</c:v>
                </c:pt>
                <c:pt idx="10">
                  <c:v>Mining</c:v>
                </c:pt>
                <c:pt idx="11">
                  <c:v>Agriculture</c:v>
                </c:pt>
                <c:pt idx="12">
                  <c:v>Metals</c:v>
                </c:pt>
                <c:pt idx="13">
                  <c:v>Wood</c:v>
                </c:pt>
                <c:pt idx="14">
                  <c:v>Non-metallic minerals</c:v>
                </c:pt>
                <c:pt idx="15">
                  <c:v>Textiles</c:v>
                </c:pt>
              </c:strCache>
            </c:strRef>
          </c:cat>
          <c:val>
            <c:numRef>
              <c:f>'Data 5'!$C$3:$C$18</c:f>
              <c:numCache>
                <c:formatCode>General</c:formatCode>
                <c:ptCount val="16"/>
                <c:pt idx="0">
                  <c:v>0.65438497680050389</c:v>
                </c:pt>
                <c:pt idx="1">
                  <c:v>-7.7692138601648253E-2</c:v>
                </c:pt>
                <c:pt idx="2">
                  <c:v>-4.3624706478784248E-2</c:v>
                </c:pt>
                <c:pt idx="3">
                  <c:v>3.391116921065418E-2</c:v>
                </c:pt>
                <c:pt idx="4">
                  <c:v>0.21684706744551363</c:v>
                </c:pt>
                <c:pt idx="5">
                  <c:v>0.13387303829137664</c:v>
                </c:pt>
                <c:pt idx="6">
                  <c:v>1.3448391816694993E-2</c:v>
                </c:pt>
                <c:pt idx="7">
                  <c:v>0.15632330836981012</c:v>
                </c:pt>
                <c:pt idx="8">
                  <c:v>7.634037691550688E-3</c:v>
                </c:pt>
                <c:pt idx="9">
                  <c:v>-1.9020123347779361E-2</c:v>
                </c:pt>
                <c:pt idx="10">
                  <c:v>0.15556088619730346</c:v>
                </c:pt>
                <c:pt idx="11">
                  <c:v>5.3491162292473859E-2</c:v>
                </c:pt>
                <c:pt idx="12">
                  <c:v>0.9302714604754847</c:v>
                </c:pt>
                <c:pt idx="13">
                  <c:v>0.8808347106086245</c:v>
                </c:pt>
                <c:pt idx="14">
                  <c:v>0.44469494447731961</c:v>
                </c:pt>
                <c:pt idx="15">
                  <c:v>0.36995377565709475</c:v>
                </c:pt>
              </c:numCache>
            </c:numRef>
          </c:val>
          <c:extLst xmlns:c15="http://schemas.microsoft.com/office/drawing/2012/chart">
            <c:ext xmlns:c16="http://schemas.microsoft.com/office/drawing/2014/chart" uri="{C3380CC4-5D6E-409C-BE32-E72D297353CC}">
              <c16:uniqueId val="{00000000-2670-4685-8E2D-E4E96BB1E5D6}"/>
            </c:ext>
          </c:extLst>
        </c:ser>
        <c:dLbls>
          <c:showLegendKey val="0"/>
          <c:showVal val="0"/>
          <c:showCatName val="0"/>
          <c:showSerName val="0"/>
          <c:showPercent val="0"/>
          <c:showBubbleSize val="0"/>
        </c:dLbls>
        <c:gapWidth val="104"/>
        <c:axId val="471204720"/>
        <c:axId val="471203544"/>
      </c:barChart>
      <c:catAx>
        <c:axId val="471204720"/>
        <c:scaling>
          <c:orientation val="minMax"/>
        </c:scaling>
        <c:delete val="0"/>
        <c:axPos val="l"/>
        <c:numFmt formatCode="0%" sourceLinked="0"/>
        <c:majorTickMark val="out"/>
        <c:minorTickMark val="none"/>
        <c:tickLblPos val="low"/>
        <c:spPr>
          <a:ln w="12700">
            <a:solidFill>
              <a:srgbClr val="1E1E20"/>
            </a:solidFill>
          </a:ln>
        </c:spPr>
        <c:txPr>
          <a:bodyPr/>
          <a:lstStyle/>
          <a:p>
            <a:pPr>
              <a:defRPr sz="1200">
                <a:solidFill>
                  <a:srgbClr val="000000"/>
                </a:solidFill>
                <a:latin typeface="Arial" panose="020B0604020202020204" pitchFamily="34" charset="0"/>
                <a:cs typeface="Arial" panose="020B0604020202020204" pitchFamily="34" charset="0"/>
              </a:defRPr>
            </a:pPr>
            <a:endParaRPr lang="en-US"/>
          </a:p>
        </c:txPr>
        <c:crossAx val="471203544"/>
        <c:crosses val="autoZero"/>
        <c:auto val="1"/>
        <c:lblAlgn val="ctr"/>
        <c:lblOffset val="100"/>
        <c:noMultiLvlLbl val="0"/>
      </c:catAx>
      <c:valAx>
        <c:axId val="471203544"/>
        <c:scaling>
          <c:orientation val="minMax"/>
          <c:max val="6"/>
          <c:min val="-4"/>
        </c:scaling>
        <c:delete val="0"/>
        <c:axPos val="b"/>
        <c:numFmt formatCode="General" sourceLinked="0"/>
        <c:majorTickMark val="out"/>
        <c:minorTickMark val="none"/>
        <c:tickLblPos val="nextTo"/>
        <c:spPr>
          <a:ln w="12700">
            <a:solidFill>
              <a:srgbClr val="000000"/>
            </a:solidFill>
          </a:ln>
        </c:spPr>
        <c:txPr>
          <a:bodyPr/>
          <a:lstStyle/>
          <a:p>
            <a:pPr>
              <a:defRPr sz="1200">
                <a:solidFill>
                  <a:srgbClr val="000000"/>
                </a:solidFill>
                <a:latin typeface="Arial" panose="020B0604020202020204" pitchFamily="34" charset="0"/>
                <a:cs typeface="Arial" panose="020B0604020202020204" pitchFamily="34" charset="0"/>
              </a:defRPr>
            </a:pPr>
            <a:endParaRPr lang="en-US"/>
          </a:p>
        </c:txPr>
        <c:crossAx val="471204720"/>
        <c:crosses val="autoZero"/>
        <c:crossBetween val="between"/>
      </c:valAx>
      <c:spPr>
        <a:noFill/>
        <a:ln>
          <a:noFill/>
        </a:ln>
      </c:spPr>
    </c:plotArea>
    <c:plotVisOnly val="1"/>
    <c:dispBlanksAs val="gap"/>
    <c:showDLblsOverMax val="0"/>
  </c:chart>
  <c:spPr>
    <a:solidFill>
      <a:srgbClr val="FFFFFF"/>
    </a:solidFill>
    <a:ln>
      <a:noFill/>
    </a:ln>
  </c:spPr>
  <c:printSettings>
    <c:headerFooter/>
    <c:pageMargins b="0.75" l="0.7" r="0.7" t="0.75" header="0.3" footer="0.3"/>
    <c:pageSetup/>
  </c:printSettings>
  <c:userShapes r:id="rId1"/>
</c:chartSpace>
</file>

<file path=xl/charts/chart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21334787676557213"/>
          <c:y val="0.18069108561111383"/>
          <c:w val="0.2494806769286225"/>
          <c:h val="0.5979138569048007"/>
        </c:manualLayout>
      </c:layout>
      <c:barChart>
        <c:barDir val="bar"/>
        <c:grouping val="clustered"/>
        <c:varyColors val="0"/>
        <c:ser>
          <c:idx val="2"/>
          <c:order val="0"/>
          <c:tx>
            <c:strRef>
              <c:f>Data6!$B$2</c:f>
              <c:strCache>
                <c:ptCount val="1"/>
                <c:pt idx="0">
                  <c:v>Gross output change</c:v>
                </c:pt>
              </c:strCache>
            </c:strRef>
          </c:tx>
          <c:spPr>
            <a:solidFill>
              <a:schemeClr val="tx1"/>
            </a:solidFill>
            <a:ln>
              <a:solidFill>
                <a:schemeClr val="tx1"/>
              </a:solidFill>
            </a:ln>
          </c:spPr>
          <c:invertIfNegative val="0"/>
          <c:cat>
            <c:strRef>
              <c:f>Data6!$A$3:$A$18</c:f>
              <c:strCache>
                <c:ptCount val="16"/>
                <c:pt idx="0">
                  <c:v>Refined products</c:v>
                </c:pt>
                <c:pt idx="1">
                  <c:v>Transport equipment</c:v>
                </c:pt>
                <c:pt idx="2">
                  <c:v>Chemicals</c:v>
                </c:pt>
                <c:pt idx="3">
                  <c:v>Furniture &amp; other</c:v>
                </c:pt>
                <c:pt idx="4">
                  <c:v>Food</c:v>
                </c:pt>
                <c:pt idx="5">
                  <c:v>Machines n.e.c</c:v>
                </c:pt>
                <c:pt idx="6">
                  <c:v>Computers and electronics</c:v>
                </c:pt>
                <c:pt idx="7">
                  <c:v>Paper &amp; printing</c:v>
                </c:pt>
                <c:pt idx="8">
                  <c:v>Nontradable services</c:v>
                </c:pt>
                <c:pt idx="9">
                  <c:v>Tradable services</c:v>
                </c:pt>
                <c:pt idx="10">
                  <c:v>Mining</c:v>
                </c:pt>
                <c:pt idx="11">
                  <c:v>Agriculture</c:v>
                </c:pt>
                <c:pt idx="12">
                  <c:v>Metals</c:v>
                </c:pt>
                <c:pt idx="13">
                  <c:v>Wood</c:v>
                </c:pt>
                <c:pt idx="14">
                  <c:v>Non-metallic minerals</c:v>
                </c:pt>
                <c:pt idx="15">
                  <c:v>Textiles</c:v>
                </c:pt>
              </c:strCache>
            </c:strRef>
          </c:cat>
          <c:val>
            <c:numRef>
              <c:f>Data6!$B$3:$B$18</c:f>
              <c:numCache>
                <c:formatCode>General</c:formatCode>
                <c:ptCount val="16"/>
                <c:pt idx="0">
                  <c:v>-3.2711817028011403</c:v>
                </c:pt>
                <c:pt idx="1">
                  <c:v>-2.761196713152092</c:v>
                </c:pt>
                <c:pt idx="2">
                  <c:v>-2.0013422464415065</c:v>
                </c:pt>
                <c:pt idx="3">
                  <c:v>-1.5265484327946943</c:v>
                </c:pt>
                <c:pt idx="4">
                  <c:v>-1.3363718045682482</c:v>
                </c:pt>
                <c:pt idx="5">
                  <c:v>-1.2148113956127027</c:v>
                </c:pt>
                <c:pt idx="6">
                  <c:v>-1.1801902341005643</c:v>
                </c:pt>
                <c:pt idx="7">
                  <c:v>-0.96943143999750347</c:v>
                </c:pt>
                <c:pt idx="8">
                  <c:v>-0.45344092829422422</c:v>
                </c:pt>
                <c:pt idx="9">
                  <c:v>-0.35321260566094637</c:v>
                </c:pt>
                <c:pt idx="10">
                  <c:v>-0.25593110533410623</c:v>
                </c:pt>
                <c:pt idx="11">
                  <c:v>0.16900343753905034</c:v>
                </c:pt>
                <c:pt idx="12">
                  <c:v>0.41913943599807268</c:v>
                </c:pt>
                <c:pt idx="13">
                  <c:v>0.64842660083410664</c:v>
                </c:pt>
                <c:pt idx="14">
                  <c:v>0.99900930750873584</c:v>
                </c:pt>
                <c:pt idx="15">
                  <c:v>4.9936722415754531</c:v>
                </c:pt>
              </c:numCache>
            </c:numRef>
          </c:val>
          <c:extLst xmlns:c15="http://schemas.microsoft.com/office/drawing/2012/chart">
            <c:ext xmlns:c16="http://schemas.microsoft.com/office/drawing/2014/chart" uri="{C3380CC4-5D6E-409C-BE32-E72D297353CC}">
              <c16:uniqueId val="{00000002-5164-49F7-A1BB-93BE5870CDBA}"/>
            </c:ext>
          </c:extLst>
        </c:ser>
        <c:dLbls>
          <c:showLegendKey val="0"/>
          <c:showVal val="0"/>
          <c:showCatName val="0"/>
          <c:showSerName val="0"/>
          <c:showPercent val="0"/>
          <c:showBubbleSize val="0"/>
        </c:dLbls>
        <c:gapWidth val="104"/>
        <c:axId val="471204720"/>
        <c:axId val="471203544"/>
      </c:barChart>
      <c:catAx>
        <c:axId val="471204720"/>
        <c:scaling>
          <c:orientation val="minMax"/>
        </c:scaling>
        <c:delete val="0"/>
        <c:axPos val="l"/>
        <c:numFmt formatCode="0%" sourceLinked="0"/>
        <c:majorTickMark val="out"/>
        <c:minorTickMark val="none"/>
        <c:tickLblPos val="low"/>
        <c:spPr>
          <a:ln w="12700">
            <a:solidFill>
              <a:srgbClr val="1E1E20"/>
            </a:solidFill>
          </a:ln>
        </c:spPr>
        <c:txPr>
          <a:bodyPr/>
          <a:lstStyle/>
          <a:p>
            <a:pPr>
              <a:defRPr sz="1200">
                <a:solidFill>
                  <a:srgbClr val="000000"/>
                </a:solidFill>
                <a:latin typeface="Arial" panose="020B0604020202020204" pitchFamily="34" charset="0"/>
                <a:cs typeface="Arial" panose="020B0604020202020204" pitchFamily="34" charset="0"/>
              </a:defRPr>
            </a:pPr>
            <a:endParaRPr lang="en-US"/>
          </a:p>
        </c:txPr>
        <c:crossAx val="471203544"/>
        <c:crosses val="autoZero"/>
        <c:auto val="1"/>
        <c:lblAlgn val="ctr"/>
        <c:lblOffset val="100"/>
        <c:noMultiLvlLbl val="0"/>
      </c:catAx>
      <c:valAx>
        <c:axId val="471203544"/>
        <c:scaling>
          <c:orientation val="minMax"/>
        </c:scaling>
        <c:delete val="0"/>
        <c:axPos val="b"/>
        <c:numFmt formatCode="General" sourceLinked="0"/>
        <c:majorTickMark val="out"/>
        <c:minorTickMark val="none"/>
        <c:tickLblPos val="nextTo"/>
        <c:spPr>
          <a:ln w="12700">
            <a:solidFill>
              <a:srgbClr val="000000"/>
            </a:solidFill>
          </a:ln>
        </c:spPr>
        <c:txPr>
          <a:bodyPr/>
          <a:lstStyle/>
          <a:p>
            <a:pPr>
              <a:defRPr sz="1200">
                <a:solidFill>
                  <a:srgbClr val="000000"/>
                </a:solidFill>
                <a:latin typeface="Arial" panose="020B0604020202020204" pitchFamily="34" charset="0"/>
                <a:cs typeface="Arial" panose="020B0604020202020204" pitchFamily="34" charset="0"/>
              </a:defRPr>
            </a:pPr>
            <a:endParaRPr lang="en-US"/>
          </a:p>
        </c:txPr>
        <c:crossAx val="471204720"/>
        <c:crosses val="autoZero"/>
        <c:crossBetween val="between"/>
      </c:valAx>
      <c:spPr>
        <a:noFill/>
        <a:ln>
          <a:noFill/>
        </a:ln>
      </c:spPr>
    </c:plotArea>
    <c:legend>
      <c:legendPos val="r"/>
      <c:layout>
        <c:manualLayout>
          <c:xMode val="edge"/>
          <c:yMode val="edge"/>
          <c:x val="0.3234178240282779"/>
          <c:y val="0.30825132188477106"/>
          <c:w val="0.17620058296733007"/>
          <c:h val="0.13526877193425754"/>
        </c:manualLayout>
      </c:layout>
      <c:overlay val="0"/>
      <c:txPr>
        <a:bodyPr/>
        <a:lstStyle/>
        <a:p>
          <a:pPr>
            <a:defRPr sz="1200">
              <a:solidFill>
                <a:srgbClr val="000000"/>
              </a:solidFill>
              <a:latin typeface="Arial" panose="020B0604020202020204" pitchFamily="34" charset="0"/>
              <a:cs typeface="Arial" panose="020B0604020202020204" pitchFamily="34" charset="0"/>
            </a:defRPr>
          </a:pPr>
          <a:endParaRPr lang="en-US"/>
        </a:p>
      </c:txPr>
    </c:legend>
    <c:plotVisOnly val="1"/>
    <c:dispBlanksAs val="gap"/>
    <c:showDLblsOverMax val="0"/>
  </c:chart>
  <c:spPr>
    <a:solidFill>
      <a:srgbClr val="FFFFFF"/>
    </a:solidFill>
    <a:ln>
      <a:noFill/>
    </a:ln>
  </c:spPr>
  <c:userShapes r:id="rId1"/>
</c:chartSpace>
</file>

<file path=xl/charts/chartEx1.xml><?xml version="1.0" encoding="utf-8"?>
<cx:chartSpace xmlns:a="http://schemas.openxmlformats.org/drawingml/2006/main" xmlns:r="http://schemas.openxmlformats.org/officeDocument/2006/relationships" xmlns:cx="http://schemas.microsoft.com/office/drawing/2014/chartex">
  <cx:chartData>
    <cx:data id="0">
      <cx:numDim type="val">
        <cx:f>_xlchart.v1.1</cx:f>
      </cx:numDim>
    </cx:data>
    <cx:data id="1">
      <cx:numDim type="val">
        <cx:f>_xlchart.v1.3</cx:f>
      </cx:numDim>
    </cx:data>
  </cx:chartData>
  <cx:chart>
    <cx:title pos="t" align="ctr" overlay="0">
      <cx:tx>
        <cx:txData>
          <cx:v>Consumption change</cx:v>
        </cx:txData>
      </cx:tx>
      <cx:txPr>
        <a:bodyPr spcFirstLastPara="1" vertOverflow="ellipsis" horzOverflow="overflow" wrap="square" lIns="0" tIns="0" rIns="0" bIns="0" anchor="ctr" anchorCtr="1"/>
        <a:lstStyle/>
        <a:p>
          <a:pPr algn="ctr" rtl="0">
            <a:defRPr/>
          </a:pPr>
          <a:r>
            <a:rPr lang="en-US" sz="1400" b="0" i="0" u="none" strike="noStrike" baseline="0">
              <a:solidFill>
                <a:sysClr val="windowText" lastClr="000000">
                  <a:lumMod val="65000"/>
                  <a:lumOff val="35000"/>
                </a:sysClr>
              </a:solidFill>
              <a:latin typeface="Calibri" panose="020F0502020204030204"/>
            </a:rPr>
            <a:t>Consumption change</a:t>
          </a:r>
        </a:p>
      </cx:txPr>
    </cx:title>
    <cx:plotArea>
      <cx:plotAreaRegion>
        <cx:series layoutId="boxWhisker" uniqueId="{00000000-907A-4CD4-AA89-0C0632530048}" formatIdx="0">
          <cx:tx>
            <cx:txData>
              <cx:f>_xlchart.v1.0</cx:f>
              <cx:v>Scenario 2 (Tighter ROO)</cx:v>
            </cx:txData>
          </cx:tx>
          <cx:dataLabels>
            <cx:txPr>
              <a:bodyPr vertOverflow="overflow" horzOverflow="overflow" wrap="square" lIns="0" tIns="0" rIns="0" bIns="0"/>
              <a:lstStyle/>
              <a:p>
                <a:pPr algn="ctr" rtl="0">
                  <a:defRPr sz="1200" b="0" i="0">
                    <a:solidFill>
                      <a:srgbClr val="000000"/>
                    </a:solidFill>
                    <a:latin typeface="Calibri" panose="020F0502020204030204" pitchFamily="34" charset="0"/>
                    <a:ea typeface="Calibri" panose="020F0502020204030204" pitchFamily="34" charset="0"/>
                    <a:cs typeface="Calibri" panose="020F0502020204030204" pitchFamily="34" charset="0"/>
                  </a:defRPr>
                </a:pPr>
                <a:endParaRPr/>
              </a:p>
            </cx:txPr>
            <cx:visibility seriesName="1" categoryName="0" value="0"/>
            <cx:separator>, </cx:separator>
            <cx:dataLabelHidden idx="46"/>
            <cx:dataLabelHidden idx="47"/>
            <cx:dataLabelHidden idx="48"/>
            <cx:dataLabelHidden idx="49"/>
            <cx:dataLabelHidden idx="50"/>
            <cx:dataLabelHidden idx="51"/>
            <cx:dataLabelHidden idx="52"/>
            <cx:dataLabelHidden idx="53"/>
          </cx:dataLabels>
          <cx:dataId val="0"/>
          <cx:layoutPr>
            <cx:visibility meanLine="0" meanMarker="1" nonoutliers="0" outliers="1"/>
            <cx:statistics quartileMethod="exclusive"/>
          </cx:layoutPr>
        </cx:series>
        <cx:series layoutId="boxWhisker" uniqueId="{00000003-907A-4CD4-AA89-0C0632530048}" formatIdx="3">
          <cx:tx>
            <cx:txData>
              <cx:f>_xlchart.v1.2</cx:f>
              <cx:v>Scenario 3 ("fortress North America")</cx:v>
            </cx:txData>
          </cx:tx>
          <cx:dataLabels>
            <cx:txPr>
              <a:bodyPr vertOverflow="overflow" horzOverflow="overflow" wrap="square" lIns="0" tIns="0" rIns="0" bIns="0"/>
              <a:lstStyle/>
              <a:p>
                <a:pPr algn="ctr" rtl="0">
                  <a:defRPr sz="1200" b="0" i="0">
                    <a:solidFill>
                      <a:srgbClr val="000000"/>
                    </a:solidFill>
                    <a:latin typeface="Calibri" panose="020F0502020204030204" pitchFamily="34" charset="0"/>
                    <a:ea typeface="Calibri" panose="020F0502020204030204" pitchFamily="34" charset="0"/>
                    <a:cs typeface="Calibri" panose="020F0502020204030204" pitchFamily="34" charset="0"/>
                  </a:defRPr>
                </a:pPr>
                <a:endParaRPr/>
              </a:p>
            </cx:txPr>
            <cx:visibility seriesName="1" categoryName="0" value="0"/>
            <cx:separator>, </cx:separator>
            <cx:dataLabelHidden idx="49"/>
            <cx:dataLabelHidden idx="50"/>
            <cx:dataLabelHidden idx="51"/>
            <cx:dataLabelHidden idx="52"/>
            <cx:dataLabelHidden idx="53"/>
          </cx:dataLabels>
          <cx:dataId val="1"/>
          <cx:layoutPr>
            <cx:visibility meanLine="0" meanMarker="1" nonoutliers="0" outliers="1"/>
            <cx:statistics quartileMethod="exclusive"/>
          </cx:layoutPr>
        </cx:series>
      </cx:plotAreaRegion>
      <cx:axis id="0">
        <cx:catScaling gapWidth="1"/>
        <cx:tickLabels/>
        <cx:txPr>
          <a:bodyPr spcFirstLastPara="1" vertOverflow="ellipsis" horzOverflow="overflow" wrap="square" lIns="0" tIns="0" rIns="0" bIns="0" anchor="ctr" anchorCtr="1"/>
          <a:lstStyle/>
          <a:p>
            <a:pPr algn="ctr" rtl="0">
              <a:defRPr>
                <a:solidFill>
                  <a:schemeClr val="bg1"/>
                </a:solidFill>
              </a:defRPr>
            </a:pPr>
            <a:endParaRPr lang="en-US" sz="900" b="0" i="0" u="none" strike="noStrike" baseline="0">
              <a:solidFill>
                <a:schemeClr val="bg1"/>
              </a:solidFill>
              <a:latin typeface="Calibri" panose="020F0502020204030204"/>
            </a:endParaRPr>
          </a:p>
        </cx:txPr>
      </cx:axis>
      <cx:axis id="1">
        <cx:valScaling/>
        <cx:majorGridlines/>
        <cx:tickLabels/>
        <cx:txPr>
          <a:bodyPr vertOverflow="overflow" horzOverflow="overflow" wrap="square" lIns="0" tIns="0" rIns="0" bIns="0"/>
          <a:lstStyle/>
          <a:p>
            <a:pPr algn="ctr" rtl="0">
              <a:defRPr sz="1200" b="0" i="0">
                <a:solidFill>
                  <a:srgbClr val="000000"/>
                </a:solidFill>
                <a:latin typeface="Calibri" panose="020F0502020204030204" pitchFamily="34" charset="0"/>
                <a:ea typeface="Calibri" panose="020F0502020204030204" pitchFamily="34" charset="0"/>
                <a:cs typeface="Calibri" panose="020F0502020204030204" pitchFamily="34" charset="0"/>
              </a:defRPr>
            </a:pPr>
            <a:endParaRPr/>
          </a:p>
        </cx:txPr>
      </cx:axis>
    </cx:plotArea>
  </cx:chart>
</cx: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3.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4.xml><?xml version="1.0" encoding="utf-8"?>
<cs:chartStyle xmlns:cs="http://schemas.microsoft.com/office/drawing/2012/chartStyle" xmlns:a="http://schemas.openxmlformats.org/drawingml/2006/main" id="406">
  <cs:axisTitle>
    <cs:lnRef idx="0"/>
    <cs:fillRef idx="0"/>
    <cs:effectRef idx="0"/>
    <cs:fontRef idx="minor">
      <a:schemeClr val="tx1">
        <a:lumMod val="65000"/>
        <a:lumOff val="35000"/>
      </a:schemeClr>
    </cs:fontRef>
    <cs:defRPr sz="9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cs:chartArea>
  <cs:dataLabel>
    <cs:lnRef idx="0"/>
    <cs:fillRef idx="0"/>
    <cs:effectRef idx="0"/>
    <cs:fontRef idx="minor">
      <a:schemeClr val="tx1">
        <a:lumMod val="65000"/>
        <a:lumOff val="35000"/>
      </a:schemeClr>
    </cs:fontRef>
    <cs:defRPr sz="9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cs:bodyPr rot="0" spcFirstLastPara="1" vertOverflow="clip" horzOverflow="clip" vert="horz" wrap="square" lIns="36576" tIns="18288" rIns="36576" bIns="18288" anchor="ctr" anchorCtr="1">
      <a:spAutoFit/>
    </cs:bodyPr>
  </cs:dataLabelCallout>
  <cs:dataPoint>
    <cs:lnRef idx="0">
      <cs:styleClr val="auto"/>
    </cs:lnRef>
    <cs:fillRef idx="0">
      <cs:styleClr val="auto"/>
    </cs:fillRef>
    <cs:effectRef idx="0"/>
    <cs:fontRef idx="minor">
      <a:schemeClr val="tx1"/>
    </cs:fontRef>
    <cs:spPr>
      <a:solidFill>
        <a:schemeClr val="phClr"/>
      </a:solidFill>
      <a:ln>
        <a:solidFill>
          <a:schemeClr val="phClr"/>
        </a:solidFill>
      </a:ln>
    </cs:spPr>
  </cs:dataPoint>
  <cs:dataPoint3D>
    <cs:lnRef idx="0"/>
    <cs:fillRef idx="0">
      <cs:styleClr val="auto"/>
    </cs:fillRef>
    <cs:effectRef idx="0"/>
    <cs:fontRef idx="minor">
      <a:schemeClr val="tx1"/>
    </cs:fontRef>
    <cs:spPr>
      <a:solidFill>
        <a:schemeClr val="phClr"/>
      </a:solidFill>
    </cs:spPr>
  </cs:dataPoint3D>
  <cs:dataPointLine>
    <cs:lnRef idx="0">
      <cs:styleClr val="auto"/>
    </cs:lnRef>
    <cs:fillRef idx="0"/>
    <cs:effectRef idx="0"/>
    <cs:fontRef idx="minor">
      <a:schemeClr val="tx1"/>
    </cs:fontRef>
    <cs:spPr>
      <a:ln w="28575" cap="rnd">
        <a:solidFill>
          <a:schemeClr val="phClr"/>
        </a:solidFill>
        <a:round/>
      </a:ln>
    </cs:spPr>
  </cs:dataPointLine>
  <cs:dataPointMarker>
    <cs:lnRef idx="0"/>
    <cs:fillRef idx="0">
      <cs:styleClr val="auto"/>
    </cs:fillRef>
    <cs:effectRef idx="0"/>
    <cs:fontRef idx="minor">
      <a:schemeClr val="tx1"/>
    </cs:fontRef>
    <cs:spPr>
      <a:solidFill>
        <a:schemeClr val="phClr"/>
      </a:solidFill>
      <a:ln w="9525">
        <a:solidFill>
          <a:schemeClr val="lt1"/>
        </a:solidFill>
      </a:ln>
    </cs:spPr>
  </cs:dataPointMarker>
  <cs:dataPointMarkerLayout symbol="circle" size="5"/>
  <cs:dataPointWireframe>
    <cs:lnRef idx="0">
      <cs:styleClr val="auto"/>
    </cs:lnRef>
    <cs:fillRef idx="0"/>
    <cs:effectRef idx="0"/>
    <cs:fontRef idx="minor">
      <a:schemeClr val="tx1"/>
    </cs:fontRef>
    <cs:spPr>
      <a:ln w="28575" cap="rnd">
        <a:solidFill>
          <a:schemeClr val="phClr"/>
        </a:solidFill>
        <a:round/>
      </a:ln>
    </cs:spPr>
  </cs:dataPointWireframe>
  <cs:dataTable>
    <cs:lnRef idx="0"/>
    <cs:fillRef idx="0"/>
    <cs:effectRef idx="0"/>
    <cs:fontRef idx="minor">
      <a:schemeClr val="tx1">
        <a:lumMod val="65000"/>
        <a:lumOff val="35000"/>
      </a:schemeClr>
    </cs:fontRef>
    <cs:spPr>
      <a:ln w="9525">
        <a:solidFill>
          <a:schemeClr val="tx1">
            <a:lumMod val="15000"/>
            <a:lumOff val="85000"/>
          </a:schemeClr>
        </a:solidFill>
      </a:ln>
    </cs:spPr>
    <cs:defRPr sz="9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15000"/>
            <a:lumOff val="8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cs:seriesAxis>
  <cs:seriesLine>
    <cs:lnRef idx="0"/>
    <cs:fillRef idx="0"/>
    <cs:effectRef idx="0"/>
    <cs:fontRef idx="minor">
      <a:schemeClr val="tx1"/>
    </cs:fontRef>
    <cs:spPr>
      <a:ln w="9525" cap="flat">
        <a:solidFill>
          <a:srgbClr val="D9D9D9"/>
        </a:solidFill>
        <a:round/>
      </a:ln>
    </cs:spPr>
  </cs:seriesLine>
  <cs:title>
    <cs:lnRef idx="0"/>
    <cs:fillRef idx="0"/>
    <cs:effectRef idx="0"/>
    <cs:fontRef idx="minor">
      <a:schemeClr val="tx1">
        <a:lumMod val="65000"/>
        <a:lumOff val="35000"/>
      </a:schemeClr>
    </cs:fontRef>
    <cs:defRPr sz="1400"/>
  </cs:title>
  <cs:trendline>
    <cs:lnRef idx="0">
      <cs:styleClr val="auto"/>
    </cs:lnRef>
    <cs:fillRef idx="0"/>
    <cs:effectRef idx="0"/>
    <cs:fontRef idx="minor">
      <a:schemeClr val="tx1"/>
    </cs:fontRef>
    <cs:spPr>
      <a:ln w="19050" cap="rnd">
        <a:solidFill>
          <a:schemeClr val="phClr"/>
        </a:solidFill>
        <a:prstDash val="sysDash"/>
      </a:ln>
    </cs:spPr>
  </cs:trendline>
  <cs:trendlineLabel>
    <cs:lnRef idx="0"/>
    <cs:fillRef idx="0"/>
    <cs:effectRef idx="0"/>
    <cs:fontRef idx="minor">
      <a:schemeClr val="tx1">
        <a:lumMod val="65000"/>
        <a:lumOff val="35000"/>
      </a:schemeClr>
    </cs:fontRef>
    <cs:defRPr sz="9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cs:valueAxis>
  <cs:wall>
    <cs:lnRef idx="0"/>
    <cs:fillRef idx="0"/>
    <cs:effectRef idx="0"/>
    <cs:fontRef idx="minor">
      <a:schemeClr val="tx1"/>
    </cs:fontRef>
  </cs:wall>
</cs:chartStyle>
</file>

<file path=xl/chart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chartsheets/_rels/sheet10.xml.rels><?xml version="1.0" encoding="UTF-8" standalone="yes"?>
<Relationships xmlns="http://schemas.openxmlformats.org/package/2006/relationships"><Relationship Id="rId2" Type="http://schemas.openxmlformats.org/officeDocument/2006/relationships/drawing" Target="../drawings/drawing32.xml"/><Relationship Id="rId1" Type="http://schemas.openxmlformats.org/officeDocument/2006/relationships/printerSettings" Target="../printerSettings/printerSettings19.bin"/></Relationships>
</file>

<file path=xl/chartsheets/_rels/sheet2.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4.bin"/></Relationships>
</file>

<file path=xl/chartsheets/_rels/sheet3.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6.bin"/></Relationships>
</file>

<file path=xl/chartsheets/_rels/sheet4.xml.rels><?xml version="1.0" encoding="UTF-8" standalone="yes"?>
<Relationships xmlns="http://schemas.openxmlformats.org/package/2006/relationships"><Relationship Id="rId2" Type="http://schemas.openxmlformats.org/officeDocument/2006/relationships/drawing" Target="../drawings/drawing12.xml"/><Relationship Id="rId1" Type="http://schemas.openxmlformats.org/officeDocument/2006/relationships/printerSettings" Target="../printerSettings/printerSettings8.bin"/></Relationships>
</file>

<file path=xl/chartsheets/_rels/sheet5.xml.rels><?xml version="1.0" encoding="UTF-8" standalone="yes"?>
<Relationships xmlns="http://schemas.openxmlformats.org/package/2006/relationships"><Relationship Id="rId2" Type="http://schemas.openxmlformats.org/officeDocument/2006/relationships/drawing" Target="../drawings/drawing15.xml"/><Relationship Id="rId1" Type="http://schemas.openxmlformats.org/officeDocument/2006/relationships/printerSettings" Target="../printerSettings/printerSettings9.bin"/></Relationships>
</file>

<file path=xl/chartsheets/_rels/sheet6.xml.rels><?xml version="1.0" encoding="UTF-8" standalone="yes"?>
<Relationships xmlns="http://schemas.openxmlformats.org/package/2006/relationships"><Relationship Id="rId2" Type="http://schemas.openxmlformats.org/officeDocument/2006/relationships/drawing" Target="../drawings/drawing19.xml"/><Relationship Id="rId1" Type="http://schemas.openxmlformats.org/officeDocument/2006/relationships/printerSettings" Target="../printerSettings/printerSettings11.bin"/></Relationships>
</file>

<file path=xl/chartsheets/_rels/sheet7.xml.rels><?xml version="1.0" encoding="UTF-8" standalone="yes"?>
<Relationships xmlns="http://schemas.openxmlformats.org/package/2006/relationships"><Relationship Id="rId2" Type="http://schemas.openxmlformats.org/officeDocument/2006/relationships/drawing" Target="../drawings/drawing22.xml"/><Relationship Id="rId1" Type="http://schemas.openxmlformats.org/officeDocument/2006/relationships/printerSettings" Target="../printerSettings/printerSettings12.bin"/></Relationships>
</file>

<file path=xl/chartsheets/_rels/sheet8.xml.rels><?xml version="1.0" encoding="UTF-8" standalone="yes"?>
<Relationships xmlns="http://schemas.openxmlformats.org/package/2006/relationships"><Relationship Id="rId2" Type="http://schemas.openxmlformats.org/officeDocument/2006/relationships/drawing" Target="../drawings/drawing28.xml"/><Relationship Id="rId1" Type="http://schemas.openxmlformats.org/officeDocument/2006/relationships/printerSettings" Target="../printerSettings/printerSettings15.bin"/></Relationships>
</file>

<file path=xl/chartsheets/_rels/sheet9.xml.rels><?xml version="1.0" encoding="UTF-8" standalone="yes"?>
<Relationships xmlns="http://schemas.openxmlformats.org/package/2006/relationships"><Relationship Id="rId2" Type="http://schemas.openxmlformats.org/officeDocument/2006/relationships/drawing" Target="../drawings/drawing30.xml"/><Relationship Id="rId1" Type="http://schemas.openxmlformats.org/officeDocument/2006/relationships/printerSettings" Target="../printerSettings/printerSettings17.bin"/></Relationships>
</file>

<file path=xl/chartsheets/sheet1.xml><?xml version="1.0" encoding="utf-8"?>
<chartsheet xmlns="http://schemas.openxmlformats.org/spreadsheetml/2006/main" xmlns:r="http://schemas.openxmlformats.org/officeDocument/2006/relationships" xmlns:mc="http://schemas.openxmlformats.org/markup-compatibility/2006" xmlns:xr="http://schemas.microsoft.com/office/spreadsheetml/2014/revision" xmlns:xr3="http://schemas.microsoft.com/office/spreadsheetml/2016/revision3" mc:Ignorable="xr xr3" xr:uid="{C0EF1671-A457-4A63-84E3-8294C77A61C8}">
  <sheetPr>
    <tabColor rgb="FFF47721"/>
  </sheetPr>
  <sheetViews>
    <sheetView zoomScale="96" workbookViewId="0" zoomToFit="1"/>
  </sheetViews>
  <pageMargins left="0.7" right="0.7" top="0.75" bottom="0.75" header="0.3" footer="0.3"/>
  <pageSetup orientation="landscape" r:id="rId1"/>
  <headerFooter>
    <oddHeader>&amp;L&amp;"Aptos"&amp;11&amp;K000000 NONCONFIDENTIAL // FRSONLY&amp;1#_x000D_</oddHeader>
  </headerFooter>
  <drawing r:id="rId2"/>
</chartsheet>
</file>

<file path=xl/chartsheets/sheet10.xml><?xml version="1.0" encoding="utf-8"?>
<chartsheet xmlns="http://schemas.openxmlformats.org/spreadsheetml/2006/main" xmlns:r="http://schemas.openxmlformats.org/officeDocument/2006/relationships" xmlns:mc="http://schemas.openxmlformats.org/markup-compatibility/2006" xmlns:xr="http://schemas.microsoft.com/office/spreadsheetml/2014/revision" xmlns:xr3="http://schemas.microsoft.com/office/spreadsheetml/2016/revision3" mc:Ignorable="xr xr3" xr:uid="{EECF3D24-D352-4D8F-ABEE-984DB7F9D1F7}">
  <sheetPr>
    <tabColor rgb="FFF47721"/>
  </sheetPr>
  <sheetViews>
    <sheetView tabSelected="1" workbookViewId="0"/>
  </sheetViews>
  <pageMargins left="0.25" right="0.25" top="0.25" bottom="2.25" header="0.3" footer="0.3"/>
  <pageSetup orientation="landscape" horizontalDpi="4294967295" verticalDpi="4294967295" r:id="rId1"/>
  <headerFooter>
    <oddHeader>&amp;L&amp;"Aptos"&amp;11&amp;K000000 NONCONFIDENTIAL // FRSONLY&amp;1#_x000D_</oddHeader>
    <oddFooter>&amp;L&amp;F&amp;C&amp;A&amp;RDRAFT</oddFooter>
  </headerFooter>
  <drawing r:id="rId2"/>
</chartsheet>
</file>

<file path=xl/chartsheets/sheet2.xml><?xml version="1.0" encoding="utf-8"?>
<chartsheet xmlns="http://schemas.openxmlformats.org/spreadsheetml/2006/main" xmlns:r="http://schemas.openxmlformats.org/officeDocument/2006/relationships" xmlns:mc="http://schemas.openxmlformats.org/markup-compatibility/2006" xmlns:xr="http://schemas.microsoft.com/office/spreadsheetml/2014/revision" xmlns:xr3="http://schemas.microsoft.com/office/spreadsheetml/2016/revision3" mc:Ignorable="xr xr3" xr:uid="{5BF8E44E-2436-41D4-B2F9-A87B02603947}">
  <sheetPr>
    <tabColor rgb="FFF47721"/>
  </sheetPr>
  <sheetViews>
    <sheetView workbookViewId="0"/>
  </sheetViews>
  <pageMargins left="0.25" right="0.25" top="0.25" bottom="2.5" header="0.3" footer="0.3"/>
  <pageSetup orientation="landscape" horizontalDpi="4294967295" verticalDpi="4294967295" r:id="rId1"/>
  <headerFooter>
    <oddHeader>&amp;L&amp;"Aptos"&amp;11&amp;K000000 NONCONFIDENTIAL // EXTERNAL&amp;1#_x000D_</oddHeader>
    <oddFooter>&amp;L&amp;F&amp;C&amp;A&amp;RDRAFT</oddFooter>
  </headerFooter>
  <drawing r:id="rId2"/>
</chartsheet>
</file>

<file path=xl/chartsheets/sheet3.xml><?xml version="1.0" encoding="utf-8"?>
<chartsheet xmlns="http://schemas.openxmlformats.org/spreadsheetml/2006/main" xmlns:r="http://schemas.openxmlformats.org/officeDocument/2006/relationships" xmlns:mc="http://schemas.openxmlformats.org/markup-compatibility/2006" xmlns:xr="http://schemas.microsoft.com/office/spreadsheetml/2014/revision" xmlns:xr3="http://schemas.microsoft.com/office/spreadsheetml/2016/revision3" mc:Ignorable="xr xr3" xr:uid="{AB2E0E97-C95D-4744-93FB-4DAC00C34E41}">
  <sheetPr>
    <tabColor rgb="FFF47721"/>
  </sheetPr>
  <sheetViews>
    <sheetView workbookViewId="0"/>
  </sheetViews>
  <pageMargins left="0.25" right="0.25" top="0.25" bottom="2.25" header="0.3" footer="0.3"/>
  <pageSetup orientation="landscape" horizontalDpi="4294967295" verticalDpi="4294967295" r:id="rId1"/>
  <headerFooter>
    <oddHeader>&amp;L&amp;"Aptos"&amp;11&amp;K000000 NONCONFIDENTIAL // FRSONLY&amp;1#_x000D_</oddHeader>
    <oddFooter>&amp;L&amp;F&amp;C&amp;A&amp;RDRAFT</oddFooter>
  </headerFooter>
  <drawing r:id="rId2"/>
</chartsheet>
</file>

<file path=xl/chartsheets/sheet4.xml><?xml version="1.0" encoding="utf-8"?>
<chartsheet xmlns="http://schemas.openxmlformats.org/spreadsheetml/2006/main" xmlns:r="http://schemas.openxmlformats.org/officeDocument/2006/relationships" xmlns:mc="http://schemas.openxmlformats.org/markup-compatibility/2006" xmlns:xr="http://schemas.microsoft.com/office/spreadsheetml/2014/revision" xmlns:xr3="http://schemas.microsoft.com/office/spreadsheetml/2016/revision3" mc:Ignorable="xr xr3" xr:uid="{FBAAA6D6-AA87-4707-820C-B09499C36B78}">
  <sheetPr>
    <tabColor rgb="FFF47721"/>
  </sheetPr>
  <sheetViews>
    <sheetView workbookViewId="0"/>
  </sheetViews>
  <pageMargins left="0.25" right="0.25" top="0.25" bottom="2.25" header="0.3" footer="0.3"/>
  <pageSetup orientation="landscape" horizontalDpi="4294967295" verticalDpi="4294967295" r:id="rId1"/>
  <headerFooter>
    <oddHeader>&amp;L&amp;"Aptos"&amp;11&amp;K000000 NONCONFIDENTIAL // EXTERNAL&amp;1#_x000D_</oddHeader>
    <oddFooter>&amp;L&amp;F&amp;C&amp;A&amp;RDRAFT</oddFooter>
  </headerFooter>
  <drawing r:id="rId2"/>
</chartsheet>
</file>

<file path=xl/chartsheets/sheet5.xml><?xml version="1.0" encoding="utf-8"?>
<chartsheet xmlns="http://schemas.openxmlformats.org/spreadsheetml/2006/main" xmlns:r="http://schemas.openxmlformats.org/officeDocument/2006/relationships" xmlns:mc="http://schemas.openxmlformats.org/markup-compatibility/2006" xmlns:xr="http://schemas.microsoft.com/office/spreadsheetml/2014/revision" xmlns:xr3="http://schemas.microsoft.com/office/spreadsheetml/2016/revision3" mc:Ignorable="xr xr3" xr:uid="{2DFBB0B5-8A52-4523-9BE0-70D69562B1EB}">
  <sheetPr>
    <tabColor rgb="FFF47721"/>
  </sheetPr>
  <sheetViews>
    <sheetView zoomScale="90" workbookViewId="0"/>
  </sheetViews>
  <pageMargins left="0.25" right="0.25" top="0.25" bottom="2.25" header="0.3" footer="0.3"/>
  <pageSetup orientation="landscape" horizontalDpi="4294967295" verticalDpi="4294967295" r:id="rId1"/>
  <headerFooter>
    <oddHeader>&amp;L&amp;"Aptos"&amp;11&amp;K000000 NONCONFIDENTIAL // EXTERNAL&amp;1#_x000D_</oddHeader>
    <oddFooter>&amp;L&amp;F&amp;C&amp;A&amp;RDRAFT</oddFooter>
  </headerFooter>
  <drawing r:id="rId2"/>
</chartsheet>
</file>

<file path=xl/chartsheets/sheet6.xml><?xml version="1.0" encoding="utf-8"?>
<chartsheet xmlns="http://schemas.openxmlformats.org/spreadsheetml/2006/main" xmlns:r="http://schemas.openxmlformats.org/officeDocument/2006/relationships" xmlns:mc="http://schemas.openxmlformats.org/markup-compatibility/2006" xmlns:xr="http://schemas.microsoft.com/office/spreadsheetml/2014/revision" xmlns:xr3="http://schemas.microsoft.com/office/spreadsheetml/2016/revision3" mc:Ignorable="xr xr3" xr:uid="{39E54B52-7F6E-495E-AD7B-47F1BAE3A657}">
  <sheetPr>
    <tabColor rgb="FFF47721"/>
  </sheetPr>
  <sheetViews>
    <sheetView zoomScale="146" workbookViewId="0" zoomToFit="1"/>
  </sheetViews>
  <pageMargins left="0.25" right="0.25" top="0.25" bottom="2.25" header="0.3" footer="0.3"/>
  <pageSetup orientation="landscape" horizontalDpi="4294967295" verticalDpi="4294967295" r:id="rId1"/>
  <headerFooter>
    <oddHeader>&amp;L&amp;"Aptos"&amp;11&amp;K000000 NONCONFIDENTIAL // FRSONLY&amp;1#_x000D_</oddHeader>
    <oddFooter>&amp;L&amp;F&amp;C&amp;A&amp;RDRAFT</oddFooter>
  </headerFooter>
  <drawing r:id="rId2"/>
</chartsheet>
</file>

<file path=xl/chartsheets/sheet7.xml><?xml version="1.0" encoding="utf-8"?>
<chartsheet xmlns="http://schemas.openxmlformats.org/spreadsheetml/2006/main" xmlns:r="http://schemas.openxmlformats.org/officeDocument/2006/relationships" xmlns:mc="http://schemas.openxmlformats.org/markup-compatibility/2006" xmlns:xr="http://schemas.microsoft.com/office/spreadsheetml/2014/revision" xmlns:xr3="http://schemas.microsoft.com/office/spreadsheetml/2016/revision3" mc:Ignorable="xr xr3" xr:uid="{3F520D43-0961-4656-92F4-71824B5B4070}">
  <sheetPr>
    <tabColor rgb="FFF47721"/>
  </sheetPr>
  <sheetViews>
    <sheetView zoomScale="110" workbookViewId="0"/>
  </sheetViews>
  <pageMargins left="0.25" right="0.25" top="0.25" bottom="2.25" header="0.3" footer="0.3"/>
  <pageSetup orientation="landscape" horizontalDpi="4294967295" verticalDpi="4294967295" r:id="rId1"/>
  <headerFooter>
    <oddHeader>&amp;L&amp;"Aptos"&amp;11&amp;K000000 NONCONFIDENTIAL // FRSONLY&amp;1#_x000D_</oddHeader>
    <oddFooter>&amp;L&amp;F&amp;C&amp;A&amp;RDRAFT</oddFooter>
  </headerFooter>
  <drawing r:id="rId2"/>
</chartsheet>
</file>

<file path=xl/chartsheets/sheet8.xml><?xml version="1.0" encoding="utf-8"?>
<chartsheet xmlns="http://schemas.openxmlformats.org/spreadsheetml/2006/main" xmlns:r="http://schemas.openxmlformats.org/officeDocument/2006/relationships" xmlns:mc="http://schemas.openxmlformats.org/markup-compatibility/2006" xmlns:xr="http://schemas.microsoft.com/office/spreadsheetml/2014/revision" xmlns:xr3="http://schemas.microsoft.com/office/spreadsheetml/2016/revision3" mc:Ignorable="xr xr3" xr:uid="{4DF71861-44AC-4376-8E08-B50C17B572CE}">
  <sheetPr>
    <tabColor rgb="FFF47721"/>
  </sheetPr>
  <sheetViews>
    <sheetView workbookViewId="0"/>
  </sheetViews>
  <pageMargins left="0.25" right="0.25" top="0.25" bottom="2.25" header="0.3" footer="0.3"/>
  <pageSetup orientation="landscape" horizontalDpi="4294967295" verticalDpi="4294967295" r:id="rId1"/>
  <headerFooter>
    <oddHeader>&amp;L&amp;"Aptos"&amp;11&amp;K000000 NONCONFIDENTIAL // FRSONLY&amp;1#_x000D_</oddHeader>
    <oddFooter>&amp;L&amp;F&amp;C&amp;A&amp;RDRAFT</oddFooter>
  </headerFooter>
  <drawing r:id="rId2"/>
</chartsheet>
</file>

<file path=xl/chartsheets/sheet9.xml><?xml version="1.0" encoding="utf-8"?>
<chartsheet xmlns="http://schemas.openxmlformats.org/spreadsheetml/2006/main" xmlns:r="http://schemas.openxmlformats.org/officeDocument/2006/relationships" xmlns:mc="http://schemas.openxmlformats.org/markup-compatibility/2006" xmlns:xr="http://schemas.microsoft.com/office/spreadsheetml/2014/revision" xmlns:xr3="http://schemas.microsoft.com/office/spreadsheetml/2016/revision3" mc:Ignorable="xr xr3" xr:uid="{7F92539C-0B9A-483D-AA82-FDB9D117CBB0}">
  <sheetPr>
    <tabColor rgb="FFF47721"/>
  </sheetPr>
  <sheetViews>
    <sheetView workbookViewId="0"/>
  </sheetViews>
  <pageMargins left="0.25" right="0.25" top="0.25" bottom="2.25" header="0.3" footer="0.3"/>
  <pageSetup orientation="landscape" horizontalDpi="4294967295" verticalDpi="4294967295" r:id="rId1"/>
  <headerFooter>
    <oddHeader>&amp;L&amp;"Aptos"&amp;11&amp;K000000 NONCONFIDENTIAL // FRSONLY&amp;1#_x000D_</oddHeader>
    <oddFooter>&amp;L&amp;F&amp;C&amp;A&amp;RDRAFT</oddFooter>
  </headerFooter>
  <drawing r:id="rId2"/>
</chartsheet>
</file>

<file path=xl/drawings/_rels/drawing1.xml.rels><?xml version="1.0" encoding="UTF-8" standalone="yes"?>
<Relationships xmlns="http://schemas.openxmlformats.org/package/2006/relationships"><Relationship Id="rId1" Type="http://schemas.openxmlformats.org/officeDocument/2006/relationships/chart" Target="../charts/chart1.xml"/></Relationships>
</file>

<file path=xl/drawings/_rels/drawing10.xml.rels><?xml version="1.0" encoding="UTF-8" standalone="yes"?>
<Relationships xmlns="http://schemas.openxmlformats.org/package/2006/relationships"><Relationship Id="rId1" Type="http://schemas.openxmlformats.org/officeDocument/2006/relationships/chart" Target="../charts/chart10.xml"/></Relationships>
</file>

<file path=xl/drawings/_rels/drawing12.xml.rels><?xml version="1.0" encoding="UTF-8" standalone="yes"?>
<Relationships xmlns="http://schemas.openxmlformats.org/package/2006/relationships"><Relationship Id="rId1" Type="http://schemas.openxmlformats.org/officeDocument/2006/relationships/chart" Target="../charts/chart11.xml"/></Relationships>
</file>

<file path=xl/drawings/_rels/drawing13.xml.rels><?xml version="1.0" encoding="UTF-8" standalone="yes"?>
<Relationships xmlns="http://schemas.openxmlformats.org/package/2006/relationships"><Relationship Id="rId1" Type="http://schemas.openxmlformats.org/officeDocument/2006/relationships/chart" Target="../charts/chart12.xml"/></Relationships>
</file>

<file path=xl/drawings/_rels/drawing15.xml.rels><?xml version="1.0" encoding="UTF-8" standalone="yes"?>
<Relationships xmlns="http://schemas.openxmlformats.org/package/2006/relationships"><Relationship Id="rId1" Type="http://schemas.openxmlformats.org/officeDocument/2006/relationships/chart" Target="../charts/chart13.xml"/></Relationships>
</file>

<file path=xl/drawings/_rels/drawing16.xml.rels><?xml version="1.0" encoding="UTF-8" standalone="yes"?>
<Relationships xmlns="http://schemas.openxmlformats.org/package/2006/relationships"><Relationship Id="rId1" Type="http://schemas.openxmlformats.org/officeDocument/2006/relationships/chart" Target="../charts/chart14.xml"/></Relationships>
</file>

<file path=xl/drawings/_rels/drawing18.xml.rels><?xml version="1.0" encoding="UTF-8" standalone="yes"?>
<Relationships xmlns="http://schemas.openxmlformats.org/package/2006/relationships"><Relationship Id="rId1" Type="http://schemas.microsoft.com/office/2014/relationships/chartEx" Target="../charts/chartEx1.xml"/></Relationships>
</file>

<file path=xl/drawings/_rels/drawing19.xml.rels><?xml version="1.0" encoding="UTF-8" standalone="yes"?>
<Relationships xmlns="http://schemas.openxmlformats.org/package/2006/relationships"><Relationship Id="rId1" Type="http://schemas.openxmlformats.org/officeDocument/2006/relationships/chart" Target="../charts/chart15.xml"/></Relationships>
</file>

<file path=xl/drawings/_rels/drawing2.xml.rels><?xml version="1.0" encoding="UTF-8" standalone="yes"?>
<Relationships xmlns="http://schemas.openxmlformats.org/package/2006/relationships"><Relationship Id="rId2" Type="http://schemas.openxmlformats.org/officeDocument/2006/relationships/chart" Target="../charts/chart3.xml"/><Relationship Id="rId1" Type="http://schemas.openxmlformats.org/officeDocument/2006/relationships/chart" Target="../charts/chart2.xml"/></Relationships>
</file>

<file path=xl/drawings/_rels/drawing20.xml.rels><?xml version="1.0" encoding="UTF-8" standalone="yes"?>
<Relationships xmlns="http://schemas.openxmlformats.org/package/2006/relationships"><Relationship Id="rId1" Type="http://schemas.openxmlformats.org/officeDocument/2006/relationships/chart" Target="../charts/chart16.xml"/></Relationships>
</file>

<file path=xl/drawings/_rels/drawing22.xml.rels><?xml version="1.0" encoding="UTF-8" standalone="yes"?>
<Relationships xmlns="http://schemas.openxmlformats.org/package/2006/relationships"><Relationship Id="rId1" Type="http://schemas.openxmlformats.org/officeDocument/2006/relationships/chart" Target="../charts/chart17.xml"/></Relationships>
</file>

<file path=xl/drawings/_rels/drawing23.xml.rels><?xml version="1.0" encoding="UTF-8" standalone="yes"?>
<Relationships xmlns="http://schemas.openxmlformats.org/package/2006/relationships"><Relationship Id="rId1" Type="http://schemas.openxmlformats.org/officeDocument/2006/relationships/chart" Target="../charts/chart18.xml"/></Relationships>
</file>

<file path=xl/drawings/_rels/drawing25.xml.rels><?xml version="1.0" encoding="UTF-8" standalone="yes"?>
<Relationships xmlns="http://schemas.openxmlformats.org/package/2006/relationships"><Relationship Id="rId2" Type="http://schemas.openxmlformats.org/officeDocument/2006/relationships/chart" Target="../charts/chart20.xml"/><Relationship Id="rId1" Type="http://schemas.openxmlformats.org/officeDocument/2006/relationships/chart" Target="../charts/chart19.xml"/></Relationships>
</file>

<file path=xl/drawings/_rels/drawing28.xml.rels><?xml version="1.0" encoding="UTF-8" standalone="yes"?>
<Relationships xmlns="http://schemas.openxmlformats.org/package/2006/relationships"><Relationship Id="rId1" Type="http://schemas.openxmlformats.org/officeDocument/2006/relationships/chart" Target="../charts/chart21.xml"/></Relationships>
</file>

<file path=xl/drawings/_rels/drawing30.xml.rels><?xml version="1.0" encoding="UTF-8" standalone="yes"?>
<Relationships xmlns="http://schemas.openxmlformats.org/package/2006/relationships"><Relationship Id="rId1" Type="http://schemas.openxmlformats.org/officeDocument/2006/relationships/chart" Target="../charts/chart22.xml"/></Relationships>
</file>

<file path=xl/drawings/_rels/drawing32.xml.rels><?xml version="1.0" encoding="UTF-8" standalone="yes"?>
<Relationships xmlns="http://schemas.openxmlformats.org/package/2006/relationships"><Relationship Id="rId1" Type="http://schemas.openxmlformats.org/officeDocument/2006/relationships/chart" Target="../charts/chart23.xml"/></Relationships>
</file>

<file path=xl/drawings/_rels/drawing33.xml.rels><?xml version="1.0" encoding="UTF-8" standalone="yes"?>
<Relationships xmlns="http://schemas.openxmlformats.org/package/2006/relationships"><Relationship Id="rId1" Type="http://schemas.openxmlformats.org/officeDocument/2006/relationships/image" Target="../media/image1.png"/></Relationships>
</file>

<file path=xl/drawings/_rels/drawing5.xml.rels><?xml version="1.0" encoding="UTF-8" standalone="yes"?>
<Relationships xmlns="http://schemas.openxmlformats.org/package/2006/relationships"><Relationship Id="rId3" Type="http://schemas.openxmlformats.org/officeDocument/2006/relationships/chart" Target="../charts/chart6.xml"/><Relationship Id="rId2" Type="http://schemas.openxmlformats.org/officeDocument/2006/relationships/chart" Target="../charts/chart5.xml"/><Relationship Id="rId1" Type="http://schemas.openxmlformats.org/officeDocument/2006/relationships/chart" Target="../charts/chart4.xml"/></Relationships>
</file>

<file path=xl/drawings/_rels/drawing6.xml.rels><?xml version="1.0" encoding="UTF-8" standalone="yes"?>
<Relationships xmlns="http://schemas.openxmlformats.org/package/2006/relationships"><Relationship Id="rId1" Type="http://schemas.openxmlformats.org/officeDocument/2006/relationships/chart" Target="../charts/chart7.xml"/></Relationships>
</file>

<file path=xl/drawings/_rels/drawing7.xml.rels><?xml version="1.0" encoding="UTF-8" standalone="yes"?>
<Relationships xmlns="http://schemas.openxmlformats.org/package/2006/relationships"><Relationship Id="rId1" Type="http://schemas.openxmlformats.org/officeDocument/2006/relationships/chart" Target="../charts/chart8.xml"/></Relationships>
</file>

<file path=xl/drawings/_rels/drawing9.xml.rels><?xml version="1.0" encoding="UTF-8" standalone="yes"?>
<Relationships xmlns="http://schemas.openxmlformats.org/package/2006/relationships"><Relationship Id="rId1" Type="http://schemas.openxmlformats.org/officeDocument/2006/relationships/chart" Target="../charts/chart9.xml"/></Relationships>
</file>

<file path=xl/drawings/drawing1.xml><?xml version="1.0" encoding="utf-8"?>
<xdr:wsDr xmlns:xdr="http://schemas.openxmlformats.org/drawingml/2006/spreadsheetDrawing" xmlns:a="http://schemas.openxmlformats.org/drawingml/2006/main">
  <xdr:absoluteAnchor>
    <xdr:pos x="0" y="0"/>
    <xdr:ext cx="8662516" cy="6288593"/>
    <xdr:graphicFrame macro="">
      <xdr:nvGraphicFramePr>
        <xdr:cNvPr id="2" name="Chart 1">
          <a:extLst>
            <a:ext uri="{FF2B5EF4-FFF2-40B4-BE49-F238E27FC236}">
              <a16:creationId xmlns:a16="http://schemas.microsoft.com/office/drawing/2014/main" id="{D7FBDDCA-7040-F86E-8E08-FA91EC6276B1}"/>
            </a:ext>
          </a:extLst>
        </xdr:cNvPr>
        <xdr:cNvGraphicFramePr>
          <a:graphicFrameLocks noGrp="1"/>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absoluteAnchor>
</xdr:wsDr>
</file>

<file path=xl/drawings/drawing10.xml><?xml version="1.0" encoding="utf-8"?>
<c:userShapes xmlns:c="http://schemas.openxmlformats.org/drawingml/2006/chart">
  <cdr:relSizeAnchor xmlns:cdr="http://schemas.openxmlformats.org/drawingml/2006/chartDrawing">
    <cdr:from>
      <cdr:x>0.51041</cdr:x>
      <cdr:y>0</cdr:y>
    </cdr:from>
    <cdr:to>
      <cdr:x>1</cdr:x>
      <cdr:y>1</cdr:y>
    </cdr:to>
    <cdr:graphicFrame macro="">
      <cdr:nvGraphicFramePr>
        <cdr:cNvPr id="7" name="Chart 1">
          <a:extLst xmlns:a="http://schemas.openxmlformats.org/drawingml/2006/main">
            <a:ext uri="{FF2B5EF4-FFF2-40B4-BE49-F238E27FC236}">
              <a16:creationId xmlns:a16="http://schemas.microsoft.com/office/drawing/2014/main" id="{D6570ED0-9075-7249-404B-9B0890601C11}"/>
            </a:ext>
          </a:extLst>
        </cdr:cNvPr>
        <cdr:cNvGraphicFramePr/>
      </cdr:nvGraphicFramePr>
      <cdr:xfrm>
        <a:off xmlns:a="http://schemas.openxmlformats.org/drawingml/2006/main" x="0" y="0"/>
        <a:ext xmlns:a="http://schemas.openxmlformats.org/drawingml/2006/main" cx="0" cy="0"/>
      </cdr:xfrm>
      <a:graphic xmlns:a="http://schemas.openxmlformats.org/drawingml/2006/main">
        <a:graphicData uri="http://schemas.openxmlformats.org/drawingml/2006/chart">
          <c:chart xmlns:c="http://schemas.openxmlformats.org/drawingml/2006/chart" xmlns:r="http://schemas.openxmlformats.org/officeDocument/2006/relationships" r:id="rId1"/>
        </a:graphicData>
      </a:graphic>
    </cdr:graphicFrame>
  </cdr:relSizeAnchor>
  <cdr:relSizeAnchor xmlns:cdr="http://schemas.openxmlformats.org/drawingml/2006/chartDrawing">
    <cdr:from>
      <cdr:x>0.00343</cdr:x>
      <cdr:y>0.86182</cdr:y>
    </cdr:from>
    <cdr:to>
      <cdr:x>0.99321</cdr:x>
      <cdr:y>1</cdr:y>
    </cdr:to>
    <cdr:sp macro="" textlink="">
      <cdr:nvSpPr>
        <cdr:cNvPr id="8" name="TextBox 5"/>
        <cdr:cNvSpPr txBox="1"/>
      </cdr:nvSpPr>
      <cdr:spPr>
        <a:xfrm xmlns:a="http://schemas.openxmlformats.org/drawingml/2006/main">
          <a:off x="32620" y="4638546"/>
          <a:ext cx="9401786" cy="743731"/>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square" lIns="0" tIns="0" rIns="0" bIns="0" rtlCol="0" anchor="ct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r>
            <a:rPr lang="en-US" sz="1100" b="0" i="0" baseline="0">
              <a:solidFill>
                <a:schemeClr val="dk1"/>
              </a:solidFill>
              <a:effectLst/>
              <a:latin typeface="Arial" panose="020B0604020202020204" pitchFamily="34" charset="0"/>
              <a:ea typeface="+mn-ea"/>
              <a:cs typeface="Arial" panose="020B0604020202020204" pitchFamily="34" charset="0"/>
            </a:rPr>
            <a:t>NOTE:  Charts show the effects on U.S. gross ouput by industry under two USMCA-related scenarios.</a:t>
          </a:r>
        </a:p>
        <a:p xmlns:a="http://schemas.openxmlformats.org/drawingml/2006/main">
          <a:r>
            <a:rPr lang="en-US" sz="1100" b="0" i="0" baseline="0">
              <a:solidFill>
                <a:schemeClr val="dk1"/>
              </a:solidFill>
              <a:effectLst/>
              <a:latin typeface="Arial" panose="020B0604020202020204" pitchFamily="34" charset="0"/>
              <a:ea typeface="+mn-ea"/>
              <a:cs typeface="Arial" panose="020B0604020202020204" pitchFamily="34" charset="0"/>
            </a:rPr>
            <a:t>SOURCES: "What Determines State Heterogeneity in Response to U.S. Tariff Changes," by Ana Maria Santacreu, Michael Sposi and Jing Zhang, Federal Reserve Bank of Chicago, Working Paper no. 2023-09, revised 2025; authors’ calculations.</a:t>
          </a:r>
          <a:endParaRPr lang="en-US">
            <a:effectLst/>
            <a:latin typeface="Arial" panose="020B0604020202020204" pitchFamily="34" charset="0"/>
            <a:cs typeface="Arial" panose="020B0604020202020204" pitchFamily="34" charset="0"/>
          </a:endParaRPr>
        </a:p>
      </cdr:txBody>
    </cdr:sp>
  </cdr:relSizeAnchor>
  <cdr:relSizeAnchor xmlns:cdr="http://schemas.openxmlformats.org/drawingml/2006/chartDrawing">
    <cdr:from>
      <cdr:x>0.72058</cdr:x>
      <cdr:y>0.96775</cdr:y>
    </cdr:from>
    <cdr:to>
      <cdr:x>1</cdr:x>
      <cdr:y>1</cdr:y>
    </cdr:to>
    <cdr:sp macro="" textlink="">
      <cdr:nvSpPr>
        <cdr:cNvPr id="3" name="TextBox 4">
          <a:extLst xmlns:a="http://schemas.openxmlformats.org/drawingml/2006/main">
            <a:ext uri="{FF2B5EF4-FFF2-40B4-BE49-F238E27FC236}">
              <a16:creationId xmlns:a16="http://schemas.microsoft.com/office/drawing/2014/main" id="{DBA556AB-6C2E-8B28-B3B5-DD64E0DFB0C5}"/>
            </a:ext>
          </a:extLst>
        </cdr:cNvPr>
        <cdr:cNvSpPr txBox="1"/>
      </cdr:nvSpPr>
      <cdr:spPr>
        <a:xfrm xmlns:a="http://schemas.openxmlformats.org/drawingml/2006/main">
          <a:off x="6609566" y="5171183"/>
          <a:ext cx="2563009" cy="172342"/>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square" lIns="0" tIns="0" rIns="0" bIns="0" rtlCol="0" anchor="t"/>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r>
            <a:rPr lang="en-US" sz="1100">
              <a:solidFill>
                <a:srgbClr val="000000"/>
              </a:solidFill>
              <a:latin typeface="Montserrat" panose="00000500000000000000" pitchFamily="2" charset="0"/>
              <a:cs typeface="Arial" panose="020B0604020202020204" pitchFamily="34" charset="0"/>
            </a:rPr>
            <a:t>Federal Reserve Bank of Dallas</a:t>
          </a:r>
        </a:p>
      </cdr:txBody>
    </cdr:sp>
  </cdr:relSizeAnchor>
  <cdr:relSizeAnchor xmlns:cdr="http://schemas.openxmlformats.org/drawingml/2006/chartDrawing">
    <cdr:from>
      <cdr:x>0.00535</cdr:x>
      <cdr:y>0.00945</cdr:y>
    </cdr:from>
    <cdr:to>
      <cdr:x>1</cdr:x>
      <cdr:y>0.12294</cdr:y>
    </cdr:to>
    <cdr:sp macro="" textlink="">
      <cdr:nvSpPr>
        <cdr:cNvPr id="2" name="TextBox 1">
          <a:extLst xmlns:a="http://schemas.openxmlformats.org/drawingml/2006/main">
            <a:ext uri="{FF2B5EF4-FFF2-40B4-BE49-F238E27FC236}">
              <a16:creationId xmlns:a16="http://schemas.microsoft.com/office/drawing/2014/main" id="{DC1F8B1F-2C8E-B105-137E-F57D190F53CA}"/>
            </a:ext>
          </a:extLst>
        </cdr:cNvPr>
        <cdr:cNvSpPr txBox="1"/>
      </cdr:nvSpPr>
      <cdr:spPr>
        <a:xfrm xmlns:a="http://schemas.openxmlformats.org/drawingml/2006/main">
          <a:off x="50800" y="50800"/>
          <a:ext cx="9437565" cy="609760"/>
        </a:xfrm>
        <a:prstGeom xmlns:a="http://schemas.openxmlformats.org/drawingml/2006/main" prst="rect">
          <a:avLst/>
        </a:prstGeom>
      </cdr:spPr>
      <cdr:txBody>
        <a:bodyPr xmlns:a="http://schemas.openxmlformats.org/drawingml/2006/main" wrap="square" lIns="0" tIns="0" rIns="0" bIns="0"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rtl="0">
            <a:lnSpc>
              <a:spcPts val="1800"/>
            </a:lnSpc>
          </a:pPr>
          <a:r>
            <a:rPr lang="en-US" sz="1400" b="1" i="0" baseline="0">
              <a:solidFill>
                <a:srgbClr val="2B5280"/>
              </a:solidFill>
              <a:effectLst/>
              <a:latin typeface="Arial" panose="020B0604020202020204" pitchFamily="34" charset="0"/>
              <a:ea typeface="+mn-ea"/>
              <a:cs typeface="Arial" panose="020B0604020202020204" pitchFamily="34" charset="0"/>
            </a:rPr>
            <a:t>Chart 6</a:t>
          </a:r>
          <a:endParaRPr lang="en-US" sz="1400">
            <a:solidFill>
              <a:srgbClr val="2B5280"/>
            </a:solidFill>
            <a:effectLst/>
            <a:latin typeface="Arial" panose="020B0604020202020204" pitchFamily="34" charset="0"/>
            <a:cs typeface="Arial" panose="020B0604020202020204" pitchFamily="34" charset="0"/>
          </a:endParaRPr>
        </a:p>
        <a:p xmlns:a="http://schemas.openxmlformats.org/drawingml/2006/main">
          <a:pPr rtl="0">
            <a:lnSpc>
              <a:spcPts val="1800"/>
            </a:lnSpc>
          </a:pPr>
          <a:r>
            <a:rPr lang="en-US" sz="1400" b="1" i="0" baseline="0">
              <a:solidFill>
                <a:srgbClr val="2B5280"/>
              </a:solidFill>
              <a:effectLst/>
              <a:latin typeface="Arial" panose="020B0604020202020204" pitchFamily="34" charset="0"/>
              <a:ea typeface="+mn-ea"/>
              <a:cs typeface="Arial" panose="020B0604020202020204" pitchFamily="34" charset="0"/>
            </a:rPr>
            <a:t>Industry impacts diverge across USMCA scenarios—coordination lifts output more broadly than tighter ROO</a:t>
          </a:r>
          <a:endParaRPr lang="en-US" sz="1400">
            <a:solidFill>
              <a:srgbClr val="2B5280"/>
            </a:solidFill>
            <a:effectLst/>
            <a:latin typeface="Arial" panose="020B0604020202020204" pitchFamily="34" charset="0"/>
            <a:cs typeface="Arial" panose="020B0604020202020204" pitchFamily="34" charset="0"/>
          </a:endParaRPr>
        </a:p>
      </cdr:txBody>
    </cdr:sp>
  </cdr:relSizeAnchor>
  <cdr:relSizeAnchor xmlns:cdr="http://schemas.openxmlformats.org/drawingml/2006/chartDrawing">
    <cdr:from>
      <cdr:x>0.25793</cdr:x>
      <cdr:y>0.81939</cdr:y>
    </cdr:from>
    <cdr:to>
      <cdr:x>0.43696</cdr:x>
      <cdr:y>0.85697</cdr:y>
    </cdr:to>
    <cdr:sp macro="" textlink="">
      <cdr:nvSpPr>
        <cdr:cNvPr id="10" name="TextBox 4">
          <a:extLst xmlns:a="http://schemas.openxmlformats.org/drawingml/2006/main">
            <a:ext uri="{FF2B5EF4-FFF2-40B4-BE49-F238E27FC236}">
              <a16:creationId xmlns:a16="http://schemas.microsoft.com/office/drawing/2014/main" id="{D09620D8-B920-1E9D-A6C9-B4BA709A10D2}"/>
            </a:ext>
          </a:extLst>
        </cdr:cNvPr>
        <cdr:cNvSpPr txBox="1"/>
      </cdr:nvSpPr>
      <cdr:spPr>
        <a:xfrm xmlns:a="http://schemas.openxmlformats.org/drawingml/2006/main">
          <a:off x="2450052" y="4410206"/>
          <a:ext cx="1700589" cy="202244"/>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square" lIns="0" tIns="0" rIns="0" bIns="0" rtlCol="0" anchor="t"/>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l"/>
          <a:r>
            <a:rPr lang="en-US" sz="1200">
              <a:solidFill>
                <a:srgbClr val="000000"/>
              </a:solidFill>
              <a:latin typeface="Arial" panose="020B0604020202020204" pitchFamily="34" charset="0"/>
              <a:cs typeface="Arial" panose="020B0604020202020204" pitchFamily="34" charset="0"/>
            </a:rPr>
            <a:t>Percent change</a:t>
          </a:r>
        </a:p>
      </cdr:txBody>
    </cdr:sp>
  </cdr:relSizeAnchor>
  <cdr:relSizeAnchor xmlns:cdr="http://schemas.openxmlformats.org/drawingml/2006/chartDrawing">
    <cdr:from>
      <cdr:x>0.00412</cdr:x>
      <cdr:y>0.11719</cdr:y>
    </cdr:from>
    <cdr:to>
      <cdr:x>1</cdr:x>
      <cdr:y>0.15463</cdr:y>
    </cdr:to>
    <cdr:sp macro="" textlink="">
      <cdr:nvSpPr>
        <cdr:cNvPr id="4" name="TextBox 4">
          <a:extLst xmlns:a="http://schemas.openxmlformats.org/drawingml/2006/main">
            <a:ext uri="{FF2B5EF4-FFF2-40B4-BE49-F238E27FC236}">
              <a16:creationId xmlns:a16="http://schemas.microsoft.com/office/drawing/2014/main" id="{332CCA0B-89ED-8C7F-E2B5-73DDB92B64AA}"/>
            </a:ext>
          </a:extLst>
        </cdr:cNvPr>
        <cdr:cNvSpPr txBox="1"/>
      </cdr:nvSpPr>
      <cdr:spPr>
        <a:xfrm xmlns:a="http://schemas.openxmlformats.org/drawingml/2006/main">
          <a:off x="39144" y="630749"/>
          <a:ext cx="9459760" cy="201512"/>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square" lIns="0" tIns="0" rIns="0" bIns="0" rtlCol="0" anchor="t"/>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l"/>
          <a:r>
            <a:rPr lang="en-US" sz="1200" b="1">
              <a:solidFill>
                <a:srgbClr val="000000"/>
              </a:solidFill>
              <a:latin typeface="Arial" panose="020B0604020202020204" pitchFamily="34" charset="0"/>
              <a:cs typeface="Arial" panose="020B0604020202020204" pitchFamily="34" charset="0"/>
            </a:rPr>
            <a:t>A.</a:t>
          </a:r>
          <a:r>
            <a:rPr lang="en-US" sz="1200" b="1" baseline="0">
              <a:solidFill>
                <a:srgbClr val="000000"/>
              </a:solidFill>
              <a:latin typeface="Arial" panose="020B0604020202020204" pitchFamily="34" charset="0"/>
              <a:cs typeface="Arial" panose="020B0604020202020204" pitchFamily="34" charset="0"/>
            </a:rPr>
            <a:t> T</a:t>
          </a:r>
          <a:r>
            <a:rPr lang="en-US" sz="1200" b="1">
              <a:solidFill>
                <a:srgbClr val="000000"/>
              </a:solidFill>
              <a:latin typeface="Arial" panose="020B0604020202020204" pitchFamily="34" charset="0"/>
              <a:cs typeface="Arial" panose="020B0604020202020204" pitchFamily="34" charset="0"/>
            </a:rPr>
            <a:t>ighter rules of origin</a:t>
          </a:r>
          <a:r>
            <a:rPr lang="en-US" sz="1200" b="1" baseline="0">
              <a:solidFill>
                <a:srgbClr val="000000"/>
              </a:solidFill>
              <a:latin typeface="Arial" panose="020B0604020202020204" pitchFamily="34" charset="0"/>
              <a:cs typeface="Arial" panose="020B0604020202020204" pitchFamily="34" charset="0"/>
            </a:rPr>
            <a:t> </a:t>
          </a:r>
          <a:r>
            <a:rPr lang="en-US" sz="1200" b="1">
              <a:solidFill>
                <a:srgbClr val="000000"/>
              </a:solidFill>
              <a:latin typeface="Arial" panose="020B0604020202020204" pitchFamily="34" charset="0"/>
              <a:cs typeface="Arial" panose="020B0604020202020204" pitchFamily="34" charset="0"/>
            </a:rPr>
            <a:t>                                                               B. Coordinated tariffs ("fortress North America")</a:t>
          </a:r>
        </a:p>
      </cdr:txBody>
    </cdr:sp>
  </cdr:relSizeAnchor>
</c:userShapes>
</file>

<file path=xl/drawings/drawing11.xml><?xml version="1.0" encoding="utf-8"?>
<c:userShapes xmlns:c="http://schemas.openxmlformats.org/drawingml/2006/chart">
  <cdr:relSizeAnchor xmlns:cdr="http://schemas.openxmlformats.org/drawingml/2006/chartDrawing">
    <cdr:from>
      <cdr:x>0.20319</cdr:x>
      <cdr:y>0.82788</cdr:y>
    </cdr:from>
    <cdr:to>
      <cdr:x>0.89883</cdr:x>
      <cdr:y>0.88593</cdr:y>
    </cdr:to>
    <cdr:sp macro="" textlink="">
      <cdr:nvSpPr>
        <cdr:cNvPr id="10" name="TextBox 4">
          <a:extLst xmlns:a="http://schemas.openxmlformats.org/drawingml/2006/main">
            <a:ext uri="{FF2B5EF4-FFF2-40B4-BE49-F238E27FC236}">
              <a16:creationId xmlns:a16="http://schemas.microsoft.com/office/drawing/2014/main" id="{D09620D8-B920-1E9D-A6C9-B4BA709A10D2}"/>
            </a:ext>
          </a:extLst>
        </cdr:cNvPr>
        <cdr:cNvSpPr txBox="1"/>
      </cdr:nvSpPr>
      <cdr:spPr>
        <a:xfrm xmlns:a="http://schemas.openxmlformats.org/drawingml/2006/main">
          <a:off x="944952" y="4455873"/>
          <a:ext cx="3235118" cy="312448"/>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square" lIns="0" tIns="0" rIns="0" bIns="0" rtlCol="0" anchor="t"/>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l"/>
          <a:r>
            <a:rPr lang="en-US" sz="1200">
              <a:solidFill>
                <a:srgbClr val="000000"/>
              </a:solidFill>
              <a:latin typeface="Arial" panose="020B0604020202020204" pitchFamily="34" charset="0"/>
              <a:cs typeface="Arial" panose="020B0604020202020204" pitchFamily="34" charset="0"/>
            </a:rPr>
            <a:t>                                       Percent change</a:t>
          </a:r>
        </a:p>
      </cdr:txBody>
    </cdr:sp>
  </cdr:relSizeAnchor>
</c:userShapes>
</file>

<file path=xl/drawings/drawing12.xml><?xml version="1.0" encoding="utf-8"?>
<xdr:wsDr xmlns:xdr="http://schemas.openxmlformats.org/drawingml/2006/spreadsheetDrawing" xmlns:a="http://schemas.openxmlformats.org/drawingml/2006/main">
  <xdr:absoluteAnchor>
    <xdr:pos x="0" y="0"/>
    <xdr:ext cx="9496425" cy="5381625"/>
    <xdr:graphicFrame macro="">
      <xdr:nvGraphicFramePr>
        <xdr:cNvPr id="2" name="Chart 1">
          <a:extLst>
            <a:ext uri="{FF2B5EF4-FFF2-40B4-BE49-F238E27FC236}">
              <a16:creationId xmlns:a16="http://schemas.microsoft.com/office/drawing/2014/main" id="{CA2C919F-96A5-7C24-4032-DFE9A5DA3A1F}"/>
            </a:ext>
          </a:extLst>
        </xdr:cNvPr>
        <xdr:cNvGraphicFramePr>
          <a:graphicFrameLocks noGrp="1"/>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absoluteAnchor>
</xdr:wsDr>
</file>

<file path=xl/drawings/drawing13.xml><?xml version="1.0" encoding="utf-8"?>
<c:userShapes xmlns:c="http://schemas.openxmlformats.org/drawingml/2006/chart">
  <cdr:relSizeAnchor xmlns:cdr="http://schemas.openxmlformats.org/drawingml/2006/chartDrawing">
    <cdr:from>
      <cdr:x>0</cdr:x>
      <cdr:y>0.13819</cdr:y>
    </cdr:from>
    <cdr:to>
      <cdr:x>1</cdr:x>
      <cdr:y>0.98883</cdr:y>
    </cdr:to>
    <cdr:graphicFrame macro="">
      <cdr:nvGraphicFramePr>
        <cdr:cNvPr id="4" name="Chart">
          <a:extLst xmlns:a="http://schemas.openxmlformats.org/drawingml/2006/main">
            <a:ext uri="{FF2B5EF4-FFF2-40B4-BE49-F238E27FC236}">
              <a16:creationId xmlns:a16="http://schemas.microsoft.com/office/drawing/2014/main" id="{1F113939-BCB9-E28C-0BF6-B5A92E3105F5}"/>
            </a:ext>
          </a:extLst>
        </cdr:cNvPr>
        <cdr:cNvGraphicFramePr/>
      </cdr:nvGraphicFramePr>
      <cdr:xfrm>
        <a:off xmlns:a="http://schemas.openxmlformats.org/drawingml/2006/main" x="0" y="0"/>
        <a:ext xmlns:a="http://schemas.openxmlformats.org/drawingml/2006/main" cx="0" cy="0"/>
      </cdr:xfrm>
      <a:graphic xmlns:a="http://schemas.openxmlformats.org/drawingml/2006/main">
        <a:graphicData uri="http://schemas.openxmlformats.org/drawingml/2006/chart">
          <c:chart xmlns:c="http://schemas.openxmlformats.org/drawingml/2006/chart" xmlns:r="http://schemas.openxmlformats.org/officeDocument/2006/relationships" r:id="rId1"/>
        </a:graphicData>
      </a:graphic>
    </cdr:graphicFrame>
  </cdr:relSizeAnchor>
  <cdr:relSizeAnchor xmlns:cdr="http://schemas.openxmlformats.org/drawingml/2006/chartDrawing">
    <cdr:from>
      <cdr:x>0.00824</cdr:x>
      <cdr:y>0.10303</cdr:y>
    </cdr:from>
    <cdr:to>
      <cdr:x>0.14781</cdr:x>
      <cdr:y>0.14322</cdr:y>
    </cdr:to>
    <cdr:sp macro="" textlink="">
      <cdr:nvSpPr>
        <cdr:cNvPr id="6" name="TextBox 4"/>
        <cdr:cNvSpPr txBox="1"/>
      </cdr:nvSpPr>
      <cdr:spPr>
        <a:xfrm xmlns:a="http://schemas.openxmlformats.org/drawingml/2006/main">
          <a:off x="78288" y="554539"/>
          <a:ext cx="1325745" cy="216312"/>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square" lIns="0" tIns="0" rIns="0" bIns="0" rtlCol="0" anchor="t"/>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l"/>
          <a:r>
            <a:rPr lang="en-US" sz="1200">
              <a:solidFill>
                <a:srgbClr val="000000"/>
              </a:solidFill>
              <a:latin typeface="Arial" panose="020B0604020202020204" pitchFamily="34" charset="0"/>
              <a:cs typeface="Arial" panose="020B0604020202020204" pitchFamily="34" charset="0"/>
            </a:rPr>
            <a:t>Estimated density</a:t>
          </a:r>
        </a:p>
      </cdr:txBody>
    </cdr:sp>
  </cdr:relSizeAnchor>
  <cdr:relSizeAnchor xmlns:cdr="http://schemas.openxmlformats.org/drawingml/2006/chartDrawing">
    <cdr:from>
      <cdr:x>0.00469</cdr:x>
      <cdr:y>0.75758</cdr:y>
    </cdr:from>
    <cdr:to>
      <cdr:x>0.99321</cdr:x>
      <cdr:y>1</cdr:y>
    </cdr:to>
    <cdr:sp macro="" textlink="">
      <cdr:nvSpPr>
        <cdr:cNvPr id="8" name="TextBox 5"/>
        <cdr:cNvSpPr txBox="1"/>
      </cdr:nvSpPr>
      <cdr:spPr>
        <a:xfrm xmlns:a="http://schemas.openxmlformats.org/drawingml/2006/main">
          <a:off x="44550" y="4077484"/>
          <a:ext cx="9389856" cy="1304793"/>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square" lIns="0" tIns="0" rIns="0" bIns="0" rtlCol="0" anchor="ct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nSpc>
              <a:spcPct val="100000"/>
            </a:lnSpc>
            <a:spcAft>
              <a:spcPts val="200"/>
            </a:spcAft>
          </a:pPr>
          <a:r>
            <a:rPr lang="en-US" sz="1100" b="0" i="0" kern="900" baseline="0">
              <a:solidFill>
                <a:srgbClr val="000000"/>
              </a:solidFill>
              <a:effectLst/>
              <a:latin typeface="Arial" panose="020B0604020202020204" pitchFamily="34" charset="0"/>
              <a:ea typeface="+mn-ea"/>
              <a:cs typeface="Arial" panose="020B0604020202020204" pitchFamily="34" charset="0"/>
            </a:rPr>
            <a:t>NOTES: Curves are Gaussian kernel density estimates of model-implied changes in private real consumption across the 50 U.S. states relative to the January 2026 tariff baseline. Both curves use the same bandwidth, or smoothing parameter, of 0.15 percentage points, allowing direct comparison of their dispersion. Higher density indicates a greater concentration of states near a given consumption change; each curve is normalized so the area beneath it equals one. Scenarios are defined as in Chart 3. </a:t>
          </a:r>
        </a:p>
        <a:p xmlns:a="http://schemas.openxmlformats.org/drawingml/2006/main">
          <a:r>
            <a:rPr lang="en-US" sz="1100" b="0" i="0" baseline="0">
              <a:solidFill>
                <a:sysClr val="windowText" lastClr="000000"/>
              </a:solidFill>
              <a:effectLst/>
              <a:latin typeface="Arial" panose="020B0604020202020204" pitchFamily="34" charset="0"/>
              <a:ea typeface="+mn-ea"/>
              <a:cs typeface="Arial" panose="020B0604020202020204" pitchFamily="34" charset="0"/>
            </a:rPr>
            <a:t>SOURCES: "What Determines State Heterogeneity in Response to U.S. Tariff Changes?," by Ana Maria Santacreu, Michael Sposi and Jing Zhang, Federal Reserve Bank of Chicago, Working Paper no. 2023-09, revised 2025; authors’ calculations.</a:t>
          </a:r>
          <a:endParaRPr lang="en-US">
            <a:solidFill>
              <a:sysClr val="windowText" lastClr="000000"/>
            </a:solidFill>
            <a:effectLst/>
            <a:latin typeface="Arial" panose="020B0604020202020204" pitchFamily="34" charset="0"/>
            <a:cs typeface="Arial" panose="020B0604020202020204" pitchFamily="34" charset="0"/>
          </a:endParaRPr>
        </a:p>
      </cdr:txBody>
    </cdr:sp>
  </cdr:relSizeAnchor>
  <cdr:relSizeAnchor xmlns:cdr="http://schemas.openxmlformats.org/drawingml/2006/chartDrawing">
    <cdr:from>
      <cdr:x>0.72058</cdr:x>
      <cdr:y>0.96775</cdr:y>
    </cdr:from>
    <cdr:to>
      <cdr:x>1</cdr:x>
      <cdr:y>1</cdr:y>
    </cdr:to>
    <cdr:sp macro="" textlink="">
      <cdr:nvSpPr>
        <cdr:cNvPr id="3" name="TextBox 4">
          <a:extLst xmlns:a="http://schemas.openxmlformats.org/drawingml/2006/main">
            <a:ext uri="{FF2B5EF4-FFF2-40B4-BE49-F238E27FC236}">
              <a16:creationId xmlns:a16="http://schemas.microsoft.com/office/drawing/2014/main" id="{DBA556AB-6C2E-8B28-B3B5-DD64E0DFB0C5}"/>
            </a:ext>
          </a:extLst>
        </cdr:cNvPr>
        <cdr:cNvSpPr txBox="1"/>
      </cdr:nvSpPr>
      <cdr:spPr>
        <a:xfrm xmlns:a="http://schemas.openxmlformats.org/drawingml/2006/main">
          <a:off x="6609566" y="5171183"/>
          <a:ext cx="2563009" cy="172342"/>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square" lIns="0" tIns="0" rIns="0" bIns="0" rtlCol="0" anchor="t"/>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r>
            <a:rPr lang="en-US" sz="1100">
              <a:solidFill>
                <a:srgbClr val="000000"/>
              </a:solidFill>
              <a:latin typeface="Montserrat" panose="00000500000000000000" pitchFamily="2" charset="0"/>
              <a:cs typeface="Arial" panose="020B0604020202020204" pitchFamily="34" charset="0"/>
            </a:rPr>
            <a:t>Federal Reserve Bank of Dallas</a:t>
          </a:r>
        </a:p>
      </cdr:txBody>
    </cdr:sp>
  </cdr:relSizeAnchor>
  <cdr:relSizeAnchor xmlns:cdr="http://schemas.openxmlformats.org/drawingml/2006/chartDrawing">
    <cdr:from>
      <cdr:x>0.00535</cdr:x>
      <cdr:y>0.00945</cdr:y>
    </cdr:from>
    <cdr:to>
      <cdr:x>1</cdr:x>
      <cdr:y>0.12294</cdr:y>
    </cdr:to>
    <cdr:sp macro="" textlink="">
      <cdr:nvSpPr>
        <cdr:cNvPr id="2" name="TextBox 1">
          <a:extLst xmlns:a="http://schemas.openxmlformats.org/drawingml/2006/main">
            <a:ext uri="{FF2B5EF4-FFF2-40B4-BE49-F238E27FC236}">
              <a16:creationId xmlns:a16="http://schemas.microsoft.com/office/drawing/2014/main" id="{DC1F8B1F-2C8E-B105-137E-F57D190F53CA}"/>
            </a:ext>
          </a:extLst>
        </cdr:cNvPr>
        <cdr:cNvSpPr txBox="1"/>
      </cdr:nvSpPr>
      <cdr:spPr>
        <a:xfrm xmlns:a="http://schemas.openxmlformats.org/drawingml/2006/main">
          <a:off x="50798" y="50888"/>
          <a:ext cx="9444202" cy="611144"/>
        </a:xfrm>
        <a:prstGeom xmlns:a="http://schemas.openxmlformats.org/drawingml/2006/main" prst="rect">
          <a:avLst/>
        </a:prstGeom>
      </cdr:spPr>
      <cdr:txBody>
        <a:bodyPr xmlns:a="http://schemas.openxmlformats.org/drawingml/2006/main" wrap="square" lIns="0" tIns="0" rIns="0" bIns="0"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rtl="0">
            <a:lnSpc>
              <a:spcPts val="1800"/>
            </a:lnSpc>
          </a:pPr>
          <a:r>
            <a:rPr lang="en-US" sz="1400" b="1" i="0" baseline="0">
              <a:solidFill>
                <a:srgbClr val="2B5280"/>
              </a:solidFill>
              <a:effectLst/>
              <a:latin typeface="Arial" panose="020B0604020202020204" pitchFamily="34" charset="0"/>
              <a:ea typeface="+mn-ea"/>
              <a:cs typeface="Arial" panose="020B0604020202020204" pitchFamily="34" charset="0"/>
            </a:rPr>
            <a:t>Chart 4</a:t>
          </a:r>
          <a:endParaRPr lang="en-US" sz="1400">
            <a:solidFill>
              <a:srgbClr val="2B5280"/>
            </a:solidFill>
            <a:effectLst/>
            <a:latin typeface="Arial" panose="020B0604020202020204" pitchFamily="34" charset="0"/>
            <a:cs typeface="Arial" panose="020B0604020202020204" pitchFamily="34" charset="0"/>
          </a:endParaRPr>
        </a:p>
        <a:p xmlns:a="http://schemas.openxmlformats.org/drawingml/2006/main">
          <a:pPr rtl="0">
            <a:lnSpc>
              <a:spcPts val="1800"/>
            </a:lnSpc>
          </a:pPr>
          <a:r>
            <a:rPr lang="en-US" sz="1400" b="1" i="0" baseline="0">
              <a:solidFill>
                <a:srgbClr val="2B5280"/>
              </a:solidFill>
              <a:effectLst/>
              <a:latin typeface="Arial" panose="020B0604020202020204" pitchFamily="34" charset="0"/>
              <a:ea typeface="+mn-ea"/>
              <a:cs typeface="Arial" panose="020B0604020202020204" pitchFamily="34" charset="0"/>
            </a:rPr>
            <a:t>Tighter rules of origin create sharper state-level winners, losers than coordinated tariffs</a:t>
          </a:r>
          <a:endParaRPr lang="en-US" sz="1400">
            <a:solidFill>
              <a:srgbClr val="2B5280"/>
            </a:solidFill>
            <a:effectLst/>
            <a:latin typeface="Arial" panose="020B0604020202020204" pitchFamily="34" charset="0"/>
            <a:cs typeface="Arial" panose="020B0604020202020204" pitchFamily="34" charset="0"/>
          </a:endParaRPr>
        </a:p>
      </cdr:txBody>
    </cdr:sp>
  </cdr:relSizeAnchor>
  <cdr:relSizeAnchor xmlns:cdr="http://schemas.openxmlformats.org/drawingml/2006/chartDrawing">
    <cdr:from>
      <cdr:x>0.41462</cdr:x>
      <cdr:y>0.74788</cdr:y>
    </cdr:from>
    <cdr:to>
      <cdr:x>0.66287</cdr:x>
      <cdr:y>0.7903</cdr:y>
    </cdr:to>
    <cdr:sp macro="" textlink="">
      <cdr:nvSpPr>
        <cdr:cNvPr id="10" name="TextBox 4">
          <a:extLst xmlns:a="http://schemas.openxmlformats.org/drawingml/2006/main">
            <a:ext uri="{FF2B5EF4-FFF2-40B4-BE49-F238E27FC236}">
              <a16:creationId xmlns:a16="http://schemas.microsoft.com/office/drawing/2014/main" id="{D09620D8-B920-1E9D-A6C9-B4BA709A10D2}"/>
            </a:ext>
          </a:extLst>
        </cdr:cNvPr>
        <cdr:cNvSpPr txBox="1"/>
      </cdr:nvSpPr>
      <cdr:spPr>
        <a:xfrm xmlns:a="http://schemas.openxmlformats.org/drawingml/2006/main">
          <a:off x="3938436" y="4025291"/>
          <a:ext cx="2358102" cy="228339"/>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square" lIns="0" tIns="0" rIns="0" bIns="0" rtlCol="0" anchor="t"/>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l"/>
          <a:r>
            <a:rPr lang="en-US" sz="1200">
              <a:solidFill>
                <a:srgbClr val="000000"/>
              </a:solidFill>
              <a:latin typeface="Arial" panose="020B0604020202020204" pitchFamily="34" charset="0"/>
              <a:cs typeface="Arial" panose="020B0604020202020204" pitchFamily="34" charset="0"/>
            </a:rPr>
            <a:t>Consumption change (percent)</a:t>
          </a:r>
        </a:p>
      </cdr:txBody>
    </cdr:sp>
  </cdr:relSizeAnchor>
  <cdr:relSizeAnchor xmlns:cdr="http://schemas.openxmlformats.org/drawingml/2006/chartDrawing">
    <cdr:from>
      <cdr:x>0.41277</cdr:x>
      <cdr:y>0.14303</cdr:y>
    </cdr:from>
    <cdr:to>
      <cdr:x>0.54602</cdr:x>
      <cdr:y>0.20121</cdr:y>
    </cdr:to>
    <cdr:sp macro="" textlink="">
      <cdr:nvSpPr>
        <cdr:cNvPr id="5" name="TextBox 4">
          <a:extLst xmlns:a="http://schemas.openxmlformats.org/drawingml/2006/main">
            <a:ext uri="{FF2B5EF4-FFF2-40B4-BE49-F238E27FC236}">
              <a16:creationId xmlns:a16="http://schemas.microsoft.com/office/drawing/2014/main" id="{CF65E2A9-831D-6E24-BD13-705E01E797FA}"/>
            </a:ext>
          </a:extLst>
        </cdr:cNvPr>
        <cdr:cNvSpPr txBox="1"/>
      </cdr:nvSpPr>
      <cdr:spPr>
        <a:xfrm xmlns:a="http://schemas.openxmlformats.org/drawingml/2006/main">
          <a:off x="3920908" y="769829"/>
          <a:ext cx="1265650" cy="313150"/>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pPr algn="r"/>
          <a:r>
            <a:rPr lang="en-US" sz="1200" kern="1200">
              <a:latin typeface="Arial" panose="020B0604020202020204" pitchFamily="34" charset="0"/>
              <a:cs typeface="Arial" panose="020B0604020202020204" pitchFamily="34" charset="0"/>
            </a:rPr>
            <a:t>No change</a:t>
          </a:r>
        </a:p>
      </cdr:txBody>
    </cdr:sp>
  </cdr:relSizeAnchor>
</c:userShapes>
</file>

<file path=xl/drawings/drawing14.xml><?xml version="1.0" encoding="utf-8"?>
<c:userShapes xmlns:c="http://schemas.openxmlformats.org/drawingml/2006/chart">
  <cdr:relSizeAnchor xmlns:cdr="http://schemas.openxmlformats.org/drawingml/2006/chartDrawing">
    <cdr:from>
      <cdr:x>0.5439</cdr:x>
      <cdr:y>0</cdr:y>
    </cdr:from>
    <cdr:to>
      <cdr:x>0.54469</cdr:x>
      <cdr:y>0.67871</cdr:y>
    </cdr:to>
    <cdr:cxnSp macro="">
      <cdr:nvCxnSpPr>
        <cdr:cNvPr id="3" name="Straight Connector 2">
          <a:extLst xmlns:a="http://schemas.openxmlformats.org/drawingml/2006/main">
            <a:ext uri="{FF2B5EF4-FFF2-40B4-BE49-F238E27FC236}">
              <a16:creationId xmlns:a16="http://schemas.microsoft.com/office/drawing/2014/main" id="{9D7714A6-6EEE-6E85-DB52-8411253442DC}"/>
            </a:ext>
          </a:extLst>
        </cdr:cNvPr>
        <cdr:cNvCxnSpPr/>
      </cdr:nvCxnSpPr>
      <cdr:spPr>
        <a:xfrm xmlns:a="http://schemas.openxmlformats.org/drawingml/2006/main">
          <a:off x="5164026" y="0"/>
          <a:ext cx="7501" cy="3105916"/>
        </a:xfrm>
        <a:prstGeom xmlns:a="http://schemas.openxmlformats.org/drawingml/2006/main" prst="line">
          <a:avLst/>
        </a:prstGeom>
        <a:ln xmlns:a="http://schemas.openxmlformats.org/drawingml/2006/main">
          <a:solidFill>
            <a:schemeClr val="tx1"/>
          </a:solidFill>
          <a:prstDash val="dash"/>
        </a:ln>
      </cdr:spPr>
      <cdr:style>
        <a:lnRef xmlns:a="http://schemas.openxmlformats.org/drawingml/2006/main" idx="1">
          <a:schemeClr val="accent1"/>
        </a:lnRef>
        <a:fillRef xmlns:a="http://schemas.openxmlformats.org/drawingml/2006/main" idx="0">
          <a:schemeClr val="accent1"/>
        </a:fillRef>
        <a:effectRef xmlns:a="http://schemas.openxmlformats.org/drawingml/2006/main" idx="0">
          <a:schemeClr val="accent1"/>
        </a:effectRef>
        <a:fontRef xmlns:a="http://schemas.openxmlformats.org/drawingml/2006/main" idx="minor">
          <a:schemeClr val="tx1"/>
        </a:fontRef>
      </cdr:style>
    </cdr:cxnSp>
  </cdr:relSizeAnchor>
</c:userShapes>
</file>

<file path=xl/drawings/drawing15.xml><?xml version="1.0" encoding="utf-8"?>
<xdr:wsDr xmlns:xdr="http://schemas.openxmlformats.org/drawingml/2006/spreadsheetDrawing" xmlns:a="http://schemas.openxmlformats.org/drawingml/2006/main">
  <xdr:absoluteAnchor>
    <xdr:pos x="0" y="0"/>
    <xdr:ext cx="9482667" cy="5365750"/>
    <xdr:graphicFrame macro="">
      <xdr:nvGraphicFramePr>
        <xdr:cNvPr id="4" name="Chart 1">
          <a:extLst>
            <a:ext uri="{FF2B5EF4-FFF2-40B4-BE49-F238E27FC236}">
              <a16:creationId xmlns:a16="http://schemas.microsoft.com/office/drawing/2014/main" id="{5612347D-AFDE-05FD-93EB-B74869A57C64}"/>
            </a:ext>
          </a:extLst>
        </xdr:cNvPr>
        <xdr:cNvGraphicFramePr>
          <a:graphicFrameLocks noGrp="1"/>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absoluteAnchor>
</xdr:wsDr>
</file>

<file path=xl/drawings/drawing16.xml><?xml version="1.0" encoding="utf-8"?>
<c:userShapes xmlns:c="http://schemas.openxmlformats.org/drawingml/2006/chart">
  <cdr:relSizeAnchor xmlns:cdr="http://schemas.openxmlformats.org/drawingml/2006/chartDrawing">
    <cdr:from>
      <cdr:x>0</cdr:x>
      <cdr:y>0.13819</cdr:y>
    </cdr:from>
    <cdr:to>
      <cdr:x>1</cdr:x>
      <cdr:y>0.98883</cdr:y>
    </cdr:to>
    <cdr:graphicFrame macro="">
      <cdr:nvGraphicFramePr>
        <cdr:cNvPr id="4" name="Chart">
          <a:extLst xmlns:a="http://schemas.openxmlformats.org/drawingml/2006/main">
            <a:ext uri="{FF2B5EF4-FFF2-40B4-BE49-F238E27FC236}">
              <a16:creationId xmlns:a16="http://schemas.microsoft.com/office/drawing/2014/main" id="{1F113939-BCB9-E28C-0BF6-B5A92E3105F5}"/>
            </a:ext>
          </a:extLst>
        </cdr:cNvPr>
        <cdr:cNvGraphicFramePr/>
      </cdr:nvGraphicFramePr>
      <cdr:xfrm>
        <a:off xmlns:a="http://schemas.openxmlformats.org/drawingml/2006/main" x="0" y="0"/>
        <a:ext xmlns:a="http://schemas.openxmlformats.org/drawingml/2006/main" cx="0" cy="0"/>
      </cdr:xfrm>
      <a:graphic xmlns:a="http://schemas.openxmlformats.org/drawingml/2006/main">
        <a:graphicData uri="http://schemas.openxmlformats.org/drawingml/2006/chart">
          <c:chart xmlns:c="http://schemas.openxmlformats.org/drawingml/2006/chart" xmlns:r="http://schemas.openxmlformats.org/officeDocument/2006/relationships" r:id="rId1"/>
        </a:graphicData>
      </a:graphic>
    </cdr:graphicFrame>
  </cdr:relSizeAnchor>
  <cdr:relSizeAnchor xmlns:cdr="http://schemas.openxmlformats.org/drawingml/2006/chartDrawing">
    <cdr:from>
      <cdr:x>0.00824</cdr:x>
      <cdr:y>0.10303</cdr:y>
    </cdr:from>
    <cdr:to>
      <cdr:x>0.14781</cdr:x>
      <cdr:y>0.14322</cdr:y>
    </cdr:to>
    <cdr:sp macro="" textlink="">
      <cdr:nvSpPr>
        <cdr:cNvPr id="6" name="TextBox 4"/>
        <cdr:cNvSpPr txBox="1"/>
      </cdr:nvSpPr>
      <cdr:spPr>
        <a:xfrm xmlns:a="http://schemas.openxmlformats.org/drawingml/2006/main">
          <a:off x="78288" y="554539"/>
          <a:ext cx="1325745" cy="216312"/>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square" lIns="0" tIns="0" rIns="0" bIns="0" rtlCol="0" anchor="t"/>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l"/>
          <a:r>
            <a:rPr lang="en-US" sz="1200">
              <a:solidFill>
                <a:srgbClr val="000000"/>
              </a:solidFill>
              <a:latin typeface="Arial" panose="020B0604020202020204" pitchFamily="34" charset="0"/>
              <a:cs typeface="Arial" panose="020B0604020202020204" pitchFamily="34" charset="0"/>
            </a:rPr>
            <a:t>Estimated density</a:t>
          </a:r>
        </a:p>
      </cdr:txBody>
    </cdr:sp>
  </cdr:relSizeAnchor>
  <cdr:relSizeAnchor xmlns:cdr="http://schemas.openxmlformats.org/drawingml/2006/chartDrawing">
    <cdr:from>
      <cdr:x>0.00469</cdr:x>
      <cdr:y>0.75758</cdr:y>
    </cdr:from>
    <cdr:to>
      <cdr:x>0.99321</cdr:x>
      <cdr:y>1</cdr:y>
    </cdr:to>
    <cdr:sp macro="" textlink="">
      <cdr:nvSpPr>
        <cdr:cNvPr id="8" name="TextBox 5"/>
        <cdr:cNvSpPr txBox="1"/>
      </cdr:nvSpPr>
      <cdr:spPr>
        <a:xfrm xmlns:a="http://schemas.openxmlformats.org/drawingml/2006/main">
          <a:off x="44550" y="4077484"/>
          <a:ext cx="9389856" cy="1304793"/>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square" lIns="0" tIns="0" rIns="0" bIns="0" rtlCol="0" anchor="ct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nSpc>
              <a:spcPct val="100000"/>
            </a:lnSpc>
            <a:spcAft>
              <a:spcPts val="200"/>
            </a:spcAft>
          </a:pPr>
          <a:r>
            <a:rPr lang="en-US" sz="1100" b="0" i="0" kern="900" baseline="0">
              <a:solidFill>
                <a:srgbClr val="000000"/>
              </a:solidFill>
              <a:effectLst/>
              <a:latin typeface="Arial" panose="020B0604020202020204" pitchFamily="34" charset="0"/>
              <a:ea typeface="+mn-ea"/>
              <a:cs typeface="Arial" panose="020B0604020202020204" pitchFamily="34" charset="0"/>
            </a:rPr>
            <a:t>NOTES: Curves are Gaussian kernel density estimates of model-implied changes in private consumption across the 50 U.S. states relative to the January 2026 tariff baseline. Both curves use the same bandwidth, or smoothing parameter, of 0.15 percentage points, allowing direct comparison of their dispersion. Higher density indicates a greater concentration of states near a given consumption change; each curve is normalized so the area beneath it equals one. Scenarios are defined as in Chart 4. </a:t>
          </a:r>
        </a:p>
        <a:p xmlns:a="http://schemas.openxmlformats.org/drawingml/2006/main">
          <a:r>
            <a:rPr lang="en-US" sz="1100" b="0" i="0" baseline="0">
              <a:solidFill>
                <a:sysClr val="windowText" lastClr="000000"/>
              </a:solidFill>
              <a:effectLst/>
              <a:latin typeface="Arial" panose="020B0604020202020204" pitchFamily="34" charset="0"/>
              <a:ea typeface="+mn-ea"/>
              <a:cs typeface="Arial" panose="020B0604020202020204" pitchFamily="34" charset="0"/>
            </a:rPr>
            <a:t>SOURCES: "What Determines State Heterogeneity in Response to U.S. Tariff Changes," by Ana Maria Santacreu, Michael Sposi and Jing Zhang, Federal Reserve Bank of Chicago, Working Paper no. 2023-09, revised 2025; authors’ calculations.</a:t>
          </a:r>
          <a:endParaRPr lang="en-US">
            <a:solidFill>
              <a:sysClr val="windowText" lastClr="000000"/>
            </a:solidFill>
            <a:effectLst/>
            <a:latin typeface="Arial" panose="020B0604020202020204" pitchFamily="34" charset="0"/>
            <a:cs typeface="Arial" panose="020B0604020202020204" pitchFamily="34" charset="0"/>
          </a:endParaRPr>
        </a:p>
      </cdr:txBody>
    </cdr:sp>
  </cdr:relSizeAnchor>
  <cdr:relSizeAnchor xmlns:cdr="http://schemas.openxmlformats.org/drawingml/2006/chartDrawing">
    <cdr:from>
      <cdr:x>0.72058</cdr:x>
      <cdr:y>0.96775</cdr:y>
    </cdr:from>
    <cdr:to>
      <cdr:x>1</cdr:x>
      <cdr:y>1</cdr:y>
    </cdr:to>
    <cdr:sp macro="" textlink="">
      <cdr:nvSpPr>
        <cdr:cNvPr id="3" name="TextBox 4">
          <a:extLst xmlns:a="http://schemas.openxmlformats.org/drawingml/2006/main">
            <a:ext uri="{FF2B5EF4-FFF2-40B4-BE49-F238E27FC236}">
              <a16:creationId xmlns:a16="http://schemas.microsoft.com/office/drawing/2014/main" id="{DBA556AB-6C2E-8B28-B3B5-DD64E0DFB0C5}"/>
            </a:ext>
          </a:extLst>
        </cdr:cNvPr>
        <cdr:cNvSpPr txBox="1"/>
      </cdr:nvSpPr>
      <cdr:spPr>
        <a:xfrm xmlns:a="http://schemas.openxmlformats.org/drawingml/2006/main">
          <a:off x="6609566" y="5171183"/>
          <a:ext cx="2563009" cy="172342"/>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square" lIns="0" tIns="0" rIns="0" bIns="0" rtlCol="0" anchor="t"/>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r>
            <a:rPr lang="en-US" sz="1100">
              <a:solidFill>
                <a:srgbClr val="000000"/>
              </a:solidFill>
              <a:latin typeface="Montserrat" panose="00000500000000000000" pitchFamily="2" charset="0"/>
              <a:cs typeface="Arial" panose="020B0604020202020204" pitchFamily="34" charset="0"/>
            </a:rPr>
            <a:t>Federal Reserve Bank of Dallas</a:t>
          </a:r>
        </a:p>
      </cdr:txBody>
    </cdr:sp>
  </cdr:relSizeAnchor>
  <cdr:relSizeAnchor xmlns:cdr="http://schemas.openxmlformats.org/drawingml/2006/chartDrawing">
    <cdr:from>
      <cdr:x>0.00535</cdr:x>
      <cdr:y>0.00945</cdr:y>
    </cdr:from>
    <cdr:to>
      <cdr:x>1</cdr:x>
      <cdr:y>0.12294</cdr:y>
    </cdr:to>
    <cdr:sp macro="" textlink="">
      <cdr:nvSpPr>
        <cdr:cNvPr id="2" name="TextBox 1">
          <a:extLst xmlns:a="http://schemas.openxmlformats.org/drawingml/2006/main">
            <a:ext uri="{FF2B5EF4-FFF2-40B4-BE49-F238E27FC236}">
              <a16:creationId xmlns:a16="http://schemas.microsoft.com/office/drawing/2014/main" id="{DC1F8B1F-2C8E-B105-137E-F57D190F53CA}"/>
            </a:ext>
          </a:extLst>
        </cdr:cNvPr>
        <cdr:cNvSpPr txBox="1"/>
      </cdr:nvSpPr>
      <cdr:spPr>
        <a:xfrm xmlns:a="http://schemas.openxmlformats.org/drawingml/2006/main">
          <a:off x="50798" y="50888"/>
          <a:ext cx="9444202" cy="611144"/>
        </a:xfrm>
        <a:prstGeom xmlns:a="http://schemas.openxmlformats.org/drawingml/2006/main" prst="rect">
          <a:avLst/>
        </a:prstGeom>
      </cdr:spPr>
      <cdr:txBody>
        <a:bodyPr xmlns:a="http://schemas.openxmlformats.org/drawingml/2006/main" wrap="square" lIns="0" tIns="0" rIns="0" bIns="0"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rtl="0">
            <a:lnSpc>
              <a:spcPts val="1800"/>
            </a:lnSpc>
          </a:pPr>
          <a:r>
            <a:rPr lang="en-US" sz="1400" b="1" i="0" baseline="0">
              <a:solidFill>
                <a:srgbClr val="2B5280"/>
              </a:solidFill>
              <a:effectLst/>
              <a:latin typeface="Arial" panose="020B0604020202020204" pitchFamily="34" charset="0"/>
              <a:ea typeface="+mn-ea"/>
              <a:cs typeface="Arial" panose="020B0604020202020204" pitchFamily="34" charset="0"/>
            </a:rPr>
            <a:t>Chart 5</a:t>
          </a:r>
          <a:endParaRPr lang="en-US" sz="1400">
            <a:solidFill>
              <a:srgbClr val="2B5280"/>
            </a:solidFill>
            <a:effectLst/>
            <a:latin typeface="Arial" panose="020B0604020202020204" pitchFamily="34" charset="0"/>
            <a:cs typeface="Arial" panose="020B0604020202020204" pitchFamily="34" charset="0"/>
          </a:endParaRPr>
        </a:p>
        <a:p xmlns:a="http://schemas.openxmlformats.org/drawingml/2006/main">
          <a:pPr rtl="0">
            <a:lnSpc>
              <a:spcPts val="1800"/>
            </a:lnSpc>
          </a:pPr>
          <a:r>
            <a:rPr lang="en-US" sz="1400" b="1" i="0" baseline="0">
              <a:solidFill>
                <a:srgbClr val="2B5280"/>
              </a:solidFill>
              <a:effectLst/>
              <a:latin typeface="Arial" panose="020B0604020202020204" pitchFamily="34" charset="0"/>
              <a:ea typeface="+mn-ea"/>
              <a:cs typeface="Arial" panose="020B0604020202020204" pitchFamily="34" charset="0"/>
            </a:rPr>
            <a:t>Tighter rules of origin create sharper state-level winners, losers than coordinated tariffs</a:t>
          </a:r>
          <a:endParaRPr lang="en-US" sz="1400">
            <a:solidFill>
              <a:srgbClr val="2B5280"/>
            </a:solidFill>
            <a:effectLst/>
            <a:latin typeface="Arial" panose="020B0604020202020204" pitchFamily="34" charset="0"/>
            <a:cs typeface="Arial" panose="020B0604020202020204" pitchFamily="34" charset="0"/>
          </a:endParaRPr>
        </a:p>
      </cdr:txBody>
    </cdr:sp>
  </cdr:relSizeAnchor>
  <cdr:relSizeAnchor xmlns:cdr="http://schemas.openxmlformats.org/drawingml/2006/chartDrawing">
    <cdr:from>
      <cdr:x>0.41462</cdr:x>
      <cdr:y>0.74788</cdr:y>
    </cdr:from>
    <cdr:to>
      <cdr:x>0.66287</cdr:x>
      <cdr:y>0.7903</cdr:y>
    </cdr:to>
    <cdr:sp macro="" textlink="">
      <cdr:nvSpPr>
        <cdr:cNvPr id="10" name="TextBox 4">
          <a:extLst xmlns:a="http://schemas.openxmlformats.org/drawingml/2006/main">
            <a:ext uri="{FF2B5EF4-FFF2-40B4-BE49-F238E27FC236}">
              <a16:creationId xmlns:a16="http://schemas.microsoft.com/office/drawing/2014/main" id="{D09620D8-B920-1E9D-A6C9-B4BA709A10D2}"/>
            </a:ext>
          </a:extLst>
        </cdr:cNvPr>
        <cdr:cNvSpPr txBox="1"/>
      </cdr:nvSpPr>
      <cdr:spPr>
        <a:xfrm xmlns:a="http://schemas.openxmlformats.org/drawingml/2006/main">
          <a:off x="3938436" y="4025291"/>
          <a:ext cx="2358102" cy="228339"/>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square" lIns="0" tIns="0" rIns="0" bIns="0" rtlCol="0" anchor="t"/>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l"/>
          <a:r>
            <a:rPr lang="en-US" sz="1200">
              <a:solidFill>
                <a:srgbClr val="000000"/>
              </a:solidFill>
              <a:latin typeface="Arial" panose="020B0604020202020204" pitchFamily="34" charset="0"/>
              <a:cs typeface="Arial" panose="020B0604020202020204" pitchFamily="34" charset="0"/>
            </a:rPr>
            <a:t>Consumption change (percent)</a:t>
          </a:r>
        </a:p>
      </cdr:txBody>
    </cdr:sp>
  </cdr:relSizeAnchor>
  <cdr:relSizeAnchor xmlns:cdr="http://schemas.openxmlformats.org/drawingml/2006/chartDrawing">
    <cdr:from>
      <cdr:x>0.41277</cdr:x>
      <cdr:y>0.14303</cdr:y>
    </cdr:from>
    <cdr:to>
      <cdr:x>0.54602</cdr:x>
      <cdr:y>0.20121</cdr:y>
    </cdr:to>
    <cdr:sp macro="" textlink="">
      <cdr:nvSpPr>
        <cdr:cNvPr id="5" name="TextBox 4">
          <a:extLst xmlns:a="http://schemas.openxmlformats.org/drawingml/2006/main">
            <a:ext uri="{FF2B5EF4-FFF2-40B4-BE49-F238E27FC236}">
              <a16:creationId xmlns:a16="http://schemas.microsoft.com/office/drawing/2014/main" id="{CF65E2A9-831D-6E24-BD13-705E01E797FA}"/>
            </a:ext>
          </a:extLst>
        </cdr:cNvPr>
        <cdr:cNvSpPr txBox="1"/>
      </cdr:nvSpPr>
      <cdr:spPr>
        <a:xfrm xmlns:a="http://schemas.openxmlformats.org/drawingml/2006/main">
          <a:off x="3920908" y="769829"/>
          <a:ext cx="1265650" cy="313150"/>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pPr algn="r"/>
          <a:r>
            <a:rPr lang="en-US" sz="1200" kern="1200">
              <a:latin typeface="Arial" panose="020B0604020202020204" pitchFamily="34" charset="0"/>
              <a:cs typeface="Arial" panose="020B0604020202020204" pitchFamily="34" charset="0"/>
            </a:rPr>
            <a:t>No change</a:t>
          </a:r>
        </a:p>
      </cdr:txBody>
    </cdr:sp>
  </cdr:relSizeAnchor>
</c:userShapes>
</file>

<file path=xl/drawings/drawing17.xml><?xml version="1.0" encoding="utf-8"?>
<c:userShapes xmlns:c="http://schemas.openxmlformats.org/drawingml/2006/chart">
  <cdr:relSizeAnchor xmlns:cdr="http://schemas.openxmlformats.org/drawingml/2006/chartDrawing">
    <cdr:from>
      <cdr:x>0.53908</cdr:x>
      <cdr:y>0</cdr:y>
    </cdr:from>
    <cdr:to>
      <cdr:x>0.53987</cdr:x>
      <cdr:y>0.67871</cdr:y>
    </cdr:to>
    <cdr:cxnSp macro="">
      <cdr:nvCxnSpPr>
        <cdr:cNvPr id="3" name="Straight Connector 2">
          <a:extLst xmlns:a="http://schemas.openxmlformats.org/drawingml/2006/main">
            <a:ext uri="{FF2B5EF4-FFF2-40B4-BE49-F238E27FC236}">
              <a16:creationId xmlns:a16="http://schemas.microsoft.com/office/drawing/2014/main" id="{9D7714A6-6EEE-6E85-DB52-8411253442DC}"/>
            </a:ext>
          </a:extLst>
        </cdr:cNvPr>
        <cdr:cNvCxnSpPr/>
      </cdr:nvCxnSpPr>
      <cdr:spPr>
        <a:xfrm xmlns:a="http://schemas.openxmlformats.org/drawingml/2006/main">
          <a:off x="5119333" y="0"/>
          <a:ext cx="7502" cy="3107016"/>
        </a:xfrm>
        <a:prstGeom xmlns:a="http://schemas.openxmlformats.org/drawingml/2006/main" prst="line">
          <a:avLst/>
        </a:prstGeom>
        <a:ln xmlns:a="http://schemas.openxmlformats.org/drawingml/2006/main">
          <a:solidFill>
            <a:schemeClr val="tx1"/>
          </a:solidFill>
          <a:prstDash val="dash"/>
        </a:ln>
      </cdr:spPr>
      <cdr:style>
        <a:lnRef xmlns:a="http://schemas.openxmlformats.org/drawingml/2006/main" idx="1">
          <a:schemeClr val="accent1"/>
        </a:lnRef>
        <a:fillRef xmlns:a="http://schemas.openxmlformats.org/drawingml/2006/main" idx="0">
          <a:schemeClr val="accent1"/>
        </a:fillRef>
        <a:effectRef xmlns:a="http://schemas.openxmlformats.org/drawingml/2006/main" idx="0">
          <a:schemeClr val="accent1"/>
        </a:effectRef>
        <a:fontRef xmlns:a="http://schemas.openxmlformats.org/drawingml/2006/main" idx="minor">
          <a:schemeClr val="tx1"/>
        </a:fontRef>
      </cdr:style>
    </cdr:cxnSp>
  </cdr:relSizeAnchor>
</c:userShapes>
</file>

<file path=xl/drawings/drawing18.xml><?xml version="1.0" encoding="utf-8"?>
<xdr:wsDr xmlns:xdr="http://schemas.openxmlformats.org/drawingml/2006/spreadsheetDrawing" xmlns:a="http://schemas.openxmlformats.org/drawingml/2006/main">
  <xdr:twoCellAnchor>
    <xdr:from>
      <xdr:col>19</xdr:col>
      <xdr:colOff>0</xdr:colOff>
      <xdr:row>2</xdr:row>
      <xdr:rowOff>0</xdr:rowOff>
    </xdr:from>
    <xdr:to>
      <xdr:col>26</xdr:col>
      <xdr:colOff>280554</xdr:colOff>
      <xdr:row>16</xdr:row>
      <xdr:rowOff>76200</xdr:rowOff>
    </xdr:to>
    <mc:AlternateContent xmlns:mc="http://schemas.openxmlformats.org/markup-compatibility/2006">
      <mc:Choice xmlns:cx1="http://schemas.microsoft.com/office/drawing/2015/9/8/chartex" Requires="cx1">
        <xdr:graphicFrame macro="">
          <xdr:nvGraphicFramePr>
            <xdr:cNvPr id="2" name="Chart 1">
              <a:extLst>
                <a:ext uri="{FF2B5EF4-FFF2-40B4-BE49-F238E27FC236}">
                  <a16:creationId xmlns:a16="http://schemas.microsoft.com/office/drawing/2014/main" id="{9582F4FB-A2A6-49FC-912A-FF77CAB0B83C}"/>
                </a:ext>
              </a:extLst>
            </xdr:cNvPr>
            <xdr:cNvGraphicFramePr/>
          </xdr:nvGraphicFramePr>
          <xdr:xfrm>
            <a:off x="0" y="0"/>
            <a:ext cx="0" cy="0"/>
          </xdr:xfrm>
          <a:graphic>
            <a:graphicData uri="http://schemas.microsoft.com/office/drawing/2014/chartex">
              <cx:chart xmlns:cx="http://schemas.microsoft.com/office/drawing/2014/chartex" xmlns:r="http://schemas.openxmlformats.org/officeDocument/2006/relationships" r:id="rId1"/>
            </a:graphicData>
          </a:graphic>
        </xdr:graphicFrame>
      </mc:Choice>
      <mc:Fallback>
        <xdr:sp macro="" textlink="">
          <xdr:nvSpPr>
            <xdr:cNvPr id="0" name=""/>
            <xdr:cNvSpPr>
              <a:spLocks noTextEdit="1"/>
            </xdr:cNvSpPr>
          </xdr:nvSpPr>
          <xdr:spPr>
            <a:xfrm>
              <a:off x="11582400" y="361950"/>
              <a:ext cx="4544579" cy="2609850"/>
            </a:xfrm>
            <a:prstGeom prst="rect">
              <a:avLst/>
            </a:prstGeom>
            <a:solidFill>
              <a:prstClr val="white"/>
            </a:solidFill>
            <a:ln w="1">
              <a:solidFill>
                <a:prstClr val="green"/>
              </a:solidFill>
            </a:ln>
          </xdr:spPr>
          <xdr:txBody>
            <a:bodyPr vertOverflow="clip" horzOverflow="clip"/>
            <a:lstStyle/>
            <a:p>
              <a:r>
                <a:rPr lang="en-US" sz="1100"/>
                <a:t>This chart isn't available in your version of Excel.
Editing this shape or saving this workbook into a different file format will permanently break the chart.</a:t>
              </a:r>
            </a:p>
          </xdr:txBody>
        </xdr:sp>
      </mc:Fallback>
    </mc:AlternateContent>
    <xdr:clientData/>
  </xdr:twoCellAnchor>
</xdr:wsDr>
</file>

<file path=xl/drawings/drawing19.xml><?xml version="1.0" encoding="utf-8"?>
<xdr:wsDr xmlns:xdr="http://schemas.openxmlformats.org/drawingml/2006/spreadsheetDrawing" xmlns:a="http://schemas.openxmlformats.org/drawingml/2006/main">
  <xdr:absoluteAnchor>
    <xdr:pos x="0" y="0"/>
    <xdr:ext cx="9498904" cy="5382277"/>
    <xdr:graphicFrame macro="">
      <xdr:nvGraphicFramePr>
        <xdr:cNvPr id="2" name="Chart 1">
          <a:extLst>
            <a:ext uri="{FF2B5EF4-FFF2-40B4-BE49-F238E27FC236}">
              <a16:creationId xmlns:a16="http://schemas.microsoft.com/office/drawing/2014/main" id="{21247A02-AA40-0A1A-324C-1101E5A8F919}"/>
            </a:ext>
          </a:extLst>
        </xdr:cNvPr>
        <xdr:cNvGraphicFramePr>
          <a:graphicFrameLocks noGrp="1"/>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absoluteAnchor>
</xdr:wsDr>
</file>

<file path=xl/drawings/drawing2.xml><?xml version="1.0" encoding="utf-8"?>
<c:userShapes xmlns:c="http://schemas.openxmlformats.org/drawingml/2006/chart">
  <cdr:relSizeAnchor xmlns:cdr="http://schemas.openxmlformats.org/drawingml/2006/chartDrawing">
    <cdr:from>
      <cdr:x>0</cdr:x>
      <cdr:y>0</cdr:y>
    </cdr:from>
    <cdr:to>
      <cdr:x>0.98324</cdr:x>
      <cdr:y>0.09682</cdr:y>
    </cdr:to>
    <cdr:sp macro="" textlink="">
      <cdr:nvSpPr>
        <cdr:cNvPr id="4" name="TextBox 1"/>
        <cdr:cNvSpPr txBox="1"/>
      </cdr:nvSpPr>
      <cdr:spPr>
        <a:xfrm xmlns:a="http://schemas.openxmlformats.org/drawingml/2006/main">
          <a:off x="0" y="0"/>
          <a:ext cx="9016288" cy="516437"/>
        </a:xfrm>
        <a:prstGeom xmlns:a="http://schemas.openxmlformats.org/drawingml/2006/main" prst="rect">
          <a:avLst/>
        </a:prstGeom>
      </cdr:spPr>
      <cdr:txBody>
        <a:bodyPr xmlns:a="http://schemas.openxmlformats.org/drawingml/2006/main" wrap="square" lIns="0" tIns="0" rIns="0" bIns="0"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rtl="0">
            <a:lnSpc>
              <a:spcPts val="1800"/>
            </a:lnSpc>
          </a:pPr>
          <a:r>
            <a:rPr lang="en-US" sz="1400" b="1" i="0" baseline="0">
              <a:solidFill>
                <a:srgbClr val="2B5280"/>
              </a:solidFill>
              <a:effectLst/>
              <a:latin typeface="Arial" panose="020B0604020202020204" pitchFamily="34" charset="0"/>
              <a:ea typeface="+mn-ea"/>
              <a:cs typeface="Arial" panose="020B0604020202020204" pitchFamily="34" charset="0"/>
            </a:rPr>
            <a:t>Chart A1</a:t>
          </a:r>
          <a:endParaRPr lang="en-US" sz="1400">
            <a:solidFill>
              <a:srgbClr val="2B5280"/>
            </a:solidFill>
            <a:effectLst/>
            <a:latin typeface="Arial" panose="020B0604020202020204" pitchFamily="34" charset="0"/>
            <a:cs typeface="Arial" panose="020B0604020202020204" pitchFamily="34" charset="0"/>
          </a:endParaRPr>
        </a:p>
        <a:p xmlns:a="http://schemas.openxmlformats.org/drawingml/2006/main">
          <a:pPr rtl="0">
            <a:lnSpc>
              <a:spcPts val="1800"/>
            </a:lnSpc>
          </a:pPr>
          <a:r>
            <a:rPr lang="en-US" sz="1400" b="1" i="0" baseline="0">
              <a:solidFill>
                <a:srgbClr val="2B5280"/>
              </a:solidFill>
              <a:effectLst/>
              <a:latin typeface="Arial" panose="020B0604020202020204" pitchFamily="34" charset="0"/>
              <a:ea typeface="+mn-ea"/>
              <a:cs typeface="Arial" panose="020B0604020202020204" pitchFamily="34" charset="0"/>
            </a:rPr>
            <a:t>U.S. tariffs without retaliation: Tariff burden sharing in a large-country model</a:t>
          </a:r>
          <a:endParaRPr lang="en-US" sz="1400">
            <a:solidFill>
              <a:srgbClr val="2B5280"/>
            </a:solidFill>
            <a:effectLst/>
            <a:latin typeface="Arial" panose="020B0604020202020204" pitchFamily="34" charset="0"/>
            <a:cs typeface="Arial" panose="020B0604020202020204" pitchFamily="34" charset="0"/>
          </a:endParaRPr>
        </a:p>
      </cdr:txBody>
    </cdr:sp>
  </cdr:relSizeAnchor>
  <cdr:relSizeAnchor xmlns:cdr="http://schemas.openxmlformats.org/drawingml/2006/chartDrawing">
    <cdr:from>
      <cdr:x>0</cdr:x>
      <cdr:y>0.09986</cdr:y>
    </cdr:from>
    <cdr:to>
      <cdr:x>1</cdr:x>
      <cdr:y>0.16694</cdr:y>
    </cdr:to>
    <cdr:sp macro="" textlink="">
      <cdr:nvSpPr>
        <cdr:cNvPr id="2" name="TextBox 4"/>
        <cdr:cNvSpPr txBox="1"/>
      </cdr:nvSpPr>
      <cdr:spPr>
        <a:xfrm xmlns:a="http://schemas.openxmlformats.org/drawingml/2006/main">
          <a:off x="0" y="629153"/>
          <a:ext cx="8677362" cy="422636"/>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square" lIns="0" tIns="0" rIns="0" bIns="0" rtlCol="0" anchor="t"/>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l"/>
          <a:r>
            <a:rPr lang="en-US" sz="1200">
              <a:solidFill>
                <a:srgbClr val="000000"/>
              </a:solidFill>
              <a:latin typeface="Arial" panose="020B0604020202020204" pitchFamily="34" charset="0"/>
              <a:cs typeface="Arial" panose="020B0604020202020204" pitchFamily="34" charset="0"/>
            </a:rPr>
            <a:t>                               </a:t>
          </a:r>
          <a:r>
            <a:rPr lang="en-US" sz="1200" b="1">
              <a:solidFill>
                <a:srgbClr val="000000"/>
              </a:solidFill>
              <a:latin typeface="Arial" panose="020B0604020202020204" pitchFamily="34" charset="0"/>
              <a:cs typeface="Arial" panose="020B0604020202020204" pitchFamily="34" charset="0"/>
            </a:rPr>
            <a:t>U.S. AS-AD                                        World Trade Balance                               Foreign AS-AD</a:t>
          </a:r>
        </a:p>
        <a:p xmlns:a="http://schemas.openxmlformats.org/drawingml/2006/main">
          <a:pPr algn="l"/>
          <a:r>
            <a:rPr lang="en-US" sz="1200">
              <a:solidFill>
                <a:srgbClr val="000000"/>
              </a:solidFill>
              <a:latin typeface="Arial" panose="020B0604020202020204" pitchFamily="34" charset="0"/>
              <a:cs typeface="Arial" panose="020B0604020202020204" pitchFamily="34" charset="0"/>
            </a:rPr>
            <a:t>Domestic</a:t>
          </a:r>
          <a:r>
            <a:rPr lang="en-US" sz="1200" baseline="0">
              <a:solidFill>
                <a:srgbClr val="000000"/>
              </a:solidFill>
              <a:latin typeface="Arial" panose="020B0604020202020204" pitchFamily="34" charset="0"/>
              <a:cs typeface="Arial" panose="020B0604020202020204" pitchFamily="34" charset="0"/>
            </a:rPr>
            <a:t> price in USD,</a:t>
          </a:r>
          <a:r>
            <a:rPr lang="en-US" sz="1200">
              <a:solidFill>
                <a:srgbClr val="000000"/>
              </a:solidFill>
              <a:latin typeface="Arial" panose="020B0604020202020204" pitchFamily="34" charset="0"/>
              <a:cs typeface="Arial" panose="020B0604020202020204" pitchFamily="34" charset="0"/>
            </a:rPr>
            <a:t>                             Domestic</a:t>
          </a:r>
          <a:r>
            <a:rPr lang="en-US" sz="1200" baseline="0">
              <a:solidFill>
                <a:srgbClr val="000000"/>
              </a:solidFill>
              <a:latin typeface="Arial" panose="020B0604020202020204" pitchFamily="34" charset="0"/>
              <a:cs typeface="Arial" panose="020B0604020202020204" pitchFamily="34" charset="0"/>
            </a:rPr>
            <a:t> price in USD,</a:t>
          </a:r>
          <a:r>
            <a:rPr lang="en-US" sz="1200">
              <a:solidFill>
                <a:srgbClr val="000000"/>
              </a:solidFill>
              <a:latin typeface="Arial" panose="020B0604020202020204" pitchFamily="34" charset="0"/>
              <a:cs typeface="Arial" panose="020B0604020202020204" pitchFamily="34" charset="0"/>
            </a:rPr>
            <a:t>                                Foreign</a:t>
          </a:r>
          <a:r>
            <a:rPr lang="en-US" sz="1200" baseline="0">
              <a:solidFill>
                <a:srgbClr val="000000"/>
              </a:solidFill>
              <a:latin typeface="Arial" panose="020B0604020202020204" pitchFamily="34" charset="0"/>
              <a:cs typeface="Arial" panose="020B0604020202020204" pitchFamily="34" charset="0"/>
            </a:rPr>
            <a:t> price</a:t>
          </a:r>
          <a:r>
            <a:rPr lang="en-US" sz="1200">
              <a:solidFill>
                <a:srgbClr val="000000"/>
              </a:solidFill>
              <a:latin typeface="Arial" panose="020B0604020202020204" pitchFamily="34" charset="0"/>
              <a:cs typeface="Arial" panose="020B0604020202020204" pitchFamily="34" charset="0"/>
            </a:rPr>
            <a:t> (price at the border) in USD,</a:t>
          </a:r>
        </a:p>
        <a:p xmlns:a="http://schemas.openxmlformats.org/drawingml/2006/main">
          <a:pPr algn="l"/>
          <a:r>
            <a:rPr lang="en-US" sz="1200">
              <a:solidFill>
                <a:srgbClr val="000000"/>
              </a:solidFill>
              <a:latin typeface="Arial" panose="020B0604020202020204" pitchFamily="34" charset="0"/>
              <a:cs typeface="Arial" panose="020B0604020202020204" pitchFamily="34" charset="0"/>
            </a:rPr>
            <a:t>P                                                                P</a:t>
          </a:r>
          <a:r>
            <a:rPr lang="en-US" sz="1200" baseline="0">
              <a:solidFill>
                <a:srgbClr val="000000"/>
              </a:solidFill>
              <a:latin typeface="Arial" panose="020B0604020202020204" pitchFamily="34" charset="0"/>
              <a:cs typeface="Arial" panose="020B0604020202020204" pitchFamily="34" charset="0"/>
            </a:rPr>
            <a:t>                                       </a:t>
          </a:r>
          <a:r>
            <a:rPr lang="en-US" sz="1200">
              <a:solidFill>
                <a:srgbClr val="000000"/>
              </a:solidFill>
              <a:latin typeface="Arial" panose="020B0604020202020204" pitchFamily="34" charset="0"/>
              <a:cs typeface="Arial" panose="020B0604020202020204" pitchFamily="34" charset="0"/>
            </a:rPr>
            <a:t>                           P*</a:t>
          </a:r>
        </a:p>
      </cdr:txBody>
    </cdr:sp>
  </cdr:relSizeAnchor>
  <cdr:relSizeAnchor xmlns:cdr="http://schemas.openxmlformats.org/drawingml/2006/chartDrawing">
    <cdr:from>
      <cdr:x>0</cdr:x>
      <cdr:y>0.85714</cdr:y>
    </cdr:from>
    <cdr:to>
      <cdr:x>0.98783</cdr:x>
      <cdr:y>0.96179</cdr:y>
    </cdr:to>
    <cdr:sp macro="" textlink="">
      <cdr:nvSpPr>
        <cdr:cNvPr id="7" name="TextBox 5"/>
        <cdr:cNvSpPr txBox="1"/>
      </cdr:nvSpPr>
      <cdr:spPr>
        <a:xfrm xmlns:a="http://schemas.openxmlformats.org/drawingml/2006/main">
          <a:off x="0" y="5400414"/>
          <a:ext cx="8571759" cy="659328"/>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square" lIns="0" tIns="0" rIns="0" bIns="0" rtlCol="0" anchor="ct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nSpc>
              <a:spcPct val="100000"/>
            </a:lnSpc>
            <a:spcAft>
              <a:spcPts val="200"/>
            </a:spcAft>
          </a:pPr>
          <a:r>
            <a:rPr lang="en-US" sz="1100" b="0" i="0" kern="900" baseline="0">
              <a:solidFill>
                <a:srgbClr val="000000"/>
              </a:solidFill>
              <a:effectLst/>
              <a:latin typeface="Arial" panose="020B0604020202020204" pitchFamily="34" charset="0"/>
              <a:ea typeface="+mn-ea"/>
              <a:cs typeface="Arial" panose="020B0604020202020204" pitchFamily="34" charset="0"/>
            </a:rPr>
            <a:t>NOTE: In a standard large-country framework, tariffs create a wedge between the domestic price paid by U.S. buyers (P) and the border price received by foreign exporters (P*) in USD; the gap equals the tariff. The left and right panels map U.S. import demand (MD) and foreign export supply (MS), derived from their respective aggregate supply–aggregate demand (AS–AD) equilibria, while the center panel shows world trade equilibrium, with the U.S. as a net importer and the rest of the world as net exporters. The outcome depends on demand and supply elasticities and the resulting burden sharing. Preferential agreements such as USMCA can narrow the wedge by allowing qualifying trade to enter duty-free.</a:t>
          </a:r>
        </a:p>
        <a:p xmlns:a="http://schemas.openxmlformats.org/drawingml/2006/main">
          <a:pPr>
            <a:lnSpc>
              <a:spcPct val="100000"/>
            </a:lnSpc>
            <a:spcAft>
              <a:spcPts val="200"/>
            </a:spcAft>
          </a:pPr>
          <a:r>
            <a:rPr lang="en-US" sz="1100" b="0" i="0" kern="900" baseline="0">
              <a:solidFill>
                <a:srgbClr val="000000"/>
              </a:solidFill>
              <a:effectLst/>
              <a:latin typeface="Arial" panose="020B0604020202020204" pitchFamily="34" charset="0"/>
              <a:ea typeface="+mn-ea"/>
              <a:cs typeface="Arial" panose="020B0604020202020204" pitchFamily="34" charset="0"/>
            </a:rPr>
            <a:t>SOURCE: Authors' rendering.</a:t>
          </a:r>
          <a:endParaRPr lang="en-US" sz="1100" kern="900" baseline="0">
            <a:solidFill>
              <a:srgbClr val="000000"/>
            </a:solidFill>
            <a:effectLst/>
            <a:latin typeface="Arial" panose="020B0604020202020204" pitchFamily="34" charset="0"/>
            <a:cs typeface="Arial" panose="020B0604020202020204" pitchFamily="34" charset="0"/>
          </a:endParaRPr>
        </a:p>
      </cdr:txBody>
    </cdr:sp>
  </cdr:relSizeAnchor>
  <cdr:relSizeAnchor xmlns:cdr="http://schemas.openxmlformats.org/drawingml/2006/chartDrawing">
    <cdr:from>
      <cdr:x>0.7205</cdr:x>
      <cdr:y>0.96769</cdr:y>
    </cdr:from>
    <cdr:to>
      <cdr:x>1</cdr:x>
      <cdr:y>1</cdr:y>
    </cdr:to>
    <cdr:sp macro="" textlink="">
      <cdr:nvSpPr>
        <cdr:cNvPr id="8" name="TextBox 4">
          <a:extLst xmlns:a="http://schemas.openxmlformats.org/drawingml/2006/main">
            <a:ext uri="{FF2B5EF4-FFF2-40B4-BE49-F238E27FC236}">
              <a16:creationId xmlns:a16="http://schemas.microsoft.com/office/drawing/2014/main" id="{EE9D7086-1A3C-6BAA-058B-3C8B7D890AC5}"/>
            </a:ext>
          </a:extLst>
        </cdr:cNvPr>
        <cdr:cNvSpPr txBox="1"/>
      </cdr:nvSpPr>
      <cdr:spPr>
        <a:xfrm xmlns:a="http://schemas.openxmlformats.org/drawingml/2006/main">
          <a:off x="6606968" y="5161658"/>
          <a:ext cx="2563009" cy="172342"/>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square" lIns="0" tIns="0" rIns="0" bIns="0" rtlCol="0" anchor="t"/>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r>
            <a:rPr lang="en-US" sz="1100">
              <a:solidFill>
                <a:srgbClr val="000000"/>
              </a:solidFill>
              <a:latin typeface="Montserrat" panose="00000500000000000000" pitchFamily="2" charset="0"/>
              <a:cs typeface="Arial" panose="020B0604020202020204" pitchFamily="34" charset="0"/>
            </a:rPr>
            <a:t>Federal Reserve Bank of Dallas</a:t>
          </a:r>
        </a:p>
      </cdr:txBody>
    </cdr:sp>
  </cdr:relSizeAnchor>
  <cdr:relSizeAnchor xmlns:cdr="http://schemas.openxmlformats.org/drawingml/2006/chartDrawing">
    <cdr:from>
      <cdr:x>0</cdr:x>
      <cdr:y>0.18227</cdr:y>
    </cdr:from>
    <cdr:to>
      <cdr:x>0.3399</cdr:x>
      <cdr:y>0.80104</cdr:y>
    </cdr:to>
    <cdr:graphicFrame macro="">
      <cdr:nvGraphicFramePr>
        <cdr:cNvPr id="3" name="Chart 1">
          <a:extLst xmlns:a="http://schemas.openxmlformats.org/drawingml/2006/main">
            <a:ext uri="{FF2B5EF4-FFF2-40B4-BE49-F238E27FC236}">
              <a16:creationId xmlns:a16="http://schemas.microsoft.com/office/drawing/2014/main" id="{066B6102-386A-9BAC-D762-8B9B712C7A14}"/>
            </a:ext>
          </a:extLst>
        </cdr:cNvPr>
        <cdr:cNvGraphicFramePr/>
      </cdr:nvGraphicFramePr>
      <cdr:xfrm>
        <a:off xmlns:a="http://schemas.openxmlformats.org/drawingml/2006/main" x="0" y="0"/>
        <a:ext xmlns:a="http://schemas.openxmlformats.org/drawingml/2006/main" cx="0" cy="0"/>
      </cdr:xfrm>
      <a:graphic xmlns:a="http://schemas.openxmlformats.org/drawingml/2006/main">
        <a:graphicData uri="http://schemas.openxmlformats.org/drawingml/2006/chart">
          <c:chart xmlns:c="http://schemas.openxmlformats.org/drawingml/2006/chart" xmlns:r="http://schemas.openxmlformats.org/officeDocument/2006/relationships" r:id="rId1"/>
        </a:graphicData>
      </a:graphic>
    </cdr:graphicFrame>
  </cdr:relSizeAnchor>
  <cdr:relSizeAnchor xmlns:cdr="http://schemas.openxmlformats.org/drawingml/2006/chartDrawing">
    <cdr:from>
      <cdr:x>0.35046</cdr:x>
      <cdr:y>0.18835</cdr:y>
    </cdr:from>
    <cdr:to>
      <cdr:x>0.66728</cdr:x>
      <cdr:y>0.80305</cdr:y>
    </cdr:to>
    <cdr:graphicFrame macro="">
      <cdr:nvGraphicFramePr>
        <cdr:cNvPr id="5" name="Chart 1">
          <a:extLst xmlns:a="http://schemas.openxmlformats.org/drawingml/2006/main">
            <a:ext uri="{FF2B5EF4-FFF2-40B4-BE49-F238E27FC236}">
              <a16:creationId xmlns:a16="http://schemas.microsoft.com/office/drawing/2014/main" id="{9AF479AD-548F-F01C-5BCE-952EC93E4F3B}"/>
            </a:ext>
          </a:extLst>
        </cdr:cNvPr>
        <cdr:cNvGraphicFramePr/>
      </cdr:nvGraphicFramePr>
      <cdr:xfrm>
        <a:off xmlns:a="http://schemas.openxmlformats.org/drawingml/2006/main" x="0" y="0"/>
        <a:ext xmlns:a="http://schemas.openxmlformats.org/drawingml/2006/main" cx="0" cy="0"/>
      </cdr:xfrm>
      <a:graphic xmlns:a="http://schemas.openxmlformats.org/drawingml/2006/main">
        <a:graphicData uri="http://schemas.openxmlformats.org/drawingml/2006/chart">
          <c:chart xmlns:c="http://schemas.openxmlformats.org/drawingml/2006/chart" xmlns:r="http://schemas.openxmlformats.org/officeDocument/2006/relationships" r:id="rId2"/>
        </a:graphicData>
      </a:graphic>
    </cdr:graphicFrame>
  </cdr:relSizeAnchor>
  <cdr:relSizeAnchor xmlns:cdr="http://schemas.openxmlformats.org/drawingml/2006/chartDrawing">
    <cdr:from>
      <cdr:x>0.87709</cdr:x>
      <cdr:y>0.70381</cdr:y>
    </cdr:from>
    <cdr:to>
      <cdr:x>0.91318</cdr:x>
      <cdr:y>0.75016</cdr:y>
    </cdr:to>
    <cdr:sp macro="" textlink="">
      <cdr:nvSpPr>
        <cdr:cNvPr id="10" name="TextBox 9">
          <a:extLst xmlns:a="http://schemas.openxmlformats.org/drawingml/2006/main">
            <a:ext uri="{FF2B5EF4-FFF2-40B4-BE49-F238E27FC236}">
              <a16:creationId xmlns:a16="http://schemas.microsoft.com/office/drawing/2014/main" id="{12485360-C6C9-1985-D546-8B8E60BDD798}"/>
            </a:ext>
          </a:extLst>
        </cdr:cNvPr>
        <cdr:cNvSpPr txBox="1"/>
      </cdr:nvSpPr>
      <cdr:spPr>
        <a:xfrm xmlns:a="http://schemas.openxmlformats.org/drawingml/2006/main">
          <a:off x="7610796" y="4434328"/>
          <a:ext cx="313166" cy="292027"/>
        </a:xfrm>
        <a:prstGeom xmlns:a="http://schemas.openxmlformats.org/drawingml/2006/main" prst="rect">
          <a:avLst/>
        </a:prstGeom>
      </cdr:spPr>
      <cdr:txBody>
        <a:bodyPr xmlns:a="http://schemas.openxmlformats.org/drawingml/2006/main" vertOverflow="clip" wrap="none" rtlCol="0"/>
        <a:lstStyle xmlns:a="http://schemas.openxmlformats.org/drawingml/2006/main"/>
        <a:p xmlns:a="http://schemas.openxmlformats.org/drawingml/2006/main">
          <a:r>
            <a:rPr lang="en-US" sz="1200" kern="1200">
              <a:latin typeface="Arial" panose="020B0604020202020204" pitchFamily="34" charset="0"/>
              <a:cs typeface="Arial" panose="020B0604020202020204" pitchFamily="34" charset="0"/>
            </a:rPr>
            <a:t>AD*</a:t>
          </a:r>
        </a:p>
      </cdr:txBody>
    </cdr:sp>
  </cdr:relSizeAnchor>
  <cdr:relSizeAnchor xmlns:cdr="http://schemas.openxmlformats.org/drawingml/2006/chartDrawing">
    <cdr:from>
      <cdr:x>0.71596</cdr:x>
      <cdr:y>0.66767</cdr:y>
    </cdr:from>
    <cdr:to>
      <cdr:x>0.75205</cdr:x>
      <cdr:y>0.71402</cdr:y>
    </cdr:to>
    <cdr:sp macro="" textlink="">
      <cdr:nvSpPr>
        <cdr:cNvPr id="11" name="TextBox 1">
          <a:extLst xmlns:a="http://schemas.openxmlformats.org/drawingml/2006/main">
            <a:ext uri="{FF2B5EF4-FFF2-40B4-BE49-F238E27FC236}">
              <a16:creationId xmlns:a16="http://schemas.microsoft.com/office/drawing/2014/main" id="{6D47877F-2B99-CF4C-D9D9-31A65A45404A}"/>
            </a:ext>
          </a:extLst>
        </cdr:cNvPr>
        <cdr:cNvSpPr txBox="1"/>
      </cdr:nvSpPr>
      <cdr:spPr>
        <a:xfrm xmlns:a="http://schemas.openxmlformats.org/drawingml/2006/main">
          <a:off x="6212602" y="4206644"/>
          <a:ext cx="313166" cy="292027"/>
        </a:xfrm>
        <a:prstGeom xmlns:a="http://schemas.openxmlformats.org/drawingml/2006/main" prst="rect">
          <a:avLst/>
        </a:prstGeom>
      </cdr:spPr>
      <cdr:txBody>
        <a:bodyPr xmlns:a="http://schemas.openxmlformats.org/drawingml/2006/main" wrap="non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r>
            <a:rPr lang="en-US" sz="1200" kern="1200">
              <a:latin typeface="Arial" panose="020B0604020202020204" pitchFamily="34" charset="0"/>
              <a:cs typeface="Arial" panose="020B0604020202020204" pitchFamily="34" charset="0"/>
            </a:rPr>
            <a:t>AS*</a:t>
          </a:r>
        </a:p>
      </cdr:txBody>
    </cdr:sp>
  </cdr:relSizeAnchor>
  <cdr:relSizeAnchor xmlns:cdr="http://schemas.openxmlformats.org/drawingml/2006/chartDrawing">
    <cdr:from>
      <cdr:x>0</cdr:x>
      <cdr:y>0.79863</cdr:y>
    </cdr:from>
    <cdr:to>
      <cdr:x>1</cdr:x>
      <cdr:y>0.82663</cdr:y>
    </cdr:to>
    <cdr:sp macro="" textlink="">
      <cdr:nvSpPr>
        <cdr:cNvPr id="15" name="TextBox 4">
          <a:extLst xmlns:a="http://schemas.openxmlformats.org/drawingml/2006/main">
            <a:ext uri="{FF2B5EF4-FFF2-40B4-BE49-F238E27FC236}">
              <a16:creationId xmlns:a16="http://schemas.microsoft.com/office/drawing/2014/main" id="{BAECF1C7-3E5F-D11A-3DAB-2BFDFCA9C3C2}"/>
            </a:ext>
          </a:extLst>
        </cdr:cNvPr>
        <cdr:cNvSpPr txBox="1"/>
      </cdr:nvSpPr>
      <cdr:spPr>
        <a:xfrm xmlns:a="http://schemas.openxmlformats.org/drawingml/2006/main">
          <a:off x="0" y="5031773"/>
          <a:ext cx="8677362" cy="176413"/>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square" lIns="0" tIns="0" rIns="0" bIns="0" rtlCol="0" anchor="t"/>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l"/>
          <a:r>
            <a:rPr lang="en-US" sz="1200">
              <a:solidFill>
                <a:srgbClr val="000000"/>
              </a:solidFill>
              <a:latin typeface="Arial" panose="020B0604020202020204" pitchFamily="34" charset="0"/>
              <a:cs typeface="Arial" panose="020B0604020202020204" pitchFamily="34" charset="0"/>
            </a:rPr>
            <a:t>                                                                 Q                                                        MS=MD                                                               Q*</a:t>
          </a:r>
        </a:p>
      </cdr:txBody>
    </cdr:sp>
  </cdr:relSizeAnchor>
  <cdr:relSizeAnchor xmlns:cdr="http://schemas.openxmlformats.org/drawingml/2006/chartDrawing">
    <cdr:from>
      <cdr:x>0.16515</cdr:x>
      <cdr:y>0.42095</cdr:y>
    </cdr:from>
    <cdr:to>
      <cdr:x>0.2427</cdr:x>
      <cdr:y>0.43135</cdr:y>
    </cdr:to>
    <cdr:sp macro="" textlink="">
      <cdr:nvSpPr>
        <cdr:cNvPr id="16" name="Left Brace 15">
          <a:extLst xmlns:a="http://schemas.openxmlformats.org/drawingml/2006/main">
            <a:ext uri="{FF2B5EF4-FFF2-40B4-BE49-F238E27FC236}">
              <a16:creationId xmlns:a16="http://schemas.microsoft.com/office/drawing/2014/main" id="{A90FB2AC-0361-2CDD-FF3F-6EB168CE0B14}"/>
            </a:ext>
          </a:extLst>
        </cdr:cNvPr>
        <cdr:cNvSpPr/>
      </cdr:nvSpPr>
      <cdr:spPr>
        <a:xfrm xmlns:a="http://schemas.openxmlformats.org/drawingml/2006/main" rot="16200000">
          <a:off x="1736795" y="2348457"/>
          <a:ext cx="65525" cy="672930"/>
        </a:xfrm>
        <a:prstGeom xmlns:a="http://schemas.openxmlformats.org/drawingml/2006/main" prst="leftBrace">
          <a:avLst/>
        </a:prstGeom>
        <a:ln xmlns:a="http://schemas.openxmlformats.org/drawingml/2006/main">
          <a:solidFill>
            <a:srgbClr val="C00000"/>
          </a:solidFill>
        </a:ln>
      </cdr:spPr>
      <cdr:style>
        <a:lnRef xmlns:a="http://schemas.openxmlformats.org/drawingml/2006/main" idx="1">
          <a:schemeClr val="accent1"/>
        </a:lnRef>
        <a:fillRef xmlns:a="http://schemas.openxmlformats.org/drawingml/2006/main" idx="0">
          <a:schemeClr val="accent1"/>
        </a:fillRef>
        <a:effectRef xmlns:a="http://schemas.openxmlformats.org/drawingml/2006/main" idx="0">
          <a:schemeClr val="accent1"/>
        </a:effectRef>
        <a:fontRef xmlns:a="http://schemas.openxmlformats.org/drawingml/2006/main" idx="minor">
          <a:schemeClr val="tx1"/>
        </a:fontRef>
      </cdr:style>
      <cdr:txBody>
        <a:bodyPr xmlns:a="http://schemas.openxmlformats.org/drawingml/2006/main" vertOverflow="clip"/>
        <a:lstStyle xmlns:a="http://schemas.openxmlformats.org/drawingml/2006/main"/>
        <a:p xmlns:a="http://schemas.openxmlformats.org/drawingml/2006/main">
          <a:endParaRPr lang="en-US" kern="1200"/>
        </a:p>
      </cdr:txBody>
    </cdr:sp>
  </cdr:relSizeAnchor>
  <cdr:relSizeAnchor xmlns:cdr="http://schemas.openxmlformats.org/drawingml/2006/chartDrawing">
    <cdr:from>
      <cdr:x>0.5136</cdr:x>
      <cdr:y>0.26491</cdr:y>
    </cdr:from>
    <cdr:to>
      <cdr:x>0.56596</cdr:x>
      <cdr:y>0.29126</cdr:y>
    </cdr:to>
    <cdr:cxnSp macro="">
      <cdr:nvCxnSpPr>
        <cdr:cNvPr id="18" name="Straight Arrow Connector 17">
          <a:extLst xmlns:a="http://schemas.openxmlformats.org/drawingml/2006/main">
            <a:ext uri="{FF2B5EF4-FFF2-40B4-BE49-F238E27FC236}">
              <a16:creationId xmlns:a16="http://schemas.microsoft.com/office/drawing/2014/main" id="{4B3A49A7-41D9-10B2-6F0F-082B1BE51C4C}"/>
            </a:ext>
          </a:extLst>
        </cdr:cNvPr>
        <cdr:cNvCxnSpPr/>
      </cdr:nvCxnSpPr>
      <cdr:spPr>
        <a:xfrm xmlns:a="http://schemas.openxmlformats.org/drawingml/2006/main" flipH="1" flipV="1">
          <a:off x="4456679" y="1669065"/>
          <a:ext cx="454346" cy="166018"/>
        </a:xfrm>
        <a:prstGeom xmlns:a="http://schemas.openxmlformats.org/drawingml/2006/main" prst="straightConnector1">
          <a:avLst/>
        </a:prstGeom>
        <a:ln xmlns:a="http://schemas.openxmlformats.org/drawingml/2006/main" w="15875">
          <a:solidFill>
            <a:schemeClr val="accent5">
              <a:lumMod val="75000"/>
            </a:schemeClr>
          </a:solidFill>
          <a:tailEnd type="triangle"/>
        </a:ln>
      </cdr:spPr>
      <cdr:style>
        <a:lnRef xmlns:a="http://schemas.openxmlformats.org/drawingml/2006/main" idx="1">
          <a:schemeClr val="dk1"/>
        </a:lnRef>
        <a:fillRef xmlns:a="http://schemas.openxmlformats.org/drawingml/2006/main" idx="0">
          <a:schemeClr val="dk1"/>
        </a:fillRef>
        <a:effectRef xmlns:a="http://schemas.openxmlformats.org/drawingml/2006/main" idx="0">
          <a:schemeClr val="dk1"/>
        </a:effectRef>
        <a:fontRef xmlns:a="http://schemas.openxmlformats.org/drawingml/2006/main" idx="minor">
          <a:schemeClr val="tx1"/>
        </a:fontRef>
      </cdr:style>
    </cdr:cxnSp>
  </cdr:relSizeAnchor>
  <cdr:relSizeAnchor xmlns:cdr="http://schemas.openxmlformats.org/drawingml/2006/chartDrawing">
    <cdr:from>
      <cdr:x>0.90698</cdr:x>
      <cdr:y>0.41776</cdr:y>
    </cdr:from>
    <cdr:to>
      <cdr:x>0.90735</cdr:x>
      <cdr:y>0.44938</cdr:y>
    </cdr:to>
    <cdr:cxnSp macro="">
      <cdr:nvCxnSpPr>
        <cdr:cNvPr id="22" name="Straight Arrow Connector 21">
          <a:extLst xmlns:a="http://schemas.openxmlformats.org/drawingml/2006/main">
            <a:ext uri="{FF2B5EF4-FFF2-40B4-BE49-F238E27FC236}">
              <a16:creationId xmlns:a16="http://schemas.microsoft.com/office/drawing/2014/main" id="{2A84F70C-C27C-014D-6878-FE6303B1116D}"/>
            </a:ext>
          </a:extLst>
        </cdr:cNvPr>
        <cdr:cNvCxnSpPr/>
      </cdr:nvCxnSpPr>
      <cdr:spPr>
        <a:xfrm xmlns:a="http://schemas.openxmlformats.org/drawingml/2006/main">
          <a:off x="7870182" y="2632090"/>
          <a:ext cx="3211" cy="199222"/>
        </a:xfrm>
        <a:prstGeom xmlns:a="http://schemas.openxmlformats.org/drawingml/2006/main" prst="straightConnector1">
          <a:avLst/>
        </a:prstGeom>
        <a:ln xmlns:a="http://schemas.openxmlformats.org/drawingml/2006/main" w="15875">
          <a:solidFill>
            <a:schemeClr val="accent5">
              <a:lumMod val="75000"/>
            </a:schemeClr>
          </a:solidFill>
          <a:tailEnd type="triangle"/>
        </a:ln>
      </cdr:spPr>
      <cdr:style>
        <a:lnRef xmlns:a="http://schemas.openxmlformats.org/drawingml/2006/main" idx="1">
          <a:schemeClr val="dk1"/>
        </a:lnRef>
        <a:fillRef xmlns:a="http://schemas.openxmlformats.org/drawingml/2006/main" idx="0">
          <a:schemeClr val="dk1"/>
        </a:fillRef>
        <a:effectRef xmlns:a="http://schemas.openxmlformats.org/drawingml/2006/main" idx="0">
          <a:schemeClr val="dk1"/>
        </a:effectRef>
        <a:fontRef xmlns:a="http://schemas.openxmlformats.org/drawingml/2006/main" idx="minor">
          <a:schemeClr val="tx1"/>
        </a:fontRef>
      </cdr:style>
    </cdr:cxnSp>
  </cdr:relSizeAnchor>
  <cdr:relSizeAnchor xmlns:cdr="http://schemas.openxmlformats.org/drawingml/2006/chartDrawing">
    <cdr:from>
      <cdr:x>0.18228</cdr:x>
      <cdr:y>0.35065</cdr:y>
    </cdr:from>
    <cdr:to>
      <cdr:x>0.22155</cdr:x>
      <cdr:y>0.362</cdr:y>
    </cdr:to>
    <cdr:sp macro="" textlink="">
      <cdr:nvSpPr>
        <cdr:cNvPr id="26" name="Left Brace 25">
          <a:extLst xmlns:a="http://schemas.openxmlformats.org/drawingml/2006/main">
            <a:ext uri="{FF2B5EF4-FFF2-40B4-BE49-F238E27FC236}">
              <a16:creationId xmlns:a16="http://schemas.microsoft.com/office/drawing/2014/main" id="{2F3F2D5C-A16E-8FBE-14B9-49F4D74359A1}"/>
            </a:ext>
          </a:extLst>
        </cdr:cNvPr>
        <cdr:cNvSpPr/>
      </cdr:nvSpPr>
      <cdr:spPr>
        <a:xfrm xmlns:a="http://schemas.openxmlformats.org/drawingml/2006/main" rot="5400000">
          <a:off x="1716297" y="2074617"/>
          <a:ext cx="71511" cy="340760"/>
        </a:xfrm>
        <a:prstGeom xmlns:a="http://schemas.openxmlformats.org/drawingml/2006/main" prst="leftBrace">
          <a:avLst/>
        </a:prstGeom>
        <a:ln xmlns:a="http://schemas.openxmlformats.org/drawingml/2006/main">
          <a:solidFill>
            <a:srgbClr val="C00000"/>
          </a:solidFill>
        </a:ln>
      </cdr:spPr>
      <cdr:style>
        <a:lnRef xmlns:a="http://schemas.openxmlformats.org/drawingml/2006/main" idx="1">
          <a:schemeClr val="accent1"/>
        </a:lnRef>
        <a:fillRef xmlns:a="http://schemas.openxmlformats.org/drawingml/2006/main" idx="0">
          <a:schemeClr val="accent1"/>
        </a:fillRef>
        <a:effectRef xmlns:a="http://schemas.openxmlformats.org/drawingml/2006/main" idx="0">
          <a:schemeClr val="accent1"/>
        </a:effectRef>
        <a:fontRef xmlns:a="http://schemas.openxmlformats.org/drawingml/2006/main" idx="minor">
          <a:schemeClr val="tx1"/>
        </a:fontRef>
      </cdr:style>
      <cdr:txBody>
        <a:bodyPr xmlns:a="http://schemas.openxmlformats.org/drawingml/2006/main"/>
        <a:lstStyle xmlns:a="http://schemas.openxmlformats.org/drawingml/2006/main">
          <a:lvl1pPr marL="0" indent="0">
            <a:defRPr sz="1100">
              <a:solidFill>
                <a:schemeClr val="tx1"/>
              </a:solidFill>
              <a:latin typeface="+mn-lt"/>
              <a:ea typeface="+mn-ea"/>
              <a:cs typeface="+mn-cs"/>
            </a:defRPr>
          </a:lvl1pPr>
          <a:lvl2pPr marL="457200" indent="0">
            <a:defRPr sz="1100">
              <a:solidFill>
                <a:schemeClr val="tx1"/>
              </a:solidFill>
              <a:latin typeface="+mn-lt"/>
              <a:ea typeface="+mn-ea"/>
              <a:cs typeface="+mn-cs"/>
            </a:defRPr>
          </a:lvl2pPr>
          <a:lvl3pPr marL="914400" indent="0">
            <a:defRPr sz="1100">
              <a:solidFill>
                <a:schemeClr val="tx1"/>
              </a:solidFill>
              <a:latin typeface="+mn-lt"/>
              <a:ea typeface="+mn-ea"/>
              <a:cs typeface="+mn-cs"/>
            </a:defRPr>
          </a:lvl3pPr>
          <a:lvl4pPr marL="1371600" indent="0">
            <a:defRPr sz="1100">
              <a:solidFill>
                <a:schemeClr val="tx1"/>
              </a:solidFill>
              <a:latin typeface="+mn-lt"/>
              <a:ea typeface="+mn-ea"/>
              <a:cs typeface="+mn-cs"/>
            </a:defRPr>
          </a:lvl4pPr>
          <a:lvl5pPr marL="1828800" indent="0">
            <a:defRPr sz="1100">
              <a:solidFill>
                <a:schemeClr val="tx1"/>
              </a:solidFill>
              <a:latin typeface="+mn-lt"/>
              <a:ea typeface="+mn-ea"/>
              <a:cs typeface="+mn-cs"/>
            </a:defRPr>
          </a:lvl5pPr>
          <a:lvl6pPr marL="2286000" indent="0">
            <a:defRPr sz="1100">
              <a:solidFill>
                <a:schemeClr val="tx1"/>
              </a:solidFill>
              <a:latin typeface="+mn-lt"/>
              <a:ea typeface="+mn-ea"/>
              <a:cs typeface="+mn-cs"/>
            </a:defRPr>
          </a:lvl6pPr>
          <a:lvl7pPr marL="2743200" indent="0">
            <a:defRPr sz="1100">
              <a:solidFill>
                <a:schemeClr val="tx1"/>
              </a:solidFill>
              <a:latin typeface="+mn-lt"/>
              <a:ea typeface="+mn-ea"/>
              <a:cs typeface="+mn-cs"/>
            </a:defRPr>
          </a:lvl7pPr>
          <a:lvl8pPr marL="3200400" indent="0">
            <a:defRPr sz="1100">
              <a:solidFill>
                <a:schemeClr val="tx1"/>
              </a:solidFill>
              <a:latin typeface="+mn-lt"/>
              <a:ea typeface="+mn-ea"/>
              <a:cs typeface="+mn-cs"/>
            </a:defRPr>
          </a:lvl8pPr>
          <a:lvl9pPr marL="3657600" indent="0">
            <a:defRPr sz="1100">
              <a:solidFill>
                <a:schemeClr val="tx1"/>
              </a:solidFill>
              <a:latin typeface="+mn-lt"/>
              <a:ea typeface="+mn-ea"/>
              <a:cs typeface="+mn-cs"/>
            </a:defRPr>
          </a:lvl9pPr>
        </a:lstStyle>
        <a:p xmlns:a="http://schemas.openxmlformats.org/drawingml/2006/main">
          <a:endParaRPr lang="en-US" kern="1200"/>
        </a:p>
      </cdr:txBody>
    </cdr:sp>
  </cdr:relSizeAnchor>
  <cdr:relSizeAnchor xmlns:cdr="http://schemas.openxmlformats.org/drawingml/2006/chartDrawing">
    <cdr:from>
      <cdr:x>0.138</cdr:x>
      <cdr:y>0.32035</cdr:y>
    </cdr:from>
    <cdr:to>
      <cdr:x>0.20342</cdr:x>
      <cdr:y>0.34674</cdr:y>
    </cdr:to>
    <cdr:cxnSp macro="">
      <cdr:nvCxnSpPr>
        <cdr:cNvPr id="28" name="Straight Arrow Connector 27">
          <a:extLst xmlns:a="http://schemas.openxmlformats.org/drawingml/2006/main">
            <a:ext uri="{FF2B5EF4-FFF2-40B4-BE49-F238E27FC236}">
              <a16:creationId xmlns:a16="http://schemas.microsoft.com/office/drawing/2014/main" id="{2E95699D-3B12-1FE1-ED34-A540B22DDF7F}"/>
            </a:ext>
          </a:extLst>
        </cdr:cNvPr>
        <cdr:cNvCxnSpPr/>
      </cdr:nvCxnSpPr>
      <cdr:spPr>
        <a:xfrm xmlns:a="http://schemas.openxmlformats.org/drawingml/2006/main">
          <a:off x="1197476" y="2018355"/>
          <a:ext cx="567673" cy="166270"/>
        </a:xfrm>
        <a:prstGeom xmlns:a="http://schemas.openxmlformats.org/drawingml/2006/main" prst="straightConnector1">
          <a:avLst/>
        </a:prstGeom>
        <a:ln xmlns:a="http://schemas.openxmlformats.org/drawingml/2006/main">
          <a:solidFill>
            <a:srgbClr val="C00000"/>
          </a:solidFill>
          <a:tailEnd type="triangle"/>
        </a:ln>
      </cdr:spPr>
      <cdr:style>
        <a:lnRef xmlns:a="http://schemas.openxmlformats.org/drawingml/2006/main" idx="1">
          <a:schemeClr val="accent1"/>
        </a:lnRef>
        <a:fillRef xmlns:a="http://schemas.openxmlformats.org/drawingml/2006/main" idx="0">
          <a:schemeClr val="accent1"/>
        </a:fillRef>
        <a:effectRef xmlns:a="http://schemas.openxmlformats.org/drawingml/2006/main" idx="0">
          <a:schemeClr val="accent1"/>
        </a:effectRef>
        <a:fontRef xmlns:a="http://schemas.openxmlformats.org/drawingml/2006/main" idx="minor">
          <a:schemeClr val="tx1"/>
        </a:fontRef>
      </cdr:style>
    </cdr:cxnSp>
  </cdr:relSizeAnchor>
  <cdr:relSizeAnchor xmlns:cdr="http://schemas.openxmlformats.org/drawingml/2006/chartDrawing">
    <cdr:from>
      <cdr:x>0.75207</cdr:x>
      <cdr:y>0.39919</cdr:y>
    </cdr:from>
    <cdr:to>
      <cdr:x>0.82962</cdr:x>
      <cdr:y>0.40959</cdr:y>
    </cdr:to>
    <cdr:sp macro="" textlink="">
      <cdr:nvSpPr>
        <cdr:cNvPr id="6" name="Left Brace 5">
          <a:extLst xmlns:a="http://schemas.openxmlformats.org/drawingml/2006/main">
            <a:ext uri="{FF2B5EF4-FFF2-40B4-BE49-F238E27FC236}">
              <a16:creationId xmlns:a16="http://schemas.microsoft.com/office/drawing/2014/main" id="{FE6EF4F9-52A3-8802-C61D-4155A3E2D30C}"/>
            </a:ext>
          </a:extLst>
        </cdr:cNvPr>
        <cdr:cNvSpPr/>
      </cdr:nvSpPr>
      <cdr:spPr>
        <a:xfrm xmlns:a="http://schemas.openxmlformats.org/drawingml/2006/main" rot="5400000">
          <a:off x="6829712" y="2211394"/>
          <a:ext cx="65525" cy="672929"/>
        </a:xfrm>
        <a:prstGeom xmlns:a="http://schemas.openxmlformats.org/drawingml/2006/main" prst="leftBrace">
          <a:avLst/>
        </a:prstGeom>
        <a:ln xmlns:a="http://schemas.openxmlformats.org/drawingml/2006/main">
          <a:solidFill>
            <a:srgbClr val="C00000"/>
          </a:solidFill>
        </a:ln>
      </cdr:spPr>
      <cdr:style>
        <a:lnRef xmlns:a="http://schemas.openxmlformats.org/drawingml/2006/main" idx="1">
          <a:schemeClr val="accent1"/>
        </a:lnRef>
        <a:fillRef xmlns:a="http://schemas.openxmlformats.org/drawingml/2006/main" idx="0">
          <a:schemeClr val="accent1"/>
        </a:fillRef>
        <a:effectRef xmlns:a="http://schemas.openxmlformats.org/drawingml/2006/main" idx="0">
          <a:schemeClr val="accent1"/>
        </a:effectRef>
        <a:fontRef xmlns:a="http://schemas.openxmlformats.org/drawingml/2006/main" idx="minor">
          <a:schemeClr val="tx1"/>
        </a:fontRef>
      </cdr:style>
      <cdr:txBody>
        <a:bodyPr xmlns:a="http://schemas.openxmlformats.org/drawingml/2006/main"/>
        <a:lstStyle xmlns:a="http://schemas.openxmlformats.org/drawingml/2006/main">
          <a:lvl1pPr marL="0" indent="0">
            <a:defRPr sz="1100">
              <a:solidFill>
                <a:schemeClr val="tx1"/>
              </a:solidFill>
              <a:latin typeface="+mn-lt"/>
              <a:ea typeface="+mn-ea"/>
              <a:cs typeface="+mn-cs"/>
            </a:defRPr>
          </a:lvl1pPr>
          <a:lvl2pPr marL="457200" indent="0">
            <a:defRPr sz="1100">
              <a:solidFill>
                <a:schemeClr val="tx1"/>
              </a:solidFill>
              <a:latin typeface="+mn-lt"/>
              <a:ea typeface="+mn-ea"/>
              <a:cs typeface="+mn-cs"/>
            </a:defRPr>
          </a:lvl2pPr>
          <a:lvl3pPr marL="914400" indent="0">
            <a:defRPr sz="1100">
              <a:solidFill>
                <a:schemeClr val="tx1"/>
              </a:solidFill>
              <a:latin typeface="+mn-lt"/>
              <a:ea typeface="+mn-ea"/>
              <a:cs typeface="+mn-cs"/>
            </a:defRPr>
          </a:lvl3pPr>
          <a:lvl4pPr marL="1371600" indent="0">
            <a:defRPr sz="1100">
              <a:solidFill>
                <a:schemeClr val="tx1"/>
              </a:solidFill>
              <a:latin typeface="+mn-lt"/>
              <a:ea typeface="+mn-ea"/>
              <a:cs typeface="+mn-cs"/>
            </a:defRPr>
          </a:lvl4pPr>
          <a:lvl5pPr marL="1828800" indent="0">
            <a:defRPr sz="1100">
              <a:solidFill>
                <a:schemeClr val="tx1"/>
              </a:solidFill>
              <a:latin typeface="+mn-lt"/>
              <a:ea typeface="+mn-ea"/>
              <a:cs typeface="+mn-cs"/>
            </a:defRPr>
          </a:lvl5pPr>
          <a:lvl6pPr marL="2286000" indent="0">
            <a:defRPr sz="1100">
              <a:solidFill>
                <a:schemeClr val="tx1"/>
              </a:solidFill>
              <a:latin typeface="+mn-lt"/>
              <a:ea typeface="+mn-ea"/>
              <a:cs typeface="+mn-cs"/>
            </a:defRPr>
          </a:lvl6pPr>
          <a:lvl7pPr marL="2743200" indent="0">
            <a:defRPr sz="1100">
              <a:solidFill>
                <a:schemeClr val="tx1"/>
              </a:solidFill>
              <a:latin typeface="+mn-lt"/>
              <a:ea typeface="+mn-ea"/>
              <a:cs typeface="+mn-cs"/>
            </a:defRPr>
          </a:lvl7pPr>
          <a:lvl8pPr marL="3200400" indent="0">
            <a:defRPr sz="1100">
              <a:solidFill>
                <a:schemeClr val="tx1"/>
              </a:solidFill>
              <a:latin typeface="+mn-lt"/>
              <a:ea typeface="+mn-ea"/>
              <a:cs typeface="+mn-cs"/>
            </a:defRPr>
          </a:lvl8pPr>
          <a:lvl9pPr marL="3657600" indent="0">
            <a:defRPr sz="1100">
              <a:solidFill>
                <a:schemeClr val="tx1"/>
              </a:solidFill>
              <a:latin typeface="+mn-lt"/>
              <a:ea typeface="+mn-ea"/>
              <a:cs typeface="+mn-cs"/>
            </a:defRPr>
          </a:lvl9pPr>
        </a:lstStyle>
        <a:p xmlns:a="http://schemas.openxmlformats.org/drawingml/2006/main">
          <a:endParaRPr lang="en-US" kern="1200"/>
        </a:p>
      </cdr:txBody>
    </cdr:sp>
  </cdr:relSizeAnchor>
  <cdr:relSizeAnchor xmlns:cdr="http://schemas.openxmlformats.org/drawingml/2006/chartDrawing">
    <cdr:from>
      <cdr:x>0.75025</cdr:x>
      <cdr:y>0.47547</cdr:y>
    </cdr:from>
    <cdr:to>
      <cdr:x>0.78934</cdr:x>
      <cdr:y>0.51733</cdr:y>
    </cdr:to>
    <cdr:cxnSp macro="">
      <cdr:nvCxnSpPr>
        <cdr:cNvPr id="20" name="Straight Arrow Connector 19">
          <a:extLst xmlns:a="http://schemas.openxmlformats.org/drawingml/2006/main">
            <a:ext uri="{FF2B5EF4-FFF2-40B4-BE49-F238E27FC236}">
              <a16:creationId xmlns:a16="http://schemas.microsoft.com/office/drawing/2014/main" id="{C002DCF8-CA51-7F45-9089-347045548DA0}"/>
            </a:ext>
          </a:extLst>
        </cdr:cNvPr>
        <cdr:cNvCxnSpPr/>
      </cdr:nvCxnSpPr>
      <cdr:spPr>
        <a:xfrm xmlns:a="http://schemas.openxmlformats.org/drawingml/2006/main" flipV="1">
          <a:off x="6510191" y="2995710"/>
          <a:ext cx="339198" cy="263738"/>
        </a:xfrm>
        <a:prstGeom xmlns:a="http://schemas.openxmlformats.org/drawingml/2006/main" prst="straightConnector1">
          <a:avLst/>
        </a:prstGeom>
        <a:ln xmlns:a="http://schemas.openxmlformats.org/drawingml/2006/main">
          <a:solidFill>
            <a:srgbClr val="C00000"/>
          </a:solidFill>
          <a:tailEnd type="triangle"/>
        </a:ln>
      </cdr:spPr>
      <cdr:style>
        <a:lnRef xmlns:a="http://schemas.openxmlformats.org/drawingml/2006/main" idx="1">
          <a:schemeClr val="accent1"/>
        </a:lnRef>
        <a:fillRef xmlns:a="http://schemas.openxmlformats.org/drawingml/2006/main" idx="0">
          <a:schemeClr val="accent1"/>
        </a:fillRef>
        <a:effectRef xmlns:a="http://schemas.openxmlformats.org/drawingml/2006/main" idx="0">
          <a:schemeClr val="accent1"/>
        </a:effectRef>
        <a:fontRef xmlns:a="http://schemas.openxmlformats.org/drawingml/2006/main" idx="minor">
          <a:schemeClr val="tx1"/>
        </a:fontRef>
      </cdr:style>
    </cdr:cxnSp>
  </cdr:relSizeAnchor>
  <cdr:relSizeAnchor xmlns:cdr="http://schemas.openxmlformats.org/drawingml/2006/chartDrawing">
    <cdr:from>
      <cdr:x>0.73396</cdr:x>
      <cdr:y>0.27991</cdr:y>
    </cdr:from>
    <cdr:to>
      <cdr:x>0.83917</cdr:x>
      <cdr:y>0.34093</cdr:y>
    </cdr:to>
    <cdr:sp macro="" textlink="">
      <cdr:nvSpPr>
        <cdr:cNvPr id="21" name="TextBox 1">
          <a:extLst xmlns:a="http://schemas.openxmlformats.org/drawingml/2006/main">
            <a:ext uri="{FF2B5EF4-FFF2-40B4-BE49-F238E27FC236}">
              <a16:creationId xmlns:a16="http://schemas.microsoft.com/office/drawing/2014/main" id="{AB089D92-E1A3-C92F-C256-A0C37C5F3A19}"/>
            </a:ext>
          </a:extLst>
        </cdr:cNvPr>
        <cdr:cNvSpPr txBox="1"/>
      </cdr:nvSpPr>
      <cdr:spPr>
        <a:xfrm xmlns:a="http://schemas.openxmlformats.org/drawingml/2006/main">
          <a:off x="6368837" y="1763556"/>
          <a:ext cx="912945" cy="384456"/>
        </a:xfrm>
        <a:prstGeom xmlns:a="http://schemas.openxmlformats.org/drawingml/2006/main" prst="rect">
          <a:avLst/>
        </a:prstGeom>
      </cdr:spPr>
      <cdr:txBody>
        <a:bodyPr xmlns:a="http://schemas.openxmlformats.org/drawingml/2006/main" wrap="non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lgn="ctr"/>
          <a:r>
            <a:rPr lang="en-US" sz="1200" kern="1200">
              <a:solidFill>
                <a:srgbClr val="C00000"/>
              </a:solidFill>
              <a:latin typeface="Arial" panose="020B0604020202020204" pitchFamily="34" charset="0"/>
              <a:cs typeface="Arial" panose="020B0604020202020204" pitchFamily="34" charset="0"/>
            </a:rPr>
            <a:t>No-tariff</a:t>
          </a:r>
        </a:p>
        <a:p xmlns:a="http://schemas.openxmlformats.org/drawingml/2006/main">
          <a:pPr algn="ctr"/>
          <a:r>
            <a:rPr lang="en-US" sz="1200" kern="1200">
              <a:solidFill>
                <a:srgbClr val="C00000"/>
              </a:solidFill>
              <a:latin typeface="Arial" panose="020B0604020202020204" pitchFamily="34" charset="0"/>
              <a:cs typeface="Arial" panose="020B0604020202020204" pitchFamily="34" charset="0"/>
            </a:rPr>
            <a:t>exports</a:t>
          </a:r>
        </a:p>
      </cdr:txBody>
    </cdr:sp>
  </cdr:relSizeAnchor>
  <cdr:relSizeAnchor xmlns:cdr="http://schemas.openxmlformats.org/drawingml/2006/chartDrawing">
    <cdr:from>
      <cdr:x>0.7682</cdr:x>
      <cdr:y>0.45883</cdr:y>
    </cdr:from>
    <cdr:to>
      <cdr:x>0.80747</cdr:x>
      <cdr:y>0.47018</cdr:y>
    </cdr:to>
    <cdr:sp macro="" textlink="">
      <cdr:nvSpPr>
        <cdr:cNvPr id="23" name="Left Brace 22">
          <a:extLst xmlns:a="http://schemas.openxmlformats.org/drawingml/2006/main">
            <a:ext uri="{FF2B5EF4-FFF2-40B4-BE49-F238E27FC236}">
              <a16:creationId xmlns:a16="http://schemas.microsoft.com/office/drawing/2014/main" id="{39558C93-A02A-4BB9-7B88-9C0A7089878C}"/>
            </a:ext>
          </a:extLst>
        </cdr:cNvPr>
        <cdr:cNvSpPr/>
      </cdr:nvSpPr>
      <cdr:spPr>
        <a:xfrm xmlns:a="http://schemas.openxmlformats.org/drawingml/2006/main" rot="16200000">
          <a:off x="6800538" y="2756227"/>
          <a:ext cx="71511" cy="340760"/>
        </a:xfrm>
        <a:prstGeom xmlns:a="http://schemas.openxmlformats.org/drawingml/2006/main" prst="leftBrace">
          <a:avLst/>
        </a:prstGeom>
        <a:ln xmlns:a="http://schemas.openxmlformats.org/drawingml/2006/main">
          <a:solidFill>
            <a:srgbClr val="C00000"/>
          </a:solidFill>
        </a:ln>
      </cdr:spPr>
      <cdr:style>
        <a:lnRef xmlns:a="http://schemas.openxmlformats.org/drawingml/2006/main" idx="1">
          <a:schemeClr val="accent1"/>
        </a:lnRef>
        <a:fillRef xmlns:a="http://schemas.openxmlformats.org/drawingml/2006/main" idx="0">
          <a:schemeClr val="accent1"/>
        </a:fillRef>
        <a:effectRef xmlns:a="http://schemas.openxmlformats.org/drawingml/2006/main" idx="0">
          <a:schemeClr val="accent1"/>
        </a:effectRef>
        <a:fontRef xmlns:a="http://schemas.openxmlformats.org/drawingml/2006/main" idx="minor">
          <a:schemeClr val="tx1"/>
        </a:fontRef>
      </cdr:style>
      <cdr:txBody>
        <a:bodyPr xmlns:a="http://schemas.openxmlformats.org/drawingml/2006/main"/>
        <a:lstStyle xmlns:a="http://schemas.openxmlformats.org/drawingml/2006/main">
          <a:lvl1pPr marL="0" indent="0">
            <a:defRPr sz="1100">
              <a:solidFill>
                <a:schemeClr val="tx1"/>
              </a:solidFill>
              <a:latin typeface="+mn-lt"/>
              <a:ea typeface="+mn-ea"/>
              <a:cs typeface="+mn-cs"/>
            </a:defRPr>
          </a:lvl1pPr>
          <a:lvl2pPr marL="457200" indent="0">
            <a:defRPr sz="1100">
              <a:solidFill>
                <a:schemeClr val="tx1"/>
              </a:solidFill>
              <a:latin typeface="+mn-lt"/>
              <a:ea typeface="+mn-ea"/>
              <a:cs typeface="+mn-cs"/>
            </a:defRPr>
          </a:lvl2pPr>
          <a:lvl3pPr marL="914400" indent="0">
            <a:defRPr sz="1100">
              <a:solidFill>
                <a:schemeClr val="tx1"/>
              </a:solidFill>
              <a:latin typeface="+mn-lt"/>
              <a:ea typeface="+mn-ea"/>
              <a:cs typeface="+mn-cs"/>
            </a:defRPr>
          </a:lvl3pPr>
          <a:lvl4pPr marL="1371600" indent="0">
            <a:defRPr sz="1100">
              <a:solidFill>
                <a:schemeClr val="tx1"/>
              </a:solidFill>
              <a:latin typeface="+mn-lt"/>
              <a:ea typeface="+mn-ea"/>
              <a:cs typeface="+mn-cs"/>
            </a:defRPr>
          </a:lvl4pPr>
          <a:lvl5pPr marL="1828800" indent="0">
            <a:defRPr sz="1100">
              <a:solidFill>
                <a:schemeClr val="tx1"/>
              </a:solidFill>
              <a:latin typeface="+mn-lt"/>
              <a:ea typeface="+mn-ea"/>
              <a:cs typeface="+mn-cs"/>
            </a:defRPr>
          </a:lvl5pPr>
          <a:lvl6pPr marL="2286000" indent="0">
            <a:defRPr sz="1100">
              <a:solidFill>
                <a:schemeClr val="tx1"/>
              </a:solidFill>
              <a:latin typeface="+mn-lt"/>
              <a:ea typeface="+mn-ea"/>
              <a:cs typeface="+mn-cs"/>
            </a:defRPr>
          </a:lvl6pPr>
          <a:lvl7pPr marL="2743200" indent="0">
            <a:defRPr sz="1100">
              <a:solidFill>
                <a:schemeClr val="tx1"/>
              </a:solidFill>
              <a:latin typeface="+mn-lt"/>
              <a:ea typeface="+mn-ea"/>
              <a:cs typeface="+mn-cs"/>
            </a:defRPr>
          </a:lvl7pPr>
          <a:lvl8pPr marL="3200400" indent="0">
            <a:defRPr sz="1100">
              <a:solidFill>
                <a:schemeClr val="tx1"/>
              </a:solidFill>
              <a:latin typeface="+mn-lt"/>
              <a:ea typeface="+mn-ea"/>
              <a:cs typeface="+mn-cs"/>
            </a:defRPr>
          </a:lvl8pPr>
          <a:lvl9pPr marL="3657600" indent="0">
            <a:defRPr sz="1100">
              <a:solidFill>
                <a:schemeClr val="tx1"/>
              </a:solidFill>
              <a:latin typeface="+mn-lt"/>
              <a:ea typeface="+mn-ea"/>
              <a:cs typeface="+mn-cs"/>
            </a:defRPr>
          </a:lvl9pPr>
        </a:lstStyle>
        <a:p xmlns:a="http://schemas.openxmlformats.org/drawingml/2006/main">
          <a:endParaRPr lang="en-US" kern="1200"/>
        </a:p>
      </cdr:txBody>
    </cdr:sp>
  </cdr:relSizeAnchor>
  <cdr:relSizeAnchor xmlns:cdr="http://schemas.openxmlformats.org/drawingml/2006/chartDrawing">
    <cdr:from>
      <cdr:x>0.67856</cdr:x>
      <cdr:y>0.51153</cdr:y>
    </cdr:from>
    <cdr:to>
      <cdr:x>0.78377</cdr:x>
      <cdr:y>0.57255</cdr:y>
    </cdr:to>
    <cdr:sp macro="" textlink="">
      <cdr:nvSpPr>
        <cdr:cNvPr id="25" name="TextBox 1">
          <a:extLst xmlns:a="http://schemas.openxmlformats.org/drawingml/2006/main">
            <a:ext uri="{FF2B5EF4-FFF2-40B4-BE49-F238E27FC236}">
              <a16:creationId xmlns:a16="http://schemas.microsoft.com/office/drawing/2014/main" id="{476527A9-A4C7-4285-5F1E-9D71106CBFDB}"/>
            </a:ext>
          </a:extLst>
        </cdr:cNvPr>
        <cdr:cNvSpPr txBox="1"/>
      </cdr:nvSpPr>
      <cdr:spPr>
        <a:xfrm xmlns:a="http://schemas.openxmlformats.org/drawingml/2006/main">
          <a:off x="5888136" y="3222887"/>
          <a:ext cx="912945" cy="384455"/>
        </a:xfrm>
        <a:prstGeom xmlns:a="http://schemas.openxmlformats.org/drawingml/2006/main" prst="rect">
          <a:avLst/>
        </a:prstGeom>
      </cdr:spPr>
      <cdr:txBody>
        <a:bodyPr xmlns:a="http://schemas.openxmlformats.org/drawingml/2006/main" wrap="non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lgn="ctr"/>
          <a:r>
            <a:rPr lang="en-US" sz="1200" kern="1200">
              <a:solidFill>
                <a:srgbClr val="C00000"/>
              </a:solidFill>
              <a:latin typeface="Arial" panose="020B0604020202020204" pitchFamily="34" charset="0"/>
              <a:cs typeface="Arial" panose="020B0604020202020204" pitchFamily="34" charset="0"/>
            </a:rPr>
            <a:t>Post-tariff</a:t>
          </a:r>
        </a:p>
        <a:p xmlns:a="http://schemas.openxmlformats.org/drawingml/2006/main">
          <a:pPr algn="ctr"/>
          <a:r>
            <a:rPr lang="en-US" sz="1200" kern="1200">
              <a:solidFill>
                <a:srgbClr val="C00000"/>
              </a:solidFill>
              <a:latin typeface="Arial" panose="020B0604020202020204" pitchFamily="34" charset="0"/>
              <a:cs typeface="Arial" panose="020B0604020202020204" pitchFamily="34" charset="0"/>
            </a:rPr>
            <a:t>exports</a:t>
          </a:r>
        </a:p>
      </cdr:txBody>
    </cdr:sp>
  </cdr:relSizeAnchor>
  <cdr:relSizeAnchor xmlns:cdr="http://schemas.openxmlformats.org/drawingml/2006/chartDrawing">
    <cdr:from>
      <cdr:x>0.78757</cdr:x>
      <cdr:y>0.34786</cdr:y>
    </cdr:from>
    <cdr:to>
      <cdr:x>0.79053</cdr:x>
      <cdr:y>0.39251</cdr:y>
    </cdr:to>
    <cdr:cxnSp macro="">
      <cdr:nvCxnSpPr>
        <cdr:cNvPr id="9" name="Straight Arrow Connector 8">
          <a:extLst xmlns:a="http://schemas.openxmlformats.org/drawingml/2006/main">
            <a:ext uri="{FF2B5EF4-FFF2-40B4-BE49-F238E27FC236}">
              <a16:creationId xmlns:a16="http://schemas.microsoft.com/office/drawing/2014/main" id="{FC577B14-BA5E-4168-F3B2-EE49F46C1027}"/>
            </a:ext>
          </a:extLst>
        </cdr:cNvPr>
        <cdr:cNvCxnSpPr/>
      </cdr:nvCxnSpPr>
      <cdr:spPr>
        <a:xfrm xmlns:a="http://schemas.openxmlformats.org/drawingml/2006/main">
          <a:off x="6834056" y="2191694"/>
          <a:ext cx="25685" cy="281316"/>
        </a:xfrm>
        <a:prstGeom xmlns:a="http://schemas.openxmlformats.org/drawingml/2006/main" prst="straightConnector1">
          <a:avLst/>
        </a:prstGeom>
        <a:ln xmlns:a="http://schemas.openxmlformats.org/drawingml/2006/main">
          <a:solidFill>
            <a:srgbClr val="C00000"/>
          </a:solidFill>
          <a:tailEnd type="triangle"/>
        </a:ln>
      </cdr:spPr>
      <cdr:style>
        <a:lnRef xmlns:a="http://schemas.openxmlformats.org/drawingml/2006/main" idx="1">
          <a:schemeClr val="accent1"/>
        </a:lnRef>
        <a:fillRef xmlns:a="http://schemas.openxmlformats.org/drawingml/2006/main" idx="0">
          <a:schemeClr val="accent1"/>
        </a:fillRef>
        <a:effectRef xmlns:a="http://schemas.openxmlformats.org/drawingml/2006/main" idx="0">
          <a:schemeClr val="accent1"/>
        </a:effectRef>
        <a:fontRef xmlns:a="http://schemas.openxmlformats.org/drawingml/2006/main" idx="minor">
          <a:schemeClr val="tx1"/>
        </a:fontRef>
      </cdr:style>
    </cdr:cxnSp>
  </cdr:relSizeAnchor>
  <cdr:relSizeAnchor xmlns:cdr="http://schemas.openxmlformats.org/drawingml/2006/chartDrawing">
    <cdr:from>
      <cdr:x>0.66264</cdr:x>
      <cdr:y>0.37171</cdr:y>
    </cdr:from>
    <cdr:to>
      <cdr:x>0.67875</cdr:x>
      <cdr:y>0.45076</cdr:y>
    </cdr:to>
    <cdr:sp macro="" textlink="">
      <cdr:nvSpPr>
        <cdr:cNvPr id="12" name="Left Brace 11">
          <a:extLst xmlns:a="http://schemas.openxmlformats.org/drawingml/2006/main">
            <a:ext uri="{FF2B5EF4-FFF2-40B4-BE49-F238E27FC236}">
              <a16:creationId xmlns:a16="http://schemas.microsoft.com/office/drawing/2014/main" id="{606EE063-DDC1-95B1-FF05-E143262027E1}"/>
            </a:ext>
          </a:extLst>
        </cdr:cNvPr>
        <cdr:cNvSpPr/>
      </cdr:nvSpPr>
      <cdr:spPr>
        <a:xfrm xmlns:a="http://schemas.openxmlformats.org/drawingml/2006/main" rot="10800000">
          <a:off x="5749953" y="2341927"/>
          <a:ext cx="139817" cy="498096"/>
        </a:xfrm>
        <a:prstGeom xmlns:a="http://schemas.openxmlformats.org/drawingml/2006/main" prst="leftBrace">
          <a:avLst/>
        </a:prstGeom>
        <a:ln xmlns:a="http://schemas.openxmlformats.org/drawingml/2006/main" w="38100">
          <a:solidFill>
            <a:schemeClr val="accent2"/>
          </a:solidFill>
        </a:ln>
      </cdr:spPr>
      <cdr:style>
        <a:lnRef xmlns:a="http://schemas.openxmlformats.org/drawingml/2006/main" idx="1">
          <a:schemeClr val="accent1"/>
        </a:lnRef>
        <a:fillRef xmlns:a="http://schemas.openxmlformats.org/drawingml/2006/main" idx="0">
          <a:schemeClr val="accent1"/>
        </a:fillRef>
        <a:effectRef xmlns:a="http://schemas.openxmlformats.org/drawingml/2006/main" idx="0">
          <a:schemeClr val="accent1"/>
        </a:effectRef>
        <a:fontRef xmlns:a="http://schemas.openxmlformats.org/drawingml/2006/main" idx="minor">
          <a:schemeClr val="tx1"/>
        </a:fontRef>
      </cdr:style>
      <cdr:txBody>
        <a:bodyPr xmlns:a="http://schemas.openxmlformats.org/drawingml/2006/main" vertOverflow="clip"/>
        <a:lstStyle xmlns:a="http://schemas.openxmlformats.org/drawingml/2006/main"/>
        <a:p xmlns:a="http://schemas.openxmlformats.org/drawingml/2006/main">
          <a:endParaRPr lang="en-US" kern="1200"/>
        </a:p>
      </cdr:txBody>
    </cdr:sp>
  </cdr:relSizeAnchor>
  <cdr:relSizeAnchor xmlns:cdr="http://schemas.openxmlformats.org/drawingml/2006/chartDrawing">
    <cdr:from>
      <cdr:x>0.67875</cdr:x>
      <cdr:y>0.26352</cdr:y>
    </cdr:from>
    <cdr:to>
      <cdr:x>0.70091</cdr:x>
      <cdr:y>0.40777</cdr:y>
    </cdr:to>
    <cdr:cxnSp macro="">
      <cdr:nvCxnSpPr>
        <cdr:cNvPr id="14" name="Straight Arrow Connector 13">
          <a:extLst xmlns:a="http://schemas.openxmlformats.org/drawingml/2006/main">
            <a:ext uri="{FF2B5EF4-FFF2-40B4-BE49-F238E27FC236}">
              <a16:creationId xmlns:a16="http://schemas.microsoft.com/office/drawing/2014/main" id="{CBC11046-DE1D-6D5E-EE65-C77D7BD77039}"/>
            </a:ext>
          </a:extLst>
        </cdr:cNvPr>
        <cdr:cNvCxnSpPr/>
      </cdr:nvCxnSpPr>
      <cdr:spPr>
        <a:xfrm xmlns:a="http://schemas.openxmlformats.org/drawingml/2006/main" flipH="1">
          <a:off x="5889771" y="1660321"/>
          <a:ext cx="192247" cy="908807"/>
        </a:xfrm>
        <a:prstGeom xmlns:a="http://schemas.openxmlformats.org/drawingml/2006/main" prst="straightConnector1">
          <a:avLst/>
        </a:prstGeom>
        <a:ln xmlns:a="http://schemas.openxmlformats.org/drawingml/2006/main">
          <a:tailEnd type="triangle"/>
        </a:ln>
      </cdr:spPr>
      <cdr:style>
        <a:lnRef xmlns:a="http://schemas.openxmlformats.org/drawingml/2006/main" idx="1">
          <a:schemeClr val="accent2"/>
        </a:lnRef>
        <a:fillRef xmlns:a="http://schemas.openxmlformats.org/drawingml/2006/main" idx="0">
          <a:schemeClr val="accent2"/>
        </a:fillRef>
        <a:effectRef xmlns:a="http://schemas.openxmlformats.org/drawingml/2006/main" idx="0">
          <a:schemeClr val="accent2"/>
        </a:effectRef>
        <a:fontRef xmlns:a="http://schemas.openxmlformats.org/drawingml/2006/main" idx="minor">
          <a:schemeClr val="tx1"/>
        </a:fontRef>
      </cdr:style>
    </cdr:cxnSp>
  </cdr:relSizeAnchor>
  <cdr:relSizeAnchor xmlns:cdr="http://schemas.openxmlformats.org/drawingml/2006/chartDrawing">
    <cdr:from>
      <cdr:x>0.69889</cdr:x>
      <cdr:y>0.20804</cdr:y>
    </cdr:from>
    <cdr:to>
      <cdr:x>0.83484</cdr:x>
      <cdr:y>0.29126</cdr:y>
    </cdr:to>
    <cdr:sp macro="" textlink="">
      <cdr:nvSpPr>
        <cdr:cNvPr id="13" name="TextBox 12">
          <a:extLst xmlns:a="http://schemas.openxmlformats.org/drawingml/2006/main">
            <a:ext uri="{FF2B5EF4-FFF2-40B4-BE49-F238E27FC236}">
              <a16:creationId xmlns:a16="http://schemas.microsoft.com/office/drawing/2014/main" id="{1FEF476E-1911-8F3B-B796-193D9F795B40}"/>
            </a:ext>
          </a:extLst>
        </cdr:cNvPr>
        <cdr:cNvSpPr txBox="1"/>
      </cdr:nvSpPr>
      <cdr:spPr>
        <a:xfrm xmlns:a="http://schemas.openxmlformats.org/drawingml/2006/main">
          <a:off x="6064521" y="1310752"/>
          <a:ext cx="1179721" cy="524340"/>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r>
            <a:rPr lang="en-US" sz="1200" kern="1200">
              <a:solidFill>
                <a:schemeClr val="accent2"/>
              </a:solidFill>
              <a:latin typeface="Arial" panose="020B0604020202020204" pitchFamily="34" charset="0"/>
              <a:cs typeface="Arial" panose="020B0604020202020204" pitchFamily="34" charset="0"/>
            </a:rPr>
            <a:t>Ad valorem tariff</a:t>
          </a:r>
        </a:p>
      </cdr:txBody>
    </cdr:sp>
  </cdr:relSizeAnchor>
  <cdr:relSizeAnchor xmlns:cdr="http://schemas.openxmlformats.org/drawingml/2006/chartDrawing">
    <cdr:from>
      <cdr:x>0.56477</cdr:x>
      <cdr:y>0.38196</cdr:y>
    </cdr:from>
    <cdr:to>
      <cdr:x>0.56477</cdr:x>
      <cdr:y>0.41247</cdr:y>
    </cdr:to>
    <cdr:cxnSp macro="">
      <cdr:nvCxnSpPr>
        <cdr:cNvPr id="17" name="Straight Arrow Connector 16">
          <a:extLst xmlns:a="http://schemas.openxmlformats.org/drawingml/2006/main">
            <a:ext uri="{FF2B5EF4-FFF2-40B4-BE49-F238E27FC236}">
              <a16:creationId xmlns:a16="http://schemas.microsoft.com/office/drawing/2014/main" id="{4A385524-58A1-3496-9702-1C92895534C5}"/>
            </a:ext>
          </a:extLst>
        </cdr:cNvPr>
        <cdr:cNvCxnSpPr/>
      </cdr:nvCxnSpPr>
      <cdr:spPr>
        <a:xfrm xmlns:a="http://schemas.openxmlformats.org/drawingml/2006/main" flipV="1">
          <a:off x="4900697" y="2406542"/>
          <a:ext cx="0" cy="192237"/>
        </a:xfrm>
        <a:prstGeom xmlns:a="http://schemas.openxmlformats.org/drawingml/2006/main" prst="straightConnector1">
          <a:avLst/>
        </a:prstGeom>
        <a:ln xmlns:a="http://schemas.openxmlformats.org/drawingml/2006/main" w="15875">
          <a:solidFill>
            <a:schemeClr val="accent5">
              <a:lumMod val="75000"/>
            </a:schemeClr>
          </a:solidFill>
          <a:tailEnd type="triangle"/>
        </a:ln>
      </cdr:spPr>
      <cdr:style>
        <a:lnRef xmlns:a="http://schemas.openxmlformats.org/drawingml/2006/main" idx="1">
          <a:schemeClr val="dk1"/>
        </a:lnRef>
        <a:fillRef xmlns:a="http://schemas.openxmlformats.org/drawingml/2006/main" idx="0">
          <a:schemeClr val="dk1"/>
        </a:fillRef>
        <a:effectRef xmlns:a="http://schemas.openxmlformats.org/drawingml/2006/main" idx="0">
          <a:schemeClr val="dk1"/>
        </a:effectRef>
        <a:fontRef xmlns:a="http://schemas.openxmlformats.org/drawingml/2006/main" idx="minor">
          <a:schemeClr val="tx1"/>
        </a:fontRef>
      </cdr:style>
    </cdr:cxnSp>
  </cdr:relSizeAnchor>
</c:userShapes>
</file>

<file path=xl/drawings/drawing20.xml><?xml version="1.0" encoding="utf-8"?>
<c:userShapes xmlns:c="http://schemas.openxmlformats.org/drawingml/2006/chart">
  <cdr:relSizeAnchor xmlns:cdr="http://schemas.openxmlformats.org/drawingml/2006/chartDrawing">
    <cdr:from>
      <cdr:x>0.47882</cdr:x>
      <cdr:y>0</cdr:y>
    </cdr:from>
    <cdr:to>
      <cdr:x>1</cdr:x>
      <cdr:y>1</cdr:y>
    </cdr:to>
    <cdr:graphicFrame macro="">
      <cdr:nvGraphicFramePr>
        <cdr:cNvPr id="5" name="Chart 1">
          <a:extLst xmlns:a="http://schemas.openxmlformats.org/drawingml/2006/main">
            <a:ext uri="{FF2B5EF4-FFF2-40B4-BE49-F238E27FC236}">
              <a16:creationId xmlns:a16="http://schemas.microsoft.com/office/drawing/2014/main" id="{4E5BC754-B0BE-6C64-DEE7-B17EB7E89102}"/>
            </a:ext>
          </a:extLst>
        </cdr:cNvPr>
        <cdr:cNvGraphicFramePr/>
      </cdr:nvGraphicFramePr>
      <cdr:xfrm>
        <a:off xmlns:a="http://schemas.openxmlformats.org/drawingml/2006/main" x="0" y="0"/>
        <a:ext xmlns:a="http://schemas.openxmlformats.org/drawingml/2006/main" cx="0" cy="0"/>
      </cdr:xfrm>
      <a:graphic xmlns:a="http://schemas.openxmlformats.org/drawingml/2006/main">
        <a:graphicData uri="http://schemas.openxmlformats.org/drawingml/2006/chart">
          <c:chart xmlns:c="http://schemas.openxmlformats.org/drawingml/2006/chart" xmlns:r="http://schemas.openxmlformats.org/officeDocument/2006/relationships" r:id="rId1"/>
        </a:graphicData>
      </a:graphic>
    </cdr:graphicFrame>
  </cdr:relSizeAnchor>
  <cdr:relSizeAnchor xmlns:cdr="http://schemas.openxmlformats.org/drawingml/2006/chartDrawing">
    <cdr:from>
      <cdr:x>0.00293</cdr:x>
      <cdr:y>0.14147</cdr:y>
    </cdr:from>
    <cdr:to>
      <cdr:x>0.1486</cdr:x>
      <cdr:y>0.17393</cdr:y>
    </cdr:to>
    <cdr:sp macro="" textlink="">
      <cdr:nvSpPr>
        <cdr:cNvPr id="6" name="TextBox 4"/>
        <cdr:cNvSpPr txBox="1"/>
      </cdr:nvSpPr>
      <cdr:spPr>
        <a:xfrm xmlns:a="http://schemas.openxmlformats.org/drawingml/2006/main">
          <a:off x="27783" y="759428"/>
          <a:ext cx="1380560" cy="174245"/>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square" lIns="0" tIns="0" rIns="0" bIns="0" rtlCol="0" anchor="t"/>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l"/>
          <a:r>
            <a:rPr lang="en-US" sz="1200">
              <a:solidFill>
                <a:srgbClr val="000000"/>
              </a:solidFill>
              <a:latin typeface="Arial" panose="020B0604020202020204" pitchFamily="34" charset="0"/>
              <a:cs typeface="Arial" panose="020B0604020202020204" pitchFamily="34" charset="0"/>
            </a:rPr>
            <a:t>States</a:t>
          </a:r>
        </a:p>
      </cdr:txBody>
    </cdr:sp>
  </cdr:relSizeAnchor>
  <cdr:relSizeAnchor xmlns:cdr="http://schemas.openxmlformats.org/drawingml/2006/chartDrawing">
    <cdr:from>
      <cdr:x>0.00469</cdr:x>
      <cdr:y>0.87579</cdr:y>
    </cdr:from>
    <cdr:to>
      <cdr:x>0.99321</cdr:x>
      <cdr:y>1</cdr:y>
    </cdr:to>
    <cdr:sp macro="" textlink="">
      <cdr:nvSpPr>
        <cdr:cNvPr id="8" name="TextBox 5"/>
        <cdr:cNvSpPr txBox="1"/>
      </cdr:nvSpPr>
      <cdr:spPr>
        <a:xfrm xmlns:a="http://schemas.openxmlformats.org/drawingml/2006/main">
          <a:off x="44449" y="4701268"/>
          <a:ext cx="9368575" cy="666750"/>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square" lIns="0" tIns="0" rIns="0" bIns="0" rtlCol="0" anchor="ct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nSpc>
              <a:spcPct val="100000"/>
            </a:lnSpc>
            <a:spcAft>
              <a:spcPts val="200"/>
            </a:spcAft>
          </a:pPr>
          <a:r>
            <a:rPr lang="en-US" sz="1100" b="0" i="0" kern="900" baseline="0">
              <a:solidFill>
                <a:srgbClr val="000000"/>
              </a:solidFill>
              <a:effectLst/>
              <a:latin typeface="Arial" panose="020B0604020202020204" pitchFamily="34" charset="0"/>
              <a:ea typeface="+mn-ea"/>
              <a:cs typeface="Arial" panose="020B0604020202020204" pitchFamily="34" charset="0"/>
            </a:rPr>
            <a:t>NOTE: The chart shows the decomposition of changes in private consumption across U.S. states into contributions from real factor income (excluding transfers) and tariff revenue, following the same framework as in Chart 3. Results are reported for two scenarios: tighter rules of origin (ROO) and an alternative coordination arrangement in which Canada and Mexico broadly align tariffs with the U.S. across third countries. </a:t>
          </a:r>
        </a:p>
        <a:p xmlns:a="http://schemas.openxmlformats.org/drawingml/2006/main">
          <a:pPr>
            <a:lnSpc>
              <a:spcPct val="100000"/>
            </a:lnSpc>
            <a:spcAft>
              <a:spcPts val="200"/>
            </a:spcAft>
          </a:pPr>
          <a:r>
            <a:rPr lang="en-US" sz="1100" b="0" i="0" kern="900" baseline="0">
              <a:solidFill>
                <a:srgbClr val="000000"/>
              </a:solidFill>
              <a:effectLst/>
              <a:latin typeface="Arial" panose="020B0604020202020204" pitchFamily="34" charset="0"/>
              <a:ea typeface="+mn-ea"/>
              <a:cs typeface="Arial" panose="020B0604020202020204" pitchFamily="34" charset="0"/>
            </a:rPr>
            <a:t>SOURCES: Authors’ calculations based on the model of Santacreu </a:t>
          </a:r>
          <a:r>
            <a:rPr lang="en-US" sz="1100" b="0" i="1" kern="900" baseline="0">
              <a:solidFill>
                <a:srgbClr val="000000"/>
              </a:solidFill>
              <a:effectLst/>
              <a:latin typeface="Arial" panose="020B0604020202020204" pitchFamily="34" charset="0"/>
              <a:ea typeface="+mn-ea"/>
              <a:cs typeface="Arial" panose="020B0604020202020204" pitchFamily="34" charset="0"/>
            </a:rPr>
            <a:t>et al. </a:t>
          </a:r>
          <a:r>
            <a:rPr lang="en-US" sz="1100" b="0" i="0" kern="900" baseline="0">
              <a:solidFill>
                <a:srgbClr val="000000"/>
              </a:solidFill>
              <a:effectLst/>
              <a:latin typeface="Arial" panose="020B0604020202020204" pitchFamily="34" charset="0"/>
              <a:ea typeface="+mn-ea"/>
              <a:cs typeface="Arial" panose="020B0604020202020204" pitchFamily="34" charset="0"/>
            </a:rPr>
            <a:t>(2025).</a:t>
          </a:r>
          <a:endParaRPr lang="en-US" sz="1100" kern="900" baseline="0">
            <a:solidFill>
              <a:srgbClr val="000000"/>
            </a:solidFill>
            <a:effectLst/>
            <a:latin typeface="Arial" panose="020B0604020202020204" pitchFamily="34" charset="0"/>
            <a:cs typeface="Arial" panose="020B0604020202020204" pitchFamily="34" charset="0"/>
          </a:endParaRPr>
        </a:p>
      </cdr:txBody>
    </cdr:sp>
  </cdr:relSizeAnchor>
  <cdr:relSizeAnchor xmlns:cdr="http://schemas.openxmlformats.org/drawingml/2006/chartDrawing">
    <cdr:from>
      <cdr:x>0.72058</cdr:x>
      <cdr:y>0.96775</cdr:y>
    </cdr:from>
    <cdr:to>
      <cdr:x>1</cdr:x>
      <cdr:y>1</cdr:y>
    </cdr:to>
    <cdr:sp macro="" textlink="">
      <cdr:nvSpPr>
        <cdr:cNvPr id="3" name="TextBox 4">
          <a:extLst xmlns:a="http://schemas.openxmlformats.org/drawingml/2006/main">
            <a:ext uri="{FF2B5EF4-FFF2-40B4-BE49-F238E27FC236}">
              <a16:creationId xmlns:a16="http://schemas.microsoft.com/office/drawing/2014/main" id="{DBA556AB-6C2E-8B28-B3B5-DD64E0DFB0C5}"/>
            </a:ext>
          </a:extLst>
        </cdr:cNvPr>
        <cdr:cNvSpPr txBox="1"/>
      </cdr:nvSpPr>
      <cdr:spPr>
        <a:xfrm xmlns:a="http://schemas.openxmlformats.org/drawingml/2006/main">
          <a:off x="6609566" y="5171183"/>
          <a:ext cx="2563009" cy="172342"/>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square" lIns="0" tIns="0" rIns="0" bIns="0" rtlCol="0" anchor="t"/>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r>
            <a:rPr lang="en-US" sz="1100">
              <a:solidFill>
                <a:srgbClr val="000000"/>
              </a:solidFill>
              <a:latin typeface="Montserrat" panose="00000500000000000000" pitchFamily="2" charset="0"/>
              <a:cs typeface="Arial" panose="020B0604020202020204" pitchFamily="34" charset="0"/>
            </a:rPr>
            <a:t>Federal Reserve Bank of Dallas</a:t>
          </a:r>
        </a:p>
      </cdr:txBody>
    </cdr:sp>
  </cdr:relSizeAnchor>
  <cdr:relSizeAnchor xmlns:cdr="http://schemas.openxmlformats.org/drawingml/2006/chartDrawing">
    <cdr:from>
      <cdr:x>0.00535</cdr:x>
      <cdr:y>0.00945</cdr:y>
    </cdr:from>
    <cdr:to>
      <cdr:x>1</cdr:x>
      <cdr:y>0.12294</cdr:y>
    </cdr:to>
    <cdr:sp macro="" textlink="">
      <cdr:nvSpPr>
        <cdr:cNvPr id="2" name="TextBox 1">
          <a:extLst xmlns:a="http://schemas.openxmlformats.org/drawingml/2006/main">
            <a:ext uri="{FF2B5EF4-FFF2-40B4-BE49-F238E27FC236}">
              <a16:creationId xmlns:a16="http://schemas.microsoft.com/office/drawing/2014/main" id="{DC1F8B1F-2C8E-B105-137E-F57D190F53CA}"/>
            </a:ext>
          </a:extLst>
        </cdr:cNvPr>
        <cdr:cNvSpPr txBox="1"/>
      </cdr:nvSpPr>
      <cdr:spPr>
        <a:xfrm xmlns:a="http://schemas.openxmlformats.org/drawingml/2006/main">
          <a:off x="50800" y="50800"/>
          <a:ext cx="9437565" cy="609760"/>
        </a:xfrm>
        <a:prstGeom xmlns:a="http://schemas.openxmlformats.org/drawingml/2006/main" prst="rect">
          <a:avLst/>
        </a:prstGeom>
      </cdr:spPr>
      <cdr:txBody>
        <a:bodyPr xmlns:a="http://schemas.openxmlformats.org/drawingml/2006/main" wrap="square" lIns="0" tIns="0" rIns="0" bIns="0"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rtl="0">
            <a:lnSpc>
              <a:spcPts val="1800"/>
            </a:lnSpc>
          </a:pPr>
          <a:r>
            <a:rPr lang="en-US" sz="1400" b="1" i="0" baseline="0">
              <a:solidFill>
                <a:srgbClr val="2B5280"/>
              </a:solidFill>
              <a:effectLst/>
              <a:latin typeface="Arial" panose="020B0604020202020204" pitchFamily="34" charset="0"/>
              <a:ea typeface="+mn-ea"/>
              <a:cs typeface="Arial" panose="020B0604020202020204" pitchFamily="34" charset="0"/>
            </a:rPr>
            <a:t>Chart 5</a:t>
          </a:r>
          <a:endParaRPr lang="en-US" sz="1400">
            <a:solidFill>
              <a:srgbClr val="2B5280"/>
            </a:solidFill>
            <a:effectLst/>
            <a:latin typeface="Arial" panose="020B0604020202020204" pitchFamily="34" charset="0"/>
            <a:cs typeface="Arial" panose="020B0604020202020204" pitchFamily="34" charset="0"/>
          </a:endParaRPr>
        </a:p>
        <a:p xmlns:a="http://schemas.openxmlformats.org/drawingml/2006/main">
          <a:pPr rtl="0">
            <a:lnSpc>
              <a:spcPts val="1800"/>
            </a:lnSpc>
          </a:pPr>
          <a:r>
            <a:rPr lang="en-US" sz="1400" b="1" i="0" baseline="0">
              <a:solidFill>
                <a:srgbClr val="2B5280"/>
              </a:solidFill>
              <a:effectLst/>
              <a:latin typeface="Arial" panose="020B0604020202020204" pitchFamily="34" charset="0"/>
              <a:ea typeface="+mn-ea"/>
              <a:cs typeface="Arial" panose="020B0604020202020204" pitchFamily="34" charset="0"/>
            </a:rPr>
            <a:t>USMCA scenarios create winners and losers, with sharp state variation under tighter ROO</a:t>
          </a:r>
          <a:endParaRPr lang="en-US" sz="1400">
            <a:solidFill>
              <a:srgbClr val="2B5280"/>
            </a:solidFill>
            <a:effectLst/>
            <a:latin typeface="Arial" panose="020B0604020202020204" pitchFamily="34" charset="0"/>
            <a:cs typeface="Arial" panose="020B0604020202020204" pitchFamily="34" charset="0"/>
          </a:endParaRPr>
        </a:p>
      </cdr:txBody>
    </cdr:sp>
  </cdr:relSizeAnchor>
  <cdr:relSizeAnchor xmlns:cdr="http://schemas.openxmlformats.org/drawingml/2006/chartDrawing">
    <cdr:from>
      <cdr:x>0.2168</cdr:x>
      <cdr:y>0.11719</cdr:y>
    </cdr:from>
    <cdr:to>
      <cdr:x>1</cdr:x>
      <cdr:y>0.15463</cdr:y>
    </cdr:to>
    <cdr:sp macro="" textlink="">
      <cdr:nvSpPr>
        <cdr:cNvPr id="4" name="TextBox 4">
          <a:extLst xmlns:a="http://schemas.openxmlformats.org/drawingml/2006/main">
            <a:ext uri="{FF2B5EF4-FFF2-40B4-BE49-F238E27FC236}">
              <a16:creationId xmlns:a16="http://schemas.microsoft.com/office/drawing/2014/main" id="{332CCA0B-89ED-8C7F-E2B5-73DDB92B64AA}"/>
            </a:ext>
          </a:extLst>
        </cdr:cNvPr>
        <cdr:cNvSpPr txBox="1"/>
      </cdr:nvSpPr>
      <cdr:spPr>
        <a:xfrm xmlns:a="http://schemas.openxmlformats.org/drawingml/2006/main">
          <a:off x="2054679" y="629104"/>
          <a:ext cx="7422696" cy="200932"/>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square" lIns="0" tIns="0" rIns="0" bIns="0" rtlCol="0" anchor="t"/>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l"/>
          <a:r>
            <a:rPr lang="en-US" sz="1200" b="1">
              <a:solidFill>
                <a:srgbClr val="000000"/>
              </a:solidFill>
              <a:latin typeface="Arial" panose="020B0604020202020204" pitchFamily="34" charset="0"/>
              <a:cs typeface="Arial" panose="020B0604020202020204" pitchFamily="34" charset="0"/>
            </a:rPr>
            <a:t>Tighter ROO                                                              Coordinated tariffs ("fortress North America")</a:t>
          </a:r>
        </a:p>
      </cdr:txBody>
    </cdr:sp>
  </cdr:relSizeAnchor>
  <cdr:relSizeAnchor xmlns:cdr="http://schemas.openxmlformats.org/drawingml/2006/chartDrawing">
    <cdr:from>
      <cdr:x>0.20278</cdr:x>
      <cdr:y>0.85103</cdr:y>
    </cdr:from>
    <cdr:to>
      <cdr:x>0.34844</cdr:x>
      <cdr:y>0.88349</cdr:y>
    </cdr:to>
    <cdr:sp macro="" textlink="">
      <cdr:nvSpPr>
        <cdr:cNvPr id="10" name="TextBox 4">
          <a:extLst xmlns:a="http://schemas.openxmlformats.org/drawingml/2006/main">
            <a:ext uri="{FF2B5EF4-FFF2-40B4-BE49-F238E27FC236}">
              <a16:creationId xmlns:a16="http://schemas.microsoft.com/office/drawing/2014/main" id="{D09620D8-B920-1E9D-A6C9-B4BA709A10D2}"/>
            </a:ext>
          </a:extLst>
        </cdr:cNvPr>
        <cdr:cNvSpPr txBox="1"/>
      </cdr:nvSpPr>
      <cdr:spPr>
        <a:xfrm xmlns:a="http://schemas.openxmlformats.org/drawingml/2006/main">
          <a:off x="1921782" y="4568371"/>
          <a:ext cx="1380560" cy="174245"/>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square" lIns="0" tIns="0" rIns="0" bIns="0" rtlCol="0" anchor="t"/>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l"/>
          <a:r>
            <a:rPr lang="en-US" sz="1200">
              <a:solidFill>
                <a:srgbClr val="000000"/>
              </a:solidFill>
              <a:latin typeface="Arial" panose="020B0604020202020204" pitchFamily="34" charset="0"/>
              <a:cs typeface="Arial" panose="020B0604020202020204" pitchFamily="34" charset="0"/>
            </a:rPr>
            <a:t>Percent change</a:t>
          </a:r>
        </a:p>
      </cdr:txBody>
    </cdr:sp>
  </cdr:relSizeAnchor>
</c:userShapes>
</file>

<file path=xl/drawings/drawing21.xml><?xml version="1.0" encoding="utf-8"?>
<c:userShapes xmlns:c="http://schemas.openxmlformats.org/drawingml/2006/chart">
  <cdr:relSizeAnchor xmlns:cdr="http://schemas.openxmlformats.org/drawingml/2006/chartDrawing">
    <cdr:from>
      <cdr:x>0.00287</cdr:x>
      <cdr:y>0.14147</cdr:y>
    </cdr:from>
    <cdr:to>
      <cdr:x>0.28237</cdr:x>
      <cdr:y>0.17393</cdr:y>
    </cdr:to>
    <cdr:sp macro="" textlink="">
      <cdr:nvSpPr>
        <cdr:cNvPr id="6" name="TextBox 4"/>
        <cdr:cNvSpPr txBox="1"/>
      </cdr:nvSpPr>
      <cdr:spPr>
        <a:xfrm xmlns:a="http://schemas.openxmlformats.org/drawingml/2006/main">
          <a:off x="14176" y="759428"/>
          <a:ext cx="1380560" cy="174245"/>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square" lIns="0" tIns="0" rIns="0" bIns="0" rtlCol="0" anchor="t"/>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l"/>
          <a:r>
            <a:rPr lang="en-US" sz="1200">
              <a:solidFill>
                <a:srgbClr val="000000"/>
              </a:solidFill>
              <a:latin typeface="Arial" panose="020B0604020202020204" pitchFamily="34" charset="0"/>
              <a:cs typeface="Arial" panose="020B0604020202020204" pitchFamily="34" charset="0"/>
            </a:rPr>
            <a:t>States</a:t>
          </a:r>
        </a:p>
      </cdr:txBody>
    </cdr:sp>
  </cdr:relSizeAnchor>
  <cdr:relSizeAnchor xmlns:cdr="http://schemas.openxmlformats.org/drawingml/2006/chartDrawing">
    <cdr:from>
      <cdr:x>0.40698</cdr:x>
      <cdr:y>0.8485</cdr:y>
    </cdr:from>
    <cdr:to>
      <cdr:x>0.68648</cdr:x>
      <cdr:y>0.88096</cdr:y>
    </cdr:to>
    <cdr:sp macro="" textlink="">
      <cdr:nvSpPr>
        <cdr:cNvPr id="4" name="TextBox 4">
          <a:extLst xmlns:a="http://schemas.openxmlformats.org/drawingml/2006/main">
            <a:ext uri="{FF2B5EF4-FFF2-40B4-BE49-F238E27FC236}">
              <a16:creationId xmlns:a16="http://schemas.microsoft.com/office/drawing/2014/main" id="{FE9E8CDA-CF54-B2BE-2DA2-997A4D54B7C4}"/>
            </a:ext>
          </a:extLst>
        </cdr:cNvPr>
        <cdr:cNvSpPr txBox="1"/>
      </cdr:nvSpPr>
      <cdr:spPr>
        <a:xfrm xmlns:a="http://schemas.openxmlformats.org/drawingml/2006/main">
          <a:off x="2010229" y="4554764"/>
          <a:ext cx="1380560" cy="174245"/>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square" lIns="0" tIns="0" rIns="0" bIns="0" rtlCol="0" anchor="t"/>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l"/>
          <a:r>
            <a:rPr lang="en-US" sz="1200">
              <a:solidFill>
                <a:srgbClr val="000000"/>
              </a:solidFill>
              <a:latin typeface="Arial" panose="020B0604020202020204" pitchFamily="34" charset="0"/>
              <a:cs typeface="Arial" panose="020B0604020202020204" pitchFamily="34" charset="0"/>
            </a:rPr>
            <a:t>Percent change</a:t>
          </a:r>
        </a:p>
      </cdr:txBody>
    </cdr:sp>
  </cdr:relSizeAnchor>
</c:userShapes>
</file>

<file path=xl/drawings/drawing22.xml><?xml version="1.0" encoding="utf-8"?>
<xdr:wsDr xmlns:xdr="http://schemas.openxmlformats.org/drawingml/2006/spreadsheetDrawing" xmlns:a="http://schemas.openxmlformats.org/drawingml/2006/main">
  <xdr:absoluteAnchor>
    <xdr:pos x="0" y="0"/>
    <xdr:ext cx="9481705" cy="5368636"/>
    <xdr:graphicFrame macro="">
      <xdr:nvGraphicFramePr>
        <xdr:cNvPr id="2" name="Chart 1">
          <a:extLst>
            <a:ext uri="{FF2B5EF4-FFF2-40B4-BE49-F238E27FC236}">
              <a16:creationId xmlns:a16="http://schemas.microsoft.com/office/drawing/2014/main" id="{41D640AD-3E6B-52C3-9ED0-0C515682AFA7}"/>
            </a:ext>
          </a:extLst>
        </xdr:cNvPr>
        <xdr:cNvGraphicFramePr>
          <a:graphicFrameLocks noGrp="1"/>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absoluteAnchor>
</xdr:wsDr>
</file>

<file path=xl/drawings/drawing23.xml><?xml version="1.0" encoding="utf-8"?>
<c:userShapes xmlns:c="http://schemas.openxmlformats.org/drawingml/2006/chart">
  <cdr:relSizeAnchor xmlns:cdr="http://schemas.openxmlformats.org/drawingml/2006/chartDrawing">
    <cdr:from>
      <cdr:x>0</cdr:x>
      <cdr:y>0.45</cdr:y>
    </cdr:from>
    <cdr:to>
      <cdr:x>1</cdr:x>
      <cdr:y>0.95196</cdr:y>
    </cdr:to>
    <cdr:graphicFrame macro="">
      <cdr:nvGraphicFramePr>
        <cdr:cNvPr id="5" name="Chart 1">
          <a:extLst xmlns:a="http://schemas.openxmlformats.org/drawingml/2006/main">
            <a:ext uri="{FF2B5EF4-FFF2-40B4-BE49-F238E27FC236}">
              <a16:creationId xmlns:a16="http://schemas.microsoft.com/office/drawing/2014/main" id="{4E5BC754-B0BE-6C64-DEE7-B17EB7E89102}"/>
            </a:ext>
          </a:extLst>
        </cdr:cNvPr>
        <cdr:cNvGraphicFramePr/>
      </cdr:nvGraphicFramePr>
      <cdr:xfrm>
        <a:off xmlns:a="http://schemas.openxmlformats.org/drawingml/2006/main" x="0" y="0"/>
        <a:ext xmlns:a="http://schemas.openxmlformats.org/drawingml/2006/main" cx="0" cy="0"/>
      </cdr:xfrm>
      <a:graphic xmlns:a="http://schemas.openxmlformats.org/drawingml/2006/main">
        <a:graphicData uri="http://schemas.openxmlformats.org/drawingml/2006/chart">
          <c:chart xmlns:c="http://schemas.openxmlformats.org/drawingml/2006/chart" xmlns:r="http://schemas.openxmlformats.org/officeDocument/2006/relationships" r:id="rId1"/>
        </a:graphicData>
      </a:graphic>
    </cdr:graphicFrame>
  </cdr:relSizeAnchor>
  <cdr:relSizeAnchor xmlns:cdr="http://schemas.openxmlformats.org/drawingml/2006/chartDrawing">
    <cdr:from>
      <cdr:x>0.00548</cdr:x>
      <cdr:y>0.11613</cdr:y>
    </cdr:from>
    <cdr:to>
      <cdr:x>0.44018</cdr:x>
      <cdr:y>0.15323</cdr:y>
    </cdr:to>
    <cdr:sp macro="" textlink="">
      <cdr:nvSpPr>
        <cdr:cNvPr id="6" name="TextBox 4"/>
        <cdr:cNvSpPr txBox="1"/>
      </cdr:nvSpPr>
      <cdr:spPr>
        <a:xfrm xmlns:a="http://schemas.openxmlformats.org/drawingml/2006/main">
          <a:off x="51955" y="623454"/>
          <a:ext cx="4121727" cy="199159"/>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square" lIns="0" tIns="0" rIns="0" bIns="0" rtlCol="0" anchor="t"/>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l"/>
          <a:r>
            <a:rPr lang="en-US" sz="1200">
              <a:solidFill>
                <a:srgbClr val="000000"/>
              </a:solidFill>
              <a:latin typeface="Arial" panose="020B0604020202020204" pitchFamily="34" charset="0"/>
              <a:cs typeface="Arial" panose="020B0604020202020204" pitchFamily="34" charset="0"/>
            </a:rPr>
            <a:t>Percent</a:t>
          </a:r>
          <a:r>
            <a:rPr lang="en-US" sz="1200" baseline="0">
              <a:solidFill>
                <a:srgbClr val="000000"/>
              </a:solidFill>
              <a:latin typeface="Arial" panose="020B0604020202020204" pitchFamily="34" charset="0"/>
              <a:cs typeface="Arial" panose="020B0604020202020204" pitchFamily="34" charset="0"/>
            </a:rPr>
            <a:t> change</a:t>
          </a:r>
          <a:endParaRPr lang="en-US" sz="1200">
            <a:solidFill>
              <a:srgbClr val="000000"/>
            </a:solidFill>
            <a:latin typeface="Arial" panose="020B0604020202020204" pitchFamily="34" charset="0"/>
            <a:cs typeface="Arial" panose="020B0604020202020204" pitchFamily="34" charset="0"/>
          </a:endParaRPr>
        </a:p>
      </cdr:txBody>
    </cdr:sp>
  </cdr:relSizeAnchor>
  <cdr:relSizeAnchor xmlns:cdr="http://schemas.openxmlformats.org/drawingml/2006/chartDrawing">
    <cdr:from>
      <cdr:x>0.00469</cdr:x>
      <cdr:y>0.86129</cdr:y>
    </cdr:from>
    <cdr:to>
      <cdr:x>0.99321</cdr:x>
      <cdr:y>1</cdr:y>
    </cdr:to>
    <cdr:sp macro="" textlink="">
      <cdr:nvSpPr>
        <cdr:cNvPr id="8" name="TextBox 5"/>
        <cdr:cNvSpPr txBox="1"/>
      </cdr:nvSpPr>
      <cdr:spPr>
        <a:xfrm xmlns:a="http://schemas.openxmlformats.org/drawingml/2006/main">
          <a:off x="44469" y="4623955"/>
          <a:ext cx="9372855" cy="744681"/>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square" lIns="0" tIns="0" rIns="0" bIns="0" rtlCol="0" anchor="ct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r>
            <a:rPr lang="en-US" sz="1100" b="0" i="0" baseline="0">
              <a:solidFill>
                <a:schemeClr val="dk1"/>
              </a:solidFill>
              <a:effectLst/>
              <a:latin typeface="Arial" panose="020B0604020202020204" pitchFamily="34" charset="0"/>
              <a:ea typeface="+mn-ea"/>
              <a:cs typeface="Arial" panose="020B0604020202020204" pitchFamily="34" charset="0"/>
            </a:rPr>
            <a:t>NOTE: Contribution from real factor income excludes transfer payments.</a:t>
          </a:r>
        </a:p>
        <a:p xmlns:a="http://schemas.openxmlformats.org/drawingml/2006/main">
          <a:r>
            <a:rPr lang="en-US" sz="1100" b="0" i="0" baseline="0">
              <a:solidFill>
                <a:schemeClr val="dk1"/>
              </a:solidFill>
              <a:effectLst/>
              <a:latin typeface="Arial" panose="020B0604020202020204" pitchFamily="34" charset="0"/>
              <a:ea typeface="+mn-ea"/>
              <a:cs typeface="Arial" panose="020B0604020202020204" pitchFamily="34" charset="0"/>
            </a:rPr>
            <a:t>SOURCES: "What Determines State Heterogeneity in Response to U.S. Tariff Changes," by Ana Maria Santacreu, Michael Sposi and Jing Zhang, Federal Reserve Bank of Chicago, Working Paper no. 2023-09, revised 2025; authors’ calculations.</a:t>
          </a:r>
          <a:endParaRPr lang="en-US">
            <a:effectLst/>
            <a:latin typeface="Arial" panose="020B0604020202020204" pitchFamily="34" charset="0"/>
            <a:cs typeface="Arial" panose="020B0604020202020204" pitchFamily="34" charset="0"/>
          </a:endParaRPr>
        </a:p>
      </cdr:txBody>
    </cdr:sp>
  </cdr:relSizeAnchor>
  <cdr:relSizeAnchor xmlns:cdr="http://schemas.openxmlformats.org/drawingml/2006/chartDrawing">
    <cdr:from>
      <cdr:x>0.72058</cdr:x>
      <cdr:y>0.96775</cdr:y>
    </cdr:from>
    <cdr:to>
      <cdr:x>1</cdr:x>
      <cdr:y>1</cdr:y>
    </cdr:to>
    <cdr:sp macro="" textlink="">
      <cdr:nvSpPr>
        <cdr:cNvPr id="3" name="TextBox 4">
          <a:extLst xmlns:a="http://schemas.openxmlformats.org/drawingml/2006/main">
            <a:ext uri="{FF2B5EF4-FFF2-40B4-BE49-F238E27FC236}">
              <a16:creationId xmlns:a16="http://schemas.microsoft.com/office/drawing/2014/main" id="{DBA556AB-6C2E-8B28-B3B5-DD64E0DFB0C5}"/>
            </a:ext>
          </a:extLst>
        </cdr:cNvPr>
        <cdr:cNvSpPr txBox="1"/>
      </cdr:nvSpPr>
      <cdr:spPr>
        <a:xfrm xmlns:a="http://schemas.openxmlformats.org/drawingml/2006/main">
          <a:off x="6609566" y="5171183"/>
          <a:ext cx="2563009" cy="172342"/>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square" lIns="0" tIns="0" rIns="0" bIns="0" rtlCol="0" anchor="t"/>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r>
            <a:rPr lang="en-US" sz="1100">
              <a:solidFill>
                <a:srgbClr val="000000"/>
              </a:solidFill>
              <a:latin typeface="Montserrat" panose="00000500000000000000" pitchFamily="2" charset="0"/>
              <a:cs typeface="Arial" panose="020B0604020202020204" pitchFamily="34" charset="0"/>
            </a:rPr>
            <a:t>Federal Reserve Bank of Dallas</a:t>
          </a:r>
        </a:p>
      </cdr:txBody>
    </cdr:sp>
  </cdr:relSizeAnchor>
  <cdr:relSizeAnchor xmlns:cdr="http://schemas.openxmlformats.org/drawingml/2006/chartDrawing">
    <cdr:from>
      <cdr:x>0.00365</cdr:x>
      <cdr:y>0</cdr:y>
    </cdr:from>
    <cdr:to>
      <cdr:x>0.99726</cdr:x>
      <cdr:y>0.12133</cdr:y>
    </cdr:to>
    <cdr:sp macro="" textlink="">
      <cdr:nvSpPr>
        <cdr:cNvPr id="2" name="TextBox 1">
          <a:extLst xmlns:a="http://schemas.openxmlformats.org/drawingml/2006/main">
            <a:ext uri="{FF2B5EF4-FFF2-40B4-BE49-F238E27FC236}">
              <a16:creationId xmlns:a16="http://schemas.microsoft.com/office/drawing/2014/main" id="{DC1F8B1F-2C8E-B105-137E-F57D190F53CA}"/>
            </a:ext>
          </a:extLst>
        </cdr:cNvPr>
        <cdr:cNvSpPr txBox="1"/>
      </cdr:nvSpPr>
      <cdr:spPr>
        <a:xfrm xmlns:a="http://schemas.openxmlformats.org/drawingml/2006/main">
          <a:off x="34636" y="0"/>
          <a:ext cx="9421092" cy="651361"/>
        </a:xfrm>
        <a:prstGeom xmlns:a="http://schemas.openxmlformats.org/drawingml/2006/main" prst="rect">
          <a:avLst/>
        </a:prstGeom>
      </cdr:spPr>
      <cdr:txBody>
        <a:bodyPr xmlns:a="http://schemas.openxmlformats.org/drawingml/2006/main" wrap="square" lIns="0" tIns="0" rIns="0" bIns="0"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rtl="0">
            <a:lnSpc>
              <a:spcPts val="1800"/>
            </a:lnSpc>
          </a:pPr>
          <a:r>
            <a:rPr lang="en-US" sz="1400" b="1" i="0" baseline="0">
              <a:solidFill>
                <a:srgbClr val="2B5280"/>
              </a:solidFill>
              <a:effectLst/>
              <a:latin typeface="Arial" panose="020B0604020202020204" pitchFamily="34" charset="0"/>
              <a:ea typeface="+mn-ea"/>
              <a:cs typeface="Arial" panose="020B0604020202020204" pitchFamily="34" charset="0"/>
            </a:rPr>
            <a:t>Chart 5</a:t>
          </a:r>
          <a:endParaRPr lang="en-US" sz="1400">
            <a:solidFill>
              <a:srgbClr val="2B5280"/>
            </a:solidFill>
            <a:effectLst/>
            <a:latin typeface="Arial" panose="020B0604020202020204" pitchFamily="34" charset="0"/>
            <a:cs typeface="Arial" panose="020B0604020202020204" pitchFamily="34" charset="0"/>
          </a:endParaRPr>
        </a:p>
        <a:p xmlns:a="http://schemas.openxmlformats.org/drawingml/2006/main">
          <a:pPr rtl="0">
            <a:lnSpc>
              <a:spcPts val="1800"/>
            </a:lnSpc>
          </a:pPr>
          <a:r>
            <a:rPr lang="en-US" sz="1400" b="1" i="0" baseline="0">
              <a:solidFill>
                <a:srgbClr val="2B5280"/>
              </a:solidFill>
              <a:effectLst/>
              <a:latin typeface="Arial" panose="020B0604020202020204" pitchFamily="34" charset="0"/>
              <a:ea typeface="+mn-ea"/>
              <a:cs typeface="Arial" panose="020B0604020202020204" pitchFamily="34" charset="0"/>
            </a:rPr>
            <a:t>USMCA scenarios create winners and losers; tighter rules of origin create sharp state variation</a:t>
          </a:r>
          <a:endParaRPr lang="en-US" sz="1400">
            <a:solidFill>
              <a:srgbClr val="2B5280"/>
            </a:solidFill>
            <a:effectLst/>
            <a:latin typeface="Arial" panose="020B0604020202020204" pitchFamily="34" charset="0"/>
            <a:cs typeface="Arial" panose="020B0604020202020204" pitchFamily="34" charset="0"/>
          </a:endParaRPr>
        </a:p>
      </cdr:txBody>
    </cdr:sp>
  </cdr:relSizeAnchor>
  <cdr:relSizeAnchor xmlns:cdr="http://schemas.openxmlformats.org/drawingml/2006/chartDrawing">
    <cdr:from>
      <cdr:x>0</cdr:x>
      <cdr:y>0.20806</cdr:y>
    </cdr:from>
    <cdr:to>
      <cdr:x>1</cdr:x>
      <cdr:y>0.44267</cdr:y>
    </cdr:to>
    <cdr:sp macro="" textlink="">
      <cdr:nvSpPr>
        <cdr:cNvPr id="4" name="TextBox 4">
          <a:extLst xmlns:a="http://schemas.openxmlformats.org/drawingml/2006/main">
            <a:ext uri="{FF2B5EF4-FFF2-40B4-BE49-F238E27FC236}">
              <a16:creationId xmlns:a16="http://schemas.microsoft.com/office/drawing/2014/main" id="{332CCA0B-89ED-8C7F-E2B5-73DDB92B64AA}"/>
            </a:ext>
          </a:extLst>
        </cdr:cNvPr>
        <cdr:cNvSpPr txBox="1"/>
      </cdr:nvSpPr>
      <cdr:spPr>
        <a:xfrm xmlns:a="http://schemas.openxmlformats.org/drawingml/2006/main">
          <a:off x="0" y="1117023"/>
          <a:ext cx="9481705" cy="1259509"/>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square" lIns="0" tIns="0" rIns="0" bIns="0" rtlCol="0" anchor="ct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l"/>
          <a:endParaRPr lang="en-US" sz="1200" b="1">
            <a:solidFill>
              <a:srgbClr val="000000"/>
            </a:solidFill>
            <a:latin typeface="Arial" panose="020B0604020202020204" pitchFamily="34" charset="0"/>
            <a:cs typeface="Arial" panose="020B0604020202020204" pitchFamily="34" charset="0"/>
          </a:endParaRPr>
        </a:p>
        <a:p xmlns:a="http://schemas.openxmlformats.org/drawingml/2006/main">
          <a:pPr algn="l"/>
          <a:endParaRPr lang="en-US" sz="1200" b="1">
            <a:solidFill>
              <a:srgbClr val="000000"/>
            </a:solidFill>
            <a:latin typeface="Arial" panose="020B0604020202020204" pitchFamily="34" charset="0"/>
            <a:cs typeface="Arial" panose="020B0604020202020204" pitchFamily="34" charset="0"/>
          </a:endParaRPr>
        </a:p>
        <a:p xmlns:a="http://schemas.openxmlformats.org/drawingml/2006/main">
          <a:pPr algn="ctr"/>
          <a:endParaRPr lang="en-US" sz="1200" b="1">
            <a:solidFill>
              <a:srgbClr val="000000"/>
            </a:solidFill>
            <a:latin typeface="Arial" panose="020B0604020202020204" pitchFamily="34" charset="0"/>
            <a:cs typeface="Arial" panose="020B0604020202020204" pitchFamily="34" charset="0"/>
          </a:endParaRPr>
        </a:p>
        <a:p xmlns:a="http://schemas.openxmlformats.org/drawingml/2006/main">
          <a:pPr algn="ctr"/>
          <a:endParaRPr lang="en-US" sz="1200" b="1">
            <a:solidFill>
              <a:srgbClr val="000000"/>
            </a:solidFill>
            <a:latin typeface="Arial" panose="020B0604020202020204" pitchFamily="34" charset="0"/>
            <a:cs typeface="Arial" panose="020B0604020202020204" pitchFamily="34" charset="0"/>
          </a:endParaRPr>
        </a:p>
        <a:p xmlns:a="http://schemas.openxmlformats.org/drawingml/2006/main">
          <a:pPr algn="ctr"/>
          <a:endParaRPr lang="en-US" sz="1200" b="1">
            <a:solidFill>
              <a:srgbClr val="000000"/>
            </a:solidFill>
            <a:latin typeface="Arial" panose="020B0604020202020204" pitchFamily="34" charset="0"/>
            <a:cs typeface="Arial" panose="020B0604020202020204" pitchFamily="34" charset="0"/>
          </a:endParaRPr>
        </a:p>
        <a:p xmlns:a="http://schemas.openxmlformats.org/drawingml/2006/main">
          <a:pPr algn="ctr"/>
          <a:endParaRPr lang="en-US" sz="1200" b="1">
            <a:solidFill>
              <a:srgbClr val="000000"/>
            </a:solidFill>
            <a:latin typeface="Arial" panose="020B0604020202020204" pitchFamily="34" charset="0"/>
            <a:cs typeface="Arial" panose="020B0604020202020204" pitchFamily="34" charset="0"/>
          </a:endParaRPr>
        </a:p>
        <a:p xmlns:a="http://schemas.openxmlformats.org/drawingml/2006/main">
          <a:pPr algn="ctr"/>
          <a:endParaRPr lang="en-US" sz="1200" b="1">
            <a:solidFill>
              <a:srgbClr val="000000"/>
            </a:solidFill>
            <a:latin typeface="Arial" panose="020B0604020202020204" pitchFamily="34" charset="0"/>
            <a:cs typeface="Arial" panose="020B0604020202020204" pitchFamily="34" charset="0"/>
          </a:endParaRPr>
        </a:p>
        <a:p xmlns:a="http://schemas.openxmlformats.org/drawingml/2006/main">
          <a:pPr algn="ctr"/>
          <a:endParaRPr lang="en-US" sz="1200" b="1">
            <a:solidFill>
              <a:srgbClr val="000000"/>
            </a:solidFill>
            <a:latin typeface="Arial" panose="020B0604020202020204" pitchFamily="34" charset="0"/>
            <a:cs typeface="Arial" panose="020B0604020202020204" pitchFamily="34" charset="0"/>
          </a:endParaRPr>
        </a:p>
        <a:p xmlns:a="http://schemas.openxmlformats.org/drawingml/2006/main">
          <a:pPr algn="ctr"/>
          <a:endParaRPr lang="en-US" sz="1200" b="1">
            <a:solidFill>
              <a:srgbClr val="000000"/>
            </a:solidFill>
            <a:latin typeface="Arial" panose="020B0604020202020204" pitchFamily="34" charset="0"/>
            <a:cs typeface="Arial" panose="020B0604020202020204" pitchFamily="34" charset="0"/>
          </a:endParaRPr>
        </a:p>
        <a:p xmlns:a="http://schemas.openxmlformats.org/drawingml/2006/main">
          <a:pPr algn="ctr"/>
          <a:endParaRPr lang="en-US" sz="1200" b="1">
            <a:solidFill>
              <a:srgbClr val="000000"/>
            </a:solidFill>
            <a:latin typeface="Arial" panose="020B0604020202020204" pitchFamily="34" charset="0"/>
            <a:cs typeface="Arial" panose="020B0604020202020204" pitchFamily="34" charset="0"/>
          </a:endParaRPr>
        </a:p>
        <a:p xmlns:a="http://schemas.openxmlformats.org/drawingml/2006/main">
          <a:pPr algn="ctr"/>
          <a:endParaRPr lang="en-US" sz="1200" b="1">
            <a:solidFill>
              <a:srgbClr val="000000"/>
            </a:solidFill>
            <a:latin typeface="Arial" panose="020B0604020202020204" pitchFamily="34" charset="0"/>
            <a:cs typeface="Arial" panose="020B0604020202020204" pitchFamily="34" charset="0"/>
          </a:endParaRPr>
        </a:p>
        <a:p xmlns:a="http://schemas.openxmlformats.org/drawingml/2006/main">
          <a:pPr algn="l"/>
          <a:r>
            <a:rPr lang="en-US" sz="1200" b="1">
              <a:solidFill>
                <a:srgbClr val="000000"/>
              </a:solidFill>
              <a:latin typeface="Arial" panose="020B0604020202020204" pitchFamily="34" charset="0"/>
              <a:cs typeface="Arial" panose="020B0604020202020204" pitchFamily="34" charset="0"/>
            </a:rPr>
            <a:t> B. Coordinated tariffs ("fortress North America")</a:t>
          </a:r>
        </a:p>
        <a:p xmlns:a="http://schemas.openxmlformats.org/drawingml/2006/main">
          <a:pPr algn="l"/>
          <a:endParaRPr lang="en-US" sz="1200" b="1">
            <a:solidFill>
              <a:srgbClr val="000000"/>
            </a:solidFill>
            <a:latin typeface="Arial" panose="020B0604020202020204" pitchFamily="34" charset="0"/>
            <a:cs typeface="Arial" panose="020B0604020202020204" pitchFamily="34" charset="0"/>
          </a:endParaRPr>
        </a:p>
      </cdr:txBody>
    </cdr:sp>
  </cdr:relSizeAnchor>
  <cdr:relSizeAnchor xmlns:cdr="http://schemas.openxmlformats.org/drawingml/2006/chartDrawing">
    <cdr:from>
      <cdr:x>0</cdr:x>
      <cdr:y>0.07097</cdr:y>
    </cdr:from>
    <cdr:to>
      <cdr:x>0.34886</cdr:x>
      <cdr:y>0.12419</cdr:y>
    </cdr:to>
    <cdr:sp macro="" textlink="">
      <cdr:nvSpPr>
        <cdr:cNvPr id="7" name="TextBox 6">
          <a:extLst xmlns:a="http://schemas.openxmlformats.org/drawingml/2006/main">
            <a:ext uri="{FF2B5EF4-FFF2-40B4-BE49-F238E27FC236}">
              <a16:creationId xmlns:a16="http://schemas.microsoft.com/office/drawing/2014/main" id="{AFFE8A87-6B87-F514-411E-CB4384FE4DC6}"/>
            </a:ext>
          </a:extLst>
        </cdr:cNvPr>
        <cdr:cNvSpPr txBox="1"/>
      </cdr:nvSpPr>
      <cdr:spPr>
        <a:xfrm xmlns:a="http://schemas.openxmlformats.org/drawingml/2006/main">
          <a:off x="0" y="381000"/>
          <a:ext cx="3307773" cy="285750"/>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pPr algn="l"/>
          <a:r>
            <a:rPr lang="en-US" sz="1200" b="1" kern="1200">
              <a:latin typeface="Arial" panose="020B0604020202020204" pitchFamily="34" charset="0"/>
              <a:cs typeface="Arial" panose="020B0604020202020204" pitchFamily="34" charset="0"/>
            </a:rPr>
            <a:t>A. Tighter</a:t>
          </a:r>
          <a:r>
            <a:rPr lang="en-US" sz="1200" b="1" kern="1200" baseline="0">
              <a:latin typeface="Arial" panose="020B0604020202020204" pitchFamily="34" charset="0"/>
              <a:cs typeface="Arial" panose="020B0604020202020204" pitchFamily="34" charset="0"/>
            </a:rPr>
            <a:t> rules of origin</a:t>
          </a:r>
          <a:endParaRPr lang="en-US" sz="1200" b="1" kern="1200">
            <a:latin typeface="Arial" panose="020B0604020202020204" pitchFamily="34" charset="0"/>
            <a:cs typeface="Arial" panose="020B0604020202020204" pitchFamily="34" charset="0"/>
          </a:endParaRPr>
        </a:p>
      </cdr:txBody>
    </cdr:sp>
  </cdr:relSizeAnchor>
</c:userShapes>
</file>

<file path=xl/drawings/drawing24.xml><?xml version="1.0" encoding="utf-8"?>
<c:userShapes xmlns:c="http://schemas.openxmlformats.org/drawingml/2006/chart">
  <cdr:relSizeAnchor xmlns:cdr="http://schemas.openxmlformats.org/drawingml/2006/chartDrawing">
    <cdr:from>
      <cdr:x>0</cdr:x>
      <cdr:y>0.75294</cdr:y>
    </cdr:from>
    <cdr:to>
      <cdr:x>1</cdr:x>
      <cdr:y>0.88096</cdr:y>
    </cdr:to>
    <cdr:sp macro="" textlink="">
      <cdr:nvSpPr>
        <cdr:cNvPr id="4" name="TextBox 4">
          <a:extLst xmlns:a="http://schemas.openxmlformats.org/drawingml/2006/main">
            <a:ext uri="{FF2B5EF4-FFF2-40B4-BE49-F238E27FC236}">
              <a16:creationId xmlns:a16="http://schemas.microsoft.com/office/drawing/2014/main" id="{FE9E8CDA-CF54-B2BE-2DA2-997A4D54B7C4}"/>
            </a:ext>
          </a:extLst>
        </cdr:cNvPr>
        <cdr:cNvSpPr txBox="1"/>
      </cdr:nvSpPr>
      <cdr:spPr>
        <a:xfrm xmlns:a="http://schemas.openxmlformats.org/drawingml/2006/main">
          <a:off x="0" y="1897950"/>
          <a:ext cx="9487580" cy="322708"/>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square" lIns="0" tIns="0" rIns="0" bIns="0" rtlCol="0" anchor="ct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ctr"/>
          <a:r>
            <a:rPr lang="en-US" sz="1200">
              <a:solidFill>
                <a:srgbClr val="000000"/>
              </a:solidFill>
              <a:latin typeface="Arial" panose="020B0604020202020204" pitchFamily="34" charset="0"/>
              <a:cs typeface="Arial" panose="020B0604020202020204" pitchFamily="34" charset="0"/>
            </a:rPr>
            <a:t>States</a:t>
          </a:r>
        </a:p>
      </cdr:txBody>
    </cdr:sp>
  </cdr:relSizeAnchor>
</c:userShapes>
</file>

<file path=xl/drawings/drawing25.xml><?xml version="1.0" encoding="utf-8"?>
<xdr:wsDr xmlns:xdr="http://schemas.openxmlformats.org/drawingml/2006/spreadsheetDrawing" xmlns:a="http://schemas.openxmlformats.org/drawingml/2006/main">
  <xdr:twoCellAnchor>
    <xdr:from>
      <xdr:col>16</xdr:col>
      <xdr:colOff>553773</xdr:colOff>
      <xdr:row>12</xdr:row>
      <xdr:rowOff>63817</xdr:rowOff>
    </xdr:from>
    <xdr:to>
      <xdr:col>24</xdr:col>
      <xdr:colOff>377870</xdr:colOff>
      <xdr:row>41</xdr:row>
      <xdr:rowOff>131717</xdr:rowOff>
    </xdr:to>
    <xdr:graphicFrame macro="">
      <xdr:nvGraphicFramePr>
        <xdr:cNvPr id="2" name="Chart 1">
          <a:extLst>
            <a:ext uri="{FF2B5EF4-FFF2-40B4-BE49-F238E27FC236}">
              <a16:creationId xmlns:a16="http://schemas.microsoft.com/office/drawing/2014/main" id="{859AD901-6A17-1AB8-71B2-17CE95BE783D}"/>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0</xdr:col>
      <xdr:colOff>13334</xdr:colOff>
      <xdr:row>0</xdr:row>
      <xdr:rowOff>28574</xdr:rowOff>
    </xdr:from>
    <xdr:to>
      <xdr:col>16</xdr:col>
      <xdr:colOff>628650</xdr:colOff>
      <xdr:row>47</xdr:row>
      <xdr:rowOff>34290</xdr:rowOff>
    </xdr:to>
    <xdr:graphicFrame macro="">
      <xdr:nvGraphicFramePr>
        <xdr:cNvPr id="3" name="Chart 1">
          <a:extLst>
            <a:ext uri="{FF2B5EF4-FFF2-40B4-BE49-F238E27FC236}">
              <a16:creationId xmlns:a16="http://schemas.microsoft.com/office/drawing/2014/main" id="{7D70639F-9937-EA63-393C-68135307FD5F}"/>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wsDr>
</file>

<file path=xl/drawings/drawing26.xml><?xml version="1.0" encoding="utf-8"?>
<c:userShapes xmlns:c="http://schemas.openxmlformats.org/drawingml/2006/chart">
  <cdr:relSizeAnchor xmlns:cdr="http://schemas.openxmlformats.org/drawingml/2006/chartDrawing">
    <cdr:from>
      <cdr:x>0.00287</cdr:x>
      <cdr:y>0.14147</cdr:y>
    </cdr:from>
    <cdr:to>
      <cdr:x>0.28237</cdr:x>
      <cdr:y>0.17393</cdr:y>
    </cdr:to>
    <cdr:sp macro="" textlink="">
      <cdr:nvSpPr>
        <cdr:cNvPr id="6" name="TextBox 4"/>
        <cdr:cNvSpPr txBox="1"/>
      </cdr:nvSpPr>
      <cdr:spPr>
        <a:xfrm xmlns:a="http://schemas.openxmlformats.org/drawingml/2006/main">
          <a:off x="14176" y="759428"/>
          <a:ext cx="1380560" cy="174245"/>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square" lIns="0" tIns="0" rIns="0" bIns="0" rtlCol="0" anchor="t"/>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l"/>
          <a:r>
            <a:rPr lang="en-US" sz="1200">
              <a:solidFill>
                <a:srgbClr val="000000"/>
              </a:solidFill>
              <a:latin typeface="Arial" panose="020B0604020202020204" pitchFamily="34" charset="0"/>
              <a:cs typeface="Arial" panose="020B0604020202020204" pitchFamily="34" charset="0"/>
            </a:rPr>
            <a:t>States</a:t>
          </a:r>
        </a:p>
      </cdr:txBody>
    </cdr:sp>
  </cdr:relSizeAnchor>
  <cdr:relSizeAnchor xmlns:cdr="http://schemas.openxmlformats.org/drawingml/2006/chartDrawing">
    <cdr:from>
      <cdr:x>0.40698</cdr:x>
      <cdr:y>0.8485</cdr:y>
    </cdr:from>
    <cdr:to>
      <cdr:x>0.68648</cdr:x>
      <cdr:y>0.88096</cdr:y>
    </cdr:to>
    <cdr:sp macro="" textlink="">
      <cdr:nvSpPr>
        <cdr:cNvPr id="4" name="TextBox 4">
          <a:extLst xmlns:a="http://schemas.openxmlformats.org/drawingml/2006/main">
            <a:ext uri="{FF2B5EF4-FFF2-40B4-BE49-F238E27FC236}">
              <a16:creationId xmlns:a16="http://schemas.microsoft.com/office/drawing/2014/main" id="{FE9E8CDA-CF54-B2BE-2DA2-997A4D54B7C4}"/>
            </a:ext>
          </a:extLst>
        </cdr:cNvPr>
        <cdr:cNvSpPr txBox="1"/>
      </cdr:nvSpPr>
      <cdr:spPr>
        <a:xfrm xmlns:a="http://schemas.openxmlformats.org/drawingml/2006/main">
          <a:off x="2010229" y="4554764"/>
          <a:ext cx="1380560" cy="174245"/>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square" lIns="0" tIns="0" rIns="0" bIns="0" rtlCol="0" anchor="t"/>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l"/>
          <a:r>
            <a:rPr lang="en-US" sz="1200">
              <a:solidFill>
                <a:srgbClr val="000000"/>
              </a:solidFill>
              <a:latin typeface="Arial" panose="020B0604020202020204" pitchFamily="34" charset="0"/>
              <a:cs typeface="Arial" panose="020B0604020202020204" pitchFamily="34" charset="0"/>
            </a:rPr>
            <a:t>Percent change</a:t>
          </a:r>
        </a:p>
      </cdr:txBody>
    </cdr:sp>
  </cdr:relSizeAnchor>
</c:userShapes>
</file>

<file path=xl/drawings/drawing27.xml><?xml version="1.0" encoding="utf-8"?>
<c:userShapes xmlns:c="http://schemas.openxmlformats.org/drawingml/2006/chart">
  <cdr:relSizeAnchor xmlns:cdr="http://schemas.openxmlformats.org/drawingml/2006/chartDrawing">
    <cdr:from>
      <cdr:x>0.00749</cdr:x>
      <cdr:y>0.07945</cdr:y>
    </cdr:from>
    <cdr:to>
      <cdr:x>0.15316</cdr:x>
      <cdr:y>0.11191</cdr:y>
    </cdr:to>
    <cdr:sp macro="" textlink="">
      <cdr:nvSpPr>
        <cdr:cNvPr id="6" name="TextBox 4"/>
        <cdr:cNvSpPr txBox="1"/>
      </cdr:nvSpPr>
      <cdr:spPr>
        <a:xfrm xmlns:a="http://schemas.openxmlformats.org/drawingml/2006/main">
          <a:off x="81340" y="683394"/>
          <a:ext cx="1581480" cy="279191"/>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square" lIns="0" tIns="0" rIns="0" bIns="0" rtlCol="0" anchor="t"/>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l"/>
          <a:r>
            <a:rPr lang="en-US" sz="1200">
              <a:solidFill>
                <a:srgbClr val="000000"/>
              </a:solidFill>
              <a:latin typeface="Arial" panose="020B0604020202020204" pitchFamily="34" charset="0"/>
              <a:cs typeface="Arial" panose="020B0604020202020204" pitchFamily="34" charset="0"/>
            </a:rPr>
            <a:t>States</a:t>
          </a:r>
        </a:p>
      </cdr:txBody>
    </cdr:sp>
  </cdr:relSizeAnchor>
  <cdr:relSizeAnchor xmlns:cdr="http://schemas.openxmlformats.org/drawingml/2006/chartDrawing">
    <cdr:from>
      <cdr:x>0.00469</cdr:x>
      <cdr:y>0.90299</cdr:y>
    </cdr:from>
    <cdr:to>
      <cdr:x>0.99321</cdr:x>
      <cdr:y>1</cdr:y>
    </cdr:to>
    <cdr:sp macro="" textlink="">
      <cdr:nvSpPr>
        <cdr:cNvPr id="8" name="TextBox 5"/>
        <cdr:cNvSpPr txBox="1"/>
      </cdr:nvSpPr>
      <cdr:spPr>
        <a:xfrm xmlns:a="http://schemas.openxmlformats.org/drawingml/2006/main">
          <a:off x="50917" y="7766686"/>
          <a:ext cx="10731963" cy="834390"/>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square" lIns="0" tIns="0" rIns="0" bIns="0" rtlCol="0" anchor="ct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nSpc>
              <a:spcPct val="100000"/>
            </a:lnSpc>
            <a:spcAft>
              <a:spcPts val="200"/>
            </a:spcAft>
          </a:pPr>
          <a:r>
            <a:rPr lang="en-US" sz="1100" b="0" i="0" kern="900" baseline="0">
              <a:solidFill>
                <a:srgbClr val="000000"/>
              </a:solidFill>
              <a:effectLst/>
              <a:latin typeface="Arial" panose="020B0604020202020204" pitchFamily="34" charset="0"/>
              <a:ea typeface="+mn-ea"/>
              <a:cs typeface="Arial" panose="020B0604020202020204" pitchFamily="34" charset="0"/>
            </a:rPr>
            <a:t>NOTE: The chart shows the decomposition of changes in private consumption across U.S. states into contributions from real factor income (excluding transfers) and tariff revenue, following the same framework as in Chart 3. Results are reported for two scenarios: tighter rules of origin (ROO) and an alternative coordination arrangement in which Canada and Mexico broadly align tariffs with the U.S. across third countries. </a:t>
          </a:r>
        </a:p>
        <a:p xmlns:a="http://schemas.openxmlformats.org/drawingml/2006/main">
          <a:pPr>
            <a:lnSpc>
              <a:spcPct val="100000"/>
            </a:lnSpc>
            <a:spcAft>
              <a:spcPts val="200"/>
            </a:spcAft>
          </a:pPr>
          <a:r>
            <a:rPr lang="en-US" sz="1100" b="0" i="0" kern="900" baseline="0">
              <a:solidFill>
                <a:srgbClr val="000000"/>
              </a:solidFill>
              <a:effectLst/>
              <a:latin typeface="Arial" panose="020B0604020202020204" pitchFamily="34" charset="0"/>
              <a:ea typeface="+mn-ea"/>
              <a:cs typeface="Arial" panose="020B0604020202020204" pitchFamily="34" charset="0"/>
            </a:rPr>
            <a:t>SOURCES: Authors’ calculations based on the model of Santacreu </a:t>
          </a:r>
          <a:r>
            <a:rPr lang="en-US" sz="1100" b="0" i="1" kern="900" baseline="0">
              <a:solidFill>
                <a:srgbClr val="000000"/>
              </a:solidFill>
              <a:effectLst/>
              <a:latin typeface="Arial" panose="020B0604020202020204" pitchFamily="34" charset="0"/>
              <a:ea typeface="+mn-ea"/>
              <a:cs typeface="Arial" panose="020B0604020202020204" pitchFamily="34" charset="0"/>
            </a:rPr>
            <a:t>et al. </a:t>
          </a:r>
          <a:r>
            <a:rPr lang="en-US" sz="1100" b="0" i="0" kern="900" baseline="0">
              <a:solidFill>
                <a:srgbClr val="000000"/>
              </a:solidFill>
              <a:effectLst/>
              <a:latin typeface="Arial" panose="020B0604020202020204" pitchFamily="34" charset="0"/>
              <a:ea typeface="+mn-ea"/>
              <a:cs typeface="Arial" panose="020B0604020202020204" pitchFamily="34" charset="0"/>
            </a:rPr>
            <a:t>(2025).</a:t>
          </a:r>
          <a:endParaRPr lang="en-US" sz="1100" kern="900" baseline="0">
            <a:solidFill>
              <a:srgbClr val="000000"/>
            </a:solidFill>
            <a:effectLst/>
            <a:latin typeface="Arial" panose="020B0604020202020204" pitchFamily="34" charset="0"/>
            <a:cs typeface="Arial" panose="020B0604020202020204" pitchFamily="34" charset="0"/>
          </a:endParaRPr>
        </a:p>
      </cdr:txBody>
    </cdr:sp>
  </cdr:relSizeAnchor>
  <cdr:relSizeAnchor xmlns:cdr="http://schemas.openxmlformats.org/drawingml/2006/chartDrawing">
    <cdr:from>
      <cdr:x>0.72058</cdr:x>
      <cdr:y>0.97697</cdr:y>
    </cdr:from>
    <cdr:to>
      <cdr:x>1</cdr:x>
      <cdr:y>1</cdr:y>
    </cdr:to>
    <cdr:sp macro="" textlink="">
      <cdr:nvSpPr>
        <cdr:cNvPr id="3" name="TextBox 4">
          <a:extLst xmlns:a="http://schemas.openxmlformats.org/drawingml/2006/main">
            <a:ext uri="{FF2B5EF4-FFF2-40B4-BE49-F238E27FC236}">
              <a16:creationId xmlns:a16="http://schemas.microsoft.com/office/drawing/2014/main" id="{DBA556AB-6C2E-8B28-B3B5-DD64E0DFB0C5}"/>
            </a:ext>
          </a:extLst>
        </cdr:cNvPr>
        <cdr:cNvSpPr txBox="1"/>
      </cdr:nvSpPr>
      <cdr:spPr>
        <a:xfrm xmlns:a="http://schemas.openxmlformats.org/drawingml/2006/main">
          <a:off x="7823046" y="8402956"/>
          <a:ext cx="3033550" cy="198120"/>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square" lIns="0" tIns="0" rIns="0" bIns="0" rtlCol="0" anchor="t"/>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r>
            <a:rPr lang="en-US" sz="1100">
              <a:solidFill>
                <a:srgbClr val="000000"/>
              </a:solidFill>
              <a:latin typeface="Montserrat" panose="00000500000000000000" pitchFamily="2" charset="0"/>
              <a:cs typeface="Arial" panose="020B0604020202020204" pitchFamily="34" charset="0"/>
            </a:rPr>
            <a:t>Federal Reserve Bank of Dallas</a:t>
          </a:r>
        </a:p>
      </cdr:txBody>
    </cdr:sp>
  </cdr:relSizeAnchor>
  <cdr:relSizeAnchor xmlns:cdr="http://schemas.openxmlformats.org/drawingml/2006/chartDrawing">
    <cdr:from>
      <cdr:x>0.00535</cdr:x>
      <cdr:y>0.00945</cdr:y>
    </cdr:from>
    <cdr:to>
      <cdr:x>1</cdr:x>
      <cdr:y>0.12294</cdr:y>
    </cdr:to>
    <cdr:sp macro="" textlink="">
      <cdr:nvSpPr>
        <cdr:cNvPr id="2" name="TextBox 1">
          <a:extLst xmlns:a="http://schemas.openxmlformats.org/drawingml/2006/main">
            <a:ext uri="{FF2B5EF4-FFF2-40B4-BE49-F238E27FC236}">
              <a16:creationId xmlns:a16="http://schemas.microsoft.com/office/drawing/2014/main" id="{DC1F8B1F-2C8E-B105-137E-F57D190F53CA}"/>
            </a:ext>
          </a:extLst>
        </cdr:cNvPr>
        <cdr:cNvSpPr txBox="1"/>
      </cdr:nvSpPr>
      <cdr:spPr>
        <a:xfrm xmlns:a="http://schemas.openxmlformats.org/drawingml/2006/main">
          <a:off x="50800" y="50800"/>
          <a:ext cx="9437565" cy="609760"/>
        </a:xfrm>
        <a:prstGeom xmlns:a="http://schemas.openxmlformats.org/drawingml/2006/main" prst="rect">
          <a:avLst/>
        </a:prstGeom>
      </cdr:spPr>
      <cdr:txBody>
        <a:bodyPr xmlns:a="http://schemas.openxmlformats.org/drawingml/2006/main" wrap="square" lIns="0" tIns="0" rIns="0" bIns="0"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rtl="0">
            <a:lnSpc>
              <a:spcPts val="1800"/>
            </a:lnSpc>
          </a:pPr>
          <a:r>
            <a:rPr lang="en-US" sz="1400" b="1" i="0" baseline="0">
              <a:solidFill>
                <a:srgbClr val="2B5280"/>
              </a:solidFill>
              <a:effectLst/>
              <a:latin typeface="Arial" panose="020B0604020202020204" pitchFamily="34" charset="0"/>
              <a:ea typeface="+mn-ea"/>
              <a:cs typeface="Arial" panose="020B0604020202020204" pitchFamily="34" charset="0"/>
            </a:rPr>
            <a:t>Chart 5</a:t>
          </a:r>
          <a:endParaRPr lang="en-US" sz="1400">
            <a:solidFill>
              <a:srgbClr val="2B5280"/>
            </a:solidFill>
            <a:effectLst/>
            <a:latin typeface="Arial" panose="020B0604020202020204" pitchFamily="34" charset="0"/>
            <a:cs typeface="Arial" panose="020B0604020202020204" pitchFamily="34" charset="0"/>
          </a:endParaRPr>
        </a:p>
        <a:p xmlns:a="http://schemas.openxmlformats.org/drawingml/2006/main">
          <a:pPr rtl="0">
            <a:lnSpc>
              <a:spcPts val="1800"/>
            </a:lnSpc>
          </a:pPr>
          <a:r>
            <a:rPr lang="en-US" sz="1400" b="1" i="0" baseline="0">
              <a:solidFill>
                <a:srgbClr val="2B5280"/>
              </a:solidFill>
              <a:effectLst/>
              <a:latin typeface="Arial" panose="020B0604020202020204" pitchFamily="34" charset="0"/>
              <a:ea typeface="+mn-ea"/>
              <a:cs typeface="Arial" panose="020B0604020202020204" pitchFamily="34" charset="0"/>
            </a:rPr>
            <a:t>USMCA scenarios create winners and losers, with sharp state variation under tighter ROO</a:t>
          </a:r>
          <a:endParaRPr lang="en-US" sz="1400">
            <a:solidFill>
              <a:srgbClr val="2B5280"/>
            </a:solidFill>
            <a:effectLst/>
            <a:latin typeface="Arial" panose="020B0604020202020204" pitchFamily="34" charset="0"/>
            <a:cs typeface="Arial" panose="020B0604020202020204" pitchFamily="34" charset="0"/>
          </a:endParaRPr>
        </a:p>
      </cdr:txBody>
    </cdr:sp>
  </cdr:relSizeAnchor>
  <cdr:relSizeAnchor xmlns:cdr="http://schemas.openxmlformats.org/drawingml/2006/chartDrawing">
    <cdr:from>
      <cdr:x>0.2168</cdr:x>
      <cdr:y>0.07156</cdr:y>
    </cdr:from>
    <cdr:to>
      <cdr:x>1</cdr:x>
      <cdr:y>0.109</cdr:y>
    </cdr:to>
    <cdr:sp macro="" textlink="">
      <cdr:nvSpPr>
        <cdr:cNvPr id="4" name="TextBox 4">
          <a:extLst xmlns:a="http://schemas.openxmlformats.org/drawingml/2006/main">
            <a:ext uri="{FF2B5EF4-FFF2-40B4-BE49-F238E27FC236}">
              <a16:creationId xmlns:a16="http://schemas.microsoft.com/office/drawing/2014/main" id="{332CCA0B-89ED-8C7F-E2B5-73DDB92B64AA}"/>
            </a:ext>
          </a:extLst>
        </cdr:cNvPr>
        <cdr:cNvSpPr txBox="1"/>
      </cdr:nvSpPr>
      <cdr:spPr>
        <a:xfrm xmlns:a="http://schemas.openxmlformats.org/drawingml/2006/main">
          <a:off x="2353710" y="615530"/>
          <a:ext cx="8502886" cy="322024"/>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square" lIns="0" tIns="0" rIns="0" bIns="0" rtlCol="0" anchor="t"/>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l"/>
          <a:r>
            <a:rPr lang="en-US" sz="1200" b="1">
              <a:solidFill>
                <a:srgbClr val="000000"/>
              </a:solidFill>
              <a:latin typeface="Arial" panose="020B0604020202020204" pitchFamily="34" charset="0"/>
              <a:cs typeface="Arial" panose="020B0604020202020204" pitchFamily="34" charset="0"/>
            </a:rPr>
            <a:t>Tighter ROO                                                              Coordinated tariffs ("fortress North America")</a:t>
          </a:r>
        </a:p>
      </cdr:txBody>
    </cdr:sp>
  </cdr:relSizeAnchor>
  <cdr:relSizeAnchor xmlns:cdr="http://schemas.openxmlformats.org/drawingml/2006/chartDrawing">
    <cdr:from>
      <cdr:x>0.20383</cdr:x>
      <cdr:y>0.88957</cdr:y>
    </cdr:from>
    <cdr:to>
      <cdr:x>0.34949</cdr:x>
      <cdr:y>0.92203</cdr:y>
    </cdr:to>
    <cdr:sp macro="" textlink="">
      <cdr:nvSpPr>
        <cdr:cNvPr id="10" name="TextBox 4">
          <a:extLst xmlns:a="http://schemas.openxmlformats.org/drawingml/2006/main">
            <a:ext uri="{FF2B5EF4-FFF2-40B4-BE49-F238E27FC236}">
              <a16:creationId xmlns:a16="http://schemas.microsoft.com/office/drawing/2014/main" id="{D09620D8-B920-1E9D-A6C9-B4BA709A10D2}"/>
            </a:ext>
          </a:extLst>
        </cdr:cNvPr>
        <cdr:cNvSpPr txBox="1"/>
      </cdr:nvSpPr>
      <cdr:spPr>
        <a:xfrm xmlns:a="http://schemas.openxmlformats.org/drawingml/2006/main">
          <a:off x="2212931" y="7651244"/>
          <a:ext cx="1581371" cy="279191"/>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square" lIns="0" tIns="0" rIns="0" bIns="0" rtlCol="0" anchor="t"/>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l"/>
          <a:r>
            <a:rPr lang="en-US" sz="1200">
              <a:solidFill>
                <a:srgbClr val="000000"/>
              </a:solidFill>
              <a:latin typeface="Arial" panose="020B0604020202020204" pitchFamily="34" charset="0"/>
              <a:cs typeface="Arial" panose="020B0604020202020204" pitchFamily="34" charset="0"/>
            </a:rPr>
            <a:t>Percent change</a:t>
          </a:r>
        </a:p>
      </cdr:txBody>
    </cdr:sp>
  </cdr:relSizeAnchor>
  <cdr:relSizeAnchor xmlns:cdr="http://schemas.openxmlformats.org/drawingml/2006/chartDrawing">
    <cdr:from>
      <cdr:x>0.00287</cdr:x>
      <cdr:y>0.14147</cdr:y>
    </cdr:from>
    <cdr:to>
      <cdr:x>0.28237</cdr:x>
      <cdr:y>0.17393</cdr:y>
    </cdr:to>
    <cdr:sp macro="" textlink="">
      <cdr:nvSpPr>
        <cdr:cNvPr id="5" name="TextBox 4">
          <a:extLst xmlns:a="http://schemas.openxmlformats.org/drawingml/2006/main">
            <a:ext uri="{FF2B5EF4-FFF2-40B4-BE49-F238E27FC236}">
              <a16:creationId xmlns:a16="http://schemas.microsoft.com/office/drawing/2014/main" id="{8874F904-DADF-F93C-F5AE-16D519EFD36F}"/>
            </a:ext>
          </a:extLst>
        </cdr:cNvPr>
        <cdr:cNvSpPr txBox="1"/>
      </cdr:nvSpPr>
      <cdr:spPr>
        <a:xfrm xmlns:a="http://schemas.openxmlformats.org/drawingml/2006/main">
          <a:off x="14176" y="759428"/>
          <a:ext cx="1380560" cy="174245"/>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square" lIns="0" tIns="0" rIns="0" bIns="0" rtlCol="0" anchor="t"/>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l"/>
          <a:r>
            <a:rPr lang="en-US" sz="1200">
              <a:solidFill>
                <a:srgbClr val="000000"/>
              </a:solidFill>
              <a:latin typeface="Arial" panose="020B0604020202020204" pitchFamily="34" charset="0"/>
              <a:cs typeface="Arial" panose="020B0604020202020204" pitchFamily="34" charset="0"/>
            </a:rPr>
            <a:t>States</a:t>
          </a:r>
        </a:p>
      </cdr:txBody>
    </cdr:sp>
  </cdr:relSizeAnchor>
  <cdr:relSizeAnchor xmlns:cdr="http://schemas.openxmlformats.org/drawingml/2006/chartDrawing">
    <cdr:from>
      <cdr:x>0.40698</cdr:x>
      <cdr:y>0.8485</cdr:y>
    </cdr:from>
    <cdr:to>
      <cdr:x>0.68648</cdr:x>
      <cdr:y>0.88096</cdr:y>
    </cdr:to>
    <cdr:sp macro="" textlink="">
      <cdr:nvSpPr>
        <cdr:cNvPr id="7" name="TextBox 4">
          <a:extLst xmlns:a="http://schemas.openxmlformats.org/drawingml/2006/main">
            <a:ext uri="{FF2B5EF4-FFF2-40B4-BE49-F238E27FC236}">
              <a16:creationId xmlns:a16="http://schemas.microsoft.com/office/drawing/2014/main" id="{FE9E8CDA-CF54-B2BE-2DA2-997A4D54B7C4}"/>
            </a:ext>
          </a:extLst>
        </cdr:cNvPr>
        <cdr:cNvSpPr txBox="1"/>
      </cdr:nvSpPr>
      <cdr:spPr>
        <a:xfrm xmlns:a="http://schemas.openxmlformats.org/drawingml/2006/main">
          <a:off x="2010229" y="4554764"/>
          <a:ext cx="1380560" cy="174245"/>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square" lIns="0" tIns="0" rIns="0" bIns="0" rtlCol="0" anchor="t"/>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l"/>
          <a:r>
            <a:rPr lang="en-US" sz="1200">
              <a:solidFill>
                <a:srgbClr val="000000"/>
              </a:solidFill>
              <a:latin typeface="Arial" panose="020B0604020202020204" pitchFamily="34" charset="0"/>
              <a:cs typeface="Arial" panose="020B0604020202020204" pitchFamily="34" charset="0"/>
            </a:rPr>
            <a:t>Percent change</a:t>
          </a:r>
        </a:p>
      </cdr:txBody>
    </cdr:sp>
  </cdr:relSizeAnchor>
</c:userShapes>
</file>

<file path=xl/drawings/drawing28.xml><?xml version="1.0" encoding="utf-8"?>
<xdr:wsDr xmlns:xdr="http://schemas.openxmlformats.org/drawingml/2006/spreadsheetDrawing" xmlns:a="http://schemas.openxmlformats.org/drawingml/2006/main">
  <xdr:absoluteAnchor>
    <xdr:pos x="0" y="0"/>
    <xdr:ext cx="14230350" cy="8058150"/>
    <xdr:graphicFrame macro="">
      <xdr:nvGraphicFramePr>
        <xdr:cNvPr id="11" name="Chart 1">
          <a:extLst>
            <a:ext uri="{FF2B5EF4-FFF2-40B4-BE49-F238E27FC236}">
              <a16:creationId xmlns:a16="http://schemas.microsoft.com/office/drawing/2014/main" id="{99BBC711-FAF2-F728-0F11-BB815161F624}"/>
            </a:ext>
          </a:extLst>
        </xdr:cNvPr>
        <xdr:cNvGraphicFramePr>
          <a:graphicFrameLocks noGrp="1"/>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absoluteAnchor>
</xdr:wsDr>
</file>

<file path=xl/drawings/drawing29.xml><?xml version="1.0" encoding="utf-8"?>
<c:userShapes xmlns:c="http://schemas.openxmlformats.org/drawingml/2006/chart">
  <cdr:relSizeAnchor xmlns:cdr="http://schemas.openxmlformats.org/drawingml/2006/chartDrawing">
    <cdr:from>
      <cdr:x>0.00535</cdr:x>
      <cdr:y>0.00945</cdr:y>
    </cdr:from>
    <cdr:to>
      <cdr:x>1</cdr:x>
      <cdr:y>0.12294</cdr:y>
    </cdr:to>
    <cdr:sp macro="" textlink="">
      <cdr:nvSpPr>
        <cdr:cNvPr id="2" name="TextBox 1">
          <a:extLst xmlns:a="http://schemas.openxmlformats.org/drawingml/2006/main">
            <a:ext uri="{FF2B5EF4-FFF2-40B4-BE49-F238E27FC236}">
              <a16:creationId xmlns:a16="http://schemas.microsoft.com/office/drawing/2014/main" id="{DC1F8B1F-2C8E-B105-137E-F57D190F53CA}"/>
            </a:ext>
          </a:extLst>
        </cdr:cNvPr>
        <cdr:cNvSpPr txBox="1"/>
      </cdr:nvSpPr>
      <cdr:spPr>
        <a:xfrm xmlns:a="http://schemas.openxmlformats.org/drawingml/2006/main">
          <a:off x="50798" y="50888"/>
          <a:ext cx="9444202" cy="611144"/>
        </a:xfrm>
        <a:prstGeom xmlns:a="http://schemas.openxmlformats.org/drawingml/2006/main" prst="rect">
          <a:avLst/>
        </a:prstGeom>
      </cdr:spPr>
      <cdr:txBody>
        <a:bodyPr xmlns:a="http://schemas.openxmlformats.org/drawingml/2006/main" wrap="square" lIns="0" tIns="0" rIns="0" bIns="0"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rtl="0">
            <a:lnSpc>
              <a:spcPts val="1800"/>
            </a:lnSpc>
          </a:pPr>
          <a:r>
            <a:rPr lang="en-US" sz="1400" b="1" i="0" baseline="0">
              <a:solidFill>
                <a:srgbClr val="2B5280"/>
              </a:solidFill>
              <a:effectLst/>
              <a:latin typeface="Arial" panose="020B0604020202020204" pitchFamily="34" charset="0"/>
              <a:ea typeface="+mn-ea"/>
              <a:cs typeface="Arial" panose="020B0604020202020204" pitchFamily="34" charset="0"/>
            </a:rPr>
            <a:t>Chart 3</a:t>
          </a:r>
          <a:endParaRPr lang="en-US" sz="1400">
            <a:solidFill>
              <a:srgbClr val="2B5280"/>
            </a:solidFill>
            <a:effectLst/>
            <a:latin typeface="Arial" panose="020B0604020202020204" pitchFamily="34" charset="0"/>
            <a:cs typeface="Arial" panose="020B0604020202020204" pitchFamily="34" charset="0"/>
          </a:endParaRPr>
        </a:p>
        <a:p xmlns:a="http://schemas.openxmlformats.org/drawingml/2006/main">
          <a:pPr rtl="0">
            <a:lnSpc>
              <a:spcPts val="1800"/>
            </a:lnSpc>
          </a:pPr>
          <a:r>
            <a:rPr lang="en-US" sz="1400" b="1" i="0" baseline="0">
              <a:solidFill>
                <a:srgbClr val="2B5280"/>
              </a:solidFill>
              <a:effectLst/>
              <a:latin typeface="Arial" panose="020B0604020202020204" pitchFamily="34" charset="0"/>
              <a:ea typeface="+mn-ea"/>
              <a:cs typeface="Arial" panose="020B0604020202020204" pitchFamily="34" charset="0"/>
            </a:rPr>
            <a:t>Rules of origin most costly, while tariff coordination lowers costs for Canada, Mexico via revenue offsets</a:t>
          </a:r>
          <a:endParaRPr lang="en-US" sz="1400">
            <a:solidFill>
              <a:srgbClr val="2B5280"/>
            </a:solidFill>
            <a:effectLst/>
            <a:latin typeface="Arial" panose="020B0604020202020204" pitchFamily="34" charset="0"/>
            <a:cs typeface="Arial" panose="020B0604020202020204" pitchFamily="34" charset="0"/>
          </a:endParaRPr>
        </a:p>
      </cdr:txBody>
    </cdr:sp>
  </cdr:relSizeAnchor>
  <cdr:relSizeAnchor xmlns:cdr="http://schemas.openxmlformats.org/drawingml/2006/chartDrawing">
    <cdr:from>
      <cdr:x>0.00553</cdr:x>
      <cdr:y>0.09516</cdr:y>
    </cdr:from>
    <cdr:to>
      <cdr:x>0.28503</cdr:x>
      <cdr:y>0.14022</cdr:y>
    </cdr:to>
    <cdr:sp macro="" textlink="">
      <cdr:nvSpPr>
        <cdr:cNvPr id="6" name="TextBox 4"/>
        <cdr:cNvSpPr txBox="1"/>
      </cdr:nvSpPr>
      <cdr:spPr>
        <a:xfrm xmlns:a="http://schemas.openxmlformats.org/drawingml/2006/main">
          <a:off x="52434" y="510886"/>
          <a:ext cx="2650136" cy="241904"/>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square" lIns="0" tIns="0" rIns="0" bIns="0" rtlCol="0" anchor="t"/>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l"/>
          <a:r>
            <a:rPr lang="en-US" sz="1200">
              <a:solidFill>
                <a:srgbClr val="000000"/>
              </a:solidFill>
              <a:latin typeface="Arial" panose="020B0604020202020204" pitchFamily="34" charset="0"/>
              <a:cs typeface="Arial" panose="020B0604020202020204" pitchFamily="34" charset="0"/>
            </a:rPr>
            <a:t>Percent change</a:t>
          </a:r>
        </a:p>
      </cdr:txBody>
    </cdr:sp>
  </cdr:relSizeAnchor>
  <cdr:relSizeAnchor xmlns:cdr="http://schemas.openxmlformats.org/drawingml/2006/chartDrawing">
    <cdr:from>
      <cdr:x>0.00706</cdr:x>
      <cdr:y>0.73871</cdr:y>
    </cdr:from>
    <cdr:to>
      <cdr:x>0.99558</cdr:x>
      <cdr:y>1</cdr:y>
    </cdr:to>
    <cdr:sp macro="" textlink="">
      <cdr:nvSpPr>
        <cdr:cNvPr id="8" name="TextBox 5"/>
        <cdr:cNvSpPr txBox="1"/>
      </cdr:nvSpPr>
      <cdr:spPr>
        <a:xfrm xmlns:a="http://schemas.openxmlformats.org/drawingml/2006/main">
          <a:off x="66941" y="3965864"/>
          <a:ext cx="9372855" cy="1402772"/>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square" lIns="0" tIns="0" rIns="0" bIns="0" rtlCol="0" anchor="ct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nSpc>
              <a:spcPct val="100000"/>
            </a:lnSpc>
            <a:spcAft>
              <a:spcPts val="200"/>
            </a:spcAft>
          </a:pPr>
          <a:r>
            <a:rPr lang="en-US" sz="1100" b="0" i="0" kern="900" baseline="0">
              <a:solidFill>
                <a:srgbClr val="000000"/>
              </a:solidFill>
              <a:effectLst/>
              <a:latin typeface="Arial" panose="020B0604020202020204" pitchFamily="34" charset="0"/>
              <a:ea typeface="+mn-ea"/>
              <a:cs typeface="Arial" panose="020B0604020202020204" pitchFamily="34" charset="0"/>
            </a:rPr>
            <a:t>NOTES: The chart shows changes in private consumption across the U.S., Canada, Mexico, China, and the median of other major trading partners and the rest of world (ROW). All calculations are relative to the January 2026 tariff schedule before the Supreme Court overturned tariffs imposed under the International Emergency Economic Powers Act and assume no foreign retaliation. The scenarios reflect plausible United States–Canada–Mexico Agreement (USMCA) renegotiation outcomes. </a:t>
          </a:r>
        </a:p>
        <a:p xmlns:a="http://schemas.openxmlformats.org/drawingml/2006/main">
          <a:r>
            <a:rPr lang="en-US" sz="1100" b="0" i="0" baseline="0">
              <a:solidFill>
                <a:schemeClr val="dk1"/>
              </a:solidFill>
              <a:effectLst/>
              <a:latin typeface="Arial" panose="020B0604020202020204" pitchFamily="34" charset="0"/>
              <a:ea typeface="+mn-ea"/>
              <a:cs typeface="Arial" panose="020B0604020202020204" pitchFamily="34" charset="0"/>
            </a:rPr>
            <a:t>SOURCES: "What Determines State Heterogeneity in Response to U.S. Tariff Changes?," by Ana Maria Santacreu, Michael Sposi and Jing Zhang, Federal Reserve Bank of Chicago, Working Paper no. 2023-09, revised 2025; authors’ calculations.</a:t>
          </a:r>
          <a:endParaRPr lang="en-US">
            <a:effectLst/>
            <a:latin typeface="Arial" panose="020B0604020202020204" pitchFamily="34" charset="0"/>
            <a:cs typeface="Arial" panose="020B0604020202020204" pitchFamily="34" charset="0"/>
          </a:endParaRPr>
        </a:p>
      </cdr:txBody>
    </cdr:sp>
  </cdr:relSizeAnchor>
  <cdr:relSizeAnchor xmlns:cdr="http://schemas.openxmlformats.org/drawingml/2006/chartDrawing">
    <cdr:from>
      <cdr:x>0.72058</cdr:x>
      <cdr:y>0.96775</cdr:y>
    </cdr:from>
    <cdr:to>
      <cdr:x>1</cdr:x>
      <cdr:y>1</cdr:y>
    </cdr:to>
    <cdr:sp macro="" textlink="">
      <cdr:nvSpPr>
        <cdr:cNvPr id="3" name="TextBox 4">
          <a:extLst xmlns:a="http://schemas.openxmlformats.org/drawingml/2006/main">
            <a:ext uri="{FF2B5EF4-FFF2-40B4-BE49-F238E27FC236}">
              <a16:creationId xmlns:a16="http://schemas.microsoft.com/office/drawing/2014/main" id="{DBA556AB-6C2E-8B28-B3B5-DD64E0DFB0C5}"/>
            </a:ext>
          </a:extLst>
        </cdr:cNvPr>
        <cdr:cNvSpPr txBox="1"/>
      </cdr:nvSpPr>
      <cdr:spPr>
        <a:xfrm xmlns:a="http://schemas.openxmlformats.org/drawingml/2006/main">
          <a:off x="6609566" y="5171183"/>
          <a:ext cx="2563009" cy="172342"/>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square" lIns="0" tIns="0" rIns="0" bIns="0" rtlCol="0" anchor="t"/>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r>
            <a:rPr lang="en-US" sz="1100">
              <a:solidFill>
                <a:srgbClr val="000000"/>
              </a:solidFill>
              <a:latin typeface="Montserrat" panose="00000500000000000000" pitchFamily="2" charset="0"/>
              <a:cs typeface="Arial" panose="020B0604020202020204" pitchFamily="34" charset="0"/>
            </a:rPr>
            <a:t>Federal Reserve Bank of Dallas</a:t>
          </a:r>
        </a:p>
      </cdr:txBody>
    </cdr:sp>
  </cdr:relSizeAnchor>
  <cdr:relSizeAnchor xmlns:cdr="http://schemas.openxmlformats.org/drawingml/2006/chartDrawing">
    <cdr:from>
      <cdr:x>0.0515</cdr:x>
      <cdr:y>0.29167</cdr:y>
    </cdr:from>
    <cdr:to>
      <cdr:x>0.94645</cdr:x>
      <cdr:y>0.29167</cdr:y>
    </cdr:to>
    <cdr:cxnSp macro="">
      <cdr:nvCxnSpPr>
        <cdr:cNvPr id="11" name="Straight Connector 10">
          <a:extLst xmlns:a="http://schemas.openxmlformats.org/drawingml/2006/main">
            <a:ext uri="{FF2B5EF4-FFF2-40B4-BE49-F238E27FC236}">
              <a16:creationId xmlns:a16="http://schemas.microsoft.com/office/drawing/2014/main" id="{93BD6805-1DD1-4A54-C966-8DD1D7E9AF14}"/>
            </a:ext>
          </a:extLst>
        </cdr:cNvPr>
        <cdr:cNvCxnSpPr/>
      </cdr:nvCxnSpPr>
      <cdr:spPr>
        <a:xfrm xmlns:a="http://schemas.openxmlformats.org/drawingml/2006/main">
          <a:off x="489066" y="1569662"/>
          <a:ext cx="8498825" cy="0"/>
        </a:xfrm>
        <a:prstGeom xmlns:a="http://schemas.openxmlformats.org/drawingml/2006/main" prst="line">
          <a:avLst/>
        </a:prstGeom>
        <a:ln xmlns:a="http://schemas.openxmlformats.org/drawingml/2006/main" w="12700">
          <a:solidFill>
            <a:schemeClr val="tx1"/>
          </a:solidFill>
        </a:ln>
      </cdr:spPr>
      <cdr:style>
        <a:lnRef xmlns:a="http://schemas.openxmlformats.org/drawingml/2006/main" idx="1">
          <a:schemeClr val="accent1"/>
        </a:lnRef>
        <a:fillRef xmlns:a="http://schemas.openxmlformats.org/drawingml/2006/main" idx="0">
          <a:schemeClr val="accent1"/>
        </a:fillRef>
        <a:effectRef xmlns:a="http://schemas.openxmlformats.org/drawingml/2006/main" idx="0">
          <a:schemeClr val="accent1"/>
        </a:effectRef>
        <a:fontRef xmlns:a="http://schemas.openxmlformats.org/drawingml/2006/main" idx="minor">
          <a:schemeClr val="tx1"/>
        </a:fontRef>
      </cdr:style>
    </cdr:cxnSp>
  </cdr:relSizeAnchor>
</c:userShapes>
</file>

<file path=xl/drawings/drawing3.xml><?xml version="1.0" encoding="utf-8"?>
<c:userShapes xmlns:c="http://schemas.openxmlformats.org/drawingml/2006/chart">
  <cdr:relSizeAnchor xmlns:cdr="http://schemas.openxmlformats.org/drawingml/2006/chartDrawing">
    <cdr:from>
      <cdr:x>0.85003</cdr:x>
      <cdr:y>0.51788</cdr:y>
    </cdr:from>
    <cdr:to>
      <cdr:x>0.97659</cdr:x>
      <cdr:y>0.60312</cdr:y>
    </cdr:to>
    <cdr:sp macro="" textlink="">
      <cdr:nvSpPr>
        <cdr:cNvPr id="3" name="TextBox 2">
          <a:extLst xmlns:a="http://schemas.openxmlformats.org/drawingml/2006/main">
            <a:ext uri="{FF2B5EF4-FFF2-40B4-BE49-F238E27FC236}">
              <a16:creationId xmlns:a16="http://schemas.microsoft.com/office/drawing/2014/main" id="{9E9ED3B3-9099-36C7-7864-7F640C752115}"/>
            </a:ext>
          </a:extLst>
        </cdr:cNvPr>
        <cdr:cNvSpPr txBox="1"/>
      </cdr:nvSpPr>
      <cdr:spPr>
        <a:xfrm xmlns:a="http://schemas.openxmlformats.org/drawingml/2006/main">
          <a:off x="2506447" y="2019196"/>
          <a:ext cx="373182" cy="332347"/>
        </a:xfrm>
        <a:prstGeom xmlns:a="http://schemas.openxmlformats.org/drawingml/2006/main" prst="rect">
          <a:avLst/>
        </a:prstGeom>
      </cdr:spPr>
      <cdr:txBody>
        <a:bodyPr xmlns:a="http://schemas.openxmlformats.org/drawingml/2006/main" vertOverflow="clip" wrap="none" rtlCol="0"/>
        <a:lstStyle xmlns:a="http://schemas.openxmlformats.org/drawingml/2006/main"/>
        <a:p xmlns:a="http://schemas.openxmlformats.org/drawingml/2006/main">
          <a:r>
            <a:rPr lang="en-US" sz="1200" kern="1200">
              <a:latin typeface="Arial" panose="020B0604020202020204" pitchFamily="34" charset="0"/>
              <a:cs typeface="Arial" panose="020B0604020202020204" pitchFamily="34" charset="0"/>
            </a:rPr>
            <a:t>AD</a:t>
          </a:r>
        </a:p>
      </cdr:txBody>
    </cdr:sp>
  </cdr:relSizeAnchor>
  <cdr:relSizeAnchor xmlns:cdr="http://schemas.openxmlformats.org/drawingml/2006/chartDrawing">
    <cdr:from>
      <cdr:x>0.14079</cdr:x>
      <cdr:y>0.63437</cdr:y>
    </cdr:from>
    <cdr:to>
      <cdr:x>0.28186</cdr:x>
      <cdr:y>0.71771</cdr:y>
    </cdr:to>
    <cdr:sp macro="" textlink="">
      <cdr:nvSpPr>
        <cdr:cNvPr id="5" name="TextBox 4">
          <a:extLst xmlns:a="http://schemas.openxmlformats.org/drawingml/2006/main">
            <a:ext uri="{FF2B5EF4-FFF2-40B4-BE49-F238E27FC236}">
              <a16:creationId xmlns:a16="http://schemas.microsoft.com/office/drawing/2014/main" id="{83334B4C-5C6A-F345-8DD4-FD573B39C807}"/>
            </a:ext>
          </a:extLst>
        </cdr:cNvPr>
        <cdr:cNvSpPr txBox="1"/>
      </cdr:nvSpPr>
      <cdr:spPr>
        <a:xfrm xmlns:a="http://schemas.openxmlformats.org/drawingml/2006/main">
          <a:off x="415149" y="2473376"/>
          <a:ext cx="415967" cy="324939"/>
        </a:xfrm>
        <a:prstGeom xmlns:a="http://schemas.openxmlformats.org/drawingml/2006/main" prst="rect">
          <a:avLst/>
        </a:prstGeom>
      </cdr:spPr>
      <cdr:txBody>
        <a:bodyPr xmlns:a="http://schemas.openxmlformats.org/drawingml/2006/main" vertOverflow="clip" wrap="none" rtlCol="0"/>
        <a:lstStyle xmlns:a="http://schemas.openxmlformats.org/drawingml/2006/main"/>
        <a:p xmlns:a="http://schemas.openxmlformats.org/drawingml/2006/main">
          <a:r>
            <a:rPr lang="en-US" sz="1200" kern="1200">
              <a:latin typeface="Arial" panose="020B0604020202020204" pitchFamily="34" charset="0"/>
              <a:cs typeface="Arial" panose="020B0604020202020204" pitchFamily="34" charset="0"/>
            </a:rPr>
            <a:t>AS</a:t>
          </a:r>
        </a:p>
      </cdr:txBody>
    </cdr:sp>
  </cdr:relSizeAnchor>
  <cdr:relSizeAnchor xmlns:cdr="http://schemas.openxmlformats.org/drawingml/2006/chartDrawing">
    <cdr:from>
      <cdr:x>0.44442</cdr:x>
      <cdr:y>0.40253</cdr:y>
    </cdr:from>
    <cdr:to>
      <cdr:x>0.77329</cdr:x>
      <cdr:y>0.50115</cdr:y>
    </cdr:to>
    <cdr:sp macro="" textlink="">
      <cdr:nvSpPr>
        <cdr:cNvPr id="2" name="TextBox 1">
          <a:extLst xmlns:a="http://schemas.openxmlformats.org/drawingml/2006/main">
            <a:ext uri="{FF2B5EF4-FFF2-40B4-BE49-F238E27FC236}">
              <a16:creationId xmlns:a16="http://schemas.microsoft.com/office/drawing/2014/main" id="{6E73FA8E-66F6-1479-E4E9-A18D025C2CC7}"/>
            </a:ext>
          </a:extLst>
        </cdr:cNvPr>
        <cdr:cNvSpPr txBox="1"/>
      </cdr:nvSpPr>
      <cdr:spPr>
        <a:xfrm xmlns:a="http://schemas.openxmlformats.org/drawingml/2006/main">
          <a:off x="1310780" y="1569287"/>
          <a:ext cx="969981" cy="384475"/>
        </a:xfrm>
        <a:prstGeom xmlns:a="http://schemas.openxmlformats.org/drawingml/2006/main" prst="rect">
          <a:avLst/>
        </a:prstGeom>
      </cdr:spPr>
      <cdr:txBody>
        <a:bodyPr xmlns:a="http://schemas.openxmlformats.org/drawingml/2006/main" wrap="non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lgn="ctr"/>
          <a:r>
            <a:rPr lang="en-US" sz="1200" kern="1200">
              <a:solidFill>
                <a:srgbClr val="C00000"/>
              </a:solidFill>
              <a:latin typeface="Arial" panose="020B0604020202020204" pitchFamily="34" charset="0"/>
              <a:cs typeface="Arial" panose="020B0604020202020204" pitchFamily="34" charset="0"/>
            </a:rPr>
            <a:t>No-tariff</a:t>
          </a:r>
        </a:p>
        <a:p xmlns:a="http://schemas.openxmlformats.org/drawingml/2006/main">
          <a:pPr algn="ctr"/>
          <a:r>
            <a:rPr lang="en-US" sz="1200" kern="1200">
              <a:solidFill>
                <a:srgbClr val="C00000"/>
              </a:solidFill>
              <a:latin typeface="Arial" panose="020B0604020202020204" pitchFamily="34" charset="0"/>
              <a:cs typeface="Arial" panose="020B0604020202020204" pitchFamily="34" charset="0"/>
            </a:rPr>
            <a:t>imports</a:t>
          </a:r>
        </a:p>
      </cdr:txBody>
    </cdr:sp>
  </cdr:relSizeAnchor>
  <cdr:relSizeAnchor xmlns:cdr="http://schemas.openxmlformats.org/drawingml/2006/chartDrawing">
    <cdr:from>
      <cdr:x>0.27258</cdr:x>
      <cdr:y>0.31511</cdr:y>
    </cdr:from>
    <cdr:to>
      <cdr:x>0.27258</cdr:x>
      <cdr:y>0.36442</cdr:y>
    </cdr:to>
    <cdr:cxnSp macro="">
      <cdr:nvCxnSpPr>
        <cdr:cNvPr id="4" name="Straight Arrow Connector 3">
          <a:extLst xmlns:a="http://schemas.openxmlformats.org/drawingml/2006/main">
            <a:ext uri="{FF2B5EF4-FFF2-40B4-BE49-F238E27FC236}">
              <a16:creationId xmlns:a16="http://schemas.microsoft.com/office/drawing/2014/main" id="{14C844A0-FE8F-D3EA-58B2-E5906262A285}"/>
            </a:ext>
          </a:extLst>
        </cdr:cNvPr>
        <cdr:cNvCxnSpPr/>
      </cdr:nvCxnSpPr>
      <cdr:spPr>
        <a:xfrm xmlns:a="http://schemas.openxmlformats.org/drawingml/2006/main" flipV="1">
          <a:off x="803945" y="1228471"/>
          <a:ext cx="0" cy="192248"/>
        </a:xfrm>
        <a:prstGeom xmlns:a="http://schemas.openxmlformats.org/drawingml/2006/main" prst="straightConnector1">
          <a:avLst/>
        </a:prstGeom>
        <a:ln xmlns:a="http://schemas.openxmlformats.org/drawingml/2006/main" w="15875">
          <a:solidFill>
            <a:schemeClr val="accent5">
              <a:lumMod val="75000"/>
            </a:schemeClr>
          </a:solidFill>
          <a:tailEnd type="triangle"/>
        </a:ln>
      </cdr:spPr>
      <cdr:style>
        <a:lnRef xmlns:a="http://schemas.openxmlformats.org/drawingml/2006/main" idx="1">
          <a:schemeClr val="dk1"/>
        </a:lnRef>
        <a:fillRef xmlns:a="http://schemas.openxmlformats.org/drawingml/2006/main" idx="0">
          <a:schemeClr val="dk1"/>
        </a:fillRef>
        <a:effectRef xmlns:a="http://schemas.openxmlformats.org/drawingml/2006/main" idx="0">
          <a:schemeClr val="dk1"/>
        </a:effectRef>
        <a:fontRef xmlns:a="http://schemas.openxmlformats.org/drawingml/2006/main" idx="minor">
          <a:schemeClr val="tx1"/>
        </a:fontRef>
      </cdr:style>
    </cdr:cxnSp>
  </cdr:relSizeAnchor>
  <cdr:relSizeAnchor xmlns:cdr="http://schemas.openxmlformats.org/drawingml/2006/chartDrawing">
    <cdr:from>
      <cdr:x>0.19191</cdr:x>
      <cdr:y>0.12287</cdr:y>
    </cdr:from>
    <cdr:to>
      <cdr:x>0.52078</cdr:x>
      <cdr:y>0.22149</cdr:y>
    </cdr:to>
    <cdr:sp macro="" textlink="">
      <cdr:nvSpPr>
        <cdr:cNvPr id="10" name="TextBox 1">
          <a:extLst xmlns:a="http://schemas.openxmlformats.org/drawingml/2006/main">
            <a:ext uri="{FF2B5EF4-FFF2-40B4-BE49-F238E27FC236}">
              <a16:creationId xmlns:a16="http://schemas.microsoft.com/office/drawing/2014/main" id="{B9453360-281E-DD2D-26B3-1EFD65EA814B}"/>
            </a:ext>
          </a:extLst>
        </cdr:cNvPr>
        <cdr:cNvSpPr txBox="1"/>
      </cdr:nvSpPr>
      <cdr:spPr>
        <a:xfrm xmlns:a="http://schemas.openxmlformats.org/drawingml/2006/main">
          <a:off x="565888" y="479051"/>
          <a:ext cx="969725" cy="384516"/>
        </a:xfrm>
        <a:prstGeom xmlns:a="http://schemas.openxmlformats.org/drawingml/2006/main" prst="rect">
          <a:avLst/>
        </a:prstGeom>
      </cdr:spPr>
      <cdr:txBody>
        <a:bodyPr xmlns:a="http://schemas.openxmlformats.org/drawingml/2006/main" wrap="non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lgn="ctr"/>
          <a:r>
            <a:rPr lang="en-US" sz="1200" kern="1200">
              <a:solidFill>
                <a:srgbClr val="C00000"/>
              </a:solidFill>
              <a:latin typeface="Arial" panose="020B0604020202020204" pitchFamily="34" charset="0"/>
              <a:cs typeface="Arial" panose="020B0604020202020204" pitchFamily="34" charset="0"/>
            </a:rPr>
            <a:t>Post-tariff</a:t>
          </a:r>
        </a:p>
        <a:p xmlns:a="http://schemas.openxmlformats.org/drawingml/2006/main">
          <a:pPr algn="ctr"/>
          <a:r>
            <a:rPr lang="en-US" sz="1200" kern="1200">
              <a:solidFill>
                <a:srgbClr val="C00000"/>
              </a:solidFill>
              <a:latin typeface="Arial" panose="020B0604020202020204" pitchFamily="34" charset="0"/>
              <a:cs typeface="Arial" panose="020B0604020202020204" pitchFamily="34" charset="0"/>
            </a:rPr>
            <a:t>imports</a:t>
          </a:r>
        </a:p>
      </cdr:txBody>
    </cdr:sp>
  </cdr:relSizeAnchor>
</c:userShapes>
</file>

<file path=xl/drawings/drawing30.xml><?xml version="1.0" encoding="utf-8"?>
<xdr:wsDr xmlns:xdr="http://schemas.openxmlformats.org/drawingml/2006/spreadsheetDrawing" xmlns:a="http://schemas.openxmlformats.org/drawingml/2006/main">
  <xdr:absoluteAnchor>
    <xdr:pos x="0" y="0"/>
    <xdr:ext cx="9496425" cy="5381625"/>
    <xdr:graphicFrame macro="">
      <xdr:nvGraphicFramePr>
        <xdr:cNvPr id="10" name="Chart 1">
          <a:extLst>
            <a:ext uri="{FF2B5EF4-FFF2-40B4-BE49-F238E27FC236}">
              <a16:creationId xmlns:a16="http://schemas.microsoft.com/office/drawing/2014/main" id="{861DE218-E054-058E-F89B-549979CDEE24}"/>
            </a:ext>
          </a:extLst>
        </xdr:cNvPr>
        <xdr:cNvGraphicFramePr>
          <a:graphicFrameLocks noGrp="1"/>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absoluteAnchor>
</xdr:wsDr>
</file>

<file path=xl/drawings/drawing31.xml><?xml version="1.0" encoding="utf-8"?>
<c:userShapes xmlns:c="http://schemas.openxmlformats.org/drawingml/2006/chart">
  <cdr:relSizeAnchor xmlns:cdr="http://schemas.openxmlformats.org/drawingml/2006/chartDrawing">
    <cdr:from>
      <cdr:x>0.00549</cdr:x>
      <cdr:y>0.09697</cdr:y>
    </cdr:from>
    <cdr:to>
      <cdr:x>0.2795</cdr:x>
      <cdr:y>0.13465</cdr:y>
    </cdr:to>
    <cdr:sp macro="" textlink="">
      <cdr:nvSpPr>
        <cdr:cNvPr id="6" name="TextBox 4"/>
        <cdr:cNvSpPr txBox="1"/>
      </cdr:nvSpPr>
      <cdr:spPr>
        <a:xfrm xmlns:a="http://schemas.openxmlformats.org/drawingml/2006/main">
          <a:off x="52192" y="521919"/>
          <a:ext cx="2602752" cy="202806"/>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square" lIns="0" tIns="0" rIns="0" bIns="0" rtlCol="0" anchor="t"/>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l"/>
          <a:r>
            <a:rPr lang="en-US" sz="1200">
              <a:solidFill>
                <a:srgbClr val="000000"/>
              </a:solidFill>
              <a:latin typeface="Arial" panose="020B0604020202020204" pitchFamily="34" charset="0"/>
              <a:cs typeface="Arial" panose="020B0604020202020204" pitchFamily="34" charset="0"/>
            </a:rPr>
            <a:t>Percent change</a:t>
          </a:r>
        </a:p>
      </cdr:txBody>
    </cdr:sp>
  </cdr:relSizeAnchor>
  <cdr:relSizeAnchor xmlns:cdr="http://schemas.openxmlformats.org/drawingml/2006/chartDrawing">
    <cdr:from>
      <cdr:x>0.00469</cdr:x>
      <cdr:y>0.72848</cdr:y>
    </cdr:from>
    <cdr:to>
      <cdr:x>0.99321</cdr:x>
      <cdr:y>1</cdr:y>
    </cdr:to>
    <cdr:sp macro="" textlink="">
      <cdr:nvSpPr>
        <cdr:cNvPr id="8" name="TextBox 5"/>
        <cdr:cNvSpPr txBox="1"/>
      </cdr:nvSpPr>
      <cdr:spPr>
        <a:xfrm xmlns:a="http://schemas.openxmlformats.org/drawingml/2006/main">
          <a:off x="44550" y="3920908"/>
          <a:ext cx="9389856" cy="1461369"/>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square" lIns="0" tIns="0" rIns="0" bIns="0" rtlCol="0" anchor="ct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nSpc>
              <a:spcPct val="100000"/>
            </a:lnSpc>
            <a:spcAft>
              <a:spcPts val="200"/>
            </a:spcAft>
          </a:pPr>
          <a:r>
            <a:rPr lang="en-US" sz="1100" b="0" i="0" kern="900" baseline="0">
              <a:solidFill>
                <a:srgbClr val="000000"/>
              </a:solidFill>
              <a:effectLst/>
              <a:latin typeface="Arial" panose="020B0604020202020204" pitchFamily="34" charset="0"/>
              <a:ea typeface="+mn-ea"/>
              <a:cs typeface="Arial" panose="020B0604020202020204" pitchFamily="34" charset="0"/>
            </a:rPr>
            <a:t>NOTES: The chart shows the distributional effects on private real consumption across the U.S., its eight largest trading partners and the rest of the world (ROW). Estimates capture the immediate impact of country- and sector-specific tariffs in place as of January 2026, before the Supreme Court overturned tariffs imposed under the International Emergency Economic Powers Act. Changes are relative to a January 2025 baseline. The analysis assumes limited foreign retaliation. Thus, results primarily reflect effects of unilateral U.S. tariff changes.</a:t>
          </a:r>
        </a:p>
        <a:p xmlns:a="http://schemas.openxmlformats.org/drawingml/2006/main">
          <a:r>
            <a:rPr lang="en-US" sz="1100" b="0" i="0" baseline="0">
              <a:solidFill>
                <a:schemeClr val="dk1"/>
              </a:solidFill>
              <a:effectLst/>
              <a:latin typeface="Arial" panose="020B0604020202020204" pitchFamily="34" charset="0"/>
              <a:ea typeface="+mn-ea"/>
              <a:cs typeface="Arial" panose="020B0604020202020204" pitchFamily="34" charset="0"/>
            </a:rPr>
            <a:t>SOURCES: "What Determines State Heterogeneity in Response to U.S. Tariff Changes?," by Ana Maria Santacreu, Michael Sposi and Jing Zhang, Federal Reserve Bank of Chicago, Working Paper no. 2023-09, revised 2025; authors’ calculations.</a:t>
          </a:r>
          <a:endParaRPr lang="en-US">
            <a:effectLst/>
            <a:latin typeface="Arial" panose="020B0604020202020204" pitchFamily="34" charset="0"/>
            <a:cs typeface="Arial" panose="020B0604020202020204" pitchFamily="34" charset="0"/>
          </a:endParaRPr>
        </a:p>
      </cdr:txBody>
    </cdr:sp>
  </cdr:relSizeAnchor>
  <cdr:relSizeAnchor xmlns:cdr="http://schemas.openxmlformats.org/drawingml/2006/chartDrawing">
    <cdr:from>
      <cdr:x>0.72058</cdr:x>
      <cdr:y>0.96775</cdr:y>
    </cdr:from>
    <cdr:to>
      <cdr:x>1</cdr:x>
      <cdr:y>1</cdr:y>
    </cdr:to>
    <cdr:sp macro="" textlink="">
      <cdr:nvSpPr>
        <cdr:cNvPr id="3" name="TextBox 4">
          <a:extLst xmlns:a="http://schemas.openxmlformats.org/drawingml/2006/main">
            <a:ext uri="{FF2B5EF4-FFF2-40B4-BE49-F238E27FC236}">
              <a16:creationId xmlns:a16="http://schemas.microsoft.com/office/drawing/2014/main" id="{DBA556AB-6C2E-8B28-B3B5-DD64E0DFB0C5}"/>
            </a:ext>
          </a:extLst>
        </cdr:cNvPr>
        <cdr:cNvSpPr txBox="1"/>
      </cdr:nvSpPr>
      <cdr:spPr>
        <a:xfrm xmlns:a="http://schemas.openxmlformats.org/drawingml/2006/main">
          <a:off x="6609566" y="5171183"/>
          <a:ext cx="2563009" cy="172342"/>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square" lIns="0" tIns="0" rIns="0" bIns="0" rtlCol="0" anchor="t"/>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r>
            <a:rPr lang="en-US" sz="1100">
              <a:solidFill>
                <a:srgbClr val="000000"/>
              </a:solidFill>
              <a:latin typeface="Montserrat" panose="00000500000000000000" pitchFamily="2" charset="0"/>
              <a:cs typeface="Arial" panose="020B0604020202020204" pitchFamily="34" charset="0"/>
            </a:rPr>
            <a:t>Federal Reserve Bank of Dallas</a:t>
          </a:r>
        </a:p>
      </cdr:txBody>
    </cdr:sp>
  </cdr:relSizeAnchor>
  <cdr:relSizeAnchor xmlns:cdr="http://schemas.openxmlformats.org/drawingml/2006/chartDrawing">
    <cdr:from>
      <cdr:x>0.00535</cdr:x>
      <cdr:y>0.00945</cdr:y>
    </cdr:from>
    <cdr:to>
      <cdr:x>1</cdr:x>
      <cdr:y>0.12294</cdr:y>
    </cdr:to>
    <cdr:sp macro="" textlink="">
      <cdr:nvSpPr>
        <cdr:cNvPr id="2" name="TextBox 1">
          <a:extLst xmlns:a="http://schemas.openxmlformats.org/drawingml/2006/main">
            <a:ext uri="{FF2B5EF4-FFF2-40B4-BE49-F238E27FC236}">
              <a16:creationId xmlns:a16="http://schemas.microsoft.com/office/drawing/2014/main" id="{DC1F8B1F-2C8E-B105-137E-F57D190F53CA}"/>
            </a:ext>
          </a:extLst>
        </cdr:cNvPr>
        <cdr:cNvSpPr txBox="1"/>
      </cdr:nvSpPr>
      <cdr:spPr>
        <a:xfrm xmlns:a="http://schemas.openxmlformats.org/drawingml/2006/main">
          <a:off x="50800" y="50800"/>
          <a:ext cx="9437565" cy="609760"/>
        </a:xfrm>
        <a:prstGeom xmlns:a="http://schemas.openxmlformats.org/drawingml/2006/main" prst="rect">
          <a:avLst/>
        </a:prstGeom>
      </cdr:spPr>
      <cdr:txBody>
        <a:bodyPr xmlns:a="http://schemas.openxmlformats.org/drawingml/2006/main" wrap="square" lIns="0" tIns="0" rIns="0" bIns="0"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rtl="0">
            <a:lnSpc>
              <a:spcPts val="1800"/>
            </a:lnSpc>
          </a:pPr>
          <a:r>
            <a:rPr lang="en-US" sz="1400" b="1" i="0" baseline="0">
              <a:solidFill>
                <a:srgbClr val="2B5280"/>
              </a:solidFill>
              <a:effectLst/>
              <a:latin typeface="Arial" panose="020B0604020202020204" pitchFamily="34" charset="0"/>
              <a:ea typeface="+mn-ea"/>
              <a:cs typeface="Arial" panose="020B0604020202020204" pitchFamily="34" charset="0"/>
            </a:rPr>
            <a:t>Chart 2</a:t>
          </a:r>
          <a:endParaRPr lang="en-US" sz="1400">
            <a:solidFill>
              <a:srgbClr val="2B5280"/>
            </a:solidFill>
            <a:effectLst/>
            <a:latin typeface="Arial" panose="020B0604020202020204" pitchFamily="34" charset="0"/>
            <a:cs typeface="Arial" panose="020B0604020202020204" pitchFamily="34" charset="0"/>
          </a:endParaRPr>
        </a:p>
        <a:p xmlns:a="http://schemas.openxmlformats.org/drawingml/2006/main">
          <a:pPr rtl="0">
            <a:lnSpc>
              <a:spcPts val="1800"/>
            </a:lnSpc>
          </a:pPr>
          <a:r>
            <a:rPr lang="en-US" sz="1400" b="1" i="0" baseline="0">
              <a:solidFill>
                <a:srgbClr val="2B5280"/>
              </a:solidFill>
              <a:effectLst/>
              <a:latin typeface="Arial" panose="020B0604020202020204" pitchFamily="34" charset="0"/>
              <a:ea typeface="+mn-ea"/>
              <a:cs typeface="Arial" panose="020B0604020202020204" pitchFamily="34" charset="0"/>
            </a:rPr>
            <a:t>Tariffs' effect on U.S. aggregate consumption is positive but small due to tariff revenue redistribution</a:t>
          </a:r>
          <a:endParaRPr lang="en-US" sz="1400">
            <a:solidFill>
              <a:srgbClr val="2B5280"/>
            </a:solidFill>
            <a:effectLst/>
            <a:latin typeface="Arial" panose="020B0604020202020204" pitchFamily="34" charset="0"/>
            <a:cs typeface="Arial" panose="020B0604020202020204" pitchFamily="34" charset="0"/>
          </a:endParaRPr>
        </a:p>
      </cdr:txBody>
    </cdr:sp>
  </cdr:relSizeAnchor>
</c:userShapes>
</file>

<file path=xl/drawings/drawing32.xml><?xml version="1.0" encoding="utf-8"?>
<xdr:wsDr xmlns:xdr="http://schemas.openxmlformats.org/drawingml/2006/spreadsheetDrawing" xmlns:a="http://schemas.openxmlformats.org/drawingml/2006/main">
  <xdr:absoluteAnchor>
    <xdr:pos x="0" y="0"/>
    <xdr:ext cx="14230350" cy="8058150"/>
    <xdr:graphicFrame macro="">
      <xdr:nvGraphicFramePr>
        <xdr:cNvPr id="3" name="Chart 1">
          <a:extLst>
            <a:ext uri="{FF2B5EF4-FFF2-40B4-BE49-F238E27FC236}">
              <a16:creationId xmlns:a16="http://schemas.microsoft.com/office/drawing/2014/main" id="{A8BEAB43-FE27-6DCD-9103-A2719522D17D}"/>
            </a:ext>
          </a:extLst>
        </xdr:cNvPr>
        <xdr:cNvGraphicFramePr>
          <a:graphicFrameLocks noGrp="1"/>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absoluteAnchor>
</xdr:wsDr>
</file>

<file path=xl/drawings/drawing33.xml><?xml version="1.0" encoding="utf-8"?>
<c:userShapes xmlns:c="http://schemas.openxmlformats.org/drawingml/2006/chart">
  <cdr:relSizeAnchor xmlns:cdr="http://schemas.openxmlformats.org/drawingml/2006/chartDrawing">
    <cdr:from>
      <cdr:x>0.00469</cdr:x>
      <cdr:y>0.7503</cdr:y>
    </cdr:from>
    <cdr:to>
      <cdr:x>0.99321</cdr:x>
      <cdr:y>1</cdr:y>
    </cdr:to>
    <cdr:sp macro="" textlink="">
      <cdr:nvSpPr>
        <cdr:cNvPr id="8" name="TextBox 5"/>
        <cdr:cNvSpPr txBox="1"/>
      </cdr:nvSpPr>
      <cdr:spPr>
        <a:xfrm xmlns:a="http://schemas.openxmlformats.org/drawingml/2006/main">
          <a:off x="44550" y="4038340"/>
          <a:ext cx="9389856" cy="1343937"/>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square" lIns="0" tIns="0" rIns="0" bIns="0" rtlCol="0" anchor="ct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nSpc>
              <a:spcPct val="100000"/>
            </a:lnSpc>
            <a:spcAft>
              <a:spcPts val="200"/>
            </a:spcAft>
          </a:pPr>
          <a:r>
            <a:rPr lang="en-US" sz="1100" b="0" i="0" kern="900" baseline="0">
              <a:solidFill>
                <a:srgbClr val="000000"/>
              </a:solidFill>
              <a:effectLst/>
              <a:latin typeface="Arial" panose="020B0604020202020204" pitchFamily="34" charset="0"/>
              <a:ea typeface="+mn-ea"/>
              <a:cs typeface="Arial" panose="020B0604020202020204" pitchFamily="34" charset="0"/>
            </a:rPr>
            <a:t>NOTES: The map shows the distributional effects on private real consumption across U.S. states, the U.S.’s eight largest trading partners and the rest of the world. Estimates capture the immediate impact of country- and sector-specific tariffs as of January 2026, before the Supreme Court overturned International Emergency Economic Powers Act tariffs. The change is relative to a January 2025 baseline. The model assumes tariff revenues are rebated to households as lump-sum transfers with limited foreign retaliation. Results primarily reflect the effects of unilateral U.S. tariff changes.</a:t>
          </a:r>
        </a:p>
        <a:p xmlns:a="http://schemas.openxmlformats.org/drawingml/2006/main">
          <a:pPr>
            <a:lnSpc>
              <a:spcPct val="100000"/>
            </a:lnSpc>
            <a:spcAft>
              <a:spcPts val="200"/>
            </a:spcAft>
          </a:pPr>
          <a:r>
            <a:rPr lang="en-US" sz="1100" b="0" i="0" kern="900" baseline="0">
              <a:solidFill>
                <a:srgbClr val="000000"/>
              </a:solidFill>
              <a:effectLst/>
              <a:latin typeface="Arial" panose="020B0604020202020204" pitchFamily="34" charset="0"/>
              <a:ea typeface="+mn-ea"/>
              <a:cs typeface="Arial" panose="020B0604020202020204" pitchFamily="34" charset="0"/>
            </a:rPr>
            <a:t>SOURCES: "What Determines State Heterogeneity in Response to U.S. Tariff Changes?," by Ana Maria Santacreu, Michael Sposi and Jing Zhang, Federal Reserve Bank of Chicago, Working Paper no. 2023-09, revised 2025; authors’ calculations.</a:t>
          </a:r>
          <a:endParaRPr lang="en-US" sz="1100" kern="900" baseline="0">
            <a:solidFill>
              <a:srgbClr val="000000"/>
            </a:solidFill>
            <a:effectLst/>
            <a:latin typeface="Arial" panose="020B0604020202020204" pitchFamily="34" charset="0"/>
            <a:cs typeface="Arial" panose="020B0604020202020204" pitchFamily="34" charset="0"/>
          </a:endParaRPr>
        </a:p>
      </cdr:txBody>
    </cdr:sp>
  </cdr:relSizeAnchor>
  <cdr:relSizeAnchor xmlns:cdr="http://schemas.openxmlformats.org/drawingml/2006/chartDrawing">
    <cdr:from>
      <cdr:x>0.72058</cdr:x>
      <cdr:y>0.96775</cdr:y>
    </cdr:from>
    <cdr:to>
      <cdr:x>1</cdr:x>
      <cdr:y>1</cdr:y>
    </cdr:to>
    <cdr:sp macro="" textlink="">
      <cdr:nvSpPr>
        <cdr:cNvPr id="3" name="TextBox 4">
          <a:extLst xmlns:a="http://schemas.openxmlformats.org/drawingml/2006/main">
            <a:ext uri="{FF2B5EF4-FFF2-40B4-BE49-F238E27FC236}">
              <a16:creationId xmlns:a16="http://schemas.microsoft.com/office/drawing/2014/main" id="{DBA556AB-6C2E-8B28-B3B5-DD64E0DFB0C5}"/>
            </a:ext>
          </a:extLst>
        </cdr:cNvPr>
        <cdr:cNvSpPr txBox="1"/>
      </cdr:nvSpPr>
      <cdr:spPr>
        <a:xfrm xmlns:a="http://schemas.openxmlformats.org/drawingml/2006/main">
          <a:off x="6609566" y="5171183"/>
          <a:ext cx="2563009" cy="172342"/>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square" lIns="0" tIns="0" rIns="0" bIns="0" rtlCol="0" anchor="t"/>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r>
            <a:rPr lang="en-US" sz="1100">
              <a:solidFill>
                <a:srgbClr val="000000"/>
              </a:solidFill>
              <a:latin typeface="Montserrat" panose="00000500000000000000" pitchFamily="2" charset="0"/>
              <a:cs typeface="Arial" panose="020B0604020202020204" pitchFamily="34" charset="0"/>
            </a:rPr>
            <a:t>Federal Reserve Bank of Dallas</a:t>
          </a:r>
        </a:p>
      </cdr:txBody>
    </cdr:sp>
  </cdr:relSizeAnchor>
  <cdr:relSizeAnchor xmlns:cdr="http://schemas.openxmlformats.org/drawingml/2006/chartDrawing">
    <cdr:from>
      <cdr:x>0.00535</cdr:x>
      <cdr:y>0.00945</cdr:y>
    </cdr:from>
    <cdr:to>
      <cdr:x>1</cdr:x>
      <cdr:y>0.13697</cdr:y>
    </cdr:to>
    <cdr:sp macro="" textlink="">
      <cdr:nvSpPr>
        <cdr:cNvPr id="2" name="TextBox 1">
          <a:extLst xmlns:a="http://schemas.openxmlformats.org/drawingml/2006/main">
            <a:ext uri="{FF2B5EF4-FFF2-40B4-BE49-F238E27FC236}">
              <a16:creationId xmlns:a16="http://schemas.microsoft.com/office/drawing/2014/main" id="{DC1F8B1F-2C8E-B105-137E-F57D190F53CA}"/>
            </a:ext>
          </a:extLst>
        </cdr:cNvPr>
        <cdr:cNvSpPr txBox="1"/>
      </cdr:nvSpPr>
      <cdr:spPr>
        <a:xfrm xmlns:a="http://schemas.openxmlformats.org/drawingml/2006/main">
          <a:off x="50819" y="50863"/>
          <a:ext cx="9448085" cy="686346"/>
        </a:xfrm>
        <a:prstGeom xmlns:a="http://schemas.openxmlformats.org/drawingml/2006/main" prst="rect">
          <a:avLst/>
        </a:prstGeom>
      </cdr:spPr>
      <cdr:txBody>
        <a:bodyPr xmlns:a="http://schemas.openxmlformats.org/drawingml/2006/main" wrap="square" lIns="0" tIns="0" rIns="0" bIns="0"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rtl="0">
            <a:lnSpc>
              <a:spcPts val="1800"/>
            </a:lnSpc>
          </a:pPr>
          <a:r>
            <a:rPr lang="en-US" sz="1400" b="1" i="0" baseline="0">
              <a:solidFill>
                <a:srgbClr val="2B5280"/>
              </a:solidFill>
              <a:effectLst/>
              <a:latin typeface="Arial" panose="020B0604020202020204" pitchFamily="34" charset="0"/>
              <a:ea typeface="+mn-ea"/>
              <a:cs typeface="Arial" panose="020B0604020202020204" pitchFamily="34" charset="0"/>
            </a:rPr>
            <a:t>Chart 1</a:t>
          </a:r>
          <a:endParaRPr lang="en-US" sz="1400">
            <a:solidFill>
              <a:srgbClr val="2B5280"/>
            </a:solidFill>
            <a:effectLst/>
            <a:latin typeface="Arial" panose="020B0604020202020204" pitchFamily="34" charset="0"/>
            <a:cs typeface="Arial" panose="020B0604020202020204" pitchFamily="34" charset="0"/>
          </a:endParaRPr>
        </a:p>
        <a:p xmlns:a="http://schemas.openxmlformats.org/drawingml/2006/main">
          <a:pPr rtl="0">
            <a:lnSpc>
              <a:spcPts val="1800"/>
            </a:lnSpc>
          </a:pPr>
          <a:r>
            <a:rPr lang="en-US" sz="1400" b="1" i="0" baseline="0">
              <a:solidFill>
                <a:srgbClr val="2B5280"/>
              </a:solidFill>
              <a:effectLst/>
              <a:latin typeface="Arial" panose="020B0604020202020204" pitchFamily="34" charset="0"/>
              <a:ea typeface="+mn-ea"/>
              <a:cs typeface="Arial" panose="020B0604020202020204" pitchFamily="34" charset="0"/>
            </a:rPr>
            <a:t>Short-run tariffs strongly affect Mexico and Canada, with uneven U.S. state outcomes</a:t>
          </a:r>
          <a:endParaRPr lang="en-US" sz="1400">
            <a:solidFill>
              <a:srgbClr val="2B5280"/>
            </a:solidFill>
            <a:effectLst/>
            <a:latin typeface="Arial" panose="020B0604020202020204" pitchFamily="34" charset="0"/>
            <a:cs typeface="Arial" panose="020B0604020202020204" pitchFamily="34" charset="0"/>
          </a:endParaRPr>
        </a:p>
      </cdr:txBody>
    </cdr:sp>
  </cdr:relSizeAnchor>
  <cdr:relSizeAnchor xmlns:cdr="http://schemas.openxmlformats.org/drawingml/2006/chartDrawing">
    <cdr:from>
      <cdr:x>0</cdr:x>
      <cdr:y>0.10324</cdr:y>
    </cdr:from>
    <cdr:to>
      <cdr:x>1</cdr:x>
      <cdr:y>0.74977</cdr:y>
    </cdr:to>
    <cdr:pic>
      <cdr:nvPicPr>
        <cdr:cNvPr id="4" name="chart">
          <a:extLst xmlns:a="http://schemas.openxmlformats.org/drawingml/2006/main">
            <a:ext uri="{FF2B5EF4-FFF2-40B4-BE49-F238E27FC236}">
              <a16:creationId xmlns:a16="http://schemas.microsoft.com/office/drawing/2014/main" id="{4ABFFFA9-D4DE-5EC6-559F-8D3E220CBA33}"/>
            </a:ext>
          </a:extLst>
        </cdr:cNvPr>
        <cdr:cNvPicPr>
          <a:picLocks xmlns:a="http://schemas.openxmlformats.org/drawingml/2006/main" noChangeAspect="1"/>
        </cdr:cNvPicPr>
      </cdr:nvPicPr>
      <cdr:blipFill rotWithShape="1">
        <a:blip xmlns:a="http://schemas.openxmlformats.org/drawingml/2006/main" xmlns:r="http://schemas.openxmlformats.org/officeDocument/2006/relationships" r:embed="rId1"/>
        <a:srcRect xmlns:a="http://schemas.openxmlformats.org/drawingml/2006/main" t="17922" b="10450"/>
        <a:stretch xmlns:a="http://schemas.openxmlformats.org/drawingml/2006/main">
          <a:fillRect/>
        </a:stretch>
      </cdr:blipFill>
      <cdr:spPr>
        <a:xfrm xmlns:a="http://schemas.openxmlformats.org/drawingml/2006/main">
          <a:off x="0" y="555598"/>
          <a:ext cx="9493250" cy="3479382"/>
        </a:xfrm>
        <a:prstGeom xmlns:a="http://schemas.openxmlformats.org/drawingml/2006/main" prst="rect">
          <a:avLst/>
        </a:prstGeom>
      </cdr:spPr>
    </cdr:pic>
  </cdr:relSizeAnchor>
  <cdr:relSizeAnchor xmlns:cdr="http://schemas.openxmlformats.org/drawingml/2006/chartDrawing">
    <cdr:from>
      <cdr:x>0.90368</cdr:x>
      <cdr:y>0.35988</cdr:y>
    </cdr:from>
    <cdr:to>
      <cdr:x>1</cdr:x>
      <cdr:y>0.52979</cdr:y>
    </cdr:to>
    <cdr:sp macro="" textlink="">
      <cdr:nvSpPr>
        <cdr:cNvPr id="5" name="TextBox 4">
          <a:extLst xmlns:a="http://schemas.openxmlformats.org/drawingml/2006/main">
            <a:ext uri="{FF2B5EF4-FFF2-40B4-BE49-F238E27FC236}">
              <a16:creationId xmlns:a16="http://schemas.microsoft.com/office/drawing/2014/main" id="{ACD127E8-C996-7131-BB44-C15E3BBEBB76}"/>
            </a:ext>
          </a:extLst>
        </cdr:cNvPr>
        <cdr:cNvSpPr txBox="1"/>
      </cdr:nvSpPr>
      <cdr:spPr>
        <a:xfrm xmlns:a="http://schemas.openxmlformats.org/drawingml/2006/main">
          <a:off x="9001125" y="1936750"/>
          <a:ext cx="914400" cy="914400"/>
        </a:xfrm>
        <a:prstGeom xmlns:a="http://schemas.openxmlformats.org/drawingml/2006/main" prst="rect">
          <a:avLst/>
        </a:prstGeom>
      </cdr:spPr>
      <cdr:txBody>
        <a:bodyPr xmlns:a="http://schemas.openxmlformats.org/drawingml/2006/main" vertOverflow="clip" wrap="none" rtlCol="0"/>
        <a:lstStyle xmlns:a="http://schemas.openxmlformats.org/drawingml/2006/main"/>
        <a:p xmlns:a="http://schemas.openxmlformats.org/drawingml/2006/main">
          <a:endParaRPr lang="en-US" sz="1100" kern="1200"/>
        </a:p>
      </cdr:txBody>
    </cdr:sp>
  </cdr:relSizeAnchor>
  <cdr:relSizeAnchor xmlns:cdr="http://schemas.openxmlformats.org/drawingml/2006/chartDrawing">
    <cdr:from>
      <cdr:x>0.95736</cdr:x>
      <cdr:y>0.09735</cdr:y>
    </cdr:from>
    <cdr:to>
      <cdr:x>1</cdr:x>
      <cdr:y>0.29528</cdr:y>
    </cdr:to>
    <cdr:sp macro="" textlink="">
      <cdr:nvSpPr>
        <cdr:cNvPr id="6" name="TextBox 5">
          <a:extLst xmlns:a="http://schemas.openxmlformats.org/drawingml/2006/main">
            <a:ext uri="{FF2B5EF4-FFF2-40B4-BE49-F238E27FC236}">
              <a16:creationId xmlns:a16="http://schemas.microsoft.com/office/drawing/2014/main" id="{4176A0D4-AE91-EEFF-3160-474367ADD9E9}"/>
            </a:ext>
          </a:extLst>
        </cdr:cNvPr>
        <cdr:cNvSpPr txBox="1"/>
      </cdr:nvSpPr>
      <cdr:spPr>
        <a:xfrm xmlns:a="http://schemas.openxmlformats.org/drawingml/2006/main">
          <a:off x="9088438" y="523875"/>
          <a:ext cx="404812" cy="1065213"/>
        </a:xfrm>
        <a:prstGeom xmlns:a="http://schemas.openxmlformats.org/drawingml/2006/main" prst="rect">
          <a:avLst/>
        </a:prstGeom>
        <a:solidFill xmlns:a="http://schemas.openxmlformats.org/drawingml/2006/main">
          <a:schemeClr val="bg1"/>
        </a:solidFill>
      </cdr:spPr>
      <cdr:txBody>
        <a:bodyPr xmlns:a="http://schemas.openxmlformats.org/drawingml/2006/main" vertOverflow="clip" wrap="none" rtlCol="0"/>
        <a:lstStyle xmlns:a="http://schemas.openxmlformats.org/drawingml/2006/main"/>
        <a:p xmlns:a="http://schemas.openxmlformats.org/drawingml/2006/main">
          <a:endParaRPr lang="en-US" sz="1100" kern="1200"/>
        </a:p>
      </cdr:txBody>
    </cdr:sp>
  </cdr:relSizeAnchor>
</c:userShapes>
</file>

<file path=xl/drawings/drawing4.xml><?xml version="1.0" encoding="utf-8"?>
<c:userShapes xmlns:c="http://schemas.openxmlformats.org/drawingml/2006/chart">
  <cdr:relSizeAnchor xmlns:cdr="http://schemas.openxmlformats.org/drawingml/2006/chartDrawing">
    <cdr:from>
      <cdr:x>0.61029</cdr:x>
      <cdr:y>0.19286</cdr:y>
    </cdr:from>
    <cdr:to>
      <cdr:x>1</cdr:x>
      <cdr:y>0.26884</cdr:y>
    </cdr:to>
    <cdr:sp macro="" textlink="">
      <cdr:nvSpPr>
        <cdr:cNvPr id="3" name="TextBox 1">
          <a:extLst xmlns:a="http://schemas.openxmlformats.org/drawingml/2006/main">
            <a:ext uri="{FF2B5EF4-FFF2-40B4-BE49-F238E27FC236}">
              <a16:creationId xmlns:a16="http://schemas.microsoft.com/office/drawing/2014/main" id="{C0B2F2B9-6913-772A-AFF5-58520E3E4169}"/>
            </a:ext>
          </a:extLst>
        </cdr:cNvPr>
        <cdr:cNvSpPr txBox="1"/>
      </cdr:nvSpPr>
      <cdr:spPr>
        <a:xfrm xmlns:a="http://schemas.openxmlformats.org/drawingml/2006/main">
          <a:off x="1677797" y="746916"/>
          <a:ext cx="1071389" cy="294264"/>
        </a:xfrm>
        <a:prstGeom xmlns:a="http://schemas.openxmlformats.org/drawingml/2006/main" prst="rect">
          <a:avLst/>
        </a:prstGeom>
      </cdr:spPr>
      <cdr:txBody>
        <a:bodyPr xmlns:a="http://schemas.openxmlformats.org/drawingml/2006/main" wrap="non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r>
            <a:rPr lang="en-US" sz="1200" kern="1200">
              <a:solidFill>
                <a:schemeClr val="accent6">
                  <a:lumMod val="50000"/>
                </a:schemeClr>
              </a:solidFill>
              <a:latin typeface="Arial" panose="020B0604020202020204" pitchFamily="34" charset="0"/>
              <a:cs typeface="Arial" panose="020B0604020202020204" pitchFamily="34" charset="0"/>
            </a:rPr>
            <a:t>MS (No-tariff</a:t>
          </a:r>
          <a:r>
            <a:rPr lang="en-US" sz="1200" kern="1200" baseline="0">
              <a:solidFill>
                <a:schemeClr val="accent6">
                  <a:lumMod val="50000"/>
                </a:schemeClr>
              </a:solidFill>
              <a:latin typeface="Arial" panose="020B0604020202020204" pitchFamily="34" charset="0"/>
              <a:cs typeface="Arial" panose="020B0604020202020204" pitchFamily="34" charset="0"/>
            </a:rPr>
            <a:t>)</a:t>
          </a:r>
          <a:endParaRPr lang="en-US" sz="1200" kern="1200">
            <a:solidFill>
              <a:schemeClr val="accent6">
                <a:lumMod val="50000"/>
              </a:schemeClr>
            </a:solidFill>
            <a:latin typeface="Arial" panose="020B0604020202020204" pitchFamily="34" charset="0"/>
            <a:cs typeface="Arial" panose="020B0604020202020204" pitchFamily="34" charset="0"/>
          </a:endParaRPr>
        </a:p>
      </cdr:txBody>
    </cdr:sp>
  </cdr:relSizeAnchor>
  <cdr:relSizeAnchor xmlns:cdr="http://schemas.openxmlformats.org/drawingml/2006/chartDrawing">
    <cdr:from>
      <cdr:x>0.77137</cdr:x>
      <cdr:y>0.62893</cdr:y>
    </cdr:from>
    <cdr:to>
      <cdr:x>0.88675</cdr:x>
      <cdr:y>0.714</cdr:y>
    </cdr:to>
    <cdr:sp macro="" textlink="">
      <cdr:nvSpPr>
        <cdr:cNvPr id="5" name="TextBox 1">
          <a:extLst xmlns:a="http://schemas.openxmlformats.org/drawingml/2006/main">
            <a:ext uri="{FF2B5EF4-FFF2-40B4-BE49-F238E27FC236}">
              <a16:creationId xmlns:a16="http://schemas.microsoft.com/office/drawing/2014/main" id="{504A8619-7BD9-6445-4C56-6A9FDF60D215}"/>
            </a:ext>
          </a:extLst>
        </cdr:cNvPr>
        <cdr:cNvSpPr txBox="1"/>
      </cdr:nvSpPr>
      <cdr:spPr>
        <a:xfrm xmlns:a="http://schemas.openxmlformats.org/drawingml/2006/main">
          <a:off x="2253096" y="2428771"/>
          <a:ext cx="337012" cy="328520"/>
        </a:xfrm>
        <a:prstGeom xmlns:a="http://schemas.openxmlformats.org/drawingml/2006/main" prst="rect">
          <a:avLst/>
        </a:prstGeom>
      </cdr:spPr>
      <cdr:txBody>
        <a:bodyPr xmlns:a="http://schemas.openxmlformats.org/drawingml/2006/main" wrap="non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r>
            <a:rPr lang="en-US" sz="1200" kern="1200">
              <a:latin typeface="Arial" panose="020B0604020202020204" pitchFamily="34" charset="0"/>
              <a:cs typeface="Arial" panose="020B0604020202020204" pitchFamily="34" charset="0"/>
            </a:rPr>
            <a:t>MD</a:t>
          </a:r>
        </a:p>
      </cdr:txBody>
    </cdr:sp>
  </cdr:relSizeAnchor>
  <cdr:relSizeAnchor xmlns:cdr="http://schemas.openxmlformats.org/drawingml/2006/chartDrawing">
    <cdr:from>
      <cdr:x>0.17482</cdr:x>
      <cdr:y>0.005</cdr:y>
    </cdr:from>
    <cdr:to>
      <cdr:x>0.54939</cdr:x>
      <cdr:y>0.09008</cdr:y>
    </cdr:to>
    <cdr:sp macro="" textlink="">
      <cdr:nvSpPr>
        <cdr:cNvPr id="6" name="TextBox 1">
          <a:extLst xmlns:a="http://schemas.openxmlformats.org/drawingml/2006/main">
            <a:ext uri="{FF2B5EF4-FFF2-40B4-BE49-F238E27FC236}">
              <a16:creationId xmlns:a16="http://schemas.microsoft.com/office/drawing/2014/main" id="{504A8619-7BD9-6445-4C56-6A9FDF60D215}"/>
            </a:ext>
          </a:extLst>
        </cdr:cNvPr>
        <cdr:cNvSpPr txBox="1"/>
      </cdr:nvSpPr>
      <cdr:spPr>
        <a:xfrm xmlns:a="http://schemas.openxmlformats.org/drawingml/2006/main">
          <a:off x="480619" y="19357"/>
          <a:ext cx="1029769" cy="329507"/>
        </a:xfrm>
        <a:prstGeom xmlns:a="http://schemas.openxmlformats.org/drawingml/2006/main" prst="rect">
          <a:avLst/>
        </a:prstGeom>
      </cdr:spPr>
      <cdr:txBody>
        <a:bodyPr xmlns:a="http://schemas.openxmlformats.org/drawingml/2006/main" wrap="non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r>
            <a:rPr lang="en-US" sz="1200" kern="1200">
              <a:solidFill>
                <a:schemeClr val="accent5">
                  <a:lumMod val="75000"/>
                </a:schemeClr>
              </a:solidFill>
              <a:latin typeface="Arial" panose="020B0604020202020204" pitchFamily="34" charset="0"/>
              <a:cs typeface="Arial" panose="020B0604020202020204" pitchFamily="34" charset="0"/>
            </a:rPr>
            <a:t>MS (</a:t>
          </a:r>
          <a:r>
            <a:rPr lang="en-US" sz="1200" kern="1200" baseline="0">
              <a:solidFill>
                <a:schemeClr val="accent5">
                  <a:lumMod val="75000"/>
                </a:schemeClr>
              </a:solidFill>
              <a:latin typeface="Arial" panose="020B0604020202020204" pitchFamily="34" charset="0"/>
              <a:cs typeface="Arial" panose="020B0604020202020204" pitchFamily="34" charset="0"/>
            </a:rPr>
            <a:t>Post-tariff)</a:t>
          </a:r>
          <a:endParaRPr lang="en-US" sz="1200" kern="1200">
            <a:solidFill>
              <a:schemeClr val="accent5">
                <a:lumMod val="75000"/>
              </a:schemeClr>
            </a:solidFill>
            <a:latin typeface="Arial" panose="020B0604020202020204" pitchFamily="34" charset="0"/>
            <a:cs typeface="Arial" panose="020B0604020202020204" pitchFamily="34" charset="0"/>
          </a:endParaRPr>
        </a:p>
      </cdr:txBody>
    </cdr:sp>
  </cdr:relSizeAnchor>
  <cdr:relSizeAnchor xmlns:cdr="http://schemas.openxmlformats.org/drawingml/2006/chartDrawing">
    <cdr:from>
      <cdr:x>0.06115</cdr:x>
      <cdr:y>0.38315</cdr:y>
    </cdr:from>
    <cdr:to>
      <cdr:x>0.29153</cdr:x>
      <cdr:y>0.40007</cdr:y>
    </cdr:to>
    <cdr:sp macro="" textlink="">
      <cdr:nvSpPr>
        <cdr:cNvPr id="2" name="Left Brace 1">
          <a:extLst xmlns:a="http://schemas.openxmlformats.org/drawingml/2006/main">
            <a:ext uri="{FF2B5EF4-FFF2-40B4-BE49-F238E27FC236}">
              <a16:creationId xmlns:a16="http://schemas.microsoft.com/office/drawing/2014/main" id="{1B07854D-E031-4CF3-08FD-AEFD1BC5C8B9}"/>
            </a:ext>
          </a:extLst>
        </cdr:cNvPr>
        <cdr:cNvSpPr/>
      </cdr:nvSpPr>
      <cdr:spPr>
        <a:xfrm xmlns:a="http://schemas.openxmlformats.org/drawingml/2006/main" rot="16200000">
          <a:off x="452019" y="1200007"/>
          <a:ext cx="65529" cy="633352"/>
        </a:xfrm>
        <a:prstGeom xmlns:a="http://schemas.openxmlformats.org/drawingml/2006/main" prst="leftBrace">
          <a:avLst/>
        </a:prstGeom>
        <a:ln xmlns:a="http://schemas.openxmlformats.org/drawingml/2006/main">
          <a:solidFill>
            <a:srgbClr val="C00000"/>
          </a:solidFill>
        </a:ln>
      </cdr:spPr>
      <cdr:style>
        <a:lnRef xmlns:a="http://schemas.openxmlformats.org/drawingml/2006/main" idx="1">
          <a:schemeClr val="accent1"/>
        </a:lnRef>
        <a:fillRef xmlns:a="http://schemas.openxmlformats.org/drawingml/2006/main" idx="0">
          <a:schemeClr val="accent1"/>
        </a:fillRef>
        <a:effectRef xmlns:a="http://schemas.openxmlformats.org/drawingml/2006/main" idx="0">
          <a:schemeClr val="accent1"/>
        </a:effectRef>
        <a:fontRef xmlns:a="http://schemas.openxmlformats.org/drawingml/2006/main" idx="minor">
          <a:schemeClr val="tx1"/>
        </a:fontRef>
      </cdr:style>
      <cdr:txBody>
        <a:bodyPr xmlns:a="http://schemas.openxmlformats.org/drawingml/2006/main"/>
        <a:lstStyle xmlns:a="http://schemas.openxmlformats.org/drawingml/2006/main">
          <a:lvl1pPr marL="0" indent="0">
            <a:defRPr sz="1100">
              <a:solidFill>
                <a:schemeClr val="tx1"/>
              </a:solidFill>
              <a:latin typeface="+mn-lt"/>
              <a:ea typeface="+mn-ea"/>
              <a:cs typeface="+mn-cs"/>
            </a:defRPr>
          </a:lvl1pPr>
          <a:lvl2pPr marL="457200" indent="0">
            <a:defRPr sz="1100">
              <a:solidFill>
                <a:schemeClr val="tx1"/>
              </a:solidFill>
              <a:latin typeface="+mn-lt"/>
              <a:ea typeface="+mn-ea"/>
              <a:cs typeface="+mn-cs"/>
            </a:defRPr>
          </a:lvl2pPr>
          <a:lvl3pPr marL="914400" indent="0">
            <a:defRPr sz="1100">
              <a:solidFill>
                <a:schemeClr val="tx1"/>
              </a:solidFill>
              <a:latin typeface="+mn-lt"/>
              <a:ea typeface="+mn-ea"/>
              <a:cs typeface="+mn-cs"/>
            </a:defRPr>
          </a:lvl3pPr>
          <a:lvl4pPr marL="1371600" indent="0">
            <a:defRPr sz="1100">
              <a:solidFill>
                <a:schemeClr val="tx1"/>
              </a:solidFill>
              <a:latin typeface="+mn-lt"/>
              <a:ea typeface="+mn-ea"/>
              <a:cs typeface="+mn-cs"/>
            </a:defRPr>
          </a:lvl4pPr>
          <a:lvl5pPr marL="1828800" indent="0">
            <a:defRPr sz="1100">
              <a:solidFill>
                <a:schemeClr val="tx1"/>
              </a:solidFill>
              <a:latin typeface="+mn-lt"/>
              <a:ea typeface="+mn-ea"/>
              <a:cs typeface="+mn-cs"/>
            </a:defRPr>
          </a:lvl5pPr>
          <a:lvl6pPr marL="2286000" indent="0">
            <a:defRPr sz="1100">
              <a:solidFill>
                <a:schemeClr val="tx1"/>
              </a:solidFill>
              <a:latin typeface="+mn-lt"/>
              <a:ea typeface="+mn-ea"/>
              <a:cs typeface="+mn-cs"/>
            </a:defRPr>
          </a:lvl6pPr>
          <a:lvl7pPr marL="2743200" indent="0">
            <a:defRPr sz="1100">
              <a:solidFill>
                <a:schemeClr val="tx1"/>
              </a:solidFill>
              <a:latin typeface="+mn-lt"/>
              <a:ea typeface="+mn-ea"/>
              <a:cs typeface="+mn-cs"/>
            </a:defRPr>
          </a:lvl7pPr>
          <a:lvl8pPr marL="3200400" indent="0">
            <a:defRPr sz="1100">
              <a:solidFill>
                <a:schemeClr val="tx1"/>
              </a:solidFill>
              <a:latin typeface="+mn-lt"/>
              <a:ea typeface="+mn-ea"/>
              <a:cs typeface="+mn-cs"/>
            </a:defRPr>
          </a:lvl8pPr>
          <a:lvl9pPr marL="3657600" indent="0">
            <a:defRPr sz="1100">
              <a:solidFill>
                <a:schemeClr val="tx1"/>
              </a:solidFill>
              <a:latin typeface="+mn-lt"/>
              <a:ea typeface="+mn-ea"/>
              <a:cs typeface="+mn-cs"/>
            </a:defRPr>
          </a:lvl9pPr>
        </a:lstStyle>
        <a:p xmlns:a="http://schemas.openxmlformats.org/drawingml/2006/main">
          <a:endParaRPr lang="en-US" kern="1200"/>
        </a:p>
      </cdr:txBody>
    </cdr:sp>
  </cdr:relSizeAnchor>
  <cdr:relSizeAnchor xmlns:cdr="http://schemas.openxmlformats.org/drawingml/2006/chartDrawing">
    <cdr:from>
      <cdr:x>0.20239</cdr:x>
      <cdr:y>0.40884</cdr:y>
    </cdr:from>
    <cdr:to>
      <cdr:x>0.26271</cdr:x>
      <cdr:y>0.55238</cdr:y>
    </cdr:to>
    <cdr:cxnSp macro="">
      <cdr:nvCxnSpPr>
        <cdr:cNvPr id="4" name="Straight Arrow Connector 3">
          <a:extLst xmlns:a="http://schemas.openxmlformats.org/drawingml/2006/main">
            <a:ext uri="{FF2B5EF4-FFF2-40B4-BE49-F238E27FC236}">
              <a16:creationId xmlns:a16="http://schemas.microsoft.com/office/drawing/2014/main" id="{A04F4869-46A4-C657-BB58-21373687C925}"/>
            </a:ext>
          </a:extLst>
        </cdr:cNvPr>
        <cdr:cNvCxnSpPr/>
      </cdr:nvCxnSpPr>
      <cdr:spPr>
        <a:xfrm xmlns:a="http://schemas.openxmlformats.org/drawingml/2006/main" flipH="1" flipV="1">
          <a:off x="591151" y="1583418"/>
          <a:ext cx="176209" cy="555891"/>
        </a:xfrm>
        <a:prstGeom xmlns:a="http://schemas.openxmlformats.org/drawingml/2006/main" prst="straightConnector1">
          <a:avLst/>
        </a:prstGeom>
        <a:ln xmlns:a="http://schemas.openxmlformats.org/drawingml/2006/main">
          <a:solidFill>
            <a:srgbClr val="C00000"/>
          </a:solidFill>
          <a:tailEnd type="triangle"/>
        </a:ln>
      </cdr:spPr>
      <cdr:style>
        <a:lnRef xmlns:a="http://schemas.openxmlformats.org/drawingml/2006/main" idx="1">
          <a:schemeClr val="accent1"/>
        </a:lnRef>
        <a:fillRef xmlns:a="http://schemas.openxmlformats.org/drawingml/2006/main" idx="0">
          <a:schemeClr val="accent1"/>
        </a:fillRef>
        <a:effectRef xmlns:a="http://schemas.openxmlformats.org/drawingml/2006/main" idx="0">
          <a:schemeClr val="accent1"/>
        </a:effectRef>
        <a:fontRef xmlns:a="http://schemas.openxmlformats.org/drawingml/2006/main" idx="minor">
          <a:schemeClr val="tx1"/>
        </a:fontRef>
      </cdr:style>
    </cdr:cxnSp>
  </cdr:relSizeAnchor>
  <cdr:relSizeAnchor xmlns:cdr="http://schemas.openxmlformats.org/drawingml/2006/chartDrawing">
    <cdr:from>
      <cdr:x>0.10714</cdr:x>
      <cdr:y>0.54561</cdr:y>
    </cdr:from>
    <cdr:to>
      <cdr:x>0.43923</cdr:x>
      <cdr:y>0.64488</cdr:y>
    </cdr:to>
    <cdr:sp macro="" textlink="">
      <cdr:nvSpPr>
        <cdr:cNvPr id="8" name="TextBox 1">
          <a:extLst xmlns:a="http://schemas.openxmlformats.org/drawingml/2006/main">
            <a:ext uri="{FF2B5EF4-FFF2-40B4-BE49-F238E27FC236}">
              <a16:creationId xmlns:a16="http://schemas.microsoft.com/office/drawing/2014/main" id="{AFE19212-4E91-EC2E-5159-A52354A8CC12}"/>
            </a:ext>
          </a:extLst>
        </cdr:cNvPr>
        <cdr:cNvSpPr txBox="1"/>
      </cdr:nvSpPr>
      <cdr:spPr>
        <a:xfrm xmlns:a="http://schemas.openxmlformats.org/drawingml/2006/main">
          <a:off x="312956" y="2113093"/>
          <a:ext cx="969981" cy="384475"/>
        </a:xfrm>
        <a:prstGeom xmlns:a="http://schemas.openxmlformats.org/drawingml/2006/main" prst="rect">
          <a:avLst/>
        </a:prstGeom>
      </cdr:spPr>
      <cdr:txBody>
        <a:bodyPr xmlns:a="http://schemas.openxmlformats.org/drawingml/2006/main" wrap="non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lgn="ctr"/>
          <a:r>
            <a:rPr lang="en-US" sz="1200" kern="1200">
              <a:solidFill>
                <a:srgbClr val="C00000"/>
              </a:solidFill>
              <a:latin typeface="Arial" panose="020B0604020202020204" pitchFamily="34" charset="0"/>
              <a:cs typeface="Arial" panose="020B0604020202020204" pitchFamily="34" charset="0"/>
            </a:rPr>
            <a:t>No-tariff</a:t>
          </a:r>
        </a:p>
        <a:p xmlns:a="http://schemas.openxmlformats.org/drawingml/2006/main">
          <a:pPr algn="ctr"/>
          <a:r>
            <a:rPr lang="en-US" sz="1200" kern="1200">
              <a:solidFill>
                <a:srgbClr val="C00000"/>
              </a:solidFill>
              <a:latin typeface="Arial" panose="020B0604020202020204" pitchFamily="34" charset="0"/>
              <a:cs typeface="Arial" panose="020B0604020202020204" pitchFamily="34" charset="0"/>
            </a:rPr>
            <a:t>imports</a:t>
          </a:r>
        </a:p>
      </cdr:txBody>
    </cdr:sp>
  </cdr:relSizeAnchor>
  <cdr:relSizeAnchor xmlns:cdr="http://schemas.openxmlformats.org/drawingml/2006/chartDrawing">
    <cdr:from>
      <cdr:x>0.07723</cdr:x>
      <cdr:y>0.27034</cdr:y>
    </cdr:from>
    <cdr:to>
      <cdr:x>0.19389</cdr:x>
      <cdr:y>0.2888</cdr:y>
    </cdr:to>
    <cdr:sp macro="" textlink="">
      <cdr:nvSpPr>
        <cdr:cNvPr id="9" name="Left Brace 8">
          <a:extLst xmlns:a="http://schemas.openxmlformats.org/drawingml/2006/main">
            <a:ext uri="{FF2B5EF4-FFF2-40B4-BE49-F238E27FC236}">
              <a16:creationId xmlns:a16="http://schemas.microsoft.com/office/drawing/2014/main" id="{F9112F88-3492-8D92-F6E9-0A3237A1EA9C}"/>
            </a:ext>
          </a:extLst>
        </cdr:cNvPr>
        <cdr:cNvSpPr/>
      </cdr:nvSpPr>
      <cdr:spPr>
        <a:xfrm xmlns:a="http://schemas.openxmlformats.org/drawingml/2006/main" rot="5400000">
          <a:off x="360194" y="912369"/>
          <a:ext cx="71511" cy="340760"/>
        </a:xfrm>
        <a:prstGeom xmlns:a="http://schemas.openxmlformats.org/drawingml/2006/main" prst="leftBrace">
          <a:avLst/>
        </a:prstGeom>
        <a:ln xmlns:a="http://schemas.openxmlformats.org/drawingml/2006/main">
          <a:solidFill>
            <a:srgbClr val="C00000"/>
          </a:solidFill>
        </a:ln>
      </cdr:spPr>
      <cdr:style>
        <a:lnRef xmlns:a="http://schemas.openxmlformats.org/drawingml/2006/main" idx="1">
          <a:schemeClr val="accent1"/>
        </a:lnRef>
        <a:fillRef xmlns:a="http://schemas.openxmlformats.org/drawingml/2006/main" idx="0">
          <a:schemeClr val="accent1"/>
        </a:fillRef>
        <a:effectRef xmlns:a="http://schemas.openxmlformats.org/drawingml/2006/main" idx="0">
          <a:schemeClr val="accent1"/>
        </a:effectRef>
        <a:fontRef xmlns:a="http://schemas.openxmlformats.org/drawingml/2006/main" idx="minor">
          <a:schemeClr val="tx1"/>
        </a:fontRef>
      </cdr:style>
      <cdr:txBody>
        <a:bodyPr xmlns:a="http://schemas.openxmlformats.org/drawingml/2006/main"/>
        <a:lstStyle xmlns:a="http://schemas.openxmlformats.org/drawingml/2006/main">
          <a:lvl1pPr marL="0" indent="0">
            <a:defRPr sz="1100">
              <a:solidFill>
                <a:schemeClr val="tx1"/>
              </a:solidFill>
              <a:latin typeface="+mn-lt"/>
              <a:ea typeface="+mn-ea"/>
              <a:cs typeface="+mn-cs"/>
            </a:defRPr>
          </a:lvl1pPr>
          <a:lvl2pPr marL="457200" indent="0">
            <a:defRPr sz="1100">
              <a:solidFill>
                <a:schemeClr val="tx1"/>
              </a:solidFill>
              <a:latin typeface="+mn-lt"/>
              <a:ea typeface="+mn-ea"/>
              <a:cs typeface="+mn-cs"/>
            </a:defRPr>
          </a:lvl2pPr>
          <a:lvl3pPr marL="914400" indent="0">
            <a:defRPr sz="1100">
              <a:solidFill>
                <a:schemeClr val="tx1"/>
              </a:solidFill>
              <a:latin typeface="+mn-lt"/>
              <a:ea typeface="+mn-ea"/>
              <a:cs typeface="+mn-cs"/>
            </a:defRPr>
          </a:lvl3pPr>
          <a:lvl4pPr marL="1371600" indent="0">
            <a:defRPr sz="1100">
              <a:solidFill>
                <a:schemeClr val="tx1"/>
              </a:solidFill>
              <a:latin typeface="+mn-lt"/>
              <a:ea typeface="+mn-ea"/>
              <a:cs typeface="+mn-cs"/>
            </a:defRPr>
          </a:lvl4pPr>
          <a:lvl5pPr marL="1828800" indent="0">
            <a:defRPr sz="1100">
              <a:solidFill>
                <a:schemeClr val="tx1"/>
              </a:solidFill>
              <a:latin typeface="+mn-lt"/>
              <a:ea typeface="+mn-ea"/>
              <a:cs typeface="+mn-cs"/>
            </a:defRPr>
          </a:lvl5pPr>
          <a:lvl6pPr marL="2286000" indent="0">
            <a:defRPr sz="1100">
              <a:solidFill>
                <a:schemeClr val="tx1"/>
              </a:solidFill>
              <a:latin typeface="+mn-lt"/>
              <a:ea typeface="+mn-ea"/>
              <a:cs typeface="+mn-cs"/>
            </a:defRPr>
          </a:lvl6pPr>
          <a:lvl7pPr marL="2743200" indent="0">
            <a:defRPr sz="1100">
              <a:solidFill>
                <a:schemeClr val="tx1"/>
              </a:solidFill>
              <a:latin typeface="+mn-lt"/>
              <a:ea typeface="+mn-ea"/>
              <a:cs typeface="+mn-cs"/>
            </a:defRPr>
          </a:lvl7pPr>
          <a:lvl8pPr marL="3200400" indent="0">
            <a:defRPr sz="1100">
              <a:solidFill>
                <a:schemeClr val="tx1"/>
              </a:solidFill>
              <a:latin typeface="+mn-lt"/>
              <a:ea typeface="+mn-ea"/>
              <a:cs typeface="+mn-cs"/>
            </a:defRPr>
          </a:lvl8pPr>
          <a:lvl9pPr marL="3657600" indent="0">
            <a:defRPr sz="1100">
              <a:solidFill>
                <a:schemeClr val="tx1"/>
              </a:solidFill>
              <a:latin typeface="+mn-lt"/>
              <a:ea typeface="+mn-ea"/>
              <a:cs typeface="+mn-cs"/>
            </a:defRPr>
          </a:lvl9pPr>
        </a:lstStyle>
        <a:p xmlns:a="http://schemas.openxmlformats.org/drawingml/2006/main">
          <a:endParaRPr lang="en-US" kern="1200"/>
        </a:p>
      </cdr:txBody>
    </cdr:sp>
  </cdr:relSizeAnchor>
  <cdr:relSizeAnchor xmlns:cdr="http://schemas.openxmlformats.org/drawingml/2006/chartDrawing">
    <cdr:from>
      <cdr:x>0.13695</cdr:x>
      <cdr:y>0.22383</cdr:y>
    </cdr:from>
    <cdr:to>
      <cdr:x>0.22034</cdr:x>
      <cdr:y>0.26363</cdr:y>
    </cdr:to>
    <cdr:cxnSp macro="">
      <cdr:nvCxnSpPr>
        <cdr:cNvPr id="10" name="Straight Arrow Connector 9">
          <a:extLst xmlns:a="http://schemas.openxmlformats.org/drawingml/2006/main">
            <a:ext uri="{FF2B5EF4-FFF2-40B4-BE49-F238E27FC236}">
              <a16:creationId xmlns:a16="http://schemas.microsoft.com/office/drawing/2014/main" id="{8C479706-6172-ADE6-85D5-A6807589E7D3}"/>
            </a:ext>
          </a:extLst>
        </cdr:cNvPr>
        <cdr:cNvCxnSpPr/>
      </cdr:nvCxnSpPr>
      <cdr:spPr>
        <a:xfrm xmlns:a="http://schemas.openxmlformats.org/drawingml/2006/main" flipH="1">
          <a:off x="400011" y="866859"/>
          <a:ext cx="243571" cy="154157"/>
        </a:xfrm>
        <a:prstGeom xmlns:a="http://schemas.openxmlformats.org/drawingml/2006/main" prst="straightConnector1">
          <a:avLst/>
        </a:prstGeom>
        <a:ln xmlns:a="http://schemas.openxmlformats.org/drawingml/2006/main">
          <a:solidFill>
            <a:srgbClr val="C00000"/>
          </a:solidFill>
          <a:tailEnd type="triangle"/>
        </a:ln>
      </cdr:spPr>
      <cdr:style>
        <a:lnRef xmlns:a="http://schemas.openxmlformats.org/drawingml/2006/main" idx="1">
          <a:schemeClr val="accent1"/>
        </a:lnRef>
        <a:fillRef xmlns:a="http://schemas.openxmlformats.org/drawingml/2006/main" idx="0">
          <a:schemeClr val="accent1"/>
        </a:fillRef>
        <a:effectRef xmlns:a="http://schemas.openxmlformats.org/drawingml/2006/main" idx="0">
          <a:schemeClr val="accent1"/>
        </a:effectRef>
        <a:fontRef xmlns:a="http://schemas.openxmlformats.org/drawingml/2006/main" idx="minor">
          <a:schemeClr val="tx1"/>
        </a:fontRef>
      </cdr:style>
    </cdr:cxnSp>
  </cdr:relSizeAnchor>
  <cdr:relSizeAnchor xmlns:cdr="http://schemas.openxmlformats.org/drawingml/2006/chartDrawing">
    <cdr:from>
      <cdr:x>0.07723</cdr:x>
      <cdr:y>0.10788</cdr:y>
    </cdr:from>
    <cdr:to>
      <cdr:x>0.40931</cdr:x>
      <cdr:y>0.20715</cdr:y>
    </cdr:to>
    <cdr:sp macro="" textlink="">
      <cdr:nvSpPr>
        <cdr:cNvPr id="13" name="TextBox 1">
          <a:extLst xmlns:a="http://schemas.openxmlformats.org/drawingml/2006/main">
            <a:ext uri="{FF2B5EF4-FFF2-40B4-BE49-F238E27FC236}">
              <a16:creationId xmlns:a16="http://schemas.microsoft.com/office/drawing/2014/main" id="{ACA049CA-4BE8-5308-E818-7DFE457F9CD5}"/>
            </a:ext>
          </a:extLst>
        </cdr:cNvPr>
        <cdr:cNvSpPr txBox="1"/>
      </cdr:nvSpPr>
      <cdr:spPr>
        <a:xfrm xmlns:a="http://schemas.openxmlformats.org/drawingml/2006/main">
          <a:off x="225571" y="417818"/>
          <a:ext cx="969981" cy="384475"/>
        </a:xfrm>
        <a:prstGeom xmlns:a="http://schemas.openxmlformats.org/drawingml/2006/main" prst="rect">
          <a:avLst/>
        </a:prstGeom>
      </cdr:spPr>
      <cdr:txBody>
        <a:bodyPr xmlns:a="http://schemas.openxmlformats.org/drawingml/2006/main" wrap="non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lgn="ctr"/>
          <a:r>
            <a:rPr lang="en-US" sz="1200" kern="1200">
              <a:solidFill>
                <a:srgbClr val="C00000"/>
              </a:solidFill>
              <a:latin typeface="Arial" panose="020B0604020202020204" pitchFamily="34" charset="0"/>
              <a:cs typeface="Arial" panose="020B0604020202020204" pitchFamily="34" charset="0"/>
            </a:rPr>
            <a:t>Post-tariff</a:t>
          </a:r>
        </a:p>
        <a:p xmlns:a="http://schemas.openxmlformats.org/drawingml/2006/main">
          <a:pPr algn="ctr"/>
          <a:r>
            <a:rPr lang="en-US" sz="1200" kern="1200">
              <a:solidFill>
                <a:srgbClr val="C00000"/>
              </a:solidFill>
              <a:latin typeface="Arial" panose="020B0604020202020204" pitchFamily="34" charset="0"/>
              <a:cs typeface="Arial" panose="020B0604020202020204" pitchFamily="34" charset="0"/>
            </a:rPr>
            <a:t>imports</a:t>
          </a:r>
        </a:p>
      </cdr:txBody>
    </cdr:sp>
  </cdr:relSizeAnchor>
</c:userShapes>
</file>

<file path=xl/drawings/drawing5.xml><?xml version="1.0" encoding="utf-8"?>
<xdr:wsDr xmlns:xdr="http://schemas.openxmlformats.org/drawingml/2006/spreadsheetDrawing" xmlns:a="http://schemas.openxmlformats.org/drawingml/2006/main">
  <xdr:twoCellAnchor>
    <xdr:from>
      <xdr:col>14</xdr:col>
      <xdr:colOff>0</xdr:colOff>
      <xdr:row>3</xdr:row>
      <xdr:rowOff>4762</xdr:rowOff>
    </xdr:from>
    <xdr:to>
      <xdr:col>18</xdr:col>
      <xdr:colOff>600075</xdr:colOff>
      <xdr:row>17</xdr:row>
      <xdr:rowOff>80962</xdr:rowOff>
    </xdr:to>
    <xdr:graphicFrame macro="">
      <xdr:nvGraphicFramePr>
        <xdr:cNvPr id="2" name="Chart 1">
          <a:extLst>
            <a:ext uri="{FF2B5EF4-FFF2-40B4-BE49-F238E27FC236}">
              <a16:creationId xmlns:a16="http://schemas.microsoft.com/office/drawing/2014/main" id="{657A7EE9-E953-4ABD-B851-113DCD4D641A}"/>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18</xdr:col>
      <xdr:colOff>600075</xdr:colOff>
      <xdr:row>3</xdr:row>
      <xdr:rowOff>4762</xdr:rowOff>
    </xdr:from>
    <xdr:to>
      <xdr:col>23</xdr:col>
      <xdr:colOff>600075</xdr:colOff>
      <xdr:row>17</xdr:row>
      <xdr:rowOff>80962</xdr:rowOff>
    </xdr:to>
    <xdr:graphicFrame macro="">
      <xdr:nvGraphicFramePr>
        <xdr:cNvPr id="3" name="Chart 2">
          <a:extLst>
            <a:ext uri="{FF2B5EF4-FFF2-40B4-BE49-F238E27FC236}">
              <a16:creationId xmlns:a16="http://schemas.microsoft.com/office/drawing/2014/main" id="{E486CC0F-F958-42B1-833F-4B8A40A26CC1}"/>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23</xdr:col>
      <xdr:colOff>600075</xdr:colOff>
      <xdr:row>3</xdr:row>
      <xdr:rowOff>4762</xdr:rowOff>
    </xdr:from>
    <xdr:to>
      <xdr:col>29</xdr:col>
      <xdr:colOff>9525</xdr:colOff>
      <xdr:row>17</xdr:row>
      <xdr:rowOff>80962</xdr:rowOff>
    </xdr:to>
    <xdr:graphicFrame macro="">
      <xdr:nvGraphicFramePr>
        <xdr:cNvPr id="4" name="Chart 3">
          <a:extLst>
            <a:ext uri="{FF2B5EF4-FFF2-40B4-BE49-F238E27FC236}">
              <a16:creationId xmlns:a16="http://schemas.microsoft.com/office/drawing/2014/main" id="{8DB4C50D-BE97-4692-8F0F-4FBF65128873}"/>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wsDr>
</file>

<file path=xl/drawings/drawing6.xml><?xml version="1.0" encoding="utf-8"?>
<xdr:wsDr xmlns:xdr="http://schemas.openxmlformats.org/drawingml/2006/spreadsheetDrawing" xmlns:a="http://schemas.openxmlformats.org/drawingml/2006/main">
  <xdr:absoluteAnchor>
    <xdr:pos x="0" y="0"/>
    <xdr:ext cx="9496425" cy="5153025"/>
    <xdr:graphicFrame macro="">
      <xdr:nvGraphicFramePr>
        <xdr:cNvPr id="3" name="Chart 1">
          <a:extLst>
            <a:ext uri="{FF2B5EF4-FFF2-40B4-BE49-F238E27FC236}">
              <a16:creationId xmlns:a16="http://schemas.microsoft.com/office/drawing/2014/main" id="{442D0540-B432-86BD-905C-7590670D3347}"/>
            </a:ext>
          </a:extLst>
        </xdr:cNvPr>
        <xdr:cNvGraphicFramePr>
          <a:graphicFrameLocks noGrp="1"/>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absoluteAnchor>
</xdr:wsDr>
</file>

<file path=xl/drawings/drawing7.xml><?xml version="1.0" encoding="utf-8"?>
<c:userShapes xmlns:c="http://schemas.openxmlformats.org/drawingml/2006/chart">
  <cdr:relSizeAnchor xmlns:cdr="http://schemas.openxmlformats.org/drawingml/2006/chartDrawing">
    <cdr:from>
      <cdr:x>0.51041</cdr:x>
      <cdr:y>0</cdr:y>
    </cdr:from>
    <cdr:to>
      <cdr:x>1</cdr:x>
      <cdr:y>1</cdr:y>
    </cdr:to>
    <cdr:graphicFrame macro="">
      <cdr:nvGraphicFramePr>
        <cdr:cNvPr id="7" name="Chart 1">
          <a:extLst xmlns:a="http://schemas.openxmlformats.org/drawingml/2006/main">
            <a:ext uri="{FF2B5EF4-FFF2-40B4-BE49-F238E27FC236}">
              <a16:creationId xmlns:a16="http://schemas.microsoft.com/office/drawing/2014/main" id="{D6570ED0-9075-7249-404B-9B0890601C11}"/>
            </a:ext>
          </a:extLst>
        </cdr:cNvPr>
        <cdr:cNvGraphicFramePr/>
      </cdr:nvGraphicFramePr>
      <cdr:xfrm>
        <a:off xmlns:a="http://schemas.openxmlformats.org/drawingml/2006/main" x="0" y="0"/>
        <a:ext xmlns:a="http://schemas.openxmlformats.org/drawingml/2006/main" cx="0" cy="0"/>
      </cdr:xfrm>
      <a:graphic xmlns:a="http://schemas.openxmlformats.org/drawingml/2006/main">
        <a:graphicData uri="http://schemas.openxmlformats.org/drawingml/2006/chart">
          <c:chart xmlns:c="http://schemas.openxmlformats.org/drawingml/2006/chart" xmlns:r="http://schemas.openxmlformats.org/officeDocument/2006/relationships" r:id="rId1"/>
        </a:graphicData>
      </a:graphic>
    </cdr:graphicFrame>
  </cdr:relSizeAnchor>
  <cdr:relSizeAnchor xmlns:cdr="http://schemas.openxmlformats.org/drawingml/2006/chartDrawing">
    <cdr:from>
      <cdr:x>0.00469</cdr:x>
      <cdr:y>0.83879</cdr:y>
    </cdr:from>
    <cdr:to>
      <cdr:x>0.99321</cdr:x>
      <cdr:y>1</cdr:y>
    </cdr:to>
    <cdr:sp macro="" textlink="">
      <cdr:nvSpPr>
        <cdr:cNvPr id="8" name="TextBox 5"/>
        <cdr:cNvSpPr txBox="1"/>
      </cdr:nvSpPr>
      <cdr:spPr>
        <a:xfrm xmlns:a="http://schemas.openxmlformats.org/drawingml/2006/main">
          <a:off x="44550" y="4514590"/>
          <a:ext cx="9389856" cy="867687"/>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square" lIns="0" tIns="0" rIns="0" bIns="0" rtlCol="0" anchor="ct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r>
            <a:rPr lang="en-US" sz="1100" b="0" i="0" baseline="0">
              <a:solidFill>
                <a:schemeClr val="dk1"/>
              </a:solidFill>
              <a:effectLst/>
              <a:latin typeface="Arial" panose="020B0604020202020204" pitchFamily="34" charset="0"/>
              <a:ea typeface="+mn-ea"/>
              <a:cs typeface="Arial" panose="020B0604020202020204" pitchFamily="34" charset="0"/>
            </a:rPr>
            <a:t>NOTE: Charts show the effects on U.S. gross ouput by industry under two USMCA-related scenarios.</a:t>
          </a:r>
          <a:endParaRPr lang="en-US">
            <a:effectLst/>
            <a:latin typeface="Arial" panose="020B0604020202020204" pitchFamily="34" charset="0"/>
            <a:cs typeface="Arial" panose="020B0604020202020204" pitchFamily="34" charset="0"/>
          </a:endParaRPr>
        </a:p>
        <a:p xmlns:a="http://schemas.openxmlformats.org/drawingml/2006/main">
          <a:r>
            <a:rPr lang="en-US" sz="1100" b="0" i="0" baseline="0">
              <a:solidFill>
                <a:schemeClr val="dk1"/>
              </a:solidFill>
              <a:effectLst/>
              <a:latin typeface="Arial" panose="020B0604020202020204" pitchFamily="34" charset="0"/>
              <a:ea typeface="+mn-ea"/>
              <a:cs typeface="Arial" panose="020B0604020202020204" pitchFamily="34" charset="0"/>
            </a:rPr>
            <a:t>SOURCES: "What Determines State Heterogeneity in Response to U.S. Tariff Changes?," by Ana Maria Santacreu, Michael Sposi and Jing Zhang, Federal Reserve Bank of Chicago, Working Paper no. 2023-09, revised 2025; authors’ calculations.</a:t>
          </a:r>
          <a:endParaRPr lang="en-US">
            <a:effectLst/>
            <a:latin typeface="Arial" panose="020B0604020202020204" pitchFamily="34" charset="0"/>
            <a:cs typeface="Arial" panose="020B0604020202020204" pitchFamily="34" charset="0"/>
          </a:endParaRPr>
        </a:p>
      </cdr:txBody>
    </cdr:sp>
  </cdr:relSizeAnchor>
  <cdr:relSizeAnchor xmlns:cdr="http://schemas.openxmlformats.org/drawingml/2006/chartDrawing">
    <cdr:from>
      <cdr:x>0.72058</cdr:x>
      <cdr:y>0.96775</cdr:y>
    </cdr:from>
    <cdr:to>
      <cdr:x>1</cdr:x>
      <cdr:y>1</cdr:y>
    </cdr:to>
    <cdr:sp macro="" textlink="">
      <cdr:nvSpPr>
        <cdr:cNvPr id="3" name="TextBox 4">
          <a:extLst xmlns:a="http://schemas.openxmlformats.org/drawingml/2006/main">
            <a:ext uri="{FF2B5EF4-FFF2-40B4-BE49-F238E27FC236}">
              <a16:creationId xmlns:a16="http://schemas.microsoft.com/office/drawing/2014/main" id="{DBA556AB-6C2E-8B28-B3B5-DD64E0DFB0C5}"/>
            </a:ext>
          </a:extLst>
        </cdr:cNvPr>
        <cdr:cNvSpPr txBox="1"/>
      </cdr:nvSpPr>
      <cdr:spPr>
        <a:xfrm xmlns:a="http://schemas.openxmlformats.org/drawingml/2006/main">
          <a:off x="6609566" y="5171183"/>
          <a:ext cx="2563009" cy="172342"/>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square" lIns="0" tIns="0" rIns="0" bIns="0" rtlCol="0" anchor="t"/>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r>
            <a:rPr lang="en-US" sz="1100">
              <a:solidFill>
                <a:srgbClr val="000000"/>
              </a:solidFill>
              <a:latin typeface="Montserrat" panose="00000500000000000000" pitchFamily="2" charset="0"/>
              <a:cs typeface="Arial" panose="020B0604020202020204" pitchFamily="34" charset="0"/>
            </a:rPr>
            <a:t>Federal Reserve Bank of Dallas</a:t>
          </a:r>
        </a:p>
      </cdr:txBody>
    </cdr:sp>
  </cdr:relSizeAnchor>
  <cdr:relSizeAnchor xmlns:cdr="http://schemas.openxmlformats.org/drawingml/2006/chartDrawing">
    <cdr:from>
      <cdr:x>0.00535</cdr:x>
      <cdr:y>0.00945</cdr:y>
    </cdr:from>
    <cdr:to>
      <cdr:x>1</cdr:x>
      <cdr:y>0.12294</cdr:y>
    </cdr:to>
    <cdr:sp macro="" textlink="">
      <cdr:nvSpPr>
        <cdr:cNvPr id="2" name="TextBox 1">
          <a:extLst xmlns:a="http://schemas.openxmlformats.org/drawingml/2006/main">
            <a:ext uri="{FF2B5EF4-FFF2-40B4-BE49-F238E27FC236}">
              <a16:creationId xmlns:a16="http://schemas.microsoft.com/office/drawing/2014/main" id="{DC1F8B1F-2C8E-B105-137E-F57D190F53CA}"/>
            </a:ext>
          </a:extLst>
        </cdr:cNvPr>
        <cdr:cNvSpPr txBox="1"/>
      </cdr:nvSpPr>
      <cdr:spPr>
        <a:xfrm xmlns:a="http://schemas.openxmlformats.org/drawingml/2006/main">
          <a:off x="50800" y="50800"/>
          <a:ext cx="9437565" cy="609760"/>
        </a:xfrm>
        <a:prstGeom xmlns:a="http://schemas.openxmlformats.org/drawingml/2006/main" prst="rect">
          <a:avLst/>
        </a:prstGeom>
      </cdr:spPr>
      <cdr:txBody>
        <a:bodyPr xmlns:a="http://schemas.openxmlformats.org/drawingml/2006/main" wrap="square" lIns="0" tIns="0" rIns="0" bIns="0"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rtl="0">
            <a:lnSpc>
              <a:spcPts val="1800"/>
            </a:lnSpc>
          </a:pPr>
          <a:r>
            <a:rPr lang="en-US" sz="1400" b="1" i="0" baseline="0">
              <a:solidFill>
                <a:srgbClr val="2B5280"/>
              </a:solidFill>
              <a:effectLst/>
              <a:latin typeface="Arial" panose="020B0604020202020204" pitchFamily="34" charset="0"/>
              <a:ea typeface="+mn-ea"/>
              <a:cs typeface="Arial" panose="020B0604020202020204" pitchFamily="34" charset="0"/>
            </a:rPr>
            <a:t>Chart 5</a:t>
          </a:r>
          <a:endParaRPr lang="en-US" sz="1400">
            <a:solidFill>
              <a:srgbClr val="2B5280"/>
            </a:solidFill>
            <a:effectLst/>
            <a:latin typeface="Arial" panose="020B0604020202020204" pitchFamily="34" charset="0"/>
            <a:cs typeface="Arial" panose="020B0604020202020204" pitchFamily="34" charset="0"/>
          </a:endParaRPr>
        </a:p>
        <a:p xmlns:a="http://schemas.openxmlformats.org/drawingml/2006/main">
          <a:pPr rtl="0">
            <a:lnSpc>
              <a:spcPts val="1800"/>
            </a:lnSpc>
          </a:pPr>
          <a:r>
            <a:rPr lang="en-US" sz="1400" b="1" i="0" baseline="0">
              <a:solidFill>
                <a:srgbClr val="2B5280"/>
              </a:solidFill>
              <a:effectLst/>
              <a:latin typeface="Arial" panose="020B0604020202020204" pitchFamily="34" charset="0"/>
              <a:ea typeface="+mn-ea"/>
              <a:cs typeface="Arial" panose="020B0604020202020204" pitchFamily="34" charset="0"/>
            </a:rPr>
            <a:t>Industry impacts diverge across USMCA scenarios; coordination outperforms tighter rules of origination</a:t>
          </a:r>
          <a:endParaRPr lang="en-US" sz="1400">
            <a:solidFill>
              <a:srgbClr val="2B5280"/>
            </a:solidFill>
            <a:effectLst/>
            <a:latin typeface="Arial" panose="020B0604020202020204" pitchFamily="34" charset="0"/>
            <a:cs typeface="Arial" panose="020B0604020202020204" pitchFamily="34" charset="0"/>
          </a:endParaRPr>
        </a:p>
      </cdr:txBody>
    </cdr:sp>
  </cdr:relSizeAnchor>
  <cdr:relSizeAnchor xmlns:cdr="http://schemas.openxmlformats.org/drawingml/2006/chartDrawing">
    <cdr:from>
      <cdr:x>0.25793</cdr:x>
      <cdr:y>0.82545</cdr:y>
    </cdr:from>
    <cdr:to>
      <cdr:x>0.43696</cdr:x>
      <cdr:y>0.88847</cdr:y>
    </cdr:to>
    <cdr:sp macro="" textlink="">
      <cdr:nvSpPr>
        <cdr:cNvPr id="10" name="TextBox 4">
          <a:extLst xmlns:a="http://schemas.openxmlformats.org/drawingml/2006/main">
            <a:ext uri="{FF2B5EF4-FFF2-40B4-BE49-F238E27FC236}">
              <a16:creationId xmlns:a16="http://schemas.microsoft.com/office/drawing/2014/main" id="{D09620D8-B920-1E9D-A6C9-B4BA709A10D2}"/>
            </a:ext>
          </a:extLst>
        </cdr:cNvPr>
        <cdr:cNvSpPr txBox="1"/>
      </cdr:nvSpPr>
      <cdr:spPr>
        <a:xfrm xmlns:a="http://schemas.openxmlformats.org/drawingml/2006/main">
          <a:off x="2450052" y="4442825"/>
          <a:ext cx="1700589" cy="339168"/>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square" lIns="0" tIns="0" rIns="0" bIns="0" rtlCol="0" anchor="t"/>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l"/>
          <a:r>
            <a:rPr lang="en-US" sz="1200">
              <a:solidFill>
                <a:srgbClr val="000000"/>
              </a:solidFill>
              <a:latin typeface="Arial" panose="020B0604020202020204" pitchFamily="34" charset="0"/>
              <a:cs typeface="Arial" panose="020B0604020202020204" pitchFamily="34" charset="0"/>
            </a:rPr>
            <a:t>Percent change</a:t>
          </a:r>
        </a:p>
      </cdr:txBody>
    </cdr:sp>
  </cdr:relSizeAnchor>
  <cdr:relSizeAnchor xmlns:cdr="http://schemas.openxmlformats.org/drawingml/2006/chartDrawing">
    <cdr:from>
      <cdr:x>0.0206</cdr:x>
      <cdr:y>0.11719</cdr:y>
    </cdr:from>
    <cdr:to>
      <cdr:x>1</cdr:x>
      <cdr:y>0.15463</cdr:y>
    </cdr:to>
    <cdr:sp macro="" textlink="">
      <cdr:nvSpPr>
        <cdr:cNvPr id="4" name="TextBox 4">
          <a:extLst xmlns:a="http://schemas.openxmlformats.org/drawingml/2006/main">
            <a:ext uri="{FF2B5EF4-FFF2-40B4-BE49-F238E27FC236}">
              <a16:creationId xmlns:a16="http://schemas.microsoft.com/office/drawing/2014/main" id="{332CCA0B-89ED-8C7F-E2B5-73DDB92B64AA}"/>
            </a:ext>
          </a:extLst>
        </cdr:cNvPr>
        <cdr:cNvSpPr txBox="1"/>
      </cdr:nvSpPr>
      <cdr:spPr>
        <a:xfrm xmlns:a="http://schemas.openxmlformats.org/drawingml/2006/main">
          <a:off x="195719" y="630749"/>
          <a:ext cx="9303185" cy="201512"/>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square" lIns="0" tIns="0" rIns="0" bIns="0" rtlCol="0" anchor="t"/>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l"/>
          <a:r>
            <a:rPr lang="en-US" sz="1200" b="1">
              <a:solidFill>
                <a:srgbClr val="000000"/>
              </a:solidFill>
              <a:latin typeface="Arial" panose="020B0604020202020204" pitchFamily="34" charset="0"/>
              <a:cs typeface="Arial" panose="020B0604020202020204" pitchFamily="34" charset="0"/>
            </a:rPr>
            <a:t>A.</a:t>
          </a:r>
          <a:r>
            <a:rPr lang="en-US" sz="1200" b="1" baseline="0">
              <a:solidFill>
                <a:srgbClr val="000000"/>
              </a:solidFill>
              <a:latin typeface="Arial" panose="020B0604020202020204" pitchFamily="34" charset="0"/>
              <a:cs typeface="Arial" panose="020B0604020202020204" pitchFamily="34" charset="0"/>
            </a:rPr>
            <a:t> T</a:t>
          </a:r>
          <a:r>
            <a:rPr lang="en-US" sz="1200" b="1">
              <a:solidFill>
                <a:srgbClr val="000000"/>
              </a:solidFill>
              <a:latin typeface="Arial" panose="020B0604020202020204" pitchFamily="34" charset="0"/>
              <a:cs typeface="Arial" panose="020B0604020202020204" pitchFamily="34" charset="0"/>
            </a:rPr>
            <a:t>ighter rules of origin                                                                          B. Coordinated tariffs ("Fortress North America")</a:t>
          </a:r>
        </a:p>
      </cdr:txBody>
    </cdr:sp>
  </cdr:relSizeAnchor>
</c:userShapes>
</file>

<file path=xl/drawings/drawing8.xml><?xml version="1.0" encoding="utf-8"?>
<c:userShapes xmlns:c="http://schemas.openxmlformats.org/drawingml/2006/chart">
  <cdr:relSizeAnchor xmlns:cdr="http://schemas.openxmlformats.org/drawingml/2006/chartDrawing">
    <cdr:from>
      <cdr:x>0.20278</cdr:x>
      <cdr:y>0.83273</cdr:y>
    </cdr:from>
    <cdr:to>
      <cdr:x>0.89883</cdr:x>
      <cdr:y>0.88593</cdr:y>
    </cdr:to>
    <cdr:sp macro="" textlink="">
      <cdr:nvSpPr>
        <cdr:cNvPr id="10" name="TextBox 4">
          <a:extLst xmlns:a="http://schemas.openxmlformats.org/drawingml/2006/main">
            <a:ext uri="{FF2B5EF4-FFF2-40B4-BE49-F238E27FC236}">
              <a16:creationId xmlns:a16="http://schemas.microsoft.com/office/drawing/2014/main" id="{D09620D8-B920-1E9D-A6C9-B4BA709A10D2}"/>
            </a:ext>
          </a:extLst>
        </cdr:cNvPr>
        <cdr:cNvSpPr txBox="1"/>
      </cdr:nvSpPr>
      <cdr:spPr>
        <a:xfrm xmlns:a="http://schemas.openxmlformats.org/drawingml/2006/main">
          <a:off x="943042" y="4481969"/>
          <a:ext cx="3237028" cy="286352"/>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square" lIns="0" tIns="0" rIns="0" bIns="0" rtlCol="0" anchor="t"/>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l"/>
          <a:r>
            <a:rPr lang="en-US" sz="1200">
              <a:solidFill>
                <a:srgbClr val="000000"/>
              </a:solidFill>
              <a:latin typeface="Arial" panose="020B0604020202020204" pitchFamily="34" charset="0"/>
              <a:cs typeface="Arial" panose="020B0604020202020204" pitchFamily="34" charset="0"/>
            </a:rPr>
            <a:t>                                       Percent change</a:t>
          </a:r>
        </a:p>
      </cdr:txBody>
    </cdr:sp>
  </cdr:relSizeAnchor>
</c:userShapes>
</file>

<file path=xl/drawings/drawing9.xml><?xml version="1.0" encoding="utf-8"?>
<xdr:wsDr xmlns:xdr="http://schemas.openxmlformats.org/drawingml/2006/spreadsheetDrawing" xmlns:a="http://schemas.openxmlformats.org/drawingml/2006/main">
  <xdr:absoluteAnchor>
    <xdr:pos x="0" y="0"/>
    <xdr:ext cx="9496425" cy="5381625"/>
    <xdr:graphicFrame macro="">
      <xdr:nvGraphicFramePr>
        <xdr:cNvPr id="2" name="Chart 1">
          <a:extLst>
            <a:ext uri="{FF2B5EF4-FFF2-40B4-BE49-F238E27FC236}">
              <a16:creationId xmlns:a16="http://schemas.microsoft.com/office/drawing/2014/main" id="{89E92920-AFDB-364B-63B9-A27C56656E3E}"/>
            </a:ext>
          </a:extLst>
        </xdr:cNvPr>
        <xdr:cNvGraphicFramePr>
          <a:graphicFrameLocks noGrp="1"/>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absoluteAnchor>
</xdr:wsDr>
</file>

<file path=xl/externalLinks/_rels/externalLink1.xml.rels><?xml version="1.0" encoding="UTF-8" standalone="yes"?>
<Relationships xmlns="http://schemas.openxmlformats.org/package/2006/relationships"><Relationship Id="rId2" Type="http://schemas.openxmlformats.org/officeDocument/2006/relationships/externalLinkPath" Target="file:///C:\Users\emart\Dropbox\R\POLICY_IDEAS\USMCA_mitigation_blog2026\PresentationBoD2026\vFINAL\Briefing%20on%20USMCA%20-%2004082026sim.xlsx" TargetMode="External"/><Relationship Id="rId1" Type="http://schemas.openxmlformats.org/officeDocument/2006/relationships/externalLinkPath" Target="file:///C:\Users\emart\Dropbox\R\POLICY_IDEAS\USMCA_mitigation_blog2026\PresentationBoD2026\vFINAL\Briefing%20on%20USMCA%20-%2004082026sim.xlsx" TargetMode="External"/></Relationships>
</file>

<file path=xl/externalLinks/_rels/externalLink2.xml.rels><?xml version="1.0" encoding="UTF-8" standalone="yes"?>
<Relationships xmlns="http://schemas.openxmlformats.org/package/2006/relationships"><Relationship Id="rId2" Type="http://schemas.openxmlformats.org/officeDocument/2006/relationships/externalLinkPath" Target="file:///C:\Users\emart\Dropbox\R\POLICY_IDEAS\USMCA_mitigation_blog2026\vFINAL\mgm_USMCA_part2_charts_FINAL.xlsx" TargetMode="External"/><Relationship Id="rId1" Type="http://schemas.openxmlformats.org/officeDocument/2006/relationships/externalLinkPath" Target="file:///C:\Users\emart\Dropbox\R\POLICY_IDEAS\USMCA_mitigation_blog2026\vFINAL\mgm_USMCA_part2_charts_FINAL.xlsx" TargetMode="External"/></Relationships>
</file>

<file path=xl/externalLinks/_rels/externalLink3.xml.rels><?xml version="1.0" encoding="UTF-8" standalone="yes"?>
<Relationships xmlns="http://schemas.openxmlformats.org/package/2006/relationships"><Relationship Id="rId2" Type="http://schemas.openxmlformats.org/officeDocument/2006/relationships/externalLinkPath" Target="file:///\\rb.win.frb.org\K1\Accounts\U-Z\k1mzw01\My%20Documents\ChinaTradeSeries\China5--Outlook\ChinaOutlookChartsx.xlsx" TargetMode="External"/><Relationship Id="rId1" Type="http://schemas.openxmlformats.org/officeDocument/2006/relationships/externalLinkPath" Target="https://frbprod1.sharepoint.com/sites/11K-CO/ExternalComm/Pubs/Research/Reports/China-Mexico-US%20Trade/Chap5-TermsOfTrade/ChinaOutlookChartsx.xlsx" TargetMode="External"/></Relationships>
</file>

<file path=xl/externalLinks/_rels/externalLink4.xml.rels><?xml version="1.0" encoding="UTF-8" standalone="yes"?>
<Relationships xmlns="http://schemas.openxmlformats.org/package/2006/relationships"><Relationship Id="rId3" Type="http://schemas.openxmlformats.org/officeDocument/2006/relationships/externalLinkPath" Target="../../../../../../../U-Z/k1mzw01/My%20Documents/ChinaTradeSeries/China5--Outlook/ChinaOutlookChartsx.xlsx" TargetMode="External"/><Relationship Id="rId2" Type="http://schemas.openxmlformats.org/officeDocument/2006/relationships/externalLinkPath" Target="file:///\\rb.win.frb.org\K1\Accounts\U-Z\k1mzw01\My%20Documents\ChinaTradeSeries\China5--Outlook\ChinaOutlookChartsx.xlsx" TargetMode="External"/><Relationship Id="rId1" Type="http://schemas.openxmlformats.org/officeDocument/2006/relationships/externalLinkPath" Target="/Accounts/U-Z/k1mzw01/My%20Documents/ChinaTradeSeries/China5--Outlook/ChinaOutlookChartsx.xlsx" TargetMode="External"/></Relationships>
</file>

<file path=xl/externalLinks/_rels/externalLink5.xml.rels><?xml version="1.0" encoding="UTF-8" standalone="yes"?>
<Relationships xmlns="http://schemas.openxmlformats.org/package/2006/relationships"><Relationship Id="rId1" Type="http://schemas.microsoft.com/office/2006/relationships/xlExternalLinkPath/xlPathMissing" Target="3"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ChartA1 (By Country)"/>
      <sheetName val="Chart1 (Overall)"/>
      <sheetName val="Table"/>
      <sheetName val="tariff_data"/>
      <sheetName val="Chart 4.Map No Retaliation"/>
      <sheetName val="ChartA2"/>
      <sheetName val="DataA2"/>
      <sheetName val="Chart 2"/>
      <sheetName val="Chart2"/>
      <sheetName val="Chart A3"/>
      <sheetName val="Chart A4"/>
      <sheetName val="ChartA3-4"/>
      <sheetName val="ChartA3-4.README"/>
      <sheetName val="Chart6"/>
      <sheetName val="Chart4 (3)"/>
      <sheetName val="Chart3 (3)"/>
      <sheetName val="Chart5"/>
      <sheetName val="Chart3n"/>
      <sheetName val="Data3"/>
      <sheetName val="Scenarios"/>
      <sheetName val="ChartA5"/>
      <sheetName val="Customs"/>
      <sheetName val="Individual Income Tax"/>
      <sheetName val="Corporation Income Tax"/>
      <sheetName val="Excise Tax"/>
      <sheetName val="Social Insurance"/>
      <sheetName val="GDP"/>
      <sheetName val="ChartA6"/>
      <sheetName val="Duties_Total Imports and GDP"/>
      <sheetName val="Duties_Dutiable Imports"/>
      <sheetName val="Calculations Tariffs"/>
      <sheetName val="Ee424-430"/>
      <sheetName val="ChartA7"/>
      <sheetName val="Chart 3 Trade Data"/>
      <sheetName val="Chart A8.Laffer Curve"/>
      <sheetName val="Laffer Curve Data"/>
    </sheetNames>
    <sheetDataSet>
      <sheetData sheetId="0" refreshError="1"/>
      <sheetData sheetId="1" refreshError="1"/>
      <sheetData sheetId="2"/>
      <sheetData sheetId="3"/>
      <sheetData sheetId="4"/>
      <sheetData sheetId="5" refreshError="1"/>
      <sheetData sheetId="6"/>
      <sheetData sheetId="7" refreshError="1"/>
      <sheetData sheetId="8"/>
      <sheetData sheetId="9" refreshError="1"/>
      <sheetData sheetId="10" refreshError="1"/>
      <sheetData sheetId="11"/>
      <sheetData sheetId="12"/>
      <sheetData sheetId="13" refreshError="1"/>
      <sheetData sheetId="14" refreshError="1"/>
      <sheetData sheetId="15" refreshError="1"/>
      <sheetData sheetId="16" refreshError="1"/>
      <sheetData sheetId="17" refreshError="1"/>
      <sheetData sheetId="18">
        <row r="3">
          <cell r="C3" t="str">
            <v>CAN</v>
          </cell>
        </row>
      </sheetData>
      <sheetData sheetId="19"/>
      <sheetData sheetId="20" refreshError="1"/>
      <sheetData sheetId="21"/>
      <sheetData sheetId="22"/>
      <sheetData sheetId="23"/>
      <sheetData sheetId="24"/>
      <sheetData sheetId="25"/>
      <sheetData sheetId="26"/>
      <sheetData sheetId="27" refreshError="1"/>
      <sheetData sheetId="28"/>
      <sheetData sheetId="29"/>
      <sheetData sheetId="30"/>
      <sheetData sheetId="31"/>
      <sheetData sheetId="32" refreshError="1"/>
      <sheetData sheetId="33"/>
      <sheetData sheetId="34" refreshError="1"/>
      <sheetData sheetId="35"/>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Chart A1"/>
      <sheetName val="ChartA1"/>
      <sheetName val="ChartA1.README"/>
      <sheetName val="Chart 1"/>
      <sheetName val="Chart1"/>
      <sheetName val="Chart 2"/>
      <sheetName val="Chart2"/>
      <sheetName val="Chart 3"/>
      <sheetName val="Chart 4"/>
      <sheetName val="Chart3&amp;4"/>
    </sheetNames>
    <sheetDataSet>
      <sheetData sheetId="0" refreshError="1"/>
      <sheetData sheetId="1">
        <row r="2">
          <cell r="D2" t="str">
            <v>Domestic Price</v>
          </cell>
        </row>
      </sheetData>
      <sheetData sheetId="2"/>
      <sheetData sheetId="3" refreshError="1"/>
      <sheetData sheetId="4"/>
      <sheetData sheetId="5" refreshError="1"/>
      <sheetData sheetId="6"/>
      <sheetData sheetId="7" refreshError="1"/>
      <sheetData sheetId="8" refreshError="1"/>
      <sheetData sheetId="9"/>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Chart A1"/>
      <sheetName val="ChartA1"/>
      <sheetName val="ChartA1.README"/>
      <sheetName val="Chart5alt"/>
      <sheetName val="Chart5alt2"/>
      <sheetName val="Data5_KDE Overlay"/>
      <sheetName val="Data5_KDE Calc"/>
      <sheetName val="Chart4"/>
      <sheetName val="Data4"/>
      <sheetName val="Chart3"/>
      <sheetName val="Data3"/>
      <sheetName val="Chart2"/>
      <sheetName val="Data2"/>
      <sheetName val="Scenarios"/>
      <sheetName val="Baseline"/>
      <sheetName val="Scenario_1"/>
      <sheetName val="Scenario_2"/>
      <sheetName val="Scenario_3"/>
      <sheetName val="Scenario_4"/>
      <sheetName val="Scenario_5"/>
      <sheetName val="Scenario_6"/>
      <sheetName val="Layer_1"/>
      <sheetName val="Layer_1_High"/>
      <sheetName val="Layer_2"/>
      <sheetName val="Layer_2_High"/>
      <sheetName val="Layer_3"/>
      <sheetName val="Layer_3_High"/>
      <sheetName val="Results_2025_01"/>
    </sheetNames>
    <sheetDataSet>
      <sheetData sheetId="0"/>
      <sheetData sheetId="1"/>
      <sheetData sheetId="2"/>
      <sheetData sheetId="3"/>
      <sheetData sheetId="4"/>
      <sheetData sheetId="5"/>
      <sheetData sheetId="6">
        <row r="2">
          <cell r="A2">
            <v>-2.2000000000000002</v>
          </cell>
        </row>
      </sheetData>
      <sheetData sheetId="7"/>
      <sheetData sheetId="8"/>
      <sheetData sheetId="9"/>
      <sheetData sheetId="10"/>
      <sheetData sheetId="11"/>
      <sheetData sheetId="12"/>
      <sheetData sheetId="13"/>
      <sheetData sheetId="14">
        <row r="70">
          <cell r="R70">
            <v>0.62993400977315872</v>
          </cell>
          <cell r="S70">
            <v>0.10187091643084467</v>
          </cell>
          <cell r="T70">
            <v>0.52806309334231405</v>
          </cell>
        </row>
        <row r="71">
          <cell r="R71">
            <v>3.8387716402255023E-2</v>
          </cell>
          <cell r="S71">
            <v>-0.23063658061763881</v>
          </cell>
          <cell r="T71">
            <v>0.26902429701989383</v>
          </cell>
        </row>
        <row r="72">
          <cell r="R72">
            <v>0.144347508824616</v>
          </cell>
          <cell r="S72">
            <v>-0.31566620331091033</v>
          </cell>
          <cell r="T72">
            <v>0.46001371213552633</v>
          </cell>
        </row>
        <row r="73">
          <cell r="R73">
            <v>0.74125889561731384</v>
          </cell>
          <cell r="S73">
            <v>0.18583004075529377</v>
          </cell>
          <cell r="T73">
            <v>0.55542885486202009</v>
          </cell>
        </row>
        <row r="74">
          <cell r="R74">
            <v>-0.16745472786139359</v>
          </cell>
          <cell r="S74">
            <v>-0.5656714956591391</v>
          </cell>
          <cell r="T74">
            <v>0.39821676779774551</v>
          </cell>
        </row>
        <row r="75">
          <cell r="R75">
            <v>0.16399995265530265</v>
          </cell>
          <cell r="S75">
            <v>-0.24861543841892664</v>
          </cell>
          <cell r="T75">
            <v>0.41261539107422929</v>
          </cell>
        </row>
        <row r="76">
          <cell r="R76">
            <v>-0.14875789920285598</v>
          </cell>
          <cell r="S76">
            <v>-0.48178681141415192</v>
          </cell>
          <cell r="T76">
            <v>0.33302891221129594</v>
          </cell>
        </row>
        <row r="77">
          <cell r="R77">
            <v>-0.19327827341868442</v>
          </cell>
          <cell r="S77">
            <v>-0.53781168225964759</v>
          </cell>
          <cell r="T77">
            <v>0.34453340884096317</v>
          </cell>
        </row>
        <row r="78">
          <cell r="R78">
            <v>-0.17343019403917026</v>
          </cell>
          <cell r="S78">
            <v>-0.7360859392110124</v>
          </cell>
          <cell r="T78">
            <v>0.56265574517184214</v>
          </cell>
        </row>
        <row r="79">
          <cell r="R79">
            <v>-3.2302349998403201E-3</v>
          </cell>
          <cell r="S79">
            <v>-0.53440913986445704</v>
          </cell>
          <cell r="T79">
            <v>0.53117890486461672</v>
          </cell>
        </row>
        <row r="80">
          <cell r="R80">
            <v>1.6777116053035002E-2</v>
          </cell>
          <cell r="S80">
            <v>-0.42034708642152341</v>
          </cell>
          <cell r="T80">
            <v>0.43712420247455841</v>
          </cell>
        </row>
        <row r="81">
          <cell r="R81">
            <v>0.66105369206770348</v>
          </cell>
          <cell r="S81">
            <v>8.5543110380956383E-2</v>
          </cell>
          <cell r="T81">
            <v>0.57551058168674707</v>
          </cell>
        </row>
        <row r="82">
          <cell r="R82">
            <v>0.14116213095300978</v>
          </cell>
          <cell r="S82">
            <v>-0.29632572674963381</v>
          </cell>
          <cell r="T82">
            <v>0.43748785770264359</v>
          </cell>
        </row>
        <row r="83">
          <cell r="R83">
            <v>0.68094062322732185</v>
          </cell>
          <cell r="S83">
            <v>0.20050727983755698</v>
          </cell>
          <cell r="T83">
            <v>0.48043334338976484</v>
          </cell>
        </row>
        <row r="84">
          <cell r="R84">
            <v>0.8226516270804396</v>
          </cell>
          <cell r="S84">
            <v>0.34762827688244641</v>
          </cell>
          <cell r="T84">
            <v>0.47502335019799319</v>
          </cell>
        </row>
        <row r="85">
          <cell r="R85">
            <v>0.54340451469876427</v>
          </cell>
          <cell r="S85">
            <v>5.5396512863412392E-2</v>
          </cell>
          <cell r="T85">
            <v>0.48800800183535187</v>
          </cell>
        </row>
        <row r="86">
          <cell r="R86">
            <v>0.44553768584645326</v>
          </cell>
          <cell r="S86">
            <v>-0.10013493294966011</v>
          </cell>
          <cell r="T86">
            <v>0.5456726187961134</v>
          </cell>
        </row>
        <row r="87">
          <cell r="R87">
            <v>0.16199105228533739</v>
          </cell>
          <cell r="S87">
            <v>-0.21147415170821607</v>
          </cell>
          <cell r="T87">
            <v>0.37346520399355343</v>
          </cell>
        </row>
        <row r="88">
          <cell r="R88">
            <v>0.64171343206336218</v>
          </cell>
          <cell r="S88">
            <v>4.7675775550780508E-2</v>
          </cell>
          <cell r="T88">
            <v>0.59403765651258167</v>
          </cell>
        </row>
        <row r="89">
          <cell r="R89">
            <v>-0.15612805669533714</v>
          </cell>
          <cell r="S89">
            <v>-0.57123570055924888</v>
          </cell>
          <cell r="T89">
            <v>0.41510764386391175</v>
          </cell>
        </row>
        <row r="90">
          <cell r="R90">
            <v>-0.11167251157120361</v>
          </cell>
          <cell r="S90">
            <v>-0.45838016564364475</v>
          </cell>
          <cell r="T90">
            <v>0.34670765407244114</v>
          </cell>
        </row>
        <row r="91">
          <cell r="R91">
            <v>0.2295171232669091</v>
          </cell>
          <cell r="S91">
            <v>-0.23288906789639965</v>
          </cell>
          <cell r="T91">
            <v>0.46240619116330872</v>
          </cell>
        </row>
        <row r="92">
          <cell r="R92">
            <v>0.36160321956462127</v>
          </cell>
          <cell r="S92">
            <v>-8.4281578679763505E-2</v>
          </cell>
          <cell r="T92">
            <v>0.44588479824438476</v>
          </cell>
        </row>
        <row r="93">
          <cell r="R93">
            <v>1.092632534210658</v>
          </cell>
          <cell r="S93">
            <v>0.5038394903230915</v>
          </cell>
          <cell r="T93">
            <v>0.58879304388756648</v>
          </cell>
        </row>
        <row r="94">
          <cell r="R94">
            <v>0.34534288568544014</v>
          </cell>
          <cell r="S94">
            <v>-0.14970788771669352</v>
          </cell>
          <cell r="T94">
            <v>0.49505077340213366</v>
          </cell>
        </row>
        <row r="95">
          <cell r="R95">
            <v>0.7715426185860963</v>
          </cell>
          <cell r="S95">
            <v>0.22922585755695371</v>
          </cell>
          <cell r="T95">
            <v>0.54231676102914261</v>
          </cell>
        </row>
        <row r="96">
          <cell r="R96">
            <v>0.59362034323466872</v>
          </cell>
          <cell r="S96">
            <v>0.1363493754535097</v>
          </cell>
          <cell r="T96">
            <v>0.45727096778115905</v>
          </cell>
        </row>
        <row r="97">
          <cell r="R97">
            <v>-3.9678603833692705E-2</v>
          </cell>
          <cell r="S97">
            <v>-0.50708816817211289</v>
          </cell>
          <cell r="T97">
            <v>0.46740956433842018</v>
          </cell>
        </row>
        <row r="98">
          <cell r="R98">
            <v>0.5339674508503478</v>
          </cell>
          <cell r="S98">
            <v>3.9651050784349912E-2</v>
          </cell>
          <cell r="T98">
            <v>0.49431640006599786</v>
          </cell>
        </row>
        <row r="99">
          <cell r="R99">
            <v>-0.43101163347269988</v>
          </cell>
          <cell r="S99">
            <v>-0.86938826347466802</v>
          </cell>
          <cell r="T99">
            <v>0.43837663000196814</v>
          </cell>
        </row>
        <row r="100">
          <cell r="R100">
            <v>0.37664827954770885</v>
          </cell>
          <cell r="S100">
            <v>-3.7742985185463394E-2</v>
          </cell>
          <cell r="T100">
            <v>0.41439126473317223</v>
          </cell>
        </row>
        <row r="101">
          <cell r="R101">
            <v>-0.56766569146269319</v>
          </cell>
          <cell r="S101">
            <v>-0.87298258323254496</v>
          </cell>
          <cell r="T101">
            <v>0.30531689176985177</v>
          </cell>
        </row>
        <row r="102">
          <cell r="R102">
            <v>0.29471595998122879</v>
          </cell>
          <cell r="S102">
            <v>-0.19498985930668258</v>
          </cell>
          <cell r="T102">
            <v>0.48970581928791135</v>
          </cell>
        </row>
        <row r="103">
          <cell r="R103">
            <v>0.82126065457366337</v>
          </cell>
          <cell r="S103">
            <v>0.48390894902930209</v>
          </cell>
          <cell r="T103">
            <v>0.33735170554436128</v>
          </cell>
        </row>
        <row r="104">
          <cell r="R104">
            <v>0.42433530762560068</v>
          </cell>
          <cell r="S104">
            <v>-3.9295927075324671E-2</v>
          </cell>
          <cell r="T104">
            <v>0.46363123470092538</v>
          </cell>
        </row>
        <row r="105">
          <cell r="R105">
            <v>0.66252830334541102</v>
          </cell>
          <cell r="S105">
            <v>0.21442116849276746</v>
          </cell>
          <cell r="T105">
            <v>0.44810713485264353</v>
          </cell>
        </row>
        <row r="106">
          <cell r="R106">
            <v>0.19853347966538593</v>
          </cell>
          <cell r="S106">
            <v>-0.23105127330976219</v>
          </cell>
          <cell r="T106">
            <v>0.42958475297514809</v>
          </cell>
        </row>
        <row r="107">
          <cell r="R107">
            <v>0.18795820332098145</v>
          </cell>
          <cell r="S107">
            <v>-0.28260225422955082</v>
          </cell>
          <cell r="T107">
            <v>0.47056045755053227</v>
          </cell>
        </row>
        <row r="108">
          <cell r="R108">
            <v>0.20975361649462343</v>
          </cell>
          <cell r="S108">
            <v>-0.31545885423694964</v>
          </cell>
          <cell r="T108">
            <v>0.52521247073157307</v>
          </cell>
        </row>
        <row r="109">
          <cell r="R109">
            <v>0.34670663754265973</v>
          </cell>
          <cell r="S109">
            <v>-0.28984456397120473</v>
          </cell>
          <cell r="T109">
            <v>0.63655120151386446</v>
          </cell>
        </row>
        <row r="110">
          <cell r="R110">
            <v>0.89100678565525726</v>
          </cell>
          <cell r="S110">
            <v>0.44649337480167778</v>
          </cell>
          <cell r="T110">
            <v>0.44451341085357948</v>
          </cell>
        </row>
        <row r="111">
          <cell r="R111">
            <v>9.4073384171977636E-2</v>
          </cell>
          <cell r="S111">
            <v>-0.41497952240557784</v>
          </cell>
          <cell r="T111">
            <v>0.50905290657755553</v>
          </cell>
        </row>
        <row r="112">
          <cell r="R112">
            <v>-2.5926369256978887E-2</v>
          </cell>
          <cell r="S112">
            <v>-0.47672440899697122</v>
          </cell>
          <cell r="T112">
            <v>0.45079803973999233</v>
          </cell>
        </row>
        <row r="113">
          <cell r="R113">
            <v>0.33314855910031582</v>
          </cell>
          <cell r="S113">
            <v>-0.17205645774297662</v>
          </cell>
          <cell r="T113">
            <v>0.50520501684329244</v>
          </cell>
        </row>
        <row r="114">
          <cell r="R114">
            <v>0.33277900926744763</v>
          </cell>
          <cell r="S114">
            <v>-0.23837995028465897</v>
          </cell>
          <cell r="T114">
            <v>0.5711589595521066</v>
          </cell>
        </row>
        <row r="115">
          <cell r="R115">
            <v>-5.751183072275623E-2</v>
          </cell>
          <cell r="S115">
            <v>-0.46102542719032297</v>
          </cell>
          <cell r="T115">
            <v>0.40351359646756674</v>
          </cell>
        </row>
        <row r="116">
          <cell r="R116">
            <v>-0.43611892066994784</v>
          </cell>
          <cell r="S116">
            <v>-0.83250716390936941</v>
          </cell>
          <cell r="T116">
            <v>0.39638824323942157</v>
          </cell>
        </row>
        <row r="117">
          <cell r="R117">
            <v>0.60298227317296949</v>
          </cell>
          <cell r="S117">
            <v>0.10362683143267105</v>
          </cell>
          <cell r="T117">
            <v>0.49935544174029844</v>
          </cell>
        </row>
        <row r="118">
          <cell r="R118">
            <v>0.75328127351124152</v>
          </cell>
          <cell r="S118">
            <v>0.23899374123777914</v>
          </cell>
          <cell r="T118">
            <v>0.51428753227346236</v>
          </cell>
        </row>
        <row r="119">
          <cell r="R119">
            <v>0.57514915623109175</v>
          </cell>
          <cell r="S119">
            <v>0.21228176927040421</v>
          </cell>
          <cell r="T119">
            <v>0.36286738696068754</v>
          </cell>
        </row>
        <row r="133">
          <cell r="B133">
            <v>0.45149927496792586</v>
          </cell>
        </row>
        <row r="134">
          <cell r="B134">
            <v>0.32616980795587835</v>
          </cell>
        </row>
        <row r="135">
          <cell r="B135">
            <v>-0.8429025676012003</v>
          </cell>
        </row>
        <row r="136">
          <cell r="B136">
            <v>2.6039099230173335</v>
          </cell>
        </row>
        <row r="137">
          <cell r="B137">
            <v>0.69632103091414876</v>
          </cell>
        </row>
        <row r="138">
          <cell r="B138">
            <v>-0.56508097879399699</v>
          </cell>
        </row>
        <row r="139">
          <cell r="B139">
            <v>1.4443825455199288</v>
          </cell>
        </row>
        <row r="140">
          <cell r="B140">
            <v>-1.0147197461413349</v>
          </cell>
        </row>
        <row r="141">
          <cell r="B141">
            <v>2.2436124231637322</v>
          </cell>
        </row>
        <row r="142">
          <cell r="B142">
            <v>1.9563856891700482</v>
          </cell>
        </row>
        <row r="143">
          <cell r="B143">
            <v>-1.9921615893245814</v>
          </cell>
        </row>
        <row r="144">
          <cell r="B144">
            <v>-1.5363882075055457</v>
          </cell>
        </row>
        <row r="145">
          <cell r="B145">
            <v>-2.7426907486240992</v>
          </cell>
        </row>
        <row r="146">
          <cell r="B146">
            <v>-1.1401899629781553</v>
          </cell>
        </row>
        <row r="147">
          <cell r="B147">
            <v>-0.22808458537264542</v>
          </cell>
        </row>
        <row r="148">
          <cell r="B148">
            <v>-8.4877598478172445E-2</v>
          </cell>
        </row>
      </sheetData>
      <sheetData sheetId="15"/>
      <sheetData sheetId="16">
        <row r="70">
          <cell r="A70" t="str">
            <v>AL</v>
          </cell>
          <cell r="R70">
            <v>9.5082865082574131E-2</v>
          </cell>
          <cell r="S70">
            <v>-0.21767291830529908</v>
          </cell>
          <cell r="T70">
            <v>0.31275578338787324</v>
          </cell>
        </row>
        <row r="71">
          <cell r="A71" t="str">
            <v>AK</v>
          </cell>
          <cell r="R71">
            <v>1.0313307608587508</v>
          </cell>
          <cell r="S71">
            <v>0.86017499602290259</v>
          </cell>
          <cell r="T71">
            <v>0.17115576483584816</v>
          </cell>
        </row>
        <row r="72">
          <cell r="A72" t="str">
            <v>AZ</v>
          </cell>
          <cell r="R72">
            <v>-0.482668773826056</v>
          </cell>
          <cell r="S72">
            <v>-0.76016543288192395</v>
          </cell>
          <cell r="T72">
            <v>0.27749665905586796</v>
          </cell>
        </row>
        <row r="73">
          <cell r="A73" t="str">
            <v>AR</v>
          </cell>
          <cell r="R73">
            <v>0.4523582497718337</v>
          </cell>
          <cell r="S73">
            <v>0.12779533525794887</v>
          </cell>
          <cell r="T73">
            <v>0.32456291451388486</v>
          </cell>
        </row>
        <row r="74">
          <cell r="A74" t="str">
            <v>CA</v>
          </cell>
          <cell r="R74">
            <v>-1.1905639185880723</v>
          </cell>
          <cell r="S74">
            <v>-1.4286588727578771</v>
          </cell>
          <cell r="T74">
            <v>0.23809495416980475</v>
          </cell>
        </row>
        <row r="75">
          <cell r="A75" t="str">
            <v>CO</v>
          </cell>
          <cell r="R75">
            <v>-0.24017708796115755</v>
          </cell>
          <cell r="S75">
            <v>-0.48516365755486324</v>
          </cell>
          <cell r="T75">
            <v>0.24498656959370568</v>
          </cell>
        </row>
        <row r="76">
          <cell r="A76" t="str">
            <v>CT</v>
          </cell>
          <cell r="R76">
            <v>-1.2665340082458343</v>
          </cell>
          <cell r="S76">
            <v>-1.4674749730263872</v>
          </cell>
          <cell r="T76">
            <v>0.2009409647805529</v>
          </cell>
        </row>
        <row r="77">
          <cell r="A77" t="str">
            <v>DE</v>
          </cell>
          <cell r="R77">
            <v>-1.9498018040996712</v>
          </cell>
          <cell r="S77">
            <v>-2.1469292618137392</v>
          </cell>
          <cell r="T77">
            <v>0.19712745771406803</v>
          </cell>
        </row>
        <row r="78">
          <cell r="A78" t="str">
            <v>FL</v>
          </cell>
          <cell r="R78">
            <v>-1.6055957325179726</v>
          </cell>
          <cell r="S78">
            <v>-1.9441570958600571</v>
          </cell>
          <cell r="T78">
            <v>0.33856136334208453</v>
          </cell>
        </row>
        <row r="79">
          <cell r="A79" t="str">
            <v>GA</v>
          </cell>
          <cell r="R79">
            <v>-1.0129298995700253</v>
          </cell>
          <cell r="S79">
            <v>-1.3332452721282173</v>
          </cell>
          <cell r="T79">
            <v>0.32031537255819198</v>
          </cell>
        </row>
        <row r="80">
          <cell r="A80" t="str">
            <v>HI</v>
          </cell>
          <cell r="R80">
            <v>-1.3173640945455034</v>
          </cell>
          <cell r="S80">
            <v>-1.5897766824197446</v>
          </cell>
          <cell r="T80">
            <v>0.27241258787424116</v>
          </cell>
        </row>
        <row r="81">
          <cell r="A81" t="str">
            <v>ID</v>
          </cell>
          <cell r="R81">
            <v>0.34173463415214655</v>
          </cell>
          <cell r="S81">
            <v>-2.1397245730568958E-2</v>
          </cell>
          <cell r="T81">
            <v>0.3631318798827155</v>
          </cell>
        </row>
        <row r="82">
          <cell r="A82" t="str">
            <v>IL</v>
          </cell>
          <cell r="R82">
            <v>-0.48029637198041542</v>
          </cell>
          <cell r="S82">
            <v>-0.73958587674252518</v>
          </cell>
          <cell r="T82">
            <v>0.25928950476210977</v>
          </cell>
        </row>
        <row r="83">
          <cell r="A83" t="str">
            <v>IN</v>
          </cell>
          <cell r="R83">
            <v>0.39636082321035104</v>
          </cell>
          <cell r="S83">
            <v>0.11096871513315039</v>
          </cell>
          <cell r="T83">
            <v>0.28539210807720067</v>
          </cell>
        </row>
        <row r="84">
          <cell r="A84" t="str">
            <v>IA</v>
          </cell>
          <cell r="R84">
            <v>0.75837394529152391</v>
          </cell>
          <cell r="S84">
            <v>0.46860958876656128</v>
          </cell>
          <cell r="T84">
            <v>0.28976435652496263</v>
          </cell>
        </row>
        <row r="85">
          <cell r="A85" t="str">
            <v>KS</v>
          </cell>
          <cell r="R85">
            <v>0.31350878605991284</v>
          </cell>
          <cell r="S85">
            <v>1.8468922137839221E-2</v>
          </cell>
          <cell r="T85">
            <v>0.2950398639220736</v>
          </cell>
        </row>
        <row r="86">
          <cell r="A86" t="str">
            <v>KY</v>
          </cell>
          <cell r="R86">
            <v>-2.3099133885118306E-2</v>
          </cell>
          <cell r="S86">
            <v>-0.3547760013325954</v>
          </cell>
          <cell r="T86">
            <v>0.3316768674474771</v>
          </cell>
        </row>
        <row r="87">
          <cell r="A87" t="str">
            <v>LA</v>
          </cell>
          <cell r="R87">
            <v>-0.74954737235373159</v>
          </cell>
          <cell r="S87">
            <v>-0.97254340832843889</v>
          </cell>
          <cell r="T87">
            <v>0.2229960359747073</v>
          </cell>
        </row>
        <row r="88">
          <cell r="A88" t="str">
            <v>ME</v>
          </cell>
          <cell r="R88">
            <v>2.3840743944170129E-2</v>
          </cell>
          <cell r="S88">
            <v>-0.33437006598350616</v>
          </cell>
          <cell r="T88">
            <v>0.35821080992767629</v>
          </cell>
        </row>
        <row r="89">
          <cell r="A89" t="str">
            <v>MD</v>
          </cell>
          <cell r="R89">
            <v>-1.3845728702518656</v>
          </cell>
          <cell r="S89">
            <v>-1.6350588101808277</v>
          </cell>
          <cell r="T89">
            <v>0.25048593992896206</v>
          </cell>
        </row>
        <row r="90">
          <cell r="A90" t="str">
            <v>MA</v>
          </cell>
          <cell r="R90">
            <v>-1.1086132839129625</v>
          </cell>
          <cell r="S90">
            <v>-1.3152816007949255</v>
          </cell>
          <cell r="T90">
            <v>0.20666831688196297</v>
          </cell>
        </row>
        <row r="91">
          <cell r="A91" t="str">
            <v>MI</v>
          </cell>
          <cell r="R91">
            <v>-0.39224653782019558</v>
          </cell>
          <cell r="S91">
            <v>-0.66888455644882228</v>
          </cell>
          <cell r="T91">
            <v>0.27663801862862669</v>
          </cell>
        </row>
        <row r="92">
          <cell r="A92" t="str">
            <v>MN</v>
          </cell>
          <cell r="R92">
            <v>8.424244981952711E-3</v>
          </cell>
          <cell r="S92">
            <v>-0.25728166384324785</v>
          </cell>
          <cell r="T92">
            <v>0.26570590882520057</v>
          </cell>
        </row>
        <row r="93">
          <cell r="A93" t="str">
            <v>MS</v>
          </cell>
          <cell r="R93">
            <v>0.52896848781660566</v>
          </cell>
          <cell r="S93">
            <v>0.18923821059467086</v>
          </cell>
          <cell r="T93">
            <v>0.33973027722193483</v>
          </cell>
        </row>
        <row r="94">
          <cell r="A94" t="str">
            <v>MO</v>
          </cell>
          <cell r="R94">
            <v>-0.24338884001817718</v>
          </cell>
          <cell r="S94">
            <v>-0.53906293582425657</v>
          </cell>
          <cell r="T94">
            <v>0.2956740958060794</v>
          </cell>
        </row>
        <row r="95">
          <cell r="A95" t="str">
            <v>MT</v>
          </cell>
          <cell r="R95">
            <v>1.2826169848420221</v>
          </cell>
          <cell r="S95">
            <v>0.97059345169907119</v>
          </cell>
          <cell r="T95">
            <v>0.31202353314295095</v>
          </cell>
        </row>
        <row r="96">
          <cell r="A96" t="str">
            <v>NE</v>
          </cell>
          <cell r="R96">
            <v>0.39613817586996447</v>
          </cell>
          <cell r="S96">
            <v>0.12396167334455292</v>
          </cell>
          <cell r="T96">
            <v>0.27217650252541153</v>
          </cell>
        </row>
        <row r="97">
          <cell r="A97" t="str">
            <v>NV</v>
          </cell>
          <cell r="R97">
            <v>-0.74660642464667859</v>
          </cell>
          <cell r="S97">
            <v>-1.0267862751135717</v>
          </cell>
          <cell r="T97">
            <v>0.28017985046689309</v>
          </cell>
        </row>
        <row r="98">
          <cell r="A98" t="str">
            <v>NH</v>
          </cell>
          <cell r="R98">
            <v>-7.9349339612733161E-2</v>
          </cell>
          <cell r="S98">
            <v>-0.37747323645301423</v>
          </cell>
          <cell r="T98">
            <v>0.29812389684028107</v>
          </cell>
        </row>
        <row r="99">
          <cell r="A99" t="str">
            <v>NJ</v>
          </cell>
          <cell r="R99">
            <v>-2.4161953403978309</v>
          </cell>
          <cell r="S99">
            <v>-2.6787440667922184</v>
          </cell>
          <cell r="T99">
            <v>0.26254872639438753</v>
          </cell>
        </row>
        <row r="100">
          <cell r="A100" t="str">
            <v>NM</v>
          </cell>
          <cell r="R100">
            <v>0.58945426835119719</v>
          </cell>
          <cell r="S100">
            <v>0.3515812367775844</v>
          </cell>
          <cell r="T100">
            <v>0.23787303157361278</v>
          </cell>
        </row>
        <row r="101">
          <cell r="A101" t="str">
            <v>NY</v>
          </cell>
          <cell r="R101">
            <v>-1.9066673989533101</v>
          </cell>
          <cell r="S101">
            <v>-2.0902811486162589</v>
          </cell>
          <cell r="T101">
            <v>0.18361374966294886</v>
          </cell>
        </row>
        <row r="102">
          <cell r="A102" t="str">
            <v>NC</v>
          </cell>
          <cell r="R102">
            <v>-0.24527561462424075</v>
          </cell>
          <cell r="S102">
            <v>-0.53565806657891923</v>
          </cell>
          <cell r="T102">
            <v>0.29038245195467849</v>
          </cell>
        </row>
        <row r="103">
          <cell r="A103" t="str">
            <v>ND</v>
          </cell>
          <cell r="R103">
            <v>2.0406421710644551</v>
          </cell>
          <cell r="S103">
            <v>1.8265066009506756</v>
          </cell>
          <cell r="T103">
            <v>0.21413557011377948</v>
          </cell>
        </row>
        <row r="104">
          <cell r="A104" t="str">
            <v>OH</v>
          </cell>
          <cell r="R104">
            <v>-1.8490269548365745E-2</v>
          </cell>
          <cell r="S104">
            <v>-0.29393840788447401</v>
          </cell>
          <cell r="T104">
            <v>0.27544813833610826</v>
          </cell>
        </row>
        <row r="105">
          <cell r="A105" t="str">
            <v>OK</v>
          </cell>
          <cell r="R105">
            <v>1.3138624081298289</v>
          </cell>
          <cell r="S105">
            <v>1.0538257247700327</v>
          </cell>
          <cell r="T105">
            <v>0.26003668335979624</v>
          </cell>
        </row>
        <row r="106">
          <cell r="A106" t="str">
            <v>OR</v>
          </cell>
          <cell r="R106">
            <v>-0.53995117363871969</v>
          </cell>
          <cell r="S106">
            <v>-0.79810546537955929</v>
          </cell>
          <cell r="T106">
            <v>0.25815429174083959</v>
          </cell>
        </row>
        <row r="107">
          <cell r="A107" t="str">
            <v>PA</v>
          </cell>
          <cell r="R107">
            <v>-0.77223701851867332</v>
          </cell>
          <cell r="S107">
            <v>-1.0549320206905639</v>
          </cell>
          <cell r="T107">
            <v>0.28269500217189059</v>
          </cell>
        </row>
        <row r="108">
          <cell r="A108" t="str">
            <v>RI</v>
          </cell>
          <cell r="R108">
            <v>-0.84344200592916252</v>
          </cell>
          <cell r="S108">
            <v>-1.1615919265479258</v>
          </cell>
          <cell r="T108">
            <v>0.31814992061876324</v>
          </cell>
        </row>
        <row r="109">
          <cell r="A109" t="str">
            <v>SC</v>
          </cell>
          <cell r="R109">
            <v>-0.68038762307853773</v>
          </cell>
          <cell r="S109">
            <v>-1.0641225819674986</v>
          </cell>
          <cell r="T109">
            <v>0.38373495888896092</v>
          </cell>
        </row>
        <row r="110">
          <cell r="A110" t="str">
            <v>SD</v>
          </cell>
          <cell r="R110">
            <v>1.0092101091107253</v>
          </cell>
          <cell r="S110">
            <v>0.74304929031490397</v>
          </cell>
          <cell r="T110">
            <v>0.26616081879582132</v>
          </cell>
        </row>
        <row r="111">
          <cell r="A111" t="str">
            <v>TN</v>
          </cell>
          <cell r="R111">
            <v>-0.73682555160026197</v>
          </cell>
          <cell r="S111">
            <v>-1.0407033818732898</v>
          </cell>
          <cell r="T111">
            <v>0.30387783027302784</v>
          </cell>
        </row>
        <row r="112">
          <cell r="A112" t="str">
            <v>TX</v>
          </cell>
          <cell r="R112">
            <v>-0.26156594989972248</v>
          </cell>
          <cell r="S112">
            <v>-0.52883230237610235</v>
          </cell>
          <cell r="T112">
            <v>0.26726635247637986</v>
          </cell>
        </row>
        <row r="113">
          <cell r="A113" t="str">
            <v>UT</v>
          </cell>
          <cell r="R113">
            <v>-0.15179884511820063</v>
          </cell>
          <cell r="S113">
            <v>-0.44593394103425893</v>
          </cell>
          <cell r="T113">
            <v>0.2941350959160583</v>
          </cell>
        </row>
        <row r="114">
          <cell r="A114" t="str">
            <v>VT</v>
          </cell>
          <cell r="R114">
            <v>-0.33389012655149486</v>
          </cell>
          <cell r="S114">
            <v>-0.66890523958754255</v>
          </cell>
          <cell r="T114">
            <v>0.3350151130360477</v>
          </cell>
        </row>
        <row r="115">
          <cell r="A115" t="str">
            <v>VA</v>
          </cell>
          <cell r="R115">
            <v>-1.0693603039112709</v>
          </cell>
          <cell r="S115">
            <v>-1.3126919480359653</v>
          </cell>
          <cell r="T115">
            <v>0.24333164412469444</v>
          </cell>
        </row>
        <row r="116">
          <cell r="A116" t="str">
            <v>WA</v>
          </cell>
          <cell r="R116">
            <v>-2.2355912744748352</v>
          </cell>
          <cell r="S116">
            <v>-2.4730495464584084</v>
          </cell>
          <cell r="T116">
            <v>0.23745827198357317</v>
          </cell>
        </row>
        <row r="117">
          <cell r="A117" t="str">
            <v>WV</v>
          </cell>
          <cell r="R117">
            <v>0.9287992466470385</v>
          </cell>
          <cell r="S117">
            <v>0.62015270578258042</v>
          </cell>
          <cell r="T117">
            <v>0.30864654086445809</v>
          </cell>
        </row>
        <row r="118">
          <cell r="A118" t="str">
            <v>WI</v>
          </cell>
          <cell r="R118">
            <v>0.40595131805432061</v>
          </cell>
          <cell r="S118">
            <v>0.10044711681471642</v>
          </cell>
          <cell r="T118">
            <v>0.3055042012396042</v>
          </cell>
        </row>
        <row r="119">
          <cell r="A119" t="str">
            <v>WY</v>
          </cell>
          <cell r="R119">
            <v>2.2810112608821598</v>
          </cell>
          <cell r="S119">
            <v>2.0730476585878641</v>
          </cell>
          <cell r="T119">
            <v>0.20796360229429567</v>
          </cell>
        </row>
        <row r="133">
          <cell r="A133" t="str">
            <v>Agriculture</v>
          </cell>
          <cell r="B133">
            <v>0.6205027125069762</v>
          </cell>
        </row>
        <row r="134">
          <cell r="A134" t="str">
            <v>Mining</v>
          </cell>
          <cell r="B134">
            <v>7.023870262177212E-2</v>
          </cell>
        </row>
        <row r="135">
          <cell r="A135" t="str">
            <v>Food</v>
          </cell>
          <cell r="B135">
            <v>-2.1792743721694485</v>
          </cell>
        </row>
        <row r="136">
          <cell r="A136" t="str">
            <v>Textiles</v>
          </cell>
          <cell r="B136">
            <v>7.5975821645927866</v>
          </cell>
        </row>
        <row r="137">
          <cell r="A137" t="str">
            <v>Wood</v>
          </cell>
          <cell r="B137">
            <v>1.3447476317482554</v>
          </cell>
        </row>
        <row r="138">
          <cell r="A138" t="str">
            <v>Paper &amp; printing</v>
          </cell>
          <cell r="B138">
            <v>-1.5345124187915005</v>
          </cell>
        </row>
        <row r="139">
          <cell r="A139" t="str">
            <v>Refined products</v>
          </cell>
          <cell r="B139">
            <v>-1.8267991572812114</v>
          </cell>
        </row>
        <row r="140">
          <cell r="A140" t="str">
            <v>Chemicals</v>
          </cell>
          <cell r="B140">
            <v>-3.0160619925828414</v>
          </cell>
        </row>
        <row r="141">
          <cell r="A141" t="str">
            <v>Non-metallic minerals</v>
          </cell>
          <cell r="B141">
            <v>3.2426217306724681</v>
          </cell>
        </row>
        <row r="142">
          <cell r="A142" t="str">
            <v>Metals</v>
          </cell>
          <cell r="B142">
            <v>2.3755251251681209</v>
          </cell>
        </row>
        <row r="143">
          <cell r="B143">
            <v>-3.2069729849372841</v>
          </cell>
        </row>
        <row r="144">
          <cell r="A144" t="str">
            <v>Computers and electronics</v>
          </cell>
          <cell r="B144">
            <v>-2.7165784416061101</v>
          </cell>
        </row>
        <row r="145">
          <cell r="A145" t="str">
            <v>Transport equipment</v>
          </cell>
          <cell r="B145">
            <v>-5.5038874617761913</v>
          </cell>
        </row>
        <row r="146">
          <cell r="A146" t="str">
            <v>Furniture &amp; other</v>
          </cell>
          <cell r="B146">
            <v>-2.6667383957728497</v>
          </cell>
        </row>
        <row r="147">
          <cell r="A147" t="str">
            <v>Tradable services</v>
          </cell>
          <cell r="B147">
            <v>-0.58129719103359179</v>
          </cell>
        </row>
        <row r="148">
          <cell r="A148" t="str">
            <v>Nontradable services</v>
          </cell>
          <cell r="B148">
            <v>-0.53831852677239667</v>
          </cell>
        </row>
      </sheetData>
      <sheetData sheetId="17">
        <row r="70">
          <cell r="R70">
            <v>0.73791080525520414</v>
          </cell>
          <cell r="S70">
            <v>0.19685667694497896</v>
          </cell>
          <cell r="T70">
            <v>0.54105412831022515</v>
          </cell>
        </row>
        <row r="71">
          <cell r="R71">
            <v>0.13429258612962514</v>
          </cell>
          <cell r="S71">
            <v>-0.15369853349094173</v>
          </cell>
          <cell r="T71">
            <v>0.28799111962056689</v>
          </cell>
        </row>
        <row r="72">
          <cell r="R72">
            <v>0.14871842475088215</v>
          </cell>
          <cell r="S72">
            <v>-0.32884065742436652</v>
          </cell>
          <cell r="T72">
            <v>0.47755908217524867</v>
          </cell>
        </row>
        <row r="73">
          <cell r="R73">
            <v>0.83353110516313222</v>
          </cell>
          <cell r="S73">
            <v>0.25542714477042799</v>
          </cell>
          <cell r="T73">
            <v>0.57810396039270429</v>
          </cell>
        </row>
        <row r="74">
          <cell r="R74">
            <v>-0.1477396112318452</v>
          </cell>
          <cell r="S74">
            <v>-0.5607226334174007</v>
          </cell>
          <cell r="T74">
            <v>0.41298302218555549</v>
          </cell>
        </row>
        <row r="75">
          <cell r="R75">
            <v>0.16820154505943208</v>
          </cell>
          <cell r="S75">
            <v>-0.25705394237273338</v>
          </cell>
          <cell r="T75">
            <v>0.42525548743216546</v>
          </cell>
        </row>
        <row r="76">
          <cell r="R76">
            <v>-0.13883381841264253</v>
          </cell>
          <cell r="S76">
            <v>-0.48676581247631812</v>
          </cell>
          <cell r="T76">
            <v>0.34793199406367559</v>
          </cell>
        </row>
        <row r="77">
          <cell r="R77">
            <v>-0.17178445280929822</v>
          </cell>
          <cell r="S77">
            <v>-0.51624349312691664</v>
          </cell>
          <cell r="T77">
            <v>0.34445904031761843</v>
          </cell>
        </row>
        <row r="78">
          <cell r="R78">
            <v>-0.19271879541236103</v>
          </cell>
          <cell r="S78">
            <v>-0.77664931962150341</v>
          </cell>
          <cell r="T78">
            <v>0.58393052420914238</v>
          </cell>
        </row>
        <row r="79">
          <cell r="R79">
            <v>2.9067420471129424E-2</v>
          </cell>
          <cell r="S79">
            <v>-0.52466701150097905</v>
          </cell>
          <cell r="T79">
            <v>0.55373443197210848</v>
          </cell>
        </row>
        <row r="80">
          <cell r="R80">
            <v>3.3551417862121014E-2</v>
          </cell>
          <cell r="S80">
            <v>-0.43719785180023329</v>
          </cell>
          <cell r="T80">
            <v>0.47074926966235431</v>
          </cell>
        </row>
        <row r="81">
          <cell r="R81">
            <v>0.72479532813645164</v>
          </cell>
          <cell r="S81">
            <v>0.10691742967211995</v>
          </cell>
          <cell r="T81">
            <v>0.61787789846433172</v>
          </cell>
        </row>
        <row r="82">
          <cell r="R82">
            <v>0.20214355256644723</v>
          </cell>
          <cell r="S82">
            <v>-0.25038542273159015</v>
          </cell>
          <cell r="T82">
            <v>0.45252897529803737</v>
          </cell>
        </row>
        <row r="83">
          <cell r="R83">
            <v>0.80810239010808971</v>
          </cell>
          <cell r="S83">
            <v>0.31125333741068278</v>
          </cell>
          <cell r="T83">
            <v>0.49684905269740692</v>
          </cell>
        </row>
        <row r="84">
          <cell r="R84">
            <v>0.89491466768141237</v>
          </cell>
          <cell r="S84">
            <v>0.39603840532035089</v>
          </cell>
          <cell r="T84">
            <v>0.49887626236106147</v>
          </cell>
        </row>
        <row r="85">
          <cell r="R85">
            <v>0.60768072094283809</v>
          </cell>
          <cell r="S85">
            <v>9.2310440619228482E-2</v>
          </cell>
          <cell r="T85">
            <v>0.51537028032360965</v>
          </cell>
        </row>
        <row r="86">
          <cell r="R86">
            <v>0.56044060553190889</v>
          </cell>
          <cell r="S86">
            <v>-7.6991192097840087E-3</v>
          </cell>
          <cell r="T86">
            <v>0.56813972474169294</v>
          </cell>
        </row>
        <row r="87">
          <cell r="R87">
            <v>0.2796381246783497</v>
          </cell>
          <cell r="S87">
            <v>-0.11305835030492781</v>
          </cell>
          <cell r="T87">
            <v>0.39269647498327753</v>
          </cell>
        </row>
        <row r="88">
          <cell r="R88">
            <v>0.66540169464008869</v>
          </cell>
          <cell r="S88">
            <v>7.1505119960632579E-2</v>
          </cell>
          <cell r="T88">
            <v>0.59389657467945611</v>
          </cell>
        </row>
        <row r="89">
          <cell r="R89">
            <v>-0.15976184364667745</v>
          </cell>
          <cell r="S89">
            <v>-0.5894817458527164</v>
          </cell>
          <cell r="T89">
            <v>0.42971990220603895</v>
          </cell>
        </row>
        <row r="90">
          <cell r="R90">
            <v>-0.12529964594225618</v>
          </cell>
          <cell r="S90">
            <v>-0.48846668850676639</v>
          </cell>
          <cell r="T90">
            <v>0.36316704256451021</v>
          </cell>
        </row>
        <row r="91">
          <cell r="R91">
            <v>0.34831893623845644</v>
          </cell>
          <cell r="S91">
            <v>-0.1305781497626424</v>
          </cell>
          <cell r="T91">
            <v>0.47889708600109882</v>
          </cell>
        </row>
        <row r="92">
          <cell r="R92">
            <v>0.40356537032106843</v>
          </cell>
          <cell r="S92">
            <v>-5.8989630254054674E-2</v>
          </cell>
          <cell r="T92">
            <v>0.46255500057512311</v>
          </cell>
        </row>
        <row r="93">
          <cell r="R93">
            <v>1.2424078992038901</v>
          </cell>
          <cell r="S93">
            <v>0.64195029039065254</v>
          </cell>
          <cell r="T93">
            <v>0.60045760881323751</v>
          </cell>
        </row>
        <row r="94">
          <cell r="R94">
            <v>0.3593181494913722</v>
          </cell>
          <cell r="S94">
            <v>-0.15907209361768879</v>
          </cell>
          <cell r="T94">
            <v>0.51839024310906101</v>
          </cell>
        </row>
        <row r="95">
          <cell r="R95">
            <v>0.85690327251022325</v>
          </cell>
          <cell r="S95">
            <v>0.28645012675628911</v>
          </cell>
          <cell r="T95">
            <v>0.57045314575393413</v>
          </cell>
        </row>
        <row r="96">
          <cell r="R96">
            <v>0.63060487179527058</v>
          </cell>
          <cell r="S96">
            <v>0.16112016724247902</v>
          </cell>
          <cell r="T96">
            <v>0.46948470455279157</v>
          </cell>
        </row>
        <row r="97">
          <cell r="R97">
            <v>-1.983733392734166E-2</v>
          </cell>
          <cell r="S97">
            <v>-0.50708816817211289</v>
          </cell>
          <cell r="T97">
            <v>0.48725083424477122</v>
          </cell>
        </row>
        <row r="98">
          <cell r="R98">
            <v>0.59312154899640035</v>
          </cell>
          <cell r="S98">
            <v>5.9470666733078374E-2</v>
          </cell>
          <cell r="T98">
            <v>0.53365088226332202</v>
          </cell>
        </row>
        <row r="99">
          <cell r="R99">
            <v>-0.38728025277743328</v>
          </cell>
          <cell r="S99">
            <v>-0.84193335500978506</v>
          </cell>
          <cell r="T99">
            <v>0.45465310223235178</v>
          </cell>
        </row>
        <row r="100">
          <cell r="R100">
            <v>0.42676103429215573</v>
          </cell>
          <cell r="S100">
            <v>0</v>
          </cell>
          <cell r="T100">
            <v>0.42676103429215573</v>
          </cell>
        </row>
        <row r="101">
          <cell r="R101">
            <v>-0.6142380134074088</v>
          </cell>
          <cell r="S101">
            <v>-0.93204149368703415</v>
          </cell>
          <cell r="T101">
            <v>0.31780348027962535</v>
          </cell>
        </row>
        <row r="102">
          <cell r="R102">
            <v>0.33296531682855957</v>
          </cell>
          <cell r="S102">
            <v>-0.17429104211218518</v>
          </cell>
          <cell r="T102">
            <v>0.50725635894074472</v>
          </cell>
        </row>
        <row r="103">
          <cell r="R103">
            <v>0.94146742466794109</v>
          </cell>
          <cell r="S103">
            <v>0.58040989488401606</v>
          </cell>
          <cell r="T103">
            <v>0.36105752978392502</v>
          </cell>
        </row>
        <row r="104">
          <cell r="R104">
            <v>0.51864347227104091</v>
          </cell>
          <cell r="S104">
            <v>3.9280457849541983E-2</v>
          </cell>
          <cell r="T104">
            <v>0.47936301442149892</v>
          </cell>
        </row>
        <row r="105">
          <cell r="R105">
            <v>0.76565299021993383</v>
          </cell>
          <cell r="S105">
            <v>0.29729936951108171</v>
          </cell>
          <cell r="T105">
            <v>0.46835362070885211</v>
          </cell>
        </row>
        <row r="106">
          <cell r="R106">
            <v>0.23691382939770023</v>
          </cell>
          <cell r="S106">
            <v>-0.2053524784433238</v>
          </cell>
          <cell r="T106">
            <v>0.44226630784102405</v>
          </cell>
        </row>
        <row r="107">
          <cell r="R107">
            <v>0.25470274109000712</v>
          </cell>
          <cell r="S107">
            <v>-0.23439860250747982</v>
          </cell>
          <cell r="T107">
            <v>0.48910134359748692</v>
          </cell>
        </row>
        <row r="108">
          <cell r="R108">
            <v>0.23594191047688895</v>
          </cell>
          <cell r="S108">
            <v>-0.28913248397532504</v>
          </cell>
          <cell r="T108">
            <v>0.52507439445221404</v>
          </cell>
        </row>
        <row r="109">
          <cell r="R109">
            <v>0.42084478501358547</v>
          </cell>
          <cell r="S109">
            <v>-0.24838656949787602</v>
          </cell>
          <cell r="T109">
            <v>0.66923135451146143</v>
          </cell>
        </row>
        <row r="110">
          <cell r="R110">
            <v>0.95012591241410149</v>
          </cell>
          <cell r="S110">
            <v>0.47618866792612896</v>
          </cell>
          <cell r="T110">
            <v>0.47393724448797253</v>
          </cell>
        </row>
        <row r="111">
          <cell r="R111">
            <v>0.18805835349624545</v>
          </cell>
          <cell r="S111">
            <v>-0.33940019615279066</v>
          </cell>
          <cell r="T111">
            <v>0.52745854964903605</v>
          </cell>
        </row>
        <row r="112">
          <cell r="R112">
            <v>6.8772023461693976E-2</v>
          </cell>
          <cell r="S112">
            <v>-0.39961458531660143</v>
          </cell>
          <cell r="T112">
            <v>0.46838660877829541</v>
          </cell>
        </row>
        <row r="113">
          <cell r="R113">
            <v>0.3633798285401113</v>
          </cell>
          <cell r="S113">
            <v>-0.15179911384726985</v>
          </cell>
          <cell r="T113">
            <v>0.51517894238738116</v>
          </cell>
        </row>
        <row r="114">
          <cell r="R114">
            <v>0.47506027585981769</v>
          </cell>
          <cell r="S114">
            <v>-0.14295957389858621</v>
          </cell>
          <cell r="T114">
            <v>0.61801984975840396</v>
          </cell>
        </row>
        <row r="115">
          <cell r="R115">
            <v>-3.9209023805497623E-2</v>
          </cell>
          <cell r="S115">
            <v>-0.45839994032235137</v>
          </cell>
          <cell r="T115">
            <v>0.41919091651685375</v>
          </cell>
        </row>
        <row r="116">
          <cell r="R116">
            <v>-0.47760144276391969</v>
          </cell>
          <cell r="S116">
            <v>-0.88697337670640164</v>
          </cell>
          <cell r="T116">
            <v>0.40937193394248195</v>
          </cell>
        </row>
        <row r="117">
          <cell r="R117">
            <v>0.68882655692359407</v>
          </cell>
          <cell r="S117">
            <v>0.17265164121584026</v>
          </cell>
          <cell r="T117">
            <v>0.51617491570775376</v>
          </cell>
        </row>
        <row r="118">
          <cell r="R118">
            <v>0.85297507938975059</v>
          </cell>
          <cell r="S118">
            <v>0.32012136109473482</v>
          </cell>
          <cell r="T118">
            <v>0.53285371829501571</v>
          </cell>
        </row>
        <row r="119">
          <cell r="R119">
            <v>0.6656605517600056</v>
          </cell>
          <cell r="S119">
            <v>0.33338331093742152</v>
          </cell>
          <cell r="T119">
            <v>0.33227724082258409</v>
          </cell>
        </row>
        <row r="133">
          <cell r="B133">
            <v>0.50499043726039972</v>
          </cell>
        </row>
        <row r="134">
          <cell r="B134">
            <v>0.48173069415318182</v>
          </cell>
        </row>
        <row r="135">
          <cell r="B135">
            <v>-0.62605550015568667</v>
          </cell>
        </row>
        <row r="136">
          <cell r="B136">
            <v>2.9738636986744282</v>
          </cell>
        </row>
        <row r="137">
          <cell r="B137">
            <v>1.5771557415227733</v>
          </cell>
        </row>
        <row r="138">
          <cell r="B138">
            <v>-0.40875767042418687</v>
          </cell>
        </row>
        <row r="139">
          <cell r="B139">
            <v>2.0987675223204327</v>
          </cell>
        </row>
        <row r="140">
          <cell r="B140">
            <v>-1.0583444526201191</v>
          </cell>
        </row>
        <row r="141">
          <cell r="B141">
            <v>2.6883073676410518</v>
          </cell>
        </row>
        <row r="142">
          <cell r="B142">
            <v>2.8866571496455329</v>
          </cell>
        </row>
        <row r="143">
          <cell r="B143">
            <v>-1.8582885510332048</v>
          </cell>
        </row>
        <row r="144">
          <cell r="B144">
            <v>-1.5229398156888507</v>
          </cell>
        </row>
        <row r="145">
          <cell r="B145">
            <v>-2.8203828872257475</v>
          </cell>
        </row>
        <row r="146">
          <cell r="B146">
            <v>-1.1062787937675012</v>
          </cell>
        </row>
        <row r="147">
          <cell r="B147">
            <v>-0.24710470872042478</v>
          </cell>
        </row>
        <row r="148">
          <cell r="B148">
            <v>-7.7243560786621757E-2</v>
          </cell>
        </row>
      </sheetData>
      <sheetData sheetId="18"/>
      <sheetData sheetId="19"/>
      <sheetData sheetId="20"/>
      <sheetData sheetId="21"/>
      <sheetData sheetId="22"/>
      <sheetData sheetId="23"/>
      <sheetData sheetId="24"/>
      <sheetData sheetId="25"/>
      <sheetData sheetId="26"/>
      <sheetData sheetId="27"/>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relativeUrl r:id="rId3"/>
    </xxl21:alternateUrls>
    <sheetNames>
      <sheetName val="Chart1"/>
      <sheetName val="ChartA1"/>
      <sheetName val="ChartA1.README"/>
      <sheetName val="Chart6"/>
      <sheetName val="Data6"/>
      <sheetName val="Chart5"/>
      <sheetName val="Chart7"/>
      <sheetName val="Chart 5"/>
      <sheetName val="Data5"/>
      <sheetName val="Data5_KDE Overlay"/>
      <sheetName val="Data5_KDE Calc"/>
      <sheetName val="Chart8"/>
      <sheetName val="Data4"/>
      <sheetName val="Chart9"/>
      <sheetName val="Data3"/>
      <sheetName val="Chart10"/>
      <sheetName val="Data2"/>
      <sheetName val="Scenarios"/>
      <sheetName val="Baseline"/>
      <sheetName val="Scenario_1"/>
      <sheetName val="Scenario_2"/>
      <sheetName val="Scenario_3"/>
      <sheetName val="Scenario_4"/>
      <sheetName val="Scenario_5"/>
      <sheetName val="Scenario_6"/>
      <sheetName val="Layer_1"/>
      <sheetName val="Layer_1_High"/>
      <sheetName val="Layer_2"/>
      <sheetName val="Layer_2_High"/>
      <sheetName val="Layer_3"/>
      <sheetName val="Layer_3_High"/>
      <sheetName val="Results_2025_01"/>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ow r="2">
          <cell r="A2">
            <v>-2.2000000000000002</v>
          </cell>
          <cell r="B2">
            <v>2.1254302934117855E-2</v>
          </cell>
          <cell r="C2">
            <v>1.6661978266866583E-46</v>
          </cell>
        </row>
        <row r="3">
          <cell r="A3">
            <v>-2.1800000000000002</v>
          </cell>
          <cell r="B3">
            <v>2.6004546660651703E-2</v>
          </cell>
          <cell r="C3">
            <v>1.1250973159400016E-45</v>
          </cell>
        </row>
        <row r="4">
          <cell r="A4">
            <v>-2.16</v>
          </cell>
          <cell r="B4">
            <v>3.1360921893715504E-2</v>
          </cell>
          <cell r="C4">
            <v>7.4640920777500273E-45</v>
          </cell>
        </row>
        <row r="5">
          <cell r="A5">
            <v>-2.14</v>
          </cell>
          <cell r="B5">
            <v>3.7297237588115359E-2</v>
          </cell>
          <cell r="C5">
            <v>4.8650667575638618E-44</v>
          </cell>
        </row>
        <row r="6">
          <cell r="A6">
            <v>-2.12</v>
          </cell>
          <cell r="B6">
            <v>4.3766408889928575E-2</v>
          </cell>
          <cell r="C6">
            <v>3.1154955630457259E-43</v>
          </cell>
        </row>
        <row r="7">
          <cell r="A7">
            <v>-2.1</v>
          </cell>
          <cell r="B7">
            <v>5.0701781620958029E-2</v>
          </cell>
          <cell r="C7">
            <v>1.9601696087490639E-42</v>
          </cell>
        </row>
        <row r="8">
          <cell r="A8">
            <v>-2.08</v>
          </cell>
          <cell r="B8">
            <v>5.8019486311562181E-2</v>
          </cell>
          <cell r="C8">
            <v>1.2116859595549114E-41</v>
          </cell>
        </row>
        <row r="9">
          <cell r="A9">
            <v>-2.06</v>
          </cell>
          <cell r="B9">
            <v>6.5621354630860523E-2</v>
          </cell>
          <cell r="C9">
            <v>7.3589898693173541E-41</v>
          </cell>
        </row>
        <row r="10">
          <cell r="A10">
            <v>-2.04</v>
          </cell>
          <cell r="B10">
            <v>7.3397846895626118E-2</v>
          </cell>
          <cell r="C10">
            <v>4.391166509508116E-40</v>
          </cell>
        </row>
        <row r="11">
          <cell r="A11">
            <v>-2.02</v>
          </cell>
          <cell r="B11">
            <v>8.1230485617411419E-2</v>
          </cell>
          <cell r="C11">
            <v>2.5744064489982533E-39</v>
          </cell>
        </row>
        <row r="12">
          <cell r="A12">
            <v>-2</v>
          </cell>
          <cell r="B12">
            <v>8.8993476518278505E-2</v>
          </cell>
          <cell r="C12">
            <v>1.4828999323635867E-38</v>
          </cell>
        </row>
        <row r="13">
          <cell r="A13">
            <v>-1.98</v>
          </cell>
          <cell r="B13">
            <v>9.6554500850684843E-2</v>
          </cell>
          <cell r="C13">
            <v>8.3924002522226244E-38</v>
          </cell>
        </row>
        <row r="14">
          <cell r="A14">
            <v>-1.96</v>
          </cell>
          <cell r="B14">
            <v>0.10377502298386698</v>
          </cell>
          <cell r="C14">
            <v>4.6666186692812807E-37</v>
          </cell>
        </row>
        <row r="15">
          <cell r="A15">
            <v>-1.94</v>
          </cell>
          <cell r="B15">
            <v>0.11051079197810623</v>
          </cell>
          <cell r="C15">
            <v>2.5495438036215584E-36</v>
          </cell>
        </row>
        <row r="16">
          <cell r="A16">
            <v>-1.92</v>
          </cell>
          <cell r="B16">
            <v>0.11661343439511448</v>
          </cell>
          <cell r="C16">
            <v>1.3685763178117128E-35</v>
          </cell>
        </row>
        <row r="17">
          <cell r="A17">
            <v>-1.9</v>
          </cell>
          <cell r="B17">
            <v>0.12193406093623167</v>
          </cell>
          <cell r="C17">
            <v>7.2181245630983041E-35</v>
          </cell>
        </row>
        <row r="18">
          <cell r="A18">
            <v>-1.88</v>
          </cell>
          <cell r="B18">
            <v>0.12632959969730936</v>
          </cell>
          <cell r="C18">
            <v>3.7405120339831109E-34</v>
          </cell>
        </row>
        <row r="19">
          <cell r="A19">
            <v>-1.86</v>
          </cell>
          <cell r="B19">
            <v>0.12967213170225325</v>
          </cell>
          <cell r="C19">
            <v>1.904546983224966E-33</v>
          </cell>
        </row>
        <row r="20">
          <cell r="A20">
            <v>-1.84</v>
          </cell>
          <cell r="B20">
            <v>0.13186090151095139</v>
          </cell>
          <cell r="C20">
            <v>9.5281589380964699E-33</v>
          </cell>
        </row>
        <row r="21">
          <cell r="A21">
            <v>-1.82</v>
          </cell>
          <cell r="B21">
            <v>0.13283601358944627</v>
          </cell>
          <cell r="C21">
            <v>4.6836645434933627E-32</v>
          </cell>
        </row>
        <row r="22">
          <cell r="A22">
            <v>-1.8</v>
          </cell>
          <cell r="B22">
            <v>0.1325922348099646</v>
          </cell>
          <cell r="C22">
            <v>2.2621686679759882E-31</v>
          </cell>
        </row>
        <row r="23">
          <cell r="A23">
            <v>-1.78</v>
          </cell>
          <cell r="B23">
            <v>0.1311909330048186</v>
          </cell>
          <cell r="C23">
            <v>1.0735681736113397E-30</v>
          </cell>
        </row>
        <row r="24">
          <cell r="A24">
            <v>-1.76</v>
          </cell>
          <cell r="B24">
            <v>0.1287680880161905</v>
          </cell>
          <cell r="C24">
            <v>5.0061385247350115E-30</v>
          </cell>
        </row>
        <row r="25">
          <cell r="A25">
            <v>-1.74</v>
          </cell>
          <cell r="B25">
            <v>0.12553655941166197</v>
          </cell>
          <cell r="C25">
            <v>2.2937598513487303E-29</v>
          </cell>
        </row>
        <row r="26">
          <cell r="A26">
            <v>-1.72</v>
          </cell>
          <cell r="B26">
            <v>0.12178136506865307</v>
          </cell>
          <cell r="C26">
            <v>1.0326859273820009E-28</v>
          </cell>
        </row>
        <row r="27">
          <cell r="A27">
            <v>-1.7</v>
          </cell>
          <cell r="B27">
            <v>0.11784753862599517</v>
          </cell>
          <cell r="C27">
            <v>4.5684334128562803E-28</v>
          </cell>
        </row>
        <row r="28">
          <cell r="A28">
            <v>-1.68</v>
          </cell>
          <cell r="B28">
            <v>0.11412106928656897</v>
          </cell>
          <cell r="C28">
            <v>1.9858602991764046E-27</v>
          </cell>
        </row>
        <row r="29">
          <cell r="A29">
            <v>-1.66</v>
          </cell>
          <cell r="B29">
            <v>0.11100434341848693</v>
          </cell>
          <cell r="C29">
            <v>8.4823501464881958E-27</v>
          </cell>
        </row>
        <row r="30">
          <cell r="A30">
            <v>-1.64</v>
          </cell>
          <cell r="B30">
            <v>0.10888827004198295</v>
          </cell>
          <cell r="C30">
            <v>3.5601942296449679E-26</v>
          </cell>
        </row>
        <row r="31">
          <cell r="A31">
            <v>-1.62</v>
          </cell>
          <cell r="B31">
            <v>0.10812377779125776</v>
          </cell>
          <cell r="C31">
            <v>1.468335173539595E-25</v>
          </cell>
        </row>
        <row r="32">
          <cell r="A32">
            <v>-1.6</v>
          </cell>
          <cell r="B32">
            <v>0.10899555954189769</v>
          </cell>
          <cell r="C32">
            <v>5.9507935778422819E-25</v>
          </cell>
        </row>
        <row r="33">
          <cell r="A33">
            <v>-1.58</v>
          </cell>
          <cell r="B33">
            <v>0.11170080055189618</v>
          </cell>
          <cell r="C33">
            <v>2.3698837421888577E-24</v>
          </cell>
        </row>
        <row r="34">
          <cell r="A34">
            <v>-1.56</v>
          </cell>
          <cell r="B34">
            <v>0.11633518661250519</v>
          </cell>
          <cell r="C34">
            <v>9.2744062166781413E-24</v>
          </cell>
        </row>
        <row r="35">
          <cell r="A35">
            <v>-1.54</v>
          </cell>
          <cell r="B35">
            <v>0.12288781031118581</v>
          </cell>
          <cell r="C35">
            <v>3.5666187888533765E-23</v>
          </cell>
        </row>
        <row r="36">
          <cell r="A36">
            <v>-1.52</v>
          </cell>
          <cell r="B36">
            <v>0.13124575215176107</v>
          </cell>
          <cell r="C36">
            <v>1.3478560704075971E-22</v>
          </cell>
        </row>
        <row r="37">
          <cell r="A37">
            <v>-1.5</v>
          </cell>
          <cell r="B37">
            <v>0.14120818914900454</v>
          </cell>
          <cell r="C37">
            <v>5.0055463057924656E-22</v>
          </cell>
        </row>
        <row r="38">
          <cell r="A38">
            <v>-1.48</v>
          </cell>
          <cell r="B38">
            <v>0.15250895332571737</v>
          </cell>
          <cell r="C38">
            <v>1.8267774099581768E-21</v>
          </cell>
        </row>
        <row r="39">
          <cell r="A39">
            <v>-1.46</v>
          </cell>
          <cell r="B39">
            <v>0.16484559685702871</v>
          </cell>
          <cell r="C39">
            <v>6.5516572432004287E-21</v>
          </cell>
        </row>
        <row r="40">
          <cell r="A40">
            <v>-1.44</v>
          </cell>
          <cell r="B40">
            <v>0.17791228484443369</v>
          </cell>
          <cell r="C40">
            <v>2.3091569542048702E-20</v>
          </cell>
        </row>
        <row r="41">
          <cell r="A41">
            <v>-1.42</v>
          </cell>
          <cell r="B41">
            <v>0.19143329330068931</v>
          </cell>
          <cell r="C41">
            <v>7.9983058266076507E-20</v>
          </cell>
        </row>
        <row r="42">
          <cell r="A42">
            <v>-1.4</v>
          </cell>
          <cell r="B42">
            <v>0.20519359900101544</v>
          </cell>
          <cell r="C42">
            <v>2.7226418099025283E-19</v>
          </cell>
        </row>
        <row r="43">
          <cell r="A43">
            <v>-1.38</v>
          </cell>
          <cell r="B43">
            <v>0.21906306426616542</v>
          </cell>
          <cell r="C43">
            <v>9.1082891165257053E-19</v>
          </cell>
        </row>
        <row r="44">
          <cell r="A44">
            <v>-1.36</v>
          </cell>
          <cell r="B44">
            <v>0.23301108583028998</v>
          </cell>
          <cell r="C44">
            <v>2.9946281849180265E-18</v>
          </cell>
        </row>
        <row r="45">
          <cell r="A45">
            <v>-1.34</v>
          </cell>
          <cell r="B45">
            <v>0.24710931173546188</v>
          </cell>
          <cell r="C45">
            <v>9.6764260215739668E-18</v>
          </cell>
        </row>
        <row r="46">
          <cell r="A46">
            <v>-1.32</v>
          </cell>
          <cell r="B46">
            <v>0.26152111725603039</v>
          </cell>
          <cell r="C46">
            <v>3.0729773595943292E-17</v>
          </cell>
        </row>
        <row r="47">
          <cell r="A47">
            <v>-1.3</v>
          </cell>
          <cell r="B47">
            <v>0.27647790795571381</v>
          </cell>
          <cell r="C47">
            <v>9.5914119621626638E-17</v>
          </cell>
        </row>
        <row r="48">
          <cell r="A48">
            <v>-1.28</v>
          </cell>
          <cell r="B48">
            <v>0.29224387189670947</v>
          </cell>
          <cell r="C48">
            <v>2.9423287364051151E-16</v>
          </cell>
        </row>
        <row r="49">
          <cell r="A49">
            <v>-1.26</v>
          </cell>
          <cell r="B49">
            <v>0.30907237244405772</v>
          </cell>
          <cell r="C49">
            <v>8.8713993012855807E-16</v>
          </cell>
        </row>
        <row r="50">
          <cell r="A50">
            <v>-1.24</v>
          </cell>
          <cell r="B50">
            <v>0.32715856138594696</v>
          </cell>
          <cell r="C50">
            <v>2.629010541244761E-15</v>
          </cell>
        </row>
        <row r="51">
          <cell r="A51">
            <v>-1.22</v>
          </cell>
          <cell r="B51">
            <v>0.34659378984722605</v>
          </cell>
          <cell r="C51">
            <v>7.6577103010431024E-15</v>
          </cell>
        </row>
        <row r="52">
          <cell r="A52">
            <v>-1.2</v>
          </cell>
          <cell r="B52">
            <v>0.36732781009524379</v>
          </cell>
          <cell r="C52">
            <v>2.1923971878148775E-14</v>
          </cell>
        </row>
        <row r="53">
          <cell r="A53">
            <v>-1.18</v>
          </cell>
          <cell r="B53">
            <v>0.38914445518150509</v>
          </cell>
          <cell r="C53">
            <v>6.1696522387645352E-14</v>
          </cell>
        </row>
        <row r="54">
          <cell r="A54">
            <v>-1.1599999999999999</v>
          </cell>
          <cell r="B54">
            <v>0.41165539985137994</v>
          </cell>
          <cell r="C54">
            <v>1.7065965919757396E-13</v>
          </cell>
        </row>
        <row r="55">
          <cell r="A55">
            <v>-1.1399999999999999</v>
          </cell>
          <cell r="B55">
            <v>0.43431479704093823</v>
          </cell>
          <cell r="C55">
            <v>4.6402090152421143E-13</v>
          </cell>
        </row>
        <row r="56">
          <cell r="A56">
            <v>-1.1200000000000001</v>
          </cell>
          <cell r="B56">
            <v>0.45645521680796025</v>
          </cell>
          <cell r="C56">
            <v>1.2401909986552313E-12</v>
          </cell>
        </row>
        <row r="57">
          <cell r="A57">
            <v>-1.1000000000000001</v>
          </cell>
          <cell r="B57">
            <v>0.47734266016794308</v>
          </cell>
          <cell r="C57">
            <v>3.2583068826340041E-12</v>
          </cell>
        </row>
        <row r="58">
          <cell r="A58">
            <v>-1.08</v>
          </cell>
          <cell r="B58">
            <v>0.49624582303351361</v>
          </cell>
          <cell r="C58">
            <v>8.4150349676829776E-12</v>
          </cell>
        </row>
        <row r="59">
          <cell r="A59">
            <v>-1.06</v>
          </cell>
          <cell r="B59">
            <v>0.51251261313042695</v>
          </cell>
          <cell r="C59">
            <v>2.1364299960290101E-11</v>
          </cell>
        </row>
        <row r="60">
          <cell r="A60">
            <v>-1.04</v>
          </cell>
          <cell r="B60">
            <v>0.5256455088249905</v>
          </cell>
          <cell r="C60">
            <v>5.3321039332016373E-11</v>
          </cell>
        </row>
        <row r="61">
          <cell r="A61">
            <v>-1.02</v>
          </cell>
          <cell r="B61">
            <v>0.53536693511091693</v>
          </cell>
          <cell r="C61">
            <v>1.3082605645182921E-10</v>
          </cell>
        </row>
        <row r="62">
          <cell r="A62">
            <v>-1</v>
          </cell>
          <cell r="B62">
            <v>0.54166652422171846</v>
          </cell>
          <cell r="C62">
            <v>3.1556164797497754E-10</v>
          </cell>
        </row>
        <row r="63">
          <cell r="A63">
            <v>-0.98</v>
          </cell>
          <cell r="B63">
            <v>0.54482387345506933</v>
          </cell>
          <cell r="C63">
            <v>7.4830253576788563E-10</v>
          </cell>
        </row>
        <row r="64">
          <cell r="A64">
            <v>-0.96</v>
          </cell>
          <cell r="B64">
            <v>0.54540300424135224</v>
          </cell>
          <cell r="C64">
            <v>1.7445445502866851E-9</v>
          </cell>
        </row>
        <row r="65">
          <cell r="A65">
            <v>-0.94</v>
          </cell>
          <cell r="B65">
            <v>0.54421783618469954</v>
          </cell>
          <cell r="C65">
            <v>3.9985971696162348E-9</v>
          </cell>
        </row>
        <row r="66">
          <cell r="A66">
            <v>-0.92</v>
          </cell>
          <cell r="B66">
            <v>0.54227122077196432</v>
          </cell>
          <cell r="C66">
            <v>9.0107919379884601E-9</v>
          </cell>
        </row>
        <row r="67">
          <cell r="A67">
            <v>-0.9</v>
          </cell>
          <cell r="B67">
            <v>0.54067302803741868</v>
          </cell>
          <cell r="C67">
            <v>1.9964435502187854E-8</v>
          </cell>
        </row>
        <row r="68">
          <cell r="A68">
            <v>-0.88</v>
          </cell>
          <cell r="B68">
            <v>0.54054509473222179</v>
          </cell>
          <cell r="C68">
            <v>4.3490959222378805E-8</v>
          </cell>
        </row>
        <row r="69">
          <cell r="A69">
            <v>-0.86</v>
          </cell>
          <cell r="B69">
            <v>0.5429222716867681</v>
          </cell>
          <cell r="C69">
            <v>9.3153244705072355E-8</v>
          </cell>
        </row>
        <row r="70">
          <cell r="A70">
            <v>-0.84</v>
          </cell>
          <cell r="B70">
            <v>0.54865922121687083</v>
          </cell>
          <cell r="C70">
            <v>1.9618385194582406E-7</v>
          </cell>
        </row>
        <row r="71">
          <cell r="A71">
            <v>-0.82</v>
          </cell>
          <cell r="B71">
            <v>0.5583520084386987</v>
          </cell>
          <cell r="C71">
            <v>4.0625999916944517E-7</v>
          </cell>
        </row>
        <row r="72">
          <cell r="A72">
            <v>-0.8</v>
          </cell>
          <cell r="B72">
            <v>0.57228200927623241</v>
          </cell>
          <cell r="C72">
            <v>8.2723653483960835E-7</v>
          </cell>
        </row>
        <row r="73">
          <cell r="A73">
            <v>-0.78</v>
          </cell>
          <cell r="B73">
            <v>0.59038741254035665</v>
          </cell>
          <cell r="C73">
            <v>1.6563401163861108E-6</v>
          </cell>
        </row>
        <row r="74">
          <cell r="A74">
            <v>-0.76</v>
          </cell>
          <cell r="B74">
            <v>0.61226486749484454</v>
          </cell>
          <cell r="C74">
            <v>3.261165669067642E-6</v>
          </cell>
        </row>
        <row r="75">
          <cell r="A75">
            <v>-0.74</v>
          </cell>
          <cell r="B75">
            <v>0.63720089264553137</v>
          </cell>
          <cell r="C75">
            <v>6.3140658341138097E-6</v>
          </cell>
        </row>
        <row r="76">
          <cell r="A76">
            <v>-0.72</v>
          </cell>
          <cell r="B76">
            <v>0.6642297926056554</v>
          </cell>
          <cell r="C76">
            <v>1.2021748566484138E-5</v>
          </cell>
        </row>
        <row r="77">
          <cell r="A77">
            <v>-0.7</v>
          </cell>
          <cell r="B77">
            <v>0.69221229330278633</v>
          </cell>
          <cell r="C77">
            <v>2.250908602124815E-5</v>
          </cell>
        </row>
        <row r="78">
          <cell r="A78">
            <v>-0.68</v>
          </cell>
          <cell r="B78">
            <v>0.71992714106832334</v>
          </cell>
          <cell r="C78">
            <v>4.1446624226562993E-5</v>
          </cell>
        </row>
        <row r="79">
          <cell r="A79">
            <v>-0.66</v>
          </cell>
          <cell r="B79">
            <v>0.74616671558388215</v>
          </cell>
          <cell r="C79">
            <v>7.5053498676381697E-5</v>
          </cell>
        </row>
        <row r="80">
          <cell r="A80">
            <v>-0.64</v>
          </cell>
          <cell r="B80">
            <v>0.76982741613101691</v>
          </cell>
          <cell r="C80">
            <v>1.3366342370520169E-4</v>
          </cell>
        </row>
        <row r="81">
          <cell r="A81">
            <v>-0.62</v>
          </cell>
          <cell r="B81">
            <v>0.78998624920424565</v>
          </cell>
          <cell r="C81">
            <v>2.3411188002817607E-4</v>
          </cell>
        </row>
        <row r="82">
          <cell r="A82">
            <v>-0.6</v>
          </cell>
          <cell r="B82">
            <v>0.8059566284671672</v>
          </cell>
          <cell r="C82">
            <v>4.0328578079826537E-4</v>
          </cell>
        </row>
        <row r="83">
          <cell r="A83">
            <v>-0.57999999999999996</v>
          </cell>
          <cell r="B83">
            <v>0.81731874347806255</v>
          </cell>
          <cell r="C83">
            <v>6.8326674293900424E-4</v>
          </cell>
        </row>
        <row r="84">
          <cell r="A84">
            <v>-0.56000000000000005</v>
          </cell>
          <cell r="B84">
            <v>0.82392270936985657</v>
          </cell>
          <cell r="C84">
            <v>1.1385834632250509E-3</v>
          </cell>
        </row>
        <row r="85">
          <cell r="A85">
            <v>-0.54</v>
          </cell>
          <cell r="B85">
            <v>0.8258657468093088</v>
          </cell>
          <cell r="C85">
            <v>1.8661473977275975E-3</v>
          </cell>
        </row>
        <row r="86">
          <cell r="A86">
            <v>-0.52</v>
          </cell>
          <cell r="B86">
            <v>0.8234474940349894</v>
          </cell>
          <cell r="C86">
            <v>3.0084494744713297E-3</v>
          </cell>
        </row>
        <row r="87">
          <cell r="A87">
            <v>-0.5</v>
          </cell>
          <cell r="B87">
            <v>0.8171098674002153</v>
          </cell>
          <cell r="C87">
            <v>4.770505305811289E-3</v>
          </cell>
        </row>
        <row r="88">
          <cell r="A88">
            <v>-0.48</v>
          </cell>
          <cell r="B88">
            <v>0.80736937512085016</v>
          </cell>
          <cell r="C88">
            <v>7.4408070930766122E-3</v>
          </cell>
        </row>
        <row r="89">
          <cell r="A89">
            <v>-0.46</v>
          </cell>
          <cell r="B89">
            <v>0.7947502710757659</v>
          </cell>
          <cell r="C89">
            <v>1.1416126187006957E-2</v>
          </cell>
        </row>
        <row r="90">
          <cell r="A90">
            <v>-0.44</v>
          </cell>
          <cell r="B90">
            <v>0.77972636842626963</v>
          </cell>
          <cell r="C90">
            <v>1.722937420308452E-2</v>
          </cell>
        </row>
        <row r="91">
          <cell r="A91">
            <v>-0.42</v>
          </cell>
          <cell r="B91">
            <v>0.76267781666220813</v>
          </cell>
          <cell r="C91">
            <v>2.5578858492834478E-2</v>
          </cell>
        </row>
        <row r="92">
          <cell r="A92">
            <v>-0.4</v>
          </cell>
          <cell r="B92">
            <v>0.74386690800406441</v>
          </cell>
          <cell r="C92">
            <v>3.7356184328511205E-2</v>
          </cell>
        </row>
        <row r="93">
          <cell r="A93">
            <v>-0.38</v>
          </cell>
          <cell r="B93">
            <v>0.7234343396186127</v>
          </cell>
          <cell r="C93">
            <v>5.3668841054673823E-2</v>
          </cell>
        </row>
        <row r="94">
          <cell r="A94">
            <v>-0.36</v>
          </cell>
          <cell r="B94">
            <v>0.70141468041233379</v>
          </cell>
          <cell r="C94">
            <v>7.5852309248157626E-2</v>
          </cell>
        </row>
        <row r="95">
          <cell r="A95">
            <v>-0.34</v>
          </cell>
          <cell r="B95">
            <v>0.67776742936965695</v>
          </cell>
          <cell r="C95">
            <v>0.10546555644510835</v>
          </cell>
        </row>
        <row r="96">
          <cell r="A96">
            <v>-0.32</v>
          </cell>
          <cell r="B96">
            <v>0.65241830127543632</v>
          </cell>
          <cell r="C96">
            <v>0.14426332301237171</v>
          </cell>
        </row>
        <row r="97">
          <cell r="A97">
            <v>-0.3</v>
          </cell>
          <cell r="B97">
            <v>0.62530443146406922</v>
          </cell>
          <cell r="C97">
            <v>0.1941389358917128</v>
          </cell>
        </row>
        <row r="98">
          <cell r="A98">
            <v>-0.28000000000000003</v>
          </cell>
          <cell r="B98">
            <v>0.59641712856787921</v>
          </cell>
          <cell r="C98">
            <v>0.2570328000776243</v>
          </cell>
        </row>
        <row r="99">
          <cell r="A99">
            <v>-0.26</v>
          </cell>
          <cell r="B99">
            <v>0.56583657160760559</v>
          </cell>
          <cell r="C99">
            <v>0.33480438857434547</v>
          </cell>
        </row>
        <row r="100">
          <cell r="A100">
            <v>-0.24</v>
          </cell>
          <cell r="B100">
            <v>0.53375428186735985</v>
          </cell>
          <cell r="C100">
            <v>0.4290695005538066</v>
          </cell>
        </row>
        <row r="101">
          <cell r="A101">
            <v>-0.22</v>
          </cell>
          <cell r="B101">
            <v>0.5004810558919488</v>
          </cell>
          <cell r="C101">
            <v>0.54100957690692453</v>
          </cell>
        </row>
        <row r="102">
          <cell r="A102">
            <v>-0.2</v>
          </cell>
          <cell r="B102">
            <v>0.46644003816040758</v>
          </cell>
          <cell r="C102">
            <v>0.67116548135673271</v>
          </cell>
        </row>
        <row r="103">
          <cell r="A103">
            <v>-0.18</v>
          </cell>
          <cell r="B103">
            <v>0.43214645974386789</v>
          </cell>
          <cell r="C103">
            <v>0.81923364771554164</v>
          </cell>
        </row>
        <row r="104">
          <cell r="A104">
            <v>-0.16</v>
          </cell>
          <cell r="B104">
            <v>0.39817703843974284</v>
          </cell>
          <cell r="C104">
            <v>0.98388694401827148</v>
          </cell>
        </row>
        <row r="105">
          <cell r="A105">
            <v>-0.14000000000000001</v>
          </cell>
          <cell r="B105">
            <v>0.36513297089536478</v>
          </cell>
          <cell r="C105">
            <v>1.1626450314077139</v>
          </cell>
        </row>
        <row r="106">
          <cell r="A106">
            <v>-0.12</v>
          </cell>
          <cell r="B106">
            <v>0.3336007876576762</v>
          </cell>
          <cell r="C106">
            <v>1.3518185258312356</v>
          </cell>
        </row>
        <row r="107">
          <cell r="A107">
            <v>-0.1</v>
          </cell>
          <cell r="B107">
            <v>0.30411512188063805</v>
          </cell>
          <cell r="C107">
            <v>1.5465473291681235</v>
          </cell>
        </row>
        <row r="108">
          <cell r="A108">
            <v>-0.08</v>
          </cell>
          <cell r="B108">
            <v>0.27712677302908723</v>
          </cell>
          <cell r="C108">
            <v>1.7409459830235401</v>
          </cell>
        </row>
        <row r="109">
          <cell r="A109">
            <v>-0.06</v>
          </cell>
          <cell r="B109">
            <v>0.25297848853793664</v>
          </cell>
          <cell r="C109">
            <v>1.9283583021046642</v>
          </cell>
        </row>
        <row r="110">
          <cell r="A110">
            <v>-0.04</v>
          </cell>
          <cell r="B110">
            <v>0.23188981409694948</v>
          </cell>
          <cell r="C110">
            <v>2.1017109607442337</v>
          </cell>
        </row>
        <row r="111">
          <cell r="A111">
            <v>-0.02</v>
          </cell>
          <cell r="B111">
            <v>0.21395133518608428</v>
          </cell>
          <cell r="C111">
            <v>2.2539427371601248</v>
          </cell>
        </row>
        <row r="112">
          <cell r="A112">
            <v>0</v>
          </cell>
          <cell r="B112">
            <v>0.19912776637488144</v>
          </cell>
          <cell r="C112">
            <v>2.3784746543275501</v>
          </cell>
        </row>
        <row r="113">
          <cell r="A113">
            <v>0.02</v>
          </cell>
          <cell r="B113">
            <v>0.18726870639405827</v>
          </cell>
          <cell r="C113">
            <v>2.469678165290456</v>
          </cell>
        </row>
        <row r="114">
          <cell r="A114">
            <v>0.04</v>
          </cell>
          <cell r="B114">
            <v>0.17812548070526976</v>
          </cell>
          <cell r="C114">
            <v>2.5232953298739669</v>
          </cell>
        </row>
        <row r="115">
          <cell r="A115">
            <v>0.06</v>
          </cell>
          <cell r="B115">
            <v>0.17137231382671839</v>
          </cell>
          <cell r="C115">
            <v>2.5367674744914517</v>
          </cell>
        </row>
        <row r="116">
          <cell r="A116">
            <v>0.08</v>
          </cell>
          <cell r="B116">
            <v>0.16663006221624435</v>
          </cell>
          <cell r="C116">
            <v>2.509437109059284</v>
          </cell>
        </row>
        <row r="117">
          <cell r="A117">
            <v>0.1</v>
          </cell>
          <cell r="B117">
            <v>0.16349084006708292</v>
          </cell>
          <cell r="C117">
            <v>2.442600971141347</v>
          </cell>
        </row>
        <row r="118">
          <cell r="A118">
            <v>0.12</v>
          </cell>
          <cell r="B118">
            <v>0.16154203727353447</v>
          </cell>
          <cell r="C118">
            <v>2.3394082564067724</v>
          </cell>
        </row>
        <row r="119">
          <cell r="A119">
            <v>0.14000000000000001</v>
          </cell>
          <cell r="B119">
            <v>0.16038842826583063</v>
          </cell>
          <cell r="C119">
            <v>2.2046151315059066</v>
          </cell>
        </row>
        <row r="120">
          <cell r="A120">
            <v>0.16</v>
          </cell>
          <cell r="B120">
            <v>0.15967128566602537</v>
          </cell>
          <cell r="C120">
            <v>2.0442221191325545</v>
          </cell>
        </row>
        <row r="121">
          <cell r="A121">
            <v>0.18</v>
          </cell>
          <cell r="B121">
            <v>0.15908363956924448</v>
          </cell>
          <cell r="C121">
            <v>1.8650327642073952</v>
          </cell>
        </row>
        <row r="122">
          <cell r="A122">
            <v>0.2</v>
          </cell>
          <cell r="B122">
            <v>0.1583810640813649</v>
          </cell>
          <cell r="C122">
            <v>1.6741786193846073</v>
          </cell>
        </row>
        <row r="123">
          <cell r="A123">
            <v>0.22</v>
          </cell>
          <cell r="B123">
            <v>0.15738763058164679</v>
          </cell>
          <cell r="C123">
            <v>1.4786563622887701</v>
          </cell>
        </row>
        <row r="124">
          <cell r="A124">
            <v>0.24</v>
          </cell>
          <cell r="B124">
            <v>0.1559969414552333</v>
          </cell>
          <cell r="C124">
            <v>1.2849180323607141</v>
          </cell>
        </row>
        <row r="125">
          <cell r="A125">
            <v>0.26</v>
          </cell>
          <cell r="B125">
            <v>0.15416844256562387</v>
          </cell>
          <cell r="C125">
            <v>1.0985460312879325</v>
          </cell>
        </row>
        <row r="126">
          <cell r="A126">
            <v>0.28000000000000003</v>
          </cell>
          <cell r="B126">
            <v>0.15191949567660398</v>
          </cell>
          <cell r="C126">
            <v>0.92403233118053774</v>
          </cell>
        </row>
        <row r="127">
          <cell r="A127">
            <v>0.3</v>
          </cell>
          <cell r="B127">
            <v>0.14931395713546242</v>
          </cell>
          <cell r="C127">
            <v>0.76466820345420483</v>
          </cell>
        </row>
        <row r="128">
          <cell r="A128">
            <v>0.32</v>
          </cell>
          <cell r="B128">
            <v>0.14644823749610814</v>
          </cell>
          <cell r="C128">
            <v>0.62253856631745674</v>
          </cell>
        </row>
        <row r="129">
          <cell r="A129">
            <v>0.34</v>
          </cell>
          <cell r="B129">
            <v>0.14343598876509997</v>
          </cell>
          <cell r="C129">
            <v>0.49860523286547659</v>
          </cell>
        </row>
        <row r="130">
          <cell r="A130">
            <v>0.36</v>
          </cell>
          <cell r="B130">
            <v>0.14039266327130279</v>
          </cell>
          <cell r="C130">
            <v>0.39285685496990835</v>
          </cell>
        </row>
        <row r="131">
          <cell r="A131">
            <v>0.38</v>
          </cell>
          <cell r="B131">
            <v>0.13742119603234404</v>
          </cell>
          <cell r="C131">
            <v>0.30450050991708105</v>
          </cell>
        </row>
        <row r="132">
          <cell r="A132">
            <v>0.4</v>
          </cell>
          <cell r="B132">
            <v>0.1345999722218133</v>
          </cell>
          <cell r="C132">
            <v>0.23217040537060898</v>
          </cell>
        </row>
        <row r="133">
          <cell r="A133">
            <v>0.42</v>
          </cell>
          <cell r="B133">
            <v>0.13197405271504059</v>
          </cell>
          <cell r="C133">
            <v>0.17413238927033375</v>
          </cell>
        </row>
        <row r="134">
          <cell r="A134">
            <v>0.44</v>
          </cell>
          <cell r="B134">
            <v>0.12955035370646831</v>
          </cell>
          <cell r="C134">
            <v>0.12846790481924519</v>
          </cell>
        </row>
        <row r="135">
          <cell r="A135">
            <v>0.46</v>
          </cell>
          <cell r="B135">
            <v>0.12729713161133066</v>
          </cell>
          <cell r="C135">
            <v>9.3226734474709166E-2</v>
          </cell>
        </row>
        <row r="136">
          <cell r="A136">
            <v>0.48</v>
          </cell>
          <cell r="B136">
            <v>0.12514774152980615</v>
          </cell>
          <cell r="C136">
            <v>6.6543449043992037E-2</v>
          </cell>
        </row>
        <row r="137">
          <cell r="A137">
            <v>0.5</v>
          </cell>
          <cell r="B137">
            <v>0.12300825189425031</v>
          </cell>
          <cell r="C137">
            <v>4.671725684103669E-2</v>
          </cell>
        </row>
        <row r="138">
          <cell r="A138">
            <v>0.52</v>
          </cell>
          <cell r="B138">
            <v>0.12076814627581936</v>
          </cell>
          <cell r="C138">
            <v>3.2258540161013677E-2</v>
          </cell>
        </row>
        <row r="139">
          <cell r="A139">
            <v>0.54</v>
          </cell>
          <cell r="B139">
            <v>0.11831305905456055</v>
          </cell>
          <cell r="C139">
            <v>2.1907640253306996E-2</v>
          </cell>
        </row>
        <row r="140">
          <cell r="A140">
            <v>0.56000000000000005</v>
          </cell>
          <cell r="B140">
            <v>0.11553830090730668</v>
          </cell>
          <cell r="C140">
            <v>1.463248926574413E-2</v>
          </cell>
        </row>
        <row r="141">
          <cell r="A141">
            <v>0.57999999999999996</v>
          </cell>
          <cell r="B141">
            <v>0.11236184952503671</v>
          </cell>
          <cell r="C141">
            <v>9.6117138122484794E-3</v>
          </cell>
        </row>
        <row r="142">
          <cell r="A142">
            <v>0.6</v>
          </cell>
          <cell r="B142">
            <v>0.10873551732070091</v>
          </cell>
          <cell r="C142">
            <v>6.2091454801964149E-3</v>
          </cell>
        </row>
        <row r="143">
          <cell r="A143">
            <v>0.62</v>
          </cell>
          <cell r="B143">
            <v>0.10465315857579688</v>
          </cell>
          <cell r="C143">
            <v>3.9445706497817576E-3</v>
          </cell>
        </row>
        <row r="144">
          <cell r="A144">
            <v>0.64</v>
          </cell>
          <cell r="B144">
            <v>0.10015503298307049</v>
          </cell>
          <cell r="C144">
            <v>2.4642978923366584E-3</v>
          </cell>
        </row>
        <row r="145">
          <cell r="A145">
            <v>0.66</v>
          </cell>
          <cell r="B145">
            <v>9.532778343004901E-2</v>
          </cell>
          <cell r="C145">
            <v>1.5139135346282223E-3</v>
          </cell>
        </row>
        <row r="146">
          <cell r="A146">
            <v>0.68</v>
          </cell>
          <cell r="B146">
            <v>9.0299889165298519E-2</v>
          </cell>
          <cell r="C146">
            <v>9.1456033881507834E-4</v>
          </cell>
        </row>
        <row r="147">
          <cell r="A147">
            <v>0.7</v>
          </cell>
          <cell r="B147">
            <v>8.5232890636072867E-2</v>
          </cell>
          <cell r="C147">
            <v>5.432707383205721E-4</v>
          </cell>
        </row>
        <row r="148">
          <cell r="A148">
            <v>0.72</v>
          </cell>
          <cell r="B148">
            <v>8.0309112253640347E-2</v>
          </cell>
          <cell r="C148">
            <v>3.1732359958800929E-4</v>
          </cell>
        </row>
        <row r="149">
          <cell r="A149">
            <v>0.74</v>
          </cell>
          <cell r="B149">
            <v>7.571699183633239E-2</v>
          </cell>
          <cell r="C149">
            <v>1.8224692875934634E-4</v>
          </cell>
        </row>
        <row r="150">
          <cell r="A150">
            <v>0.76</v>
          </cell>
          <cell r="B150">
            <v>7.1635415960267651E-2</v>
          </cell>
          <cell r="C150">
            <v>1.0291525839332716E-4</v>
          </cell>
        </row>
        <row r="151">
          <cell r="A151">
            <v>0.78</v>
          </cell>
          <cell r="B151">
            <v>6.821861721074747E-2</v>
          </cell>
          <cell r="C151">
            <v>5.7141440397926284E-5</v>
          </cell>
        </row>
        <row r="152">
          <cell r="A152">
            <v>0.8</v>
          </cell>
          <cell r="B152">
            <v>6.558318020194337E-2</v>
          </cell>
          <cell r="C152">
            <v>3.1193554915257053E-5</v>
          </cell>
        </row>
        <row r="153">
          <cell r="A153">
            <v>0.82</v>
          </cell>
          <cell r="B153">
            <v>6.3798512757612821E-2</v>
          </cell>
          <cell r="C153">
            <v>1.6742160073040435E-5</v>
          </cell>
        </row>
        <row r="154">
          <cell r="A154">
            <v>0.84</v>
          </cell>
          <cell r="B154">
            <v>6.2881774141936728E-2</v>
          </cell>
          <cell r="C154">
            <v>8.834499507912943E-6</v>
          </cell>
        </row>
        <row r="155">
          <cell r="A155">
            <v>0.86</v>
          </cell>
          <cell r="B155">
            <v>6.2797747062163539E-2</v>
          </cell>
          <cell r="C155">
            <v>4.5831853029125313E-6</v>
          </cell>
        </row>
        <row r="156">
          <cell r="A156">
            <v>0.88</v>
          </cell>
          <cell r="B156">
            <v>6.3463552794877948E-2</v>
          </cell>
          <cell r="C156">
            <v>2.3375413385913432E-6</v>
          </cell>
        </row>
        <row r="157">
          <cell r="A157">
            <v>0.9</v>
          </cell>
          <cell r="B157">
            <v>6.4757516894381431E-2</v>
          </cell>
          <cell r="C157">
            <v>1.1720584274153998E-6</v>
          </cell>
        </row>
        <row r="158">
          <cell r="A158">
            <v>0.92</v>
          </cell>
          <cell r="B158">
            <v>6.6530982851803339E-2</v>
          </cell>
          <cell r="C158">
            <v>5.7773570414940191E-7</v>
          </cell>
        </row>
        <row r="159">
          <cell r="A159">
            <v>0.94</v>
          </cell>
          <cell r="B159">
            <v>6.8621523818204452E-2</v>
          </cell>
          <cell r="C159">
            <v>2.799569693186009E-7</v>
          </cell>
        </row>
        <row r="160">
          <cell r="A160">
            <v>0.96</v>
          </cell>
          <cell r="B160">
            <v>7.0865878802891302E-2</v>
          </cell>
          <cell r="C160">
            <v>1.3336070102131977E-7</v>
          </cell>
        </row>
        <row r="161">
          <cell r="A161">
            <v>0.98</v>
          </cell>
          <cell r="B161">
            <v>7.3111066881841949E-2</v>
          </cell>
          <cell r="C161">
            <v>6.2449875645067606E-8</v>
          </cell>
        </row>
        <row r="162">
          <cell r="A162">
            <v>1</v>
          </cell>
          <cell r="B162">
            <v>7.5222496527271185E-2</v>
          </cell>
          <cell r="C162">
            <v>2.874717965639236E-8</v>
          </cell>
        </row>
        <row r="163">
          <cell r="A163">
            <v>1.02</v>
          </cell>
          <cell r="B163">
            <v>7.7088430361402435E-2</v>
          </cell>
          <cell r="C163">
            <v>1.3008041637255109E-8</v>
          </cell>
        </row>
        <row r="164">
          <cell r="A164">
            <v>1.04</v>
          </cell>
          <cell r="B164">
            <v>7.862079684801089E-2</v>
          </cell>
          <cell r="C164">
            <v>5.7859525540690382E-9</v>
          </cell>
        </row>
        <row r="165">
          <cell r="A165">
            <v>1.06</v>
          </cell>
          <cell r="B165">
            <v>7.9752948849605432E-2</v>
          </cell>
          <cell r="C165">
            <v>2.5297497463438673E-9</v>
          </cell>
        </row>
        <row r="166">
          <cell r="A166">
            <v>1.08</v>
          </cell>
          <cell r="B166">
            <v>8.043544533488943E-2</v>
          </cell>
          <cell r="C166">
            <v>1.0872105654017277E-9</v>
          </cell>
        </row>
        <row r="167">
          <cell r="A167">
            <v>1.1000000000000001</v>
          </cell>
          <cell r="B167">
            <v>8.0631190943036349E-2</v>
          </cell>
          <cell r="C167">
            <v>4.592794726098009E-10</v>
          </cell>
        </row>
        <row r="168">
          <cell r="A168">
            <v>1.1200000000000001</v>
          </cell>
          <cell r="B168">
            <v>8.0311264146337769E-2</v>
          </cell>
          <cell r="C168">
            <v>1.907048401726814E-10</v>
          </cell>
        </row>
        <row r="169">
          <cell r="A169">
            <v>1.1399999999999999</v>
          </cell>
          <cell r="B169">
            <v>7.9452505268924403E-2</v>
          </cell>
          <cell r="C169">
            <v>7.7832669307716319E-11</v>
          </cell>
        </row>
        <row r="170">
          <cell r="A170">
            <v>1.1599999999999999</v>
          </cell>
          <cell r="B170">
            <v>7.8037477863034041E-2</v>
          </cell>
          <cell r="C170">
            <v>3.122281476301024E-11</v>
          </cell>
        </row>
        <row r="171">
          <cell r="A171">
            <v>1.18</v>
          </cell>
          <cell r="B171">
            <v>7.6056856571036544E-2</v>
          </cell>
          <cell r="C171">
            <v>1.2310810651937243E-11</v>
          </cell>
        </row>
        <row r="172">
          <cell r="A172">
            <v>1.2</v>
          </cell>
          <cell r="B172">
            <v>7.351374518806017E-2</v>
          </cell>
          <cell r="C172">
            <v>4.7709013149099299E-12</v>
          </cell>
        </row>
        <row r="173">
          <cell r="A173">
            <v>1.22</v>
          </cell>
          <cell r="B173">
            <v>7.0428997365713814E-2</v>
          </cell>
          <cell r="C173">
            <v>1.817223145996797E-12</v>
          </cell>
        </row>
        <row r="174">
          <cell r="A174">
            <v>1.24</v>
          </cell>
          <cell r="B174">
            <v>6.6846377600020046E-2</v>
          </cell>
          <cell r="C174">
            <v>6.8030731096238688E-13</v>
          </cell>
        </row>
        <row r="175">
          <cell r="A175">
            <v>1.26</v>
          </cell>
          <cell r="B175">
            <v>6.2836396016851676E-2</v>
          </cell>
          <cell r="C175">
            <v>2.5031461939860604E-13</v>
          </cell>
        </row>
        <row r="176">
          <cell r="A176">
            <v>1.28</v>
          </cell>
          <cell r="B176">
            <v>5.8497862320163213E-2</v>
          </cell>
          <cell r="C176">
            <v>9.0520463733725549E-14</v>
          </cell>
        </row>
        <row r="177">
          <cell r="A177">
            <v>1.3</v>
          </cell>
          <cell r="B177">
            <v>5.3956575123621189E-2</v>
          </cell>
          <cell r="C177">
            <v>3.2172307584168412E-14</v>
          </cell>
        </row>
        <row r="178">
          <cell r="A178">
            <v>1.32</v>
          </cell>
          <cell r="B178">
            <v>4.9361009258430386E-2</v>
          </cell>
          <cell r="C178">
            <v>1.1237975270398204E-14</v>
          </cell>
        </row>
        <row r="179">
          <cell r="A179">
            <v>1.34</v>
          </cell>
          <cell r="B179">
            <v>4.4875296204617457E-2</v>
          </cell>
          <cell r="C179">
            <v>3.8579802433775683E-15</v>
          </cell>
        </row>
        <row r="180">
          <cell r="A180">
            <v>1.36</v>
          </cell>
          <cell r="B180">
            <v>4.0670136550485354E-2</v>
          </cell>
          <cell r="C180">
            <v>1.3016486025436357E-15</v>
          </cell>
        </row>
        <row r="181">
          <cell r="A181">
            <v>1.38</v>
          </cell>
          <cell r="B181">
            <v>3.6912492565486482E-2</v>
          </cell>
          <cell r="C181">
            <v>4.31603755580173E-16</v>
          </cell>
        </row>
        <row r="182">
          <cell r="A182">
            <v>1.4</v>
          </cell>
          <cell r="B182">
            <v>3.3754973255841036E-2</v>
          </cell>
          <cell r="C182">
            <v>1.4064696049983702E-16</v>
          </cell>
        </row>
        <row r="183">
          <cell r="A183">
            <v>1.42</v>
          </cell>
          <cell r="B183">
            <v>3.1325765671909235E-2</v>
          </cell>
          <cell r="C183">
            <v>4.5042785656268787E-17</v>
          </cell>
        </row>
        <row r="184">
          <cell r="A184">
            <v>1.44</v>
          </cell>
          <cell r="B184">
            <v>2.9719828241565594E-2</v>
          </cell>
          <cell r="C184">
            <v>1.4176403290027113E-17</v>
          </cell>
        </row>
        <row r="185">
          <cell r="A185">
            <v>1.46</v>
          </cell>
          <cell r="B185">
            <v>2.8991894441885414E-2</v>
          </cell>
          <cell r="C185">
            <v>4.3847927593745072E-18</v>
          </cell>
        </row>
        <row r="186">
          <cell r="A186">
            <v>1.48</v>
          </cell>
          <cell r="B186">
            <v>2.9151679692379879E-2</v>
          </cell>
          <cell r="C186">
            <v>1.3328173424270311E-18</v>
          </cell>
        </row>
        <row r="187">
          <cell r="A187">
            <v>1.5</v>
          </cell>
          <cell r="B187">
            <v>3.0161563337488616E-2</v>
          </cell>
          <cell r="C187">
            <v>3.9813209758698223E-19</v>
          </cell>
        </row>
        <row r="188">
          <cell r="A188">
            <v>1.52</v>
          </cell>
          <cell r="B188">
            <v>3.1936930336835798E-2</v>
          </cell>
          <cell r="C188">
            <v>1.1687328989359006E-19</v>
          </cell>
        </row>
        <row r="189">
          <cell r="A189">
            <v>1.54</v>
          </cell>
          <cell r="B189">
            <v>3.4349283626805505E-2</v>
          </cell>
          <cell r="C189">
            <v>3.3715645134016894E-20</v>
          </cell>
        </row>
        <row r="190">
          <cell r="A190">
            <v>1.56</v>
          </cell>
          <cell r="B190">
            <v>3.7232147861733463E-2</v>
          </cell>
          <cell r="C190">
            <v>9.5581202906308392E-21</v>
          </cell>
        </row>
        <row r="191">
          <cell r="A191">
            <v>1.58</v>
          </cell>
          <cell r="B191">
            <v>4.0389650684536135E-2</v>
          </cell>
          <cell r="C191">
            <v>2.6627787557956976E-21</v>
          </cell>
        </row>
        <row r="192">
          <cell r="A192">
            <v>1.6</v>
          </cell>
          <cell r="B192">
            <v>4.3607475410539019E-2</v>
          </cell>
          <cell r="C192">
            <v>7.289807877163121E-22</v>
          </cell>
        </row>
        <row r="193">
          <cell r="A193">
            <v>1.62</v>
          </cell>
          <cell r="B193">
            <v>4.6665637576786663E-2</v>
          </cell>
          <cell r="C193">
            <v>1.9611571449838935E-22</v>
          </cell>
        </row>
        <row r="194">
          <cell r="A194">
            <v>1.64</v>
          </cell>
          <cell r="B194">
            <v>4.9352278909064309E-2</v>
          </cell>
          <cell r="C194">
            <v>5.1846684915148655E-23</v>
          </cell>
        </row>
        <row r="195">
          <cell r="A195">
            <v>1.66</v>
          </cell>
          <cell r="B195">
            <v>5.147744498764726E-2</v>
          </cell>
          <cell r="C195">
            <v>1.3469110564209146E-23</v>
          </cell>
        </row>
        <row r="196">
          <cell r="A196">
            <v>1.68</v>
          </cell>
          <cell r="B196">
            <v>5.288567239773305E-2</v>
          </cell>
          <cell r="C196">
            <v>3.4384544505998528E-24</v>
          </cell>
        </row>
        <row r="197">
          <cell r="A197">
            <v>1.7</v>
          </cell>
          <cell r="B197">
            <v>5.3466204576293246E-2</v>
          </cell>
          <cell r="C197">
            <v>8.6256381337489435E-25</v>
          </cell>
        </row>
        <row r="198">
          <cell r="A198">
            <v>1.72</v>
          </cell>
          <cell r="B198">
            <v>5.3159808967198872E-2</v>
          </cell>
          <cell r="C198">
            <v>2.1262778985060661E-25</v>
          </cell>
        </row>
        <row r="199">
          <cell r="A199">
            <v>1.74</v>
          </cell>
          <cell r="B199">
            <v>5.1961477782630466E-2</v>
          </cell>
          <cell r="C199">
            <v>5.1504708942202821E-26</v>
          </cell>
        </row>
        <row r="200">
          <cell r="A200">
            <v>1.76</v>
          </cell>
          <cell r="B200">
            <v>4.9918725364517094E-2</v>
          </cell>
          <cell r="C200">
            <v>1.2259402958242225E-26</v>
          </cell>
        </row>
        <row r="201">
          <cell r="A201">
            <v>1.78</v>
          </cell>
          <cell r="B201">
            <v>4.7125685572743298E-2</v>
          </cell>
          <cell r="C201">
            <v>2.8673755633287433E-27</v>
          </cell>
        </row>
        <row r="202">
          <cell r="A202">
            <v>1.8</v>
          </cell>
          <cell r="B202">
            <v>4.3713687301056278E-2</v>
          </cell>
          <cell r="C202">
            <v>6.5900722704227426E-28</v>
          </cell>
        </row>
        <row r="203">
          <cell r="A203">
            <v>1.82</v>
          </cell>
          <cell r="B203">
            <v>3.9839370561749153E-2</v>
          </cell>
          <cell r="C203">
            <v>1.4882765167147098E-28</v>
          </cell>
        </row>
        <row r="204">
          <cell r="A204">
            <v>1.84</v>
          </cell>
          <cell r="B204">
            <v>3.5671640846205922E-2</v>
          </cell>
          <cell r="C204">
            <v>3.3026496419318333E-29</v>
          </cell>
        </row>
        <row r="205">
          <cell r="A205">
            <v>1.86</v>
          </cell>
          <cell r="B205">
            <v>3.1378813988506789E-2</v>
          </cell>
          <cell r="C205">
            <v>7.2015242045900922E-30</v>
          </cell>
        </row>
        <row r="206">
          <cell r="A206">
            <v>1.88</v>
          </cell>
          <cell r="B206">
            <v>2.7117178056813008E-2</v>
          </cell>
          <cell r="C206">
            <v>1.5430040366951907E-30</v>
          </cell>
        </row>
        <row r="207">
          <cell r="A207">
            <v>1.9</v>
          </cell>
          <cell r="B207">
            <v>2.3021923773829611E-2</v>
          </cell>
          <cell r="C207">
            <v>3.2485394062656121E-31</v>
          </cell>
        </row>
      </sheetData>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Data5_KDE Calc"/>
    </sheetNames>
    <sheetDataSet>
      <sheetData sheetId="0" refreshError="1"/>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Yu Gothic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Yu Gothic"/>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2.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2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2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2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2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3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3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32.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33.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34.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35.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36.bin"/></Relationships>
</file>

<file path=xl/worksheets/_rels/sheet27.xml.rels><?xml version="1.0" encoding="UTF-8" standalone="yes"?>
<Relationships xmlns="http://schemas.openxmlformats.org/package/2006/relationships"><Relationship Id="rId1" Type="http://schemas.openxmlformats.org/officeDocument/2006/relationships/printerSettings" Target="../printerSettings/printerSettings37.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18.xml"/><Relationship Id="rId1" Type="http://schemas.openxmlformats.org/officeDocument/2006/relationships/printerSettings" Target="../printerSettings/printerSettings10.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25.xml"/><Relationship Id="rId1" Type="http://schemas.openxmlformats.org/officeDocument/2006/relationships/printerSettings" Target="../printerSettings/printerSettings13.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CF25826-7CBE-4FD9-BDCA-DAA1FEDE694B}">
  <dimension ref="B1:S42"/>
  <sheetViews>
    <sheetView topLeftCell="A3" zoomScaleNormal="100" workbookViewId="0">
      <selection activeCell="O18" sqref="O18"/>
    </sheetView>
  </sheetViews>
  <sheetFormatPr defaultRowHeight="14.5" x14ac:dyDescent="0.35"/>
  <cols>
    <col min="6" max="6" width="14.26953125" bestFit="1" customWidth="1"/>
    <col min="7" max="7" width="15.1796875" bestFit="1" customWidth="1"/>
    <col min="8" max="8" width="14.26953125" bestFit="1" customWidth="1"/>
  </cols>
  <sheetData>
    <row r="1" spans="2:12" x14ac:dyDescent="0.35">
      <c r="C1" s="12" t="s">
        <v>0</v>
      </c>
      <c r="D1" s="12"/>
      <c r="E1" s="12"/>
      <c r="F1" s="13" t="s">
        <v>1</v>
      </c>
      <c r="G1" s="13"/>
      <c r="H1" s="13"/>
      <c r="I1" s="14" t="s">
        <v>2</v>
      </c>
      <c r="J1" s="14"/>
      <c r="K1" s="14"/>
      <c r="L1" s="15" t="s">
        <v>3</v>
      </c>
    </row>
    <row r="2" spans="2:12" x14ac:dyDescent="0.35">
      <c r="C2" s="12" t="s">
        <v>4</v>
      </c>
      <c r="D2" s="12" t="s">
        <v>4</v>
      </c>
      <c r="E2" s="12" t="s">
        <v>5</v>
      </c>
      <c r="F2" s="13" t="s">
        <v>4</v>
      </c>
      <c r="G2" s="13" t="s">
        <v>4</v>
      </c>
      <c r="H2" s="16" t="s">
        <v>4</v>
      </c>
      <c r="I2" s="14" t="s">
        <v>6</v>
      </c>
      <c r="J2" s="14" t="s">
        <v>6</v>
      </c>
      <c r="K2" s="14" t="s">
        <v>5</v>
      </c>
      <c r="L2" s="15" t="s">
        <v>7</v>
      </c>
    </row>
    <row r="3" spans="2:12" x14ac:dyDescent="0.35">
      <c r="B3" t="s">
        <v>8</v>
      </c>
      <c r="C3" s="12" t="s">
        <v>9</v>
      </c>
      <c r="D3" s="12" t="s">
        <v>10</v>
      </c>
      <c r="E3" s="12"/>
      <c r="F3" s="13" t="s">
        <v>11</v>
      </c>
      <c r="G3" s="13" t="s">
        <v>12</v>
      </c>
      <c r="H3" s="13" t="s">
        <v>13</v>
      </c>
      <c r="I3" s="14" t="s">
        <v>14</v>
      </c>
      <c r="J3" s="14" t="s">
        <v>15</v>
      </c>
      <c r="K3" s="14"/>
      <c r="L3" s="15">
        <v>0</v>
      </c>
    </row>
    <row r="4" spans="2:12" x14ac:dyDescent="0.35">
      <c r="B4">
        <v>0</v>
      </c>
      <c r="C4" s="12">
        <f t="shared" ref="C4:C19" si="0">$E$5-$E$7*B4</f>
        <v>80</v>
      </c>
      <c r="D4" s="12">
        <f t="shared" ref="D4:D19" si="1">$E$9+$E$11*B4</f>
        <v>0</v>
      </c>
      <c r="E4" s="12" t="s">
        <v>16</v>
      </c>
      <c r="F4" s="17">
        <f t="shared" ref="F4:F19" si="2">(($E$5*$E$11+$E$7*$E$9)/($E$7+$E$11))-($E$7*$E$11/($E$7+$E$11))*B4</f>
        <v>42.10526315789474</v>
      </c>
      <c r="G4" s="17">
        <f t="shared" ref="G4:G19" si="3">(1+$L$3)*($K$5*$K$11+$K$7*$K$9)/($K$7+$K$11)+(1+$L$3)*(($K$7*$K$11)/($K$7+$K$11))*B4</f>
        <v>21.333333333333332</v>
      </c>
      <c r="H4" s="17">
        <f t="shared" ref="H4:H19" si="4">(1+$L$5)*($K$5*$K$11+$K$7*$K$9)/($K$7+$K$11)+(1+$L$5)*(($K$7*$K$11)/($K$7+$K$11))*B4</f>
        <v>26.666666666666668</v>
      </c>
      <c r="I4" s="14">
        <f t="shared" ref="I4:I19" si="5">$K$5-$K$7*B4</f>
        <v>40</v>
      </c>
      <c r="J4" s="14">
        <f t="shared" ref="J4:J19" si="6">$K$9+$K$11*B4</f>
        <v>5</v>
      </c>
      <c r="K4" s="14" t="s">
        <v>17</v>
      </c>
      <c r="L4" s="15" t="s">
        <v>18</v>
      </c>
    </row>
    <row r="5" spans="2:12" x14ac:dyDescent="0.35">
      <c r="B5">
        <v>1</v>
      </c>
      <c r="C5" s="12">
        <f t="shared" si="0"/>
        <v>75.5</v>
      </c>
      <c r="D5" s="12">
        <f t="shared" si="1"/>
        <v>5</v>
      </c>
      <c r="E5" s="12">
        <v>80</v>
      </c>
      <c r="F5" s="17">
        <f t="shared" si="2"/>
        <v>39.736842105263165</v>
      </c>
      <c r="G5" s="17">
        <f t="shared" si="3"/>
        <v>23.2</v>
      </c>
      <c r="H5" s="17">
        <f t="shared" si="4"/>
        <v>29</v>
      </c>
      <c r="I5" s="14">
        <f t="shared" si="5"/>
        <v>36</v>
      </c>
      <c r="J5" s="14">
        <f t="shared" si="6"/>
        <v>8.5</v>
      </c>
      <c r="K5" s="14">
        <v>40</v>
      </c>
      <c r="L5" s="15">
        <v>0.25</v>
      </c>
    </row>
    <row r="6" spans="2:12" x14ac:dyDescent="0.35">
      <c r="B6">
        <v>2</v>
      </c>
      <c r="C6" s="12">
        <f t="shared" si="0"/>
        <v>71</v>
      </c>
      <c r="D6" s="12">
        <f t="shared" si="1"/>
        <v>10</v>
      </c>
      <c r="E6" s="12" t="s">
        <v>19</v>
      </c>
      <c r="F6" s="17">
        <f t="shared" si="2"/>
        <v>37.368421052631582</v>
      </c>
      <c r="G6" s="17">
        <f t="shared" si="3"/>
        <v>25.066666666666666</v>
      </c>
      <c r="H6" s="17">
        <f t="shared" si="4"/>
        <v>31.333333333333336</v>
      </c>
      <c r="I6" s="14">
        <f t="shared" si="5"/>
        <v>32</v>
      </c>
      <c r="J6" s="14">
        <f t="shared" si="6"/>
        <v>12</v>
      </c>
      <c r="K6" s="14" t="s">
        <v>20</v>
      </c>
      <c r="L6" s="15"/>
    </row>
    <row r="7" spans="2:12" x14ac:dyDescent="0.35">
      <c r="B7">
        <v>3</v>
      </c>
      <c r="C7" s="12">
        <f t="shared" si="0"/>
        <v>66.5</v>
      </c>
      <c r="D7" s="12">
        <f t="shared" si="1"/>
        <v>15</v>
      </c>
      <c r="E7" s="12">
        <v>4.5</v>
      </c>
      <c r="F7" s="17">
        <f t="shared" si="2"/>
        <v>35</v>
      </c>
      <c r="G7" s="17">
        <f t="shared" si="3"/>
        <v>26.93333333333333</v>
      </c>
      <c r="H7" s="17">
        <f t="shared" si="4"/>
        <v>33.666666666666671</v>
      </c>
      <c r="I7" s="14">
        <f t="shared" si="5"/>
        <v>28</v>
      </c>
      <c r="J7" s="14">
        <f t="shared" si="6"/>
        <v>15.5</v>
      </c>
      <c r="K7" s="14">
        <v>4</v>
      </c>
      <c r="L7" s="15"/>
    </row>
    <row r="8" spans="2:12" x14ac:dyDescent="0.35">
      <c r="B8">
        <v>4</v>
      </c>
      <c r="C8" s="12">
        <f t="shared" si="0"/>
        <v>62</v>
      </c>
      <c r="D8" s="12">
        <f t="shared" si="1"/>
        <v>20</v>
      </c>
      <c r="E8" s="12" t="s">
        <v>21</v>
      </c>
      <c r="F8" s="17">
        <f t="shared" si="2"/>
        <v>32.631578947368425</v>
      </c>
      <c r="G8" s="17">
        <f t="shared" si="3"/>
        <v>28.799999999999997</v>
      </c>
      <c r="H8" s="17">
        <f t="shared" si="4"/>
        <v>36</v>
      </c>
      <c r="I8" s="14">
        <f t="shared" si="5"/>
        <v>24</v>
      </c>
      <c r="J8" s="14">
        <f t="shared" si="6"/>
        <v>19</v>
      </c>
      <c r="K8" s="14" t="s">
        <v>22</v>
      </c>
      <c r="L8" s="15"/>
    </row>
    <row r="9" spans="2:12" x14ac:dyDescent="0.35">
      <c r="B9">
        <v>5</v>
      </c>
      <c r="C9" s="12">
        <f t="shared" si="0"/>
        <v>57.5</v>
      </c>
      <c r="D9" s="12">
        <f t="shared" si="1"/>
        <v>25</v>
      </c>
      <c r="E9" s="12">
        <v>0</v>
      </c>
      <c r="F9" s="17">
        <f t="shared" si="2"/>
        <v>30.263157894736846</v>
      </c>
      <c r="G9" s="17">
        <f t="shared" si="3"/>
        <v>30.666666666666664</v>
      </c>
      <c r="H9" s="17">
        <f t="shared" si="4"/>
        <v>38.333333333333336</v>
      </c>
      <c r="I9" s="14">
        <f t="shared" si="5"/>
        <v>20</v>
      </c>
      <c r="J9" s="14">
        <f t="shared" si="6"/>
        <v>22.5</v>
      </c>
      <c r="K9" s="14">
        <v>5</v>
      </c>
      <c r="L9" s="15"/>
    </row>
    <row r="10" spans="2:12" x14ac:dyDescent="0.35">
      <c r="B10">
        <v>6</v>
      </c>
      <c r="C10" s="12">
        <f t="shared" si="0"/>
        <v>53</v>
      </c>
      <c r="D10" s="12">
        <f t="shared" si="1"/>
        <v>30</v>
      </c>
      <c r="E10" s="12" t="s">
        <v>23</v>
      </c>
      <c r="F10" s="17">
        <f t="shared" si="2"/>
        <v>27.894736842105267</v>
      </c>
      <c r="G10" s="17">
        <f t="shared" si="3"/>
        <v>32.533333333333331</v>
      </c>
      <c r="H10" s="17">
        <f t="shared" si="4"/>
        <v>40.666666666666671</v>
      </c>
      <c r="I10" s="14">
        <f t="shared" si="5"/>
        <v>16</v>
      </c>
      <c r="J10" s="14">
        <f t="shared" si="6"/>
        <v>26</v>
      </c>
      <c r="K10" s="14" t="s">
        <v>24</v>
      </c>
      <c r="L10" s="15"/>
    </row>
    <row r="11" spans="2:12" x14ac:dyDescent="0.35">
      <c r="B11">
        <v>7</v>
      </c>
      <c r="C11" s="12">
        <f t="shared" si="0"/>
        <v>48.5</v>
      </c>
      <c r="D11" s="12">
        <f t="shared" si="1"/>
        <v>35</v>
      </c>
      <c r="E11" s="12">
        <v>5</v>
      </c>
      <c r="F11" s="17">
        <f t="shared" si="2"/>
        <v>25.526315789473689</v>
      </c>
      <c r="G11" s="17">
        <f t="shared" si="3"/>
        <v>34.4</v>
      </c>
      <c r="H11" s="17">
        <f t="shared" si="4"/>
        <v>43</v>
      </c>
      <c r="I11" s="14">
        <f t="shared" si="5"/>
        <v>12</v>
      </c>
      <c r="J11" s="14">
        <f t="shared" si="6"/>
        <v>29.5</v>
      </c>
      <c r="K11" s="14">
        <v>3.5</v>
      </c>
      <c r="L11" s="15"/>
    </row>
    <row r="12" spans="2:12" x14ac:dyDescent="0.35">
      <c r="B12">
        <v>8</v>
      </c>
      <c r="C12" s="12">
        <f t="shared" si="0"/>
        <v>44</v>
      </c>
      <c r="D12" s="12">
        <f t="shared" si="1"/>
        <v>40</v>
      </c>
      <c r="E12" s="12"/>
      <c r="F12" s="17">
        <f t="shared" si="2"/>
        <v>23.15789473684211</v>
      </c>
      <c r="G12" s="17">
        <f t="shared" si="3"/>
        <v>36.266666666666666</v>
      </c>
      <c r="H12" s="17">
        <f t="shared" si="4"/>
        <v>45.333333333333336</v>
      </c>
      <c r="I12" s="14">
        <f t="shared" si="5"/>
        <v>8</v>
      </c>
      <c r="J12" s="14">
        <f t="shared" si="6"/>
        <v>33</v>
      </c>
      <c r="K12" s="14"/>
      <c r="L12" s="15"/>
    </row>
    <row r="13" spans="2:12" x14ac:dyDescent="0.35">
      <c r="B13">
        <v>9</v>
      </c>
      <c r="C13" s="12">
        <f t="shared" si="0"/>
        <v>39.5</v>
      </c>
      <c r="D13" s="12">
        <f t="shared" si="1"/>
        <v>45</v>
      </c>
      <c r="E13" s="12"/>
      <c r="F13" s="17">
        <f t="shared" si="2"/>
        <v>20.789473684210531</v>
      </c>
      <c r="G13" s="17">
        <f t="shared" si="3"/>
        <v>38.133333333333333</v>
      </c>
      <c r="H13" s="17">
        <f t="shared" si="4"/>
        <v>47.666666666666671</v>
      </c>
      <c r="I13" s="14">
        <f t="shared" si="5"/>
        <v>4</v>
      </c>
      <c r="J13" s="14">
        <f t="shared" si="6"/>
        <v>36.5</v>
      </c>
      <c r="K13" s="14"/>
      <c r="L13" s="15"/>
    </row>
    <row r="14" spans="2:12" x14ac:dyDescent="0.35">
      <c r="B14">
        <v>10</v>
      </c>
      <c r="C14" s="12">
        <f t="shared" si="0"/>
        <v>35</v>
      </c>
      <c r="D14" s="12">
        <f t="shared" si="1"/>
        <v>50</v>
      </c>
      <c r="E14" s="12"/>
      <c r="F14" s="17">
        <f t="shared" si="2"/>
        <v>18.421052631578952</v>
      </c>
      <c r="G14" s="17">
        <f t="shared" si="3"/>
        <v>40</v>
      </c>
      <c r="H14" s="17">
        <f t="shared" si="4"/>
        <v>50</v>
      </c>
      <c r="I14" s="14">
        <f t="shared" si="5"/>
        <v>0</v>
      </c>
      <c r="J14" s="14">
        <f t="shared" si="6"/>
        <v>40</v>
      </c>
      <c r="K14" s="14"/>
      <c r="L14" s="15"/>
    </row>
    <row r="15" spans="2:12" x14ac:dyDescent="0.35">
      <c r="B15">
        <v>11</v>
      </c>
      <c r="C15" s="12">
        <f t="shared" si="0"/>
        <v>30.5</v>
      </c>
      <c r="D15" s="12">
        <f t="shared" si="1"/>
        <v>55</v>
      </c>
      <c r="E15" s="12"/>
      <c r="F15" s="17">
        <f t="shared" si="2"/>
        <v>16.052631578947373</v>
      </c>
      <c r="G15" s="17">
        <f t="shared" si="3"/>
        <v>41.866666666666667</v>
      </c>
      <c r="H15" s="17">
        <f t="shared" si="4"/>
        <v>52.333333333333336</v>
      </c>
      <c r="I15" s="14">
        <f t="shared" si="5"/>
        <v>-4</v>
      </c>
      <c r="J15" s="14">
        <f t="shared" si="6"/>
        <v>43.5</v>
      </c>
      <c r="K15" s="14"/>
      <c r="L15" s="15"/>
    </row>
    <row r="16" spans="2:12" x14ac:dyDescent="0.35">
      <c r="B16">
        <v>12</v>
      </c>
      <c r="C16" s="12">
        <f t="shared" si="0"/>
        <v>26</v>
      </c>
      <c r="D16" s="12">
        <f t="shared" si="1"/>
        <v>60</v>
      </c>
      <c r="E16" s="12"/>
      <c r="F16" s="17">
        <f t="shared" si="2"/>
        <v>13.684210526315795</v>
      </c>
      <c r="G16" s="17">
        <f t="shared" si="3"/>
        <v>43.733333333333334</v>
      </c>
      <c r="H16" s="17">
        <f t="shared" si="4"/>
        <v>54.666666666666671</v>
      </c>
      <c r="I16" s="14">
        <f t="shared" si="5"/>
        <v>-8</v>
      </c>
      <c r="J16" s="14">
        <f t="shared" si="6"/>
        <v>47</v>
      </c>
      <c r="K16" s="14"/>
      <c r="L16" s="15"/>
    </row>
    <row r="17" spans="2:19" x14ac:dyDescent="0.35">
      <c r="B17">
        <v>13</v>
      </c>
      <c r="C17" s="12">
        <f t="shared" si="0"/>
        <v>21.5</v>
      </c>
      <c r="D17" s="12">
        <f t="shared" si="1"/>
        <v>65</v>
      </c>
      <c r="E17" s="12"/>
      <c r="F17" s="17">
        <f t="shared" si="2"/>
        <v>11.315789473684216</v>
      </c>
      <c r="G17" s="17">
        <f t="shared" si="3"/>
        <v>45.599999999999994</v>
      </c>
      <c r="H17" s="17">
        <f t="shared" si="4"/>
        <v>57</v>
      </c>
      <c r="I17" s="14">
        <f t="shared" si="5"/>
        <v>-12</v>
      </c>
      <c r="J17" s="14">
        <f t="shared" si="6"/>
        <v>50.5</v>
      </c>
      <c r="K17" s="14"/>
      <c r="L17" s="15"/>
    </row>
    <row r="18" spans="2:19" x14ac:dyDescent="0.35">
      <c r="B18">
        <v>14</v>
      </c>
      <c r="C18" s="12">
        <f t="shared" si="0"/>
        <v>17</v>
      </c>
      <c r="D18" s="12">
        <f t="shared" si="1"/>
        <v>70</v>
      </c>
      <c r="E18" s="12"/>
      <c r="F18" s="17">
        <f t="shared" si="2"/>
        <v>8.9473684210526372</v>
      </c>
      <c r="G18" s="17">
        <f t="shared" si="3"/>
        <v>47.466666666666669</v>
      </c>
      <c r="H18" s="17">
        <f t="shared" si="4"/>
        <v>59.333333333333343</v>
      </c>
      <c r="I18" s="14">
        <f t="shared" si="5"/>
        <v>-16</v>
      </c>
      <c r="J18" s="14">
        <f t="shared" si="6"/>
        <v>54</v>
      </c>
      <c r="K18" s="14"/>
      <c r="L18" s="15"/>
    </row>
    <row r="19" spans="2:19" x14ac:dyDescent="0.35">
      <c r="B19">
        <v>15</v>
      </c>
      <c r="C19" s="12">
        <f t="shared" si="0"/>
        <v>12.5</v>
      </c>
      <c r="D19" s="12">
        <f t="shared" si="1"/>
        <v>75</v>
      </c>
      <c r="E19" s="12"/>
      <c r="F19" s="17">
        <f t="shared" si="2"/>
        <v>6.5789473684210549</v>
      </c>
      <c r="G19" s="17">
        <f t="shared" si="3"/>
        <v>49.333333333333329</v>
      </c>
      <c r="H19" s="17">
        <f t="shared" si="4"/>
        <v>61.666666666666671</v>
      </c>
      <c r="I19" s="14">
        <f t="shared" si="5"/>
        <v>-20</v>
      </c>
      <c r="J19" s="14">
        <f t="shared" si="6"/>
        <v>57.5</v>
      </c>
      <c r="K19" s="14"/>
      <c r="L19" s="15"/>
    </row>
    <row r="23" spans="2:19" x14ac:dyDescent="0.35">
      <c r="B23" s="1" t="s">
        <v>25</v>
      </c>
    </row>
    <row r="24" spans="2:19" x14ac:dyDescent="0.35">
      <c r="B24" s="18" t="s">
        <v>26</v>
      </c>
      <c r="C24" s="18"/>
      <c r="D24" s="18"/>
      <c r="E24" s="18"/>
      <c r="F24" s="18"/>
      <c r="G24" s="19" t="s">
        <v>27</v>
      </c>
      <c r="H24" s="19"/>
      <c r="I24" s="19"/>
      <c r="J24" s="19"/>
      <c r="K24" s="19"/>
      <c r="L24" s="19"/>
      <c r="M24" s="19" t="s">
        <v>28</v>
      </c>
      <c r="N24" s="19"/>
      <c r="O24" s="19"/>
      <c r="P24" s="19"/>
      <c r="Q24" s="19"/>
      <c r="R24" s="19"/>
      <c r="S24" s="15" t="s">
        <v>29</v>
      </c>
    </row>
    <row r="25" spans="2:19" x14ac:dyDescent="0.35">
      <c r="B25" s="18" t="s">
        <v>30</v>
      </c>
      <c r="C25" s="18" t="s">
        <v>31</v>
      </c>
      <c r="D25" s="18" t="s">
        <v>32</v>
      </c>
      <c r="E25" s="18" t="s">
        <v>33</v>
      </c>
      <c r="F25" s="18" t="s">
        <v>34</v>
      </c>
      <c r="G25" s="20" t="s">
        <v>35</v>
      </c>
      <c r="H25" s="20" t="s">
        <v>36</v>
      </c>
      <c r="I25" s="20" t="s">
        <v>37</v>
      </c>
      <c r="J25" s="20" t="s">
        <v>38</v>
      </c>
      <c r="K25" s="20" t="s">
        <v>39</v>
      </c>
      <c r="L25" s="20" t="s">
        <v>40</v>
      </c>
      <c r="M25" s="20" t="s">
        <v>35</v>
      </c>
      <c r="N25" s="20" t="s">
        <v>36</v>
      </c>
      <c r="O25" s="20" t="s">
        <v>37</v>
      </c>
      <c r="P25" s="20" t="s">
        <v>38</v>
      </c>
      <c r="Q25" s="20" t="s">
        <v>39</v>
      </c>
      <c r="R25" s="20" t="s">
        <v>40</v>
      </c>
      <c r="S25" s="15"/>
    </row>
    <row r="26" spans="2:19" x14ac:dyDescent="0.35">
      <c r="B26" s="18"/>
      <c r="C26" s="18"/>
      <c r="D26" s="18"/>
      <c r="E26" s="18"/>
      <c r="F26" s="18"/>
      <c r="G26" s="19"/>
      <c r="H26" s="19"/>
      <c r="I26" s="19"/>
      <c r="J26" s="19"/>
      <c r="K26" s="19"/>
      <c r="L26" s="19"/>
      <c r="M26" s="19"/>
      <c r="N26" s="19"/>
      <c r="O26" s="19"/>
      <c r="P26" s="19"/>
      <c r="Q26" s="19"/>
      <c r="R26" s="19"/>
      <c r="S26" s="15"/>
    </row>
    <row r="27" spans="2:19" x14ac:dyDescent="0.35">
      <c r="B27" s="21">
        <f t="shared" ref="B27:B42" si="7">(1+$L$3)*(((($K$5*$K$11+$K$7*$K$9)/($K$7+$K$11))*($E$7*$E$11/($E$7+$E$11))+($K$7*$K$11/($K$7+$K$11))*(($E$5*$E$11+$E$7*$E$9)/($E$7+$E$11)))/($E$7*$E$11/($E$7+$E$11)+(1+$L$3)*($K$7*$K$11/($K$7+$K$11))))</f>
        <v>30.488815244407622</v>
      </c>
      <c r="C27" s="21">
        <f t="shared" ref="C27:C42" si="8">(1+$L$5)*(((($K$5*$K$11+$K$7*$K$9)/($K$7+$K$11))*($E$7*$E$11/($E$7+$E$11))+($K$7*$K$11/($K$7+$K$11))*(($E$5*$E$11+$E$7*$E$9)/($E$7+$E$11)))/($E$7*$E$11/($E$7+$E$11)+(1+$L$5)*($K$7*$K$11/($K$7+$K$11))))</f>
        <v>34.328358208955223</v>
      </c>
      <c r="D27" s="21">
        <f t="shared" ref="D27:D42" si="9">C27/(1+$L$5)</f>
        <v>27.462686567164177</v>
      </c>
      <c r="E27" s="21">
        <f t="shared" ref="E27:E42" si="10">(($E$5*$E$11+$E$7*$E$9)/($E$7+$E$11)-(1+$L$3)*($K$5*$K$11+$K$7*$K$9)/($K$7+$K$11))/($E$7*$E$11/($E$7+$E$11)+(1+$L$3)*($K$7*$K$11/($K$7+$K$11)))</f>
        <v>4.9047224523612272</v>
      </c>
      <c r="F27" s="21">
        <f t="shared" ref="F27:F42" si="11">(($E$5*$E$11+$E$7*$E$9)/($E$7+$E$11)-(1+$L$5)*($K$5*$K$11+$K$7*$K$9)/($K$7+$K$11))/($E$7*$E$11/($E$7+$E$11)+(1+$L$5)*($K$7*$K$11/($K$7+$K$11)))</f>
        <v>3.283582089552239</v>
      </c>
      <c r="G27" s="20">
        <f t="shared" ref="G27:G42" si="12">($E$5-B27)/$E$7</f>
        <v>11.002485501242752</v>
      </c>
      <c r="H27" s="20">
        <f t="shared" ref="H27:H42" si="13">(B27-$E$9)/$E$11</f>
        <v>6.0977630488815242</v>
      </c>
      <c r="I27" s="20">
        <f t="shared" ref="I27:I42" si="14">G27-H27</f>
        <v>4.9047224523612281</v>
      </c>
      <c r="J27" s="20">
        <f t="shared" ref="J27:J42" si="15">($K$5-B27)/$K$7</f>
        <v>2.3777961888980945</v>
      </c>
      <c r="K27" s="20">
        <f t="shared" ref="K27:K42" si="16">(B27-$K$9)/$K$11</f>
        <v>7.2825186412593208</v>
      </c>
      <c r="L27" s="20">
        <f t="shared" ref="L27:L42" si="17">K27-J27</f>
        <v>4.9047224523612263</v>
      </c>
      <c r="M27" s="20">
        <f t="shared" ref="M27:M42" si="18">($E$5-C27)/$E$7</f>
        <v>10.149253731343284</v>
      </c>
      <c r="N27" s="20">
        <f t="shared" ref="N27:N42" si="19">(C27-$E$9)/$E$11</f>
        <v>6.8656716417910442</v>
      </c>
      <c r="O27" s="20">
        <f t="shared" ref="O27:O42" si="20">M27-N27</f>
        <v>3.2835820895522403</v>
      </c>
      <c r="P27" s="20">
        <f t="shared" ref="P27:P42" si="21">($K$5-D27)/$K$7</f>
        <v>3.1343283582089558</v>
      </c>
      <c r="Q27" s="20">
        <f t="shared" ref="Q27:Q42" si="22">(D27-$K$9)/$K$11</f>
        <v>6.4179104477611935</v>
      </c>
      <c r="R27" s="20">
        <f t="shared" ref="R27:R42" si="23">Q27-P27</f>
        <v>3.2835820895522376</v>
      </c>
      <c r="S27" s="15">
        <f>B27/(1+$L$5)</f>
        <v>24.391052195526097</v>
      </c>
    </row>
    <row r="28" spans="2:19" x14ac:dyDescent="0.35">
      <c r="B28" s="21">
        <f t="shared" si="7"/>
        <v>30.488815244407622</v>
      </c>
      <c r="C28" s="21">
        <f t="shared" si="8"/>
        <v>34.328358208955223</v>
      </c>
      <c r="D28" s="21">
        <f t="shared" si="9"/>
        <v>27.462686567164177</v>
      </c>
      <c r="E28" s="21">
        <f t="shared" si="10"/>
        <v>4.9047224523612272</v>
      </c>
      <c r="F28" s="21">
        <f t="shared" si="11"/>
        <v>3.283582089552239</v>
      </c>
      <c r="G28" s="20">
        <f t="shared" si="12"/>
        <v>11.002485501242752</v>
      </c>
      <c r="H28" s="20">
        <f t="shared" si="13"/>
        <v>6.0977630488815242</v>
      </c>
      <c r="I28" s="20">
        <f t="shared" si="14"/>
        <v>4.9047224523612281</v>
      </c>
      <c r="J28" s="20">
        <f t="shared" si="15"/>
        <v>2.3777961888980945</v>
      </c>
      <c r="K28" s="20">
        <f t="shared" si="16"/>
        <v>7.2825186412593208</v>
      </c>
      <c r="L28" s="20">
        <f t="shared" si="17"/>
        <v>4.9047224523612263</v>
      </c>
      <c r="M28" s="20">
        <f t="shared" si="18"/>
        <v>10.149253731343284</v>
      </c>
      <c r="N28" s="20">
        <f t="shared" si="19"/>
        <v>6.8656716417910442</v>
      </c>
      <c r="O28" s="20">
        <f t="shared" si="20"/>
        <v>3.2835820895522403</v>
      </c>
      <c r="P28" s="20">
        <f t="shared" si="21"/>
        <v>3.1343283582089558</v>
      </c>
      <c r="Q28" s="20">
        <f t="shared" si="22"/>
        <v>6.4179104477611935</v>
      </c>
      <c r="R28" s="20">
        <f t="shared" si="23"/>
        <v>3.2835820895522376</v>
      </c>
      <c r="S28" s="15">
        <f t="shared" ref="S28:S42" si="24">B28/(1+$L$5)</f>
        <v>24.391052195526097</v>
      </c>
    </row>
    <row r="29" spans="2:19" x14ac:dyDescent="0.35">
      <c r="B29" s="21">
        <f t="shared" si="7"/>
        <v>30.488815244407622</v>
      </c>
      <c r="C29" s="21">
        <f t="shared" si="8"/>
        <v>34.328358208955223</v>
      </c>
      <c r="D29" s="21">
        <f t="shared" si="9"/>
        <v>27.462686567164177</v>
      </c>
      <c r="E29" s="21">
        <f t="shared" si="10"/>
        <v>4.9047224523612272</v>
      </c>
      <c r="F29" s="21">
        <f t="shared" si="11"/>
        <v>3.283582089552239</v>
      </c>
      <c r="G29" s="20">
        <f t="shared" si="12"/>
        <v>11.002485501242752</v>
      </c>
      <c r="H29" s="20">
        <f t="shared" si="13"/>
        <v>6.0977630488815242</v>
      </c>
      <c r="I29" s="20">
        <f t="shared" si="14"/>
        <v>4.9047224523612281</v>
      </c>
      <c r="J29" s="20">
        <f t="shared" si="15"/>
        <v>2.3777961888980945</v>
      </c>
      <c r="K29" s="20">
        <f t="shared" si="16"/>
        <v>7.2825186412593208</v>
      </c>
      <c r="L29" s="20">
        <f t="shared" si="17"/>
        <v>4.9047224523612263</v>
      </c>
      <c r="M29" s="20">
        <f t="shared" si="18"/>
        <v>10.149253731343284</v>
      </c>
      <c r="N29" s="20">
        <f t="shared" si="19"/>
        <v>6.8656716417910442</v>
      </c>
      <c r="O29" s="20">
        <f t="shared" si="20"/>
        <v>3.2835820895522403</v>
      </c>
      <c r="P29" s="20">
        <f t="shared" si="21"/>
        <v>3.1343283582089558</v>
      </c>
      <c r="Q29" s="20">
        <f t="shared" si="22"/>
        <v>6.4179104477611935</v>
      </c>
      <c r="R29" s="20">
        <f t="shared" si="23"/>
        <v>3.2835820895522376</v>
      </c>
      <c r="S29" s="15">
        <f t="shared" si="24"/>
        <v>24.391052195526097</v>
      </c>
    </row>
    <row r="30" spans="2:19" x14ac:dyDescent="0.35">
      <c r="B30" s="21">
        <f t="shared" si="7"/>
        <v>30.488815244407622</v>
      </c>
      <c r="C30" s="21">
        <f t="shared" si="8"/>
        <v>34.328358208955223</v>
      </c>
      <c r="D30" s="21">
        <f t="shared" si="9"/>
        <v>27.462686567164177</v>
      </c>
      <c r="E30" s="21">
        <f t="shared" si="10"/>
        <v>4.9047224523612272</v>
      </c>
      <c r="F30" s="21">
        <f t="shared" si="11"/>
        <v>3.283582089552239</v>
      </c>
      <c r="G30" s="20">
        <f t="shared" si="12"/>
        <v>11.002485501242752</v>
      </c>
      <c r="H30" s="20">
        <f t="shared" si="13"/>
        <v>6.0977630488815242</v>
      </c>
      <c r="I30" s="20">
        <f t="shared" si="14"/>
        <v>4.9047224523612281</v>
      </c>
      <c r="J30" s="20">
        <f t="shared" si="15"/>
        <v>2.3777961888980945</v>
      </c>
      <c r="K30" s="20">
        <f t="shared" si="16"/>
        <v>7.2825186412593208</v>
      </c>
      <c r="L30" s="20">
        <f t="shared" si="17"/>
        <v>4.9047224523612263</v>
      </c>
      <c r="M30" s="20">
        <f t="shared" si="18"/>
        <v>10.149253731343284</v>
      </c>
      <c r="N30" s="20">
        <f t="shared" si="19"/>
        <v>6.8656716417910442</v>
      </c>
      <c r="O30" s="20">
        <f t="shared" si="20"/>
        <v>3.2835820895522403</v>
      </c>
      <c r="P30" s="20">
        <f t="shared" si="21"/>
        <v>3.1343283582089558</v>
      </c>
      <c r="Q30" s="20">
        <f t="shared" si="22"/>
        <v>6.4179104477611935</v>
      </c>
      <c r="R30" s="20">
        <f t="shared" si="23"/>
        <v>3.2835820895522376</v>
      </c>
      <c r="S30" s="15">
        <f t="shared" si="24"/>
        <v>24.391052195526097</v>
      </c>
    </row>
    <row r="31" spans="2:19" x14ac:dyDescent="0.35">
      <c r="B31" s="21">
        <f t="shared" si="7"/>
        <v>30.488815244407622</v>
      </c>
      <c r="C31" s="21">
        <f t="shared" si="8"/>
        <v>34.328358208955223</v>
      </c>
      <c r="D31" s="21">
        <f t="shared" si="9"/>
        <v>27.462686567164177</v>
      </c>
      <c r="E31" s="21">
        <f t="shared" si="10"/>
        <v>4.9047224523612272</v>
      </c>
      <c r="F31" s="21">
        <f t="shared" si="11"/>
        <v>3.283582089552239</v>
      </c>
      <c r="G31" s="20">
        <f t="shared" si="12"/>
        <v>11.002485501242752</v>
      </c>
      <c r="H31" s="20">
        <f t="shared" si="13"/>
        <v>6.0977630488815242</v>
      </c>
      <c r="I31" s="20">
        <f t="shared" si="14"/>
        <v>4.9047224523612281</v>
      </c>
      <c r="J31" s="20">
        <f t="shared" si="15"/>
        <v>2.3777961888980945</v>
      </c>
      <c r="K31" s="20">
        <f t="shared" si="16"/>
        <v>7.2825186412593208</v>
      </c>
      <c r="L31" s="20">
        <f t="shared" si="17"/>
        <v>4.9047224523612263</v>
      </c>
      <c r="M31" s="20">
        <f t="shared" si="18"/>
        <v>10.149253731343284</v>
      </c>
      <c r="N31" s="20">
        <f t="shared" si="19"/>
        <v>6.8656716417910442</v>
      </c>
      <c r="O31" s="20">
        <f t="shared" si="20"/>
        <v>3.2835820895522403</v>
      </c>
      <c r="P31" s="20">
        <f t="shared" si="21"/>
        <v>3.1343283582089558</v>
      </c>
      <c r="Q31" s="20">
        <f t="shared" si="22"/>
        <v>6.4179104477611935</v>
      </c>
      <c r="R31" s="20">
        <f t="shared" si="23"/>
        <v>3.2835820895522376</v>
      </c>
      <c r="S31" s="15">
        <f t="shared" si="24"/>
        <v>24.391052195526097</v>
      </c>
    </row>
    <row r="32" spans="2:19" x14ac:dyDescent="0.35">
      <c r="B32" s="21">
        <f t="shared" si="7"/>
        <v>30.488815244407622</v>
      </c>
      <c r="C32" s="21">
        <f t="shared" si="8"/>
        <v>34.328358208955223</v>
      </c>
      <c r="D32" s="21">
        <f t="shared" si="9"/>
        <v>27.462686567164177</v>
      </c>
      <c r="E32" s="21">
        <f t="shared" si="10"/>
        <v>4.9047224523612272</v>
      </c>
      <c r="F32" s="21">
        <f t="shared" si="11"/>
        <v>3.283582089552239</v>
      </c>
      <c r="G32" s="20">
        <f t="shared" si="12"/>
        <v>11.002485501242752</v>
      </c>
      <c r="H32" s="20">
        <f t="shared" si="13"/>
        <v>6.0977630488815242</v>
      </c>
      <c r="I32" s="20">
        <f t="shared" si="14"/>
        <v>4.9047224523612281</v>
      </c>
      <c r="J32" s="20">
        <f t="shared" si="15"/>
        <v>2.3777961888980945</v>
      </c>
      <c r="K32" s="20">
        <f t="shared" si="16"/>
        <v>7.2825186412593208</v>
      </c>
      <c r="L32" s="20">
        <f t="shared" si="17"/>
        <v>4.9047224523612263</v>
      </c>
      <c r="M32" s="20">
        <f t="shared" si="18"/>
        <v>10.149253731343284</v>
      </c>
      <c r="N32" s="20">
        <f t="shared" si="19"/>
        <v>6.8656716417910442</v>
      </c>
      <c r="O32" s="20">
        <f t="shared" si="20"/>
        <v>3.2835820895522403</v>
      </c>
      <c r="P32" s="20">
        <f t="shared" si="21"/>
        <v>3.1343283582089558</v>
      </c>
      <c r="Q32" s="20">
        <f t="shared" si="22"/>
        <v>6.4179104477611935</v>
      </c>
      <c r="R32" s="20">
        <f t="shared" si="23"/>
        <v>3.2835820895522376</v>
      </c>
      <c r="S32" s="15">
        <f t="shared" si="24"/>
        <v>24.391052195526097</v>
      </c>
    </row>
    <row r="33" spans="2:19" x14ac:dyDescent="0.35">
      <c r="B33" s="21">
        <f t="shared" si="7"/>
        <v>30.488815244407622</v>
      </c>
      <c r="C33" s="21">
        <f t="shared" si="8"/>
        <v>34.328358208955223</v>
      </c>
      <c r="D33" s="21">
        <f t="shared" si="9"/>
        <v>27.462686567164177</v>
      </c>
      <c r="E33" s="21">
        <f t="shared" si="10"/>
        <v>4.9047224523612272</v>
      </c>
      <c r="F33" s="21">
        <f t="shared" si="11"/>
        <v>3.283582089552239</v>
      </c>
      <c r="G33" s="20">
        <f t="shared" si="12"/>
        <v>11.002485501242752</v>
      </c>
      <c r="H33" s="20">
        <f t="shared" si="13"/>
        <v>6.0977630488815242</v>
      </c>
      <c r="I33" s="20">
        <f t="shared" si="14"/>
        <v>4.9047224523612281</v>
      </c>
      <c r="J33" s="20">
        <f t="shared" si="15"/>
        <v>2.3777961888980945</v>
      </c>
      <c r="K33" s="20">
        <f t="shared" si="16"/>
        <v>7.2825186412593208</v>
      </c>
      <c r="L33" s="20">
        <f t="shared" si="17"/>
        <v>4.9047224523612263</v>
      </c>
      <c r="M33" s="20">
        <f t="shared" si="18"/>
        <v>10.149253731343284</v>
      </c>
      <c r="N33" s="20">
        <f t="shared" si="19"/>
        <v>6.8656716417910442</v>
      </c>
      <c r="O33" s="20">
        <f t="shared" si="20"/>
        <v>3.2835820895522403</v>
      </c>
      <c r="P33" s="20">
        <f t="shared" si="21"/>
        <v>3.1343283582089558</v>
      </c>
      <c r="Q33" s="20">
        <f t="shared" si="22"/>
        <v>6.4179104477611935</v>
      </c>
      <c r="R33" s="20">
        <f t="shared" si="23"/>
        <v>3.2835820895522376</v>
      </c>
      <c r="S33" s="15">
        <f t="shared" si="24"/>
        <v>24.391052195526097</v>
      </c>
    </row>
    <row r="34" spans="2:19" x14ac:dyDescent="0.35">
      <c r="B34" s="21">
        <f t="shared" si="7"/>
        <v>30.488815244407622</v>
      </c>
      <c r="C34" s="21">
        <f t="shared" si="8"/>
        <v>34.328358208955223</v>
      </c>
      <c r="D34" s="21">
        <f t="shared" si="9"/>
        <v>27.462686567164177</v>
      </c>
      <c r="E34" s="21">
        <f t="shared" si="10"/>
        <v>4.9047224523612272</v>
      </c>
      <c r="F34" s="21">
        <f t="shared" si="11"/>
        <v>3.283582089552239</v>
      </c>
      <c r="G34" s="20">
        <f t="shared" si="12"/>
        <v>11.002485501242752</v>
      </c>
      <c r="H34" s="20">
        <f t="shared" si="13"/>
        <v>6.0977630488815242</v>
      </c>
      <c r="I34" s="20">
        <f t="shared" si="14"/>
        <v>4.9047224523612281</v>
      </c>
      <c r="J34" s="20">
        <f t="shared" si="15"/>
        <v>2.3777961888980945</v>
      </c>
      <c r="K34" s="20">
        <f t="shared" si="16"/>
        <v>7.2825186412593208</v>
      </c>
      <c r="L34" s="20">
        <f t="shared" si="17"/>
        <v>4.9047224523612263</v>
      </c>
      <c r="M34" s="20">
        <f t="shared" si="18"/>
        <v>10.149253731343284</v>
      </c>
      <c r="N34" s="20">
        <f t="shared" si="19"/>
        <v>6.8656716417910442</v>
      </c>
      <c r="O34" s="20">
        <f t="shared" si="20"/>
        <v>3.2835820895522403</v>
      </c>
      <c r="P34" s="20">
        <f t="shared" si="21"/>
        <v>3.1343283582089558</v>
      </c>
      <c r="Q34" s="20">
        <f t="shared" si="22"/>
        <v>6.4179104477611935</v>
      </c>
      <c r="R34" s="20">
        <f t="shared" si="23"/>
        <v>3.2835820895522376</v>
      </c>
      <c r="S34" s="15">
        <f t="shared" si="24"/>
        <v>24.391052195526097</v>
      </c>
    </row>
    <row r="35" spans="2:19" x14ac:dyDescent="0.35">
      <c r="B35" s="21">
        <f t="shared" si="7"/>
        <v>30.488815244407622</v>
      </c>
      <c r="C35" s="21">
        <f t="shared" si="8"/>
        <v>34.328358208955223</v>
      </c>
      <c r="D35" s="21">
        <f t="shared" si="9"/>
        <v>27.462686567164177</v>
      </c>
      <c r="E35" s="21">
        <f t="shared" si="10"/>
        <v>4.9047224523612272</v>
      </c>
      <c r="F35" s="21">
        <f t="shared" si="11"/>
        <v>3.283582089552239</v>
      </c>
      <c r="G35" s="20">
        <f t="shared" si="12"/>
        <v>11.002485501242752</v>
      </c>
      <c r="H35" s="20">
        <f t="shared" si="13"/>
        <v>6.0977630488815242</v>
      </c>
      <c r="I35" s="20">
        <f t="shared" si="14"/>
        <v>4.9047224523612281</v>
      </c>
      <c r="J35" s="20">
        <f t="shared" si="15"/>
        <v>2.3777961888980945</v>
      </c>
      <c r="K35" s="20">
        <f t="shared" si="16"/>
        <v>7.2825186412593208</v>
      </c>
      <c r="L35" s="20">
        <f t="shared" si="17"/>
        <v>4.9047224523612263</v>
      </c>
      <c r="M35" s="20">
        <f t="shared" si="18"/>
        <v>10.149253731343284</v>
      </c>
      <c r="N35" s="20">
        <f t="shared" si="19"/>
        <v>6.8656716417910442</v>
      </c>
      <c r="O35" s="20">
        <f t="shared" si="20"/>
        <v>3.2835820895522403</v>
      </c>
      <c r="P35" s="20">
        <f t="shared" si="21"/>
        <v>3.1343283582089558</v>
      </c>
      <c r="Q35" s="20">
        <f t="shared" si="22"/>
        <v>6.4179104477611935</v>
      </c>
      <c r="R35" s="20">
        <f t="shared" si="23"/>
        <v>3.2835820895522376</v>
      </c>
      <c r="S35" s="15">
        <f t="shared" si="24"/>
        <v>24.391052195526097</v>
      </c>
    </row>
    <row r="36" spans="2:19" x14ac:dyDescent="0.35">
      <c r="B36" s="21">
        <f t="shared" si="7"/>
        <v>30.488815244407622</v>
      </c>
      <c r="C36" s="21">
        <f t="shared" si="8"/>
        <v>34.328358208955223</v>
      </c>
      <c r="D36" s="21">
        <f t="shared" si="9"/>
        <v>27.462686567164177</v>
      </c>
      <c r="E36" s="21">
        <f t="shared" si="10"/>
        <v>4.9047224523612272</v>
      </c>
      <c r="F36" s="21">
        <f t="shared" si="11"/>
        <v>3.283582089552239</v>
      </c>
      <c r="G36" s="20">
        <f t="shared" si="12"/>
        <v>11.002485501242752</v>
      </c>
      <c r="H36" s="20">
        <f t="shared" si="13"/>
        <v>6.0977630488815242</v>
      </c>
      <c r="I36" s="20">
        <f t="shared" si="14"/>
        <v>4.9047224523612281</v>
      </c>
      <c r="J36" s="20">
        <f t="shared" si="15"/>
        <v>2.3777961888980945</v>
      </c>
      <c r="K36" s="20">
        <f t="shared" si="16"/>
        <v>7.2825186412593208</v>
      </c>
      <c r="L36" s="20">
        <f t="shared" si="17"/>
        <v>4.9047224523612263</v>
      </c>
      <c r="M36" s="20">
        <f t="shared" si="18"/>
        <v>10.149253731343284</v>
      </c>
      <c r="N36" s="20">
        <f t="shared" si="19"/>
        <v>6.8656716417910442</v>
      </c>
      <c r="O36" s="20">
        <f t="shared" si="20"/>
        <v>3.2835820895522403</v>
      </c>
      <c r="P36" s="20">
        <f t="shared" si="21"/>
        <v>3.1343283582089558</v>
      </c>
      <c r="Q36" s="20">
        <f t="shared" si="22"/>
        <v>6.4179104477611935</v>
      </c>
      <c r="R36" s="20">
        <f t="shared" si="23"/>
        <v>3.2835820895522376</v>
      </c>
      <c r="S36" s="15">
        <f t="shared" si="24"/>
        <v>24.391052195526097</v>
      </c>
    </row>
    <row r="37" spans="2:19" x14ac:dyDescent="0.35">
      <c r="B37" s="21">
        <f t="shared" si="7"/>
        <v>30.488815244407622</v>
      </c>
      <c r="C37" s="21">
        <f t="shared" si="8"/>
        <v>34.328358208955223</v>
      </c>
      <c r="D37" s="21">
        <f t="shared" si="9"/>
        <v>27.462686567164177</v>
      </c>
      <c r="E37" s="21">
        <f t="shared" si="10"/>
        <v>4.9047224523612272</v>
      </c>
      <c r="F37" s="21">
        <f t="shared" si="11"/>
        <v>3.283582089552239</v>
      </c>
      <c r="G37" s="20">
        <f t="shared" si="12"/>
        <v>11.002485501242752</v>
      </c>
      <c r="H37" s="20">
        <f t="shared" si="13"/>
        <v>6.0977630488815242</v>
      </c>
      <c r="I37" s="20">
        <f t="shared" si="14"/>
        <v>4.9047224523612281</v>
      </c>
      <c r="J37" s="20">
        <f t="shared" si="15"/>
        <v>2.3777961888980945</v>
      </c>
      <c r="K37" s="20">
        <f t="shared" si="16"/>
        <v>7.2825186412593208</v>
      </c>
      <c r="L37" s="20">
        <f t="shared" si="17"/>
        <v>4.9047224523612263</v>
      </c>
      <c r="M37" s="20">
        <f t="shared" si="18"/>
        <v>10.149253731343284</v>
      </c>
      <c r="N37" s="20">
        <f t="shared" si="19"/>
        <v>6.8656716417910442</v>
      </c>
      <c r="O37" s="20">
        <f t="shared" si="20"/>
        <v>3.2835820895522403</v>
      </c>
      <c r="P37" s="20">
        <f t="shared" si="21"/>
        <v>3.1343283582089558</v>
      </c>
      <c r="Q37" s="20">
        <f t="shared" si="22"/>
        <v>6.4179104477611935</v>
      </c>
      <c r="R37" s="20">
        <f t="shared" si="23"/>
        <v>3.2835820895522376</v>
      </c>
      <c r="S37" s="15">
        <f t="shared" si="24"/>
        <v>24.391052195526097</v>
      </c>
    </row>
    <row r="38" spans="2:19" x14ac:dyDescent="0.35">
      <c r="B38" s="21">
        <f t="shared" si="7"/>
        <v>30.488815244407622</v>
      </c>
      <c r="C38" s="21">
        <f t="shared" si="8"/>
        <v>34.328358208955223</v>
      </c>
      <c r="D38" s="21">
        <f t="shared" si="9"/>
        <v>27.462686567164177</v>
      </c>
      <c r="E38" s="21">
        <f t="shared" si="10"/>
        <v>4.9047224523612272</v>
      </c>
      <c r="F38" s="21">
        <f t="shared" si="11"/>
        <v>3.283582089552239</v>
      </c>
      <c r="G38" s="20">
        <f t="shared" si="12"/>
        <v>11.002485501242752</v>
      </c>
      <c r="H38" s="20">
        <f t="shared" si="13"/>
        <v>6.0977630488815242</v>
      </c>
      <c r="I38" s="20">
        <f t="shared" si="14"/>
        <v>4.9047224523612281</v>
      </c>
      <c r="J38" s="20">
        <f t="shared" si="15"/>
        <v>2.3777961888980945</v>
      </c>
      <c r="K38" s="20">
        <f t="shared" si="16"/>
        <v>7.2825186412593208</v>
      </c>
      <c r="L38" s="20">
        <f t="shared" si="17"/>
        <v>4.9047224523612263</v>
      </c>
      <c r="M38" s="20">
        <f t="shared" si="18"/>
        <v>10.149253731343284</v>
      </c>
      <c r="N38" s="20">
        <f t="shared" si="19"/>
        <v>6.8656716417910442</v>
      </c>
      <c r="O38" s="20">
        <f t="shared" si="20"/>
        <v>3.2835820895522403</v>
      </c>
      <c r="P38" s="20">
        <f t="shared" si="21"/>
        <v>3.1343283582089558</v>
      </c>
      <c r="Q38" s="20">
        <f t="shared" si="22"/>
        <v>6.4179104477611935</v>
      </c>
      <c r="R38" s="20">
        <f t="shared" si="23"/>
        <v>3.2835820895522376</v>
      </c>
      <c r="S38" s="15">
        <f t="shared" si="24"/>
        <v>24.391052195526097</v>
      </c>
    </row>
    <row r="39" spans="2:19" x14ac:dyDescent="0.35">
      <c r="B39" s="21">
        <f t="shared" si="7"/>
        <v>30.488815244407622</v>
      </c>
      <c r="C39" s="21">
        <f t="shared" si="8"/>
        <v>34.328358208955223</v>
      </c>
      <c r="D39" s="21">
        <f t="shared" si="9"/>
        <v>27.462686567164177</v>
      </c>
      <c r="E39" s="21">
        <f t="shared" si="10"/>
        <v>4.9047224523612272</v>
      </c>
      <c r="F39" s="21">
        <f t="shared" si="11"/>
        <v>3.283582089552239</v>
      </c>
      <c r="G39" s="20">
        <f t="shared" si="12"/>
        <v>11.002485501242752</v>
      </c>
      <c r="H39" s="20">
        <f t="shared" si="13"/>
        <v>6.0977630488815242</v>
      </c>
      <c r="I39" s="20">
        <f t="shared" si="14"/>
        <v>4.9047224523612281</v>
      </c>
      <c r="J39" s="20">
        <f t="shared" si="15"/>
        <v>2.3777961888980945</v>
      </c>
      <c r="K39" s="20">
        <f t="shared" si="16"/>
        <v>7.2825186412593208</v>
      </c>
      <c r="L39" s="20">
        <f t="shared" si="17"/>
        <v>4.9047224523612263</v>
      </c>
      <c r="M39" s="20">
        <f t="shared" si="18"/>
        <v>10.149253731343284</v>
      </c>
      <c r="N39" s="20">
        <f t="shared" si="19"/>
        <v>6.8656716417910442</v>
      </c>
      <c r="O39" s="20">
        <f t="shared" si="20"/>
        <v>3.2835820895522403</v>
      </c>
      <c r="P39" s="20">
        <f t="shared" si="21"/>
        <v>3.1343283582089558</v>
      </c>
      <c r="Q39" s="20">
        <f t="shared" si="22"/>
        <v>6.4179104477611935</v>
      </c>
      <c r="R39" s="20">
        <f t="shared" si="23"/>
        <v>3.2835820895522376</v>
      </c>
      <c r="S39" s="15">
        <f t="shared" si="24"/>
        <v>24.391052195526097</v>
      </c>
    </row>
    <row r="40" spans="2:19" x14ac:dyDescent="0.35">
      <c r="B40" s="21">
        <f t="shared" si="7"/>
        <v>30.488815244407622</v>
      </c>
      <c r="C40" s="21">
        <f t="shared" si="8"/>
        <v>34.328358208955223</v>
      </c>
      <c r="D40" s="21">
        <f t="shared" si="9"/>
        <v>27.462686567164177</v>
      </c>
      <c r="E40" s="21">
        <f t="shared" si="10"/>
        <v>4.9047224523612272</v>
      </c>
      <c r="F40" s="21">
        <f t="shared" si="11"/>
        <v>3.283582089552239</v>
      </c>
      <c r="G40" s="20">
        <f t="shared" si="12"/>
        <v>11.002485501242752</v>
      </c>
      <c r="H40" s="20">
        <f t="shared" si="13"/>
        <v>6.0977630488815242</v>
      </c>
      <c r="I40" s="20">
        <f t="shared" si="14"/>
        <v>4.9047224523612281</v>
      </c>
      <c r="J40" s="20">
        <f t="shared" si="15"/>
        <v>2.3777961888980945</v>
      </c>
      <c r="K40" s="20">
        <f t="shared" si="16"/>
        <v>7.2825186412593208</v>
      </c>
      <c r="L40" s="20">
        <f t="shared" si="17"/>
        <v>4.9047224523612263</v>
      </c>
      <c r="M40" s="20">
        <f t="shared" si="18"/>
        <v>10.149253731343284</v>
      </c>
      <c r="N40" s="20">
        <f t="shared" si="19"/>
        <v>6.8656716417910442</v>
      </c>
      <c r="O40" s="20">
        <f t="shared" si="20"/>
        <v>3.2835820895522403</v>
      </c>
      <c r="P40" s="20">
        <f t="shared" si="21"/>
        <v>3.1343283582089558</v>
      </c>
      <c r="Q40" s="20">
        <f t="shared" si="22"/>
        <v>6.4179104477611935</v>
      </c>
      <c r="R40" s="20">
        <f t="shared" si="23"/>
        <v>3.2835820895522376</v>
      </c>
      <c r="S40" s="15">
        <f t="shared" si="24"/>
        <v>24.391052195526097</v>
      </c>
    </row>
    <row r="41" spans="2:19" x14ac:dyDescent="0.35">
      <c r="B41" s="21">
        <f t="shared" si="7"/>
        <v>30.488815244407622</v>
      </c>
      <c r="C41" s="21">
        <f t="shared" si="8"/>
        <v>34.328358208955223</v>
      </c>
      <c r="D41" s="21">
        <f t="shared" si="9"/>
        <v>27.462686567164177</v>
      </c>
      <c r="E41" s="21">
        <f t="shared" si="10"/>
        <v>4.9047224523612272</v>
      </c>
      <c r="F41" s="21">
        <f t="shared" si="11"/>
        <v>3.283582089552239</v>
      </c>
      <c r="G41" s="20">
        <f t="shared" si="12"/>
        <v>11.002485501242752</v>
      </c>
      <c r="H41" s="20">
        <f t="shared" si="13"/>
        <v>6.0977630488815242</v>
      </c>
      <c r="I41" s="20">
        <f t="shared" si="14"/>
        <v>4.9047224523612281</v>
      </c>
      <c r="J41" s="20">
        <f t="shared" si="15"/>
        <v>2.3777961888980945</v>
      </c>
      <c r="K41" s="20">
        <f t="shared" si="16"/>
        <v>7.2825186412593208</v>
      </c>
      <c r="L41" s="20">
        <f t="shared" si="17"/>
        <v>4.9047224523612263</v>
      </c>
      <c r="M41" s="20">
        <f t="shared" si="18"/>
        <v>10.149253731343284</v>
      </c>
      <c r="N41" s="20">
        <f t="shared" si="19"/>
        <v>6.8656716417910442</v>
      </c>
      <c r="O41" s="20">
        <f t="shared" si="20"/>
        <v>3.2835820895522403</v>
      </c>
      <c r="P41" s="20">
        <f t="shared" si="21"/>
        <v>3.1343283582089558</v>
      </c>
      <c r="Q41" s="20">
        <f t="shared" si="22"/>
        <v>6.4179104477611935</v>
      </c>
      <c r="R41" s="20">
        <f t="shared" si="23"/>
        <v>3.2835820895522376</v>
      </c>
      <c r="S41" s="15">
        <f t="shared" si="24"/>
        <v>24.391052195526097</v>
      </c>
    </row>
    <row r="42" spans="2:19" x14ac:dyDescent="0.35">
      <c r="B42" s="21">
        <f t="shared" si="7"/>
        <v>30.488815244407622</v>
      </c>
      <c r="C42" s="21">
        <f t="shared" si="8"/>
        <v>34.328358208955223</v>
      </c>
      <c r="D42" s="21">
        <f t="shared" si="9"/>
        <v>27.462686567164177</v>
      </c>
      <c r="E42" s="21">
        <f t="shared" si="10"/>
        <v>4.9047224523612272</v>
      </c>
      <c r="F42" s="21">
        <f t="shared" si="11"/>
        <v>3.283582089552239</v>
      </c>
      <c r="G42" s="20">
        <f t="shared" si="12"/>
        <v>11.002485501242752</v>
      </c>
      <c r="H42" s="20">
        <f t="shared" si="13"/>
        <v>6.0977630488815242</v>
      </c>
      <c r="I42" s="20">
        <f t="shared" si="14"/>
        <v>4.9047224523612281</v>
      </c>
      <c r="J42" s="20">
        <f t="shared" si="15"/>
        <v>2.3777961888980945</v>
      </c>
      <c r="K42" s="20">
        <f t="shared" si="16"/>
        <v>7.2825186412593208</v>
      </c>
      <c r="L42" s="20">
        <f t="shared" si="17"/>
        <v>4.9047224523612263</v>
      </c>
      <c r="M42" s="20">
        <f t="shared" si="18"/>
        <v>10.149253731343284</v>
      </c>
      <c r="N42" s="20">
        <f t="shared" si="19"/>
        <v>6.8656716417910442</v>
      </c>
      <c r="O42" s="20">
        <f t="shared" si="20"/>
        <v>3.2835820895522403</v>
      </c>
      <c r="P42" s="20">
        <f t="shared" si="21"/>
        <v>3.1343283582089558</v>
      </c>
      <c r="Q42" s="20">
        <f t="shared" si="22"/>
        <v>6.4179104477611935</v>
      </c>
      <c r="R42" s="20">
        <f t="shared" si="23"/>
        <v>3.2835820895522376</v>
      </c>
      <c r="S42" s="15">
        <f t="shared" si="24"/>
        <v>24.391052195526097</v>
      </c>
    </row>
  </sheetData>
  <pageMargins left="0.7" right="0.7" top="0.75" bottom="0.75" header="0.3" footer="0.3"/>
  <pageSetup orientation="portrait" horizontalDpi="1200" verticalDpi="1200" r:id="rId1"/>
  <headerFooter>
    <oddHeader>&amp;L&amp;"Aptos"&amp;11&amp;K000000 NONCONFIDENTIAL // FRSONLY&amp;1#_x000D_</oddHeader>
  </headerFooter>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EA13558-E2E8-4A9A-A073-FB8563D8D1BE}">
  <dimension ref="A1:B61"/>
  <sheetViews>
    <sheetView workbookViewId="0">
      <selection activeCell="A52" sqref="A52:A59"/>
    </sheetView>
  </sheetViews>
  <sheetFormatPr defaultRowHeight="14.5" x14ac:dyDescent="0.35"/>
  <sheetData>
    <row r="1" spans="1:2" x14ac:dyDescent="0.35">
      <c r="A1" t="s">
        <v>78</v>
      </c>
      <c r="B1" t="s">
        <v>157</v>
      </c>
    </row>
    <row r="2" spans="1:2" x14ac:dyDescent="0.35">
      <c r="A2" t="str">
        <f>Baseline!A70</f>
        <v>AL</v>
      </c>
      <c r="B2">
        <f>Baseline!R70</f>
        <v>0.62993400977315872</v>
      </c>
    </row>
    <row r="3" spans="1:2" x14ac:dyDescent="0.35">
      <c r="A3" t="str">
        <f>Baseline!A71</f>
        <v>AK</v>
      </c>
      <c r="B3">
        <f>Baseline!R71</f>
        <v>3.8387716402255023E-2</v>
      </c>
    </row>
    <row r="4" spans="1:2" x14ac:dyDescent="0.35">
      <c r="A4" t="str">
        <f>Baseline!A72</f>
        <v>AZ</v>
      </c>
      <c r="B4">
        <f>Baseline!R72</f>
        <v>0.144347508824616</v>
      </c>
    </row>
    <row r="5" spans="1:2" x14ac:dyDescent="0.35">
      <c r="A5" t="str">
        <f>Baseline!A73</f>
        <v>AR</v>
      </c>
      <c r="B5">
        <f>Baseline!R73</f>
        <v>0.74125889561731384</v>
      </c>
    </row>
    <row r="6" spans="1:2" x14ac:dyDescent="0.35">
      <c r="A6" t="str">
        <f>Baseline!A74</f>
        <v>CA</v>
      </c>
      <c r="B6">
        <f>Baseline!R74</f>
        <v>-0.16745472786139359</v>
      </c>
    </row>
    <row r="7" spans="1:2" x14ac:dyDescent="0.35">
      <c r="A7" t="str">
        <f>Baseline!A75</f>
        <v>CO</v>
      </c>
      <c r="B7">
        <f>Baseline!R75</f>
        <v>0.16399995265530265</v>
      </c>
    </row>
    <row r="8" spans="1:2" x14ac:dyDescent="0.35">
      <c r="A8" t="str">
        <f>Baseline!A76</f>
        <v>CT</v>
      </c>
      <c r="B8">
        <f>Baseline!R76</f>
        <v>-0.14875789920285598</v>
      </c>
    </row>
    <row r="9" spans="1:2" x14ac:dyDescent="0.35">
      <c r="A9" t="str">
        <f>Baseline!A77</f>
        <v>DE</v>
      </c>
      <c r="B9">
        <f>Baseline!R77</f>
        <v>-0.19327827341868442</v>
      </c>
    </row>
    <row r="10" spans="1:2" x14ac:dyDescent="0.35">
      <c r="A10" t="str">
        <f>Baseline!A78</f>
        <v>FL</v>
      </c>
      <c r="B10">
        <f>Baseline!R78</f>
        <v>-0.17343019403917026</v>
      </c>
    </row>
    <row r="11" spans="1:2" x14ac:dyDescent="0.35">
      <c r="A11" t="str">
        <f>Baseline!A79</f>
        <v>GA</v>
      </c>
      <c r="B11">
        <f>Baseline!R79</f>
        <v>-3.2302349998403201E-3</v>
      </c>
    </row>
    <row r="12" spans="1:2" x14ac:dyDescent="0.35">
      <c r="A12" t="str">
        <f>Baseline!A80</f>
        <v>HI</v>
      </c>
      <c r="B12">
        <f>Baseline!R80</f>
        <v>1.6777116053035002E-2</v>
      </c>
    </row>
    <row r="13" spans="1:2" x14ac:dyDescent="0.35">
      <c r="A13" t="str">
        <f>Baseline!A81</f>
        <v>ID</v>
      </c>
      <c r="B13">
        <f>Baseline!R81</f>
        <v>0.66105369206770348</v>
      </c>
    </row>
    <row r="14" spans="1:2" x14ac:dyDescent="0.35">
      <c r="A14" t="str">
        <f>Baseline!A82</f>
        <v>IL</v>
      </c>
      <c r="B14">
        <f>Baseline!R82</f>
        <v>0.14116213095300978</v>
      </c>
    </row>
    <row r="15" spans="1:2" x14ac:dyDescent="0.35">
      <c r="A15" t="str">
        <f>Baseline!A83</f>
        <v>IN</v>
      </c>
      <c r="B15">
        <f>Baseline!R83</f>
        <v>0.68094062322732185</v>
      </c>
    </row>
    <row r="16" spans="1:2" x14ac:dyDescent="0.35">
      <c r="A16" t="str">
        <f>Baseline!A84</f>
        <v>IA</v>
      </c>
      <c r="B16">
        <f>Baseline!R84</f>
        <v>0.8226516270804396</v>
      </c>
    </row>
    <row r="17" spans="1:2" x14ac:dyDescent="0.35">
      <c r="A17" t="str">
        <f>Baseline!A85</f>
        <v>KS</v>
      </c>
      <c r="B17">
        <f>Baseline!R85</f>
        <v>0.54340451469876427</v>
      </c>
    </row>
    <row r="18" spans="1:2" x14ac:dyDescent="0.35">
      <c r="A18" t="str">
        <f>Baseline!A86</f>
        <v>KY</v>
      </c>
      <c r="B18">
        <f>Baseline!R86</f>
        <v>0.44553768584645326</v>
      </c>
    </row>
    <row r="19" spans="1:2" x14ac:dyDescent="0.35">
      <c r="A19" t="str">
        <f>Baseline!A87</f>
        <v>LA</v>
      </c>
      <c r="B19">
        <f>Baseline!R87</f>
        <v>0.16199105228533739</v>
      </c>
    </row>
    <row r="20" spans="1:2" x14ac:dyDescent="0.35">
      <c r="A20" t="str">
        <f>Baseline!A88</f>
        <v>ME</v>
      </c>
      <c r="B20">
        <f>Baseline!R88</f>
        <v>0.64171343206336218</v>
      </c>
    </row>
    <row r="21" spans="1:2" x14ac:dyDescent="0.35">
      <c r="A21" t="str">
        <f>Baseline!A89</f>
        <v>MD</v>
      </c>
      <c r="B21">
        <f>Baseline!R89</f>
        <v>-0.15612805669533714</v>
      </c>
    </row>
    <row r="22" spans="1:2" x14ac:dyDescent="0.35">
      <c r="A22" t="str">
        <f>Baseline!A90</f>
        <v>MA</v>
      </c>
      <c r="B22">
        <f>Baseline!R90</f>
        <v>-0.11167251157120361</v>
      </c>
    </row>
    <row r="23" spans="1:2" x14ac:dyDescent="0.35">
      <c r="A23" t="str">
        <f>Baseline!A91</f>
        <v>MI</v>
      </c>
      <c r="B23">
        <f>Baseline!R91</f>
        <v>0.2295171232669091</v>
      </c>
    </row>
    <row r="24" spans="1:2" x14ac:dyDescent="0.35">
      <c r="A24" t="str">
        <f>Baseline!A92</f>
        <v>MN</v>
      </c>
      <c r="B24">
        <f>Baseline!R92</f>
        <v>0.36160321956462127</v>
      </c>
    </row>
    <row r="25" spans="1:2" x14ac:dyDescent="0.35">
      <c r="A25" t="str">
        <f>Baseline!A93</f>
        <v>MS</v>
      </c>
      <c r="B25">
        <f>Baseline!R93</f>
        <v>1.092632534210658</v>
      </c>
    </row>
    <row r="26" spans="1:2" x14ac:dyDescent="0.35">
      <c r="A26" t="str">
        <f>Baseline!A94</f>
        <v>MO</v>
      </c>
      <c r="B26">
        <f>Baseline!R94</f>
        <v>0.34534288568544014</v>
      </c>
    </row>
    <row r="27" spans="1:2" x14ac:dyDescent="0.35">
      <c r="A27" t="str">
        <f>Baseline!A95</f>
        <v>MT</v>
      </c>
      <c r="B27">
        <f>Baseline!R95</f>
        <v>0.7715426185860963</v>
      </c>
    </row>
    <row r="28" spans="1:2" x14ac:dyDescent="0.35">
      <c r="A28" t="str">
        <f>Baseline!A96</f>
        <v>NE</v>
      </c>
      <c r="B28">
        <f>Baseline!R96</f>
        <v>0.59362034323466872</v>
      </c>
    </row>
    <row r="29" spans="1:2" x14ac:dyDescent="0.35">
      <c r="A29" t="str">
        <f>Baseline!A97</f>
        <v>NV</v>
      </c>
      <c r="B29">
        <f>Baseline!R97</f>
        <v>-3.9678603833692705E-2</v>
      </c>
    </row>
    <row r="30" spans="1:2" x14ac:dyDescent="0.35">
      <c r="A30" t="str">
        <f>Baseline!A98</f>
        <v>NH</v>
      </c>
      <c r="B30">
        <f>Baseline!R98</f>
        <v>0.5339674508503478</v>
      </c>
    </row>
    <row r="31" spans="1:2" x14ac:dyDescent="0.35">
      <c r="A31" t="str">
        <f>Baseline!A99</f>
        <v>NJ</v>
      </c>
      <c r="B31">
        <f>Baseline!R99</f>
        <v>-0.43101163347269988</v>
      </c>
    </row>
    <row r="32" spans="1:2" x14ac:dyDescent="0.35">
      <c r="A32" t="str">
        <f>Baseline!A100</f>
        <v>NM</v>
      </c>
      <c r="B32">
        <f>Baseline!R100</f>
        <v>0.37664827954770885</v>
      </c>
    </row>
    <row r="33" spans="1:2" x14ac:dyDescent="0.35">
      <c r="A33" t="str">
        <f>Baseline!A101</f>
        <v>NY</v>
      </c>
      <c r="B33">
        <f>Baseline!R101</f>
        <v>-0.56766569146269319</v>
      </c>
    </row>
    <row r="34" spans="1:2" x14ac:dyDescent="0.35">
      <c r="A34" t="str">
        <f>Baseline!A102</f>
        <v>NC</v>
      </c>
      <c r="B34">
        <f>Baseline!R102</f>
        <v>0.29471595998122879</v>
      </c>
    </row>
    <row r="35" spans="1:2" x14ac:dyDescent="0.35">
      <c r="A35" t="str">
        <f>Baseline!A103</f>
        <v>ND</v>
      </c>
      <c r="B35">
        <f>Baseline!R103</f>
        <v>0.82126065457366337</v>
      </c>
    </row>
    <row r="36" spans="1:2" x14ac:dyDescent="0.35">
      <c r="A36" t="str">
        <f>Baseline!A104</f>
        <v>OH</v>
      </c>
      <c r="B36">
        <f>Baseline!R104</f>
        <v>0.42433530762560068</v>
      </c>
    </row>
    <row r="37" spans="1:2" x14ac:dyDescent="0.35">
      <c r="A37" t="str">
        <f>Baseline!A105</f>
        <v>OK</v>
      </c>
      <c r="B37">
        <f>Baseline!R105</f>
        <v>0.66252830334541102</v>
      </c>
    </row>
    <row r="38" spans="1:2" x14ac:dyDescent="0.35">
      <c r="A38" t="str">
        <f>Baseline!A106</f>
        <v>OR</v>
      </c>
      <c r="B38">
        <f>Baseline!R106</f>
        <v>0.19853347966538593</v>
      </c>
    </row>
    <row r="39" spans="1:2" x14ac:dyDescent="0.35">
      <c r="A39" t="str">
        <f>Baseline!A107</f>
        <v>PA</v>
      </c>
      <c r="B39">
        <f>Baseline!R107</f>
        <v>0.18795820332098145</v>
      </c>
    </row>
    <row r="40" spans="1:2" x14ac:dyDescent="0.35">
      <c r="A40" t="str">
        <f>Baseline!A108</f>
        <v>RI</v>
      </c>
      <c r="B40">
        <f>Baseline!R108</f>
        <v>0.20975361649462343</v>
      </c>
    </row>
    <row r="41" spans="1:2" x14ac:dyDescent="0.35">
      <c r="A41" t="str">
        <f>Baseline!A109</f>
        <v>SC</v>
      </c>
      <c r="B41">
        <f>Baseline!R109</f>
        <v>0.34670663754265973</v>
      </c>
    </row>
    <row r="42" spans="1:2" x14ac:dyDescent="0.35">
      <c r="A42" t="str">
        <f>Baseline!A110</f>
        <v>SD</v>
      </c>
      <c r="B42">
        <f>Baseline!R110</f>
        <v>0.89100678565525726</v>
      </c>
    </row>
    <row r="43" spans="1:2" x14ac:dyDescent="0.35">
      <c r="A43" t="str">
        <f>Baseline!A111</f>
        <v>TN</v>
      </c>
      <c r="B43">
        <f>Baseline!R111</f>
        <v>9.4073384171977636E-2</v>
      </c>
    </row>
    <row r="44" spans="1:2" x14ac:dyDescent="0.35">
      <c r="A44" t="str">
        <f>Baseline!A112</f>
        <v>TX</v>
      </c>
      <c r="B44">
        <f>Baseline!R112</f>
        <v>-2.5926369256978887E-2</v>
      </c>
    </row>
    <row r="45" spans="1:2" x14ac:dyDescent="0.35">
      <c r="A45" t="str">
        <f>Baseline!A113</f>
        <v>UT</v>
      </c>
      <c r="B45">
        <f>Baseline!R113</f>
        <v>0.33314855910031582</v>
      </c>
    </row>
    <row r="46" spans="1:2" x14ac:dyDescent="0.35">
      <c r="A46" t="str">
        <f>Baseline!A114</f>
        <v>VT</v>
      </c>
      <c r="B46">
        <f>Baseline!R114</f>
        <v>0.33277900926744763</v>
      </c>
    </row>
    <row r="47" spans="1:2" x14ac:dyDescent="0.35">
      <c r="A47" t="str">
        <f>Baseline!A115</f>
        <v>VA</v>
      </c>
      <c r="B47">
        <f>Baseline!R115</f>
        <v>-5.751183072275623E-2</v>
      </c>
    </row>
    <row r="48" spans="1:2" x14ac:dyDescent="0.35">
      <c r="A48" t="str">
        <f>Baseline!A116</f>
        <v>WA</v>
      </c>
      <c r="B48">
        <f>Baseline!R116</f>
        <v>-0.43611892066994784</v>
      </c>
    </row>
    <row r="49" spans="1:2" x14ac:dyDescent="0.35">
      <c r="A49" t="str">
        <f>Baseline!A117</f>
        <v>WV</v>
      </c>
      <c r="B49">
        <f>Baseline!R117</f>
        <v>0.60298227317296949</v>
      </c>
    </row>
    <row r="50" spans="1:2" x14ac:dyDescent="0.35">
      <c r="A50" t="str">
        <f>Baseline!A118</f>
        <v>WI</v>
      </c>
      <c r="B50">
        <f>Baseline!R118</f>
        <v>0.75328127351124152</v>
      </c>
    </row>
    <row r="51" spans="1:2" x14ac:dyDescent="0.35">
      <c r="A51" t="str">
        <f>Baseline!A119</f>
        <v>WY</v>
      </c>
      <c r="B51">
        <f>Baseline!R119</f>
        <v>0.57514915623109175</v>
      </c>
    </row>
    <row r="52" spans="1:2" x14ac:dyDescent="0.35">
      <c r="A52" t="str">
        <f>Baseline!A120</f>
        <v>EUR</v>
      </c>
      <c r="B52">
        <f>Baseline!R120</f>
        <v>-3.9640304612209576E-2</v>
      </c>
    </row>
    <row r="53" spans="1:2" x14ac:dyDescent="0.35">
      <c r="A53" t="str">
        <f>Baseline!A121</f>
        <v>BRA</v>
      </c>
      <c r="B53">
        <f>Baseline!R121</f>
        <v>-0.14617591238783589</v>
      </c>
    </row>
    <row r="54" spans="1:2" x14ac:dyDescent="0.35">
      <c r="A54" t="str">
        <f>Baseline!A122</f>
        <v>CAN</v>
      </c>
      <c r="B54">
        <f>Baseline!R122</f>
        <v>-0.28660112810632299</v>
      </c>
    </row>
    <row r="55" spans="1:2" x14ac:dyDescent="0.35">
      <c r="A55" t="str">
        <f>Baseline!A123</f>
        <v>CHN</v>
      </c>
      <c r="B55">
        <f>Baseline!R123</f>
        <v>-0.17763066633635916</v>
      </c>
    </row>
    <row r="56" spans="1:2" x14ac:dyDescent="0.35">
      <c r="A56" t="str">
        <f>Baseline!A124</f>
        <v>IND</v>
      </c>
      <c r="B56">
        <f>Baseline!R124</f>
        <v>7.9972585091692139E-2</v>
      </c>
    </row>
    <row r="57" spans="1:2" x14ac:dyDescent="0.35">
      <c r="A57" t="str">
        <f>Baseline!A125</f>
        <v>JPN</v>
      </c>
      <c r="B57">
        <f>Baseline!R125</f>
        <v>-9.4183256284186001E-2</v>
      </c>
    </row>
    <row r="58" spans="1:2" x14ac:dyDescent="0.35">
      <c r="A58" t="str">
        <f>Baseline!A126</f>
        <v>KOR</v>
      </c>
      <c r="B58">
        <f>Baseline!R126</f>
        <v>-0.203222122811475</v>
      </c>
    </row>
    <row r="59" spans="1:2" x14ac:dyDescent="0.35">
      <c r="A59" t="str">
        <f>Baseline!A127</f>
        <v>MEX</v>
      </c>
      <c r="B59">
        <f>Baseline!R127</f>
        <v>-0.48952629219130017</v>
      </c>
    </row>
    <row r="60" spans="1:2" x14ac:dyDescent="0.35">
      <c r="A60" t="str">
        <f>Baseline!A128</f>
        <v>ROW</v>
      </c>
      <c r="B60">
        <f>Baseline!R128</f>
        <v>-8.3229837122189565E-2</v>
      </c>
    </row>
    <row r="61" spans="1:2" x14ac:dyDescent="0.35">
      <c r="A61" t="str">
        <f>Baseline!A129</f>
        <v>USA</v>
      </c>
      <c r="B61">
        <f>Baseline!R129</f>
        <v>5.0712804387309518E-2</v>
      </c>
    </row>
  </sheetData>
  <pageMargins left="0.7" right="0.7" top="0.75" bottom="0.75" header="0.3" footer="0.3"/>
  <pageSetup orientation="portrait" horizontalDpi="1200" verticalDpi="1200" r:id="rId1"/>
  <headerFooter>
    <oddHeader>&amp;L&amp;"Aptos"&amp;11&amp;K000000 NONCONFIDENTIAL // FRSONLY&amp;1#_x000D_</oddHeader>
  </headerFooter>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BFF2452-5CFE-47F1-9256-B48113399809}">
  <dimension ref="A1:AF120"/>
  <sheetViews>
    <sheetView zoomScaleNormal="100" workbookViewId="0">
      <selection activeCell="I3" sqref="I3"/>
    </sheetView>
  </sheetViews>
  <sheetFormatPr defaultRowHeight="14.5" x14ac:dyDescent="0.35"/>
  <cols>
    <col min="2" max="2" width="31.1796875" customWidth="1"/>
    <col min="21" max="21" width="12.26953125" bestFit="1" customWidth="1"/>
    <col min="26" max="28" width="0" hidden="1" customWidth="1"/>
    <col min="29" max="29" width="10.1796875" hidden="1" customWidth="1"/>
    <col min="30" max="33" width="0" hidden="1" customWidth="1"/>
  </cols>
  <sheetData>
    <row r="1" spans="1:32" x14ac:dyDescent="0.35">
      <c r="A1" s="1" t="s">
        <v>85</v>
      </c>
      <c r="T1" s="1"/>
      <c r="AB1" t="s">
        <v>90</v>
      </c>
      <c r="AC1" t="s">
        <v>89</v>
      </c>
      <c r="AD1" t="s">
        <v>88</v>
      </c>
    </row>
    <row r="2" spans="1:32" x14ac:dyDescent="0.35">
      <c r="B2" s="1" t="s">
        <v>86</v>
      </c>
      <c r="Q2" s="7"/>
      <c r="Z2" s="2" t="s">
        <v>158</v>
      </c>
      <c r="AA2" s="2" t="s">
        <v>159</v>
      </c>
      <c r="AB2" t="s">
        <v>160</v>
      </c>
      <c r="AC2" t="s">
        <v>161</v>
      </c>
      <c r="AD2" t="s">
        <v>162</v>
      </c>
      <c r="AE2" t="s">
        <v>163</v>
      </c>
      <c r="AF2" t="s">
        <v>164</v>
      </c>
    </row>
    <row r="3" spans="1:32" x14ac:dyDescent="0.35">
      <c r="C3" t="s">
        <v>90</v>
      </c>
      <c r="D3" t="s">
        <v>89</v>
      </c>
      <c r="E3" t="s">
        <v>88</v>
      </c>
      <c r="F3" t="s">
        <v>165</v>
      </c>
      <c r="G3" t="s">
        <v>166</v>
      </c>
      <c r="H3" t="s">
        <v>149</v>
      </c>
      <c r="I3" t="s">
        <v>167</v>
      </c>
      <c r="J3" t="s">
        <v>168</v>
      </c>
      <c r="K3" t="s">
        <v>169</v>
      </c>
      <c r="L3" t="s">
        <v>170</v>
      </c>
      <c r="Q3" s="8" t="s">
        <v>87</v>
      </c>
      <c r="T3" s="3"/>
      <c r="U3" s="3"/>
      <c r="V3" s="3"/>
      <c r="Z3" t="s">
        <v>171</v>
      </c>
      <c r="AB3" t="s">
        <v>172</v>
      </c>
      <c r="AC3" t="s">
        <v>173</v>
      </c>
      <c r="AD3" t="s">
        <v>174</v>
      </c>
      <c r="AE3" t="s">
        <v>175</v>
      </c>
      <c r="AF3" t="s">
        <v>176</v>
      </c>
    </row>
    <row r="4" spans="1:32" x14ac:dyDescent="0.35">
      <c r="B4" t="s">
        <v>177</v>
      </c>
      <c r="C4">
        <f>Baseline!$R$129</f>
        <v>5.0712804387309518E-2</v>
      </c>
      <c r="D4">
        <f>Baseline!$R$127</f>
        <v>-0.48952629219130017</v>
      </c>
      <c r="E4">
        <f>Baseline!$R$122</f>
        <v>-0.28660112810632299</v>
      </c>
      <c r="F4">
        <f>Baseline!$R$120</f>
        <v>-3.9640304612209576E-2</v>
      </c>
      <c r="G4">
        <f>Baseline!$R$121</f>
        <v>-0.14617591238783589</v>
      </c>
      <c r="H4">
        <f>Baseline!$R$123</f>
        <v>-0.17763066633635916</v>
      </c>
      <c r="I4">
        <f>Baseline!$R$124</f>
        <v>7.9972585091692139E-2</v>
      </c>
      <c r="J4">
        <f>Baseline!$R$125</f>
        <v>-9.4183256284186001E-2</v>
      </c>
      <c r="K4">
        <f>Baseline!$R$126</f>
        <v>-0.203222122811475</v>
      </c>
      <c r="L4">
        <f>Baseline!$R$128</f>
        <v>-8.3229837122189565E-2</v>
      </c>
      <c r="Z4" t="s">
        <v>178</v>
      </c>
      <c r="AB4" t="s">
        <v>179</v>
      </c>
      <c r="AC4" t="s">
        <v>180</v>
      </c>
      <c r="AD4" t="s">
        <v>181</v>
      </c>
      <c r="AE4" t="s">
        <v>182</v>
      </c>
      <c r="AF4" t="s">
        <v>183</v>
      </c>
    </row>
    <row r="5" spans="1:32" x14ac:dyDescent="0.35">
      <c r="B5" t="s">
        <v>79</v>
      </c>
      <c r="C5">
        <f>Baseline!$S$129</f>
        <v>-0.38780618059367561</v>
      </c>
      <c r="D5">
        <f>Baseline!$S$127</f>
        <v>-0.43545415857016972</v>
      </c>
      <c r="E5">
        <f>Baseline!$S$122</f>
        <v>-0.30275986620007178</v>
      </c>
      <c r="F5">
        <f>Baseline!$S$120</f>
        <v>-3.6557797193494702E-2</v>
      </c>
      <c r="G5">
        <f>Baseline!$S$121</f>
        <v>-0.12553747294062861</v>
      </c>
      <c r="H5">
        <f>Baseline!$S$123</f>
        <v>-0.16524867181180311</v>
      </c>
      <c r="I5">
        <f>Baseline!$S$124</f>
        <v>6.2840791388636186E-2</v>
      </c>
      <c r="J5">
        <f>Baseline!$S$125</f>
        <v>-9.236909502559193E-2</v>
      </c>
      <c r="K5">
        <f>Baseline!$S$126</f>
        <v>-0.18681984828476866</v>
      </c>
      <c r="L5">
        <f>Baseline!$S$128</f>
        <v>-8.0440253432669556E-2</v>
      </c>
      <c r="Z5" t="s">
        <v>184</v>
      </c>
      <c r="AB5" t="s">
        <v>185</v>
      </c>
      <c r="AC5" t="s">
        <v>185</v>
      </c>
      <c r="AD5" t="s">
        <v>185</v>
      </c>
      <c r="AE5" t="s">
        <v>186</v>
      </c>
      <c r="AF5" t="s">
        <v>186</v>
      </c>
    </row>
    <row r="6" spans="1:32" x14ac:dyDescent="0.35">
      <c r="B6" t="s">
        <v>80</v>
      </c>
      <c r="C6">
        <f>C4-C5</f>
        <v>0.43851898498098513</v>
      </c>
      <c r="D6">
        <f t="shared" ref="D6:L6" si="0">D4-D5</f>
        <v>-5.4072133621130447E-2</v>
      </c>
      <c r="E6">
        <f t="shared" si="0"/>
        <v>1.6158738093748792E-2</v>
      </c>
      <c r="F6">
        <f t="shared" si="0"/>
        <v>-3.0825074187148735E-3</v>
      </c>
      <c r="G6">
        <f t="shared" si="0"/>
        <v>-2.063843944720728E-2</v>
      </c>
      <c r="H6">
        <f t="shared" si="0"/>
        <v>-1.2381994524556045E-2</v>
      </c>
      <c r="I6">
        <f t="shared" si="0"/>
        <v>1.7131793703055953E-2</v>
      </c>
      <c r="J6">
        <f t="shared" si="0"/>
        <v>-1.8141612585940714E-3</v>
      </c>
      <c r="K6">
        <f t="shared" si="0"/>
        <v>-1.640227452670634E-2</v>
      </c>
      <c r="L6">
        <f t="shared" si="0"/>
        <v>-2.7895836895200088E-3</v>
      </c>
      <c r="Z6" t="s">
        <v>187</v>
      </c>
      <c r="AB6" t="s">
        <v>188</v>
      </c>
      <c r="AC6" t="s">
        <v>189</v>
      </c>
      <c r="AD6" t="s">
        <v>190</v>
      </c>
      <c r="AE6" t="s">
        <v>191</v>
      </c>
      <c r="AF6" t="s">
        <v>192</v>
      </c>
    </row>
    <row r="7" spans="1:32" x14ac:dyDescent="0.35">
      <c r="Z7" t="s">
        <v>193</v>
      </c>
      <c r="AB7" t="s">
        <v>194</v>
      </c>
      <c r="AC7" t="s">
        <v>195</v>
      </c>
      <c r="AD7" t="s">
        <v>194</v>
      </c>
      <c r="AE7" t="s">
        <v>195</v>
      </c>
      <c r="AF7" t="s">
        <v>195</v>
      </c>
    </row>
    <row r="8" spans="1:32" x14ac:dyDescent="0.35">
      <c r="Z8" t="s">
        <v>196</v>
      </c>
      <c r="AB8" t="s">
        <v>197</v>
      </c>
      <c r="AC8" t="s">
        <v>198</v>
      </c>
      <c r="AD8" t="s">
        <v>199</v>
      </c>
      <c r="AE8" t="s">
        <v>200</v>
      </c>
      <c r="AF8" t="s">
        <v>201</v>
      </c>
    </row>
    <row r="9" spans="1:32" x14ac:dyDescent="0.35">
      <c r="A9" s="1" t="s">
        <v>85</v>
      </c>
      <c r="Z9" t="s">
        <v>202</v>
      </c>
      <c r="AB9" t="s">
        <v>203</v>
      </c>
      <c r="AC9" t="s">
        <v>203</v>
      </c>
      <c r="AD9" t="s">
        <v>203</v>
      </c>
      <c r="AE9" t="s">
        <v>204</v>
      </c>
      <c r="AF9" t="s">
        <v>204</v>
      </c>
    </row>
    <row r="10" spans="1:32" x14ac:dyDescent="0.35">
      <c r="A10" s="1" t="s">
        <v>205</v>
      </c>
      <c r="Z10" t="s">
        <v>206</v>
      </c>
      <c r="AB10" t="s">
        <v>207</v>
      </c>
      <c r="AC10" t="s">
        <v>208</v>
      </c>
      <c r="AD10" t="s">
        <v>208</v>
      </c>
      <c r="AE10" t="s">
        <v>209</v>
      </c>
      <c r="AF10" t="s">
        <v>209</v>
      </c>
    </row>
    <row r="11" spans="1:32" x14ac:dyDescent="0.35">
      <c r="B11" s="1" t="s">
        <v>210</v>
      </c>
      <c r="Z11" t="s">
        <v>211</v>
      </c>
      <c r="AB11" t="s">
        <v>212</v>
      </c>
      <c r="AC11" t="s">
        <v>213</v>
      </c>
      <c r="AD11" t="s">
        <v>213</v>
      </c>
      <c r="AE11" t="s">
        <v>214</v>
      </c>
      <c r="AF11" t="s">
        <v>214</v>
      </c>
    </row>
    <row r="12" spans="1:32" x14ac:dyDescent="0.35">
      <c r="B12" s="1" t="s">
        <v>215</v>
      </c>
      <c r="Q12" s="7"/>
      <c r="Z12" t="s">
        <v>216</v>
      </c>
      <c r="AB12" t="s">
        <v>217</v>
      </c>
      <c r="AC12" t="s">
        <v>218</v>
      </c>
      <c r="AD12" t="s">
        <v>219</v>
      </c>
      <c r="AE12" t="s">
        <v>220</v>
      </c>
      <c r="AF12" t="s">
        <v>221</v>
      </c>
    </row>
    <row r="13" spans="1:32" x14ac:dyDescent="0.35">
      <c r="C13" t="str">
        <f t="shared" ref="C13:L13" si="1">C3</f>
        <v>USA</v>
      </c>
      <c r="D13" t="str">
        <f t="shared" si="1"/>
        <v>MEX</v>
      </c>
      <c r="E13" t="str">
        <f t="shared" si="1"/>
        <v>CAN</v>
      </c>
      <c r="F13" t="str">
        <f t="shared" si="1"/>
        <v>EUR</v>
      </c>
      <c r="G13" t="str">
        <f t="shared" si="1"/>
        <v>BRA</v>
      </c>
      <c r="H13" t="str">
        <f t="shared" si="1"/>
        <v>CHN</v>
      </c>
      <c r="I13" t="str">
        <f t="shared" si="1"/>
        <v>IND</v>
      </c>
      <c r="J13" t="str">
        <f t="shared" si="1"/>
        <v>JPN</v>
      </c>
      <c r="K13" t="str">
        <f t="shared" si="1"/>
        <v>KOR</v>
      </c>
      <c r="L13" t="str">
        <f t="shared" si="1"/>
        <v>ROW</v>
      </c>
      <c r="Q13" s="8" t="s">
        <v>222</v>
      </c>
      <c r="Z13" t="s">
        <v>223</v>
      </c>
      <c r="AB13" t="s">
        <v>224</v>
      </c>
      <c r="AC13" t="s">
        <v>225</v>
      </c>
      <c r="AD13" t="s">
        <v>226</v>
      </c>
      <c r="AE13" t="s">
        <v>227</v>
      </c>
      <c r="AF13" t="s">
        <v>228</v>
      </c>
    </row>
    <row r="14" spans="1:32" x14ac:dyDescent="0.35">
      <c r="B14" t="s">
        <v>177</v>
      </c>
      <c r="C14">
        <f>Scenario_1!$R$129</f>
        <v>8.570806596965852E-2</v>
      </c>
      <c r="D14">
        <f>Scenario_1!$R$127</f>
        <v>-0.86115880414769919</v>
      </c>
      <c r="E14">
        <f>Scenario_1!$R$122</f>
        <v>-0.67606052008493123</v>
      </c>
      <c r="F14">
        <f>Scenario_1!$R$120</f>
        <v>-3.602632830252972E-2</v>
      </c>
      <c r="G14">
        <f>Scenario_1!$R$121</f>
        <v>-0.1443810474961893</v>
      </c>
      <c r="H14">
        <f>Scenario_1!$R$123</f>
        <v>-0.17910487722812007</v>
      </c>
      <c r="I14">
        <f>Scenario_1!$R$124</f>
        <v>8.3779208617063006E-2</v>
      </c>
      <c r="J14">
        <f>Scenario_1!$R$125</f>
        <v>-8.9647733502040694E-2</v>
      </c>
      <c r="K14">
        <f>Scenario_1!$R$126</f>
        <v>-0.19830058039911336</v>
      </c>
      <c r="L14">
        <f>Scenario_1!$R$128</f>
        <v>-8.7951130585750548E-2</v>
      </c>
      <c r="Z14" t="s">
        <v>229</v>
      </c>
      <c r="AB14" t="s">
        <v>230</v>
      </c>
      <c r="AC14" t="s">
        <v>231</v>
      </c>
      <c r="AD14" t="s">
        <v>232</v>
      </c>
      <c r="AE14" t="s">
        <v>231</v>
      </c>
      <c r="AF14" t="s">
        <v>232</v>
      </c>
    </row>
    <row r="15" spans="1:32" x14ac:dyDescent="0.35">
      <c r="B15" t="s">
        <v>79</v>
      </c>
      <c r="C15">
        <f>Scenario_1!$S$129</f>
        <v>-0.4190246312731955</v>
      </c>
      <c r="D15">
        <f>Scenario_1!$S$127</f>
        <v>-0.78752652119918953</v>
      </c>
      <c r="E15">
        <f>Scenario_1!$S$122</f>
        <v>-0.68847010761670935</v>
      </c>
      <c r="F15">
        <f>Scenario_1!$S$120</f>
        <v>-3.2731354080174718E-2</v>
      </c>
      <c r="G15">
        <f>Scenario_1!$S$121</f>
        <v>-0.1237429624924435</v>
      </c>
      <c r="H15">
        <f>Scenario_1!$S$123</f>
        <v>-0.16642790019560641</v>
      </c>
      <c r="I15">
        <f>Scenario_1!$S$124</f>
        <v>6.6648042823185843E-2</v>
      </c>
      <c r="J15">
        <f>Scenario_1!$S$125</f>
        <v>-8.7833647576114199E-2</v>
      </c>
      <c r="K15">
        <f>Scenario_1!$S$126</f>
        <v>-0.18353926424241299</v>
      </c>
      <c r="L15">
        <f>Scenario_1!$S$128</f>
        <v>-8.5161435335798105E-2</v>
      </c>
      <c r="Z15" t="s">
        <v>233</v>
      </c>
      <c r="AA15" s="4">
        <v>44196</v>
      </c>
      <c r="AB15" s="3">
        <v>13596.9</v>
      </c>
      <c r="AC15" s="5">
        <v>14802.305025</v>
      </c>
      <c r="AD15" s="5">
        <v>1179.086</v>
      </c>
      <c r="AE15" s="6">
        <v>21.485608333333335</v>
      </c>
      <c r="AF15" s="6">
        <v>1.3413583333333334</v>
      </c>
    </row>
    <row r="16" spans="1:32" x14ac:dyDescent="0.35">
      <c r="B16" t="s">
        <v>80</v>
      </c>
      <c r="C16">
        <f t="shared" ref="C16:L16" si="2">C14-C15</f>
        <v>0.50473269724285408</v>
      </c>
      <c r="D16">
        <f t="shared" si="2"/>
        <v>-7.3632282948509653E-2</v>
      </c>
      <c r="E16">
        <f t="shared" si="2"/>
        <v>1.2409587531778121E-2</v>
      </c>
      <c r="F16">
        <f t="shared" si="2"/>
        <v>-3.2949742223550016E-3</v>
      </c>
      <c r="G16">
        <f t="shared" si="2"/>
        <v>-2.0638085003745796E-2</v>
      </c>
      <c r="H16">
        <f t="shared" si="2"/>
        <v>-1.2676977032513664E-2</v>
      </c>
      <c r="I16">
        <f t="shared" si="2"/>
        <v>1.7131165793877162E-2</v>
      </c>
      <c r="J16">
        <f t="shared" si="2"/>
        <v>-1.8140859259264952E-3</v>
      </c>
      <c r="K16">
        <f t="shared" si="2"/>
        <v>-1.4761316156700371E-2</v>
      </c>
      <c r="L16">
        <f t="shared" si="2"/>
        <v>-2.7896952499524424E-3</v>
      </c>
      <c r="Z16" t="s">
        <v>234</v>
      </c>
      <c r="AA16" s="4">
        <v>44561</v>
      </c>
      <c r="AB16" s="3">
        <v>14792.400000000001</v>
      </c>
      <c r="AC16" s="5">
        <v>16073.654825000001</v>
      </c>
      <c r="AD16" s="5">
        <v>1248.8050000000001</v>
      </c>
      <c r="AE16" s="6">
        <v>20.272408333333335</v>
      </c>
      <c r="AF16" s="6">
        <v>1.253583333333333</v>
      </c>
    </row>
    <row r="17" spans="1:32" x14ac:dyDescent="0.35">
      <c r="Z17" t="s">
        <v>235</v>
      </c>
      <c r="AA17" s="4">
        <v>44926</v>
      </c>
      <c r="AB17" s="3">
        <v>15236.9</v>
      </c>
      <c r="AC17" s="5">
        <v>16849.398700000002</v>
      </c>
      <c r="AD17" s="5">
        <v>1333.269</v>
      </c>
      <c r="AE17" s="6">
        <v>20.12735</v>
      </c>
      <c r="AF17" s="6">
        <v>1.301725</v>
      </c>
    </row>
    <row r="18" spans="1:32" x14ac:dyDescent="0.35">
      <c r="Z18" t="s">
        <v>236</v>
      </c>
      <c r="AA18" s="4">
        <v>45291</v>
      </c>
      <c r="AB18" s="3">
        <v>15627.8</v>
      </c>
      <c r="AC18" s="5">
        <v>17550.773949999999</v>
      </c>
      <c r="AD18" s="5">
        <v>1362.239</v>
      </c>
      <c r="AE18" s="6">
        <v>17.758716666666665</v>
      </c>
      <c r="AF18" s="6">
        <v>1.3491749999999998</v>
      </c>
    </row>
    <row r="19" spans="1:32" x14ac:dyDescent="0.35">
      <c r="A19" s="1" t="s">
        <v>85</v>
      </c>
      <c r="Z19" t="s">
        <v>237</v>
      </c>
      <c r="AA19" s="4">
        <v>45657</v>
      </c>
      <c r="AB19" s="3">
        <v>16088.5</v>
      </c>
      <c r="AC19" s="5">
        <v>17971.590799999998</v>
      </c>
      <c r="AD19" s="5">
        <v>1391.5830000000001</v>
      </c>
      <c r="AE19" s="6">
        <v>18.304858333333339</v>
      </c>
      <c r="AF19" s="6">
        <v>1.3699749999999999</v>
      </c>
    </row>
    <row r="20" spans="1:32" x14ac:dyDescent="0.35">
      <c r="A20" s="1" t="s">
        <v>238</v>
      </c>
      <c r="Z20" t="s">
        <v>239</v>
      </c>
      <c r="AA20" s="4">
        <v>46022</v>
      </c>
      <c r="AB20" s="3">
        <v>16511.2</v>
      </c>
      <c r="AC20" s="5">
        <v>18200.441824999998</v>
      </c>
      <c r="AD20" s="5">
        <v>1424.1659999999999</v>
      </c>
      <c r="AE20" s="6">
        <v>19.237508333333334</v>
      </c>
      <c r="AF20" s="6">
        <v>1.3976749999999998</v>
      </c>
    </row>
    <row r="21" spans="1:32" x14ac:dyDescent="0.35">
      <c r="B21" s="1" t="s">
        <v>240</v>
      </c>
      <c r="Q21" s="7"/>
    </row>
    <row r="22" spans="1:32" x14ac:dyDescent="0.35">
      <c r="C22" t="str">
        <f t="shared" ref="C22:L22" si="3">C3</f>
        <v>USA</v>
      </c>
      <c r="D22" t="str">
        <f t="shared" si="3"/>
        <v>MEX</v>
      </c>
      <c r="E22" t="str">
        <f t="shared" si="3"/>
        <v>CAN</v>
      </c>
      <c r="F22" t="str">
        <f t="shared" si="3"/>
        <v>EUR</v>
      </c>
      <c r="G22" t="str">
        <f t="shared" si="3"/>
        <v>BRA</v>
      </c>
      <c r="H22" t="str">
        <f t="shared" si="3"/>
        <v>CHN</v>
      </c>
      <c r="I22" t="str">
        <f t="shared" si="3"/>
        <v>IND</v>
      </c>
      <c r="J22" t="str">
        <f t="shared" si="3"/>
        <v>JPN</v>
      </c>
      <c r="K22" t="str">
        <f t="shared" si="3"/>
        <v>KOR</v>
      </c>
      <c r="L22" t="str">
        <f t="shared" si="3"/>
        <v>ROW</v>
      </c>
      <c r="Q22" s="8" t="s">
        <v>241</v>
      </c>
    </row>
    <row r="23" spans="1:32" x14ac:dyDescent="0.35">
      <c r="B23" t="s">
        <v>177</v>
      </c>
      <c r="C23">
        <f>Scenario_2!$R$129</f>
        <v>-0.7557198318443703</v>
      </c>
      <c r="D23">
        <f>Scenario_2!$R$127</f>
        <v>-1.1019075710718695</v>
      </c>
      <c r="E23">
        <f>Scenario_2!$R$122</f>
        <v>-1.3163858366241676</v>
      </c>
      <c r="F23">
        <f>Scenario_2!$R$120</f>
        <v>-9.5567290521003656E-2</v>
      </c>
      <c r="G23">
        <f>Scenario_2!$R$121</f>
        <v>-0.23326555287903616</v>
      </c>
      <c r="H23">
        <f>Scenario_2!$R$123</f>
        <v>-0.25018762377913006</v>
      </c>
      <c r="I23">
        <f>Scenario_2!$R$124</f>
        <v>4.3802432687556347E-2</v>
      </c>
      <c r="J23">
        <f>Scenario_2!$R$125</f>
        <v>-0.12208124508816809</v>
      </c>
      <c r="K23">
        <f>Scenario_2!$R$126</f>
        <v>-0.29020933461216813</v>
      </c>
      <c r="L23">
        <f>Scenario_2!$R$128</f>
        <v>-0.43988514025867786</v>
      </c>
      <c r="AA23" s="4"/>
      <c r="AB23" s="3"/>
      <c r="AC23" s="5"/>
      <c r="AD23" s="5"/>
      <c r="AE23" s="6"/>
      <c r="AF23" s="6"/>
    </row>
    <row r="24" spans="1:32" x14ac:dyDescent="0.35">
      <c r="B24" t="s">
        <v>79</v>
      </c>
      <c r="C24">
        <f>Scenario_2!$S$129</f>
        <v>-1.0179241247223469</v>
      </c>
      <c r="D24">
        <f>Scenario_2!$S$127</f>
        <v>-0.99704173617903302</v>
      </c>
      <c r="E24">
        <f>Scenario_2!$S$122</f>
        <v>-1.2895239064314461</v>
      </c>
      <c r="F24">
        <f>Scenario_2!$S$120</f>
        <v>-8.2699238036324951E-2</v>
      </c>
      <c r="G24">
        <f>Scenario_2!$S$121</f>
        <v>-0.1937529134426601</v>
      </c>
      <c r="H24">
        <f>Scenario_2!$S$123</f>
        <v>-0.22894698776979963</v>
      </c>
      <c r="I24">
        <f>Scenario_2!$S$124</f>
        <v>3.6185931939623016E-2</v>
      </c>
      <c r="J24">
        <f>Scenario_2!$S$125</f>
        <v>-0.11890559191851499</v>
      </c>
      <c r="K24">
        <f>Scenario_2!$S$126</f>
        <v>-0.25737873612275947</v>
      </c>
      <c r="L24">
        <f>Scenario_2!$S$128</f>
        <v>-0.42050864747735917</v>
      </c>
      <c r="AA24" s="4"/>
      <c r="AB24" s="3"/>
      <c r="AC24" s="5"/>
      <c r="AD24" s="5"/>
      <c r="AE24" s="6"/>
      <c r="AF24" s="6"/>
    </row>
    <row r="25" spans="1:32" x14ac:dyDescent="0.35">
      <c r="B25" t="s">
        <v>80</v>
      </c>
      <c r="C25">
        <f t="shared" ref="C25:L25" si="4">C23-C24</f>
        <v>0.26220429287797664</v>
      </c>
      <c r="D25">
        <f t="shared" si="4"/>
        <v>-0.10486583489283652</v>
      </c>
      <c r="E25">
        <f t="shared" si="4"/>
        <v>-2.6861930192721539E-2</v>
      </c>
      <c r="F25">
        <f t="shared" si="4"/>
        <v>-1.2868052484678705E-2</v>
      </c>
      <c r="G25">
        <f t="shared" si="4"/>
        <v>-3.9512639436376062E-2</v>
      </c>
      <c r="H25">
        <f t="shared" si="4"/>
        <v>-2.1240636009330432E-2</v>
      </c>
      <c r="I25">
        <f t="shared" si="4"/>
        <v>7.6165007479333316E-3</v>
      </c>
      <c r="J25">
        <f t="shared" si="4"/>
        <v>-3.1756531696530976E-3</v>
      </c>
      <c r="K25">
        <f t="shared" si="4"/>
        <v>-3.2830598489408669E-2</v>
      </c>
      <c r="L25">
        <f t="shared" si="4"/>
        <v>-1.9376492781318699E-2</v>
      </c>
      <c r="AA25" s="4"/>
      <c r="AB25" s="3"/>
      <c r="AC25" s="5"/>
      <c r="AD25" s="5"/>
      <c r="AE25" s="6"/>
      <c r="AF25" s="6"/>
    </row>
    <row r="26" spans="1:32" x14ac:dyDescent="0.35">
      <c r="AA26" s="4"/>
      <c r="AB26" s="3"/>
      <c r="AC26" s="5"/>
      <c r="AD26" s="5"/>
      <c r="AE26" s="6"/>
      <c r="AF26" s="6"/>
    </row>
    <row r="28" spans="1:32" x14ac:dyDescent="0.35">
      <c r="A28" s="1" t="s">
        <v>85</v>
      </c>
    </row>
    <row r="29" spans="1:32" x14ac:dyDescent="0.35">
      <c r="A29" s="1" t="s">
        <v>242</v>
      </c>
    </row>
    <row r="30" spans="1:32" x14ac:dyDescent="0.35">
      <c r="A30" s="1"/>
      <c r="B30" s="1" t="s">
        <v>243</v>
      </c>
    </row>
    <row r="31" spans="1:32" x14ac:dyDescent="0.35">
      <c r="B31" s="1" t="s">
        <v>244</v>
      </c>
      <c r="Q31" s="7"/>
    </row>
    <row r="32" spans="1:32" x14ac:dyDescent="0.35">
      <c r="C32" t="str">
        <f t="shared" ref="C32:L32" si="5">C3</f>
        <v>USA</v>
      </c>
      <c r="D32" t="str">
        <f t="shared" si="5"/>
        <v>MEX</v>
      </c>
      <c r="E32" t="str">
        <f t="shared" si="5"/>
        <v>CAN</v>
      </c>
      <c r="F32" t="str">
        <f t="shared" si="5"/>
        <v>EUR</v>
      </c>
      <c r="G32" t="str">
        <f t="shared" si="5"/>
        <v>BRA</v>
      </c>
      <c r="H32" t="str">
        <f t="shared" si="5"/>
        <v>CHN</v>
      </c>
      <c r="I32" t="str">
        <f t="shared" si="5"/>
        <v>IND</v>
      </c>
      <c r="J32" t="str">
        <f t="shared" si="5"/>
        <v>JPN</v>
      </c>
      <c r="K32" t="str">
        <f t="shared" si="5"/>
        <v>KOR</v>
      </c>
      <c r="L32" t="str">
        <f t="shared" si="5"/>
        <v>ROW</v>
      </c>
      <c r="Q32" s="8" t="s">
        <v>245</v>
      </c>
    </row>
    <row r="33" spans="1:17" x14ac:dyDescent="0.35">
      <c r="B33" t="s">
        <v>177</v>
      </c>
      <c r="C33">
        <f>Scenario_3!$R$129</f>
        <v>9.0271762564686497E-2</v>
      </c>
      <c r="D33">
        <f>Scenario_3!$R$127</f>
        <v>-0.59004046928574638</v>
      </c>
      <c r="E33">
        <f>Scenario_3!$R$122</f>
        <v>-0.50161610024872516</v>
      </c>
      <c r="F33">
        <f>Scenario_3!$R$120</f>
        <v>-4.740016561894933E-2</v>
      </c>
      <c r="G33">
        <f>Scenario_3!$R$121</f>
        <v>-0.17310275232684802</v>
      </c>
      <c r="H33">
        <f>Scenario_3!$R$123</f>
        <v>-0.26405612386399824</v>
      </c>
      <c r="I33">
        <f>Scenario_3!$R$124</f>
        <v>0.10471304824521965</v>
      </c>
      <c r="J33">
        <f>Scenario_3!$R$125</f>
        <v>-0.11255422747984412</v>
      </c>
      <c r="K33">
        <f>Scenario_3!$R$126</f>
        <v>-0.23439751747380555</v>
      </c>
      <c r="L33">
        <f>Scenario_3!$R$128</f>
        <v>-8.9024182915320438E-2</v>
      </c>
    </row>
    <row r="34" spans="1:17" x14ac:dyDescent="0.35">
      <c r="B34" t="s">
        <v>79</v>
      </c>
      <c r="C34">
        <f>Scenario_3!$S$129</f>
        <v>-0.36504217956363949</v>
      </c>
      <c r="D34">
        <f>Scenario_3!$S$127</f>
        <v>-0.98927400555877942</v>
      </c>
      <c r="E34">
        <f>Scenario_3!$S$122</f>
        <v>-1.0814251998599365</v>
      </c>
      <c r="F34">
        <f>Scenario_3!$S$120</f>
        <v>-4.4104823140232528E-2</v>
      </c>
      <c r="G34">
        <f>Scenario_3!$S$121</f>
        <v>-0.14797159044456018</v>
      </c>
      <c r="H34">
        <f>Scenario_3!$S$123</f>
        <v>-0.24546801661131948</v>
      </c>
      <c r="I34">
        <f>Scenario_3!$S$124</f>
        <v>8.1875584937407375E-2</v>
      </c>
      <c r="J34">
        <f>Scenario_3!$S$125</f>
        <v>-0.11051294562928719</v>
      </c>
      <c r="K34">
        <f>Scenario_3!$S$126</f>
        <v>-0.21799082472394241</v>
      </c>
      <c r="L34">
        <f>Scenario_3!$S$128</f>
        <v>-8.6878284304799921E-2</v>
      </c>
    </row>
    <row r="35" spans="1:17" x14ac:dyDescent="0.35">
      <c r="B35" t="s">
        <v>80</v>
      </c>
      <c r="C35">
        <f t="shared" ref="C35:L35" si="6">C33-C34</f>
        <v>0.45531394212832599</v>
      </c>
      <c r="D35">
        <f t="shared" si="6"/>
        <v>0.39923353627303304</v>
      </c>
      <c r="E35">
        <f t="shared" si="6"/>
        <v>0.5798090996112113</v>
      </c>
      <c r="F35">
        <f t="shared" si="6"/>
        <v>-3.295342478716802E-3</v>
      </c>
      <c r="G35">
        <f t="shared" si="6"/>
        <v>-2.5131161882287839E-2</v>
      </c>
      <c r="H35">
        <f t="shared" si="6"/>
        <v>-1.8588107252678759E-2</v>
      </c>
      <c r="I35">
        <f t="shared" si="6"/>
        <v>2.2837463307812278E-2</v>
      </c>
      <c r="J35">
        <f t="shared" si="6"/>
        <v>-2.0412818505569225E-3</v>
      </c>
      <c r="K35">
        <f t="shared" si="6"/>
        <v>-1.6406692749863144E-2</v>
      </c>
      <c r="L35">
        <f t="shared" si="6"/>
        <v>-2.1458986105205163E-3</v>
      </c>
    </row>
    <row r="38" spans="1:17" x14ac:dyDescent="0.35">
      <c r="A38" s="1" t="s">
        <v>85</v>
      </c>
    </row>
    <row r="39" spans="1:17" x14ac:dyDescent="0.35">
      <c r="A39" s="1" t="s">
        <v>246</v>
      </c>
    </row>
    <row r="40" spans="1:17" x14ac:dyDescent="0.35">
      <c r="A40" s="1"/>
      <c r="B40" s="1" t="s">
        <v>243</v>
      </c>
    </row>
    <row r="41" spans="1:17" x14ac:dyDescent="0.35">
      <c r="B41" s="1" t="s">
        <v>247</v>
      </c>
      <c r="Q41" s="7"/>
    </row>
    <row r="42" spans="1:17" x14ac:dyDescent="0.35">
      <c r="C42" t="str">
        <f t="shared" ref="C42:L42" si="7">C3</f>
        <v>USA</v>
      </c>
      <c r="D42" t="str">
        <f t="shared" si="7"/>
        <v>MEX</v>
      </c>
      <c r="E42" t="str">
        <f t="shared" si="7"/>
        <v>CAN</v>
      </c>
      <c r="F42" t="str">
        <f t="shared" si="7"/>
        <v>EUR</v>
      </c>
      <c r="G42" t="str">
        <f t="shared" si="7"/>
        <v>BRA</v>
      </c>
      <c r="H42" t="str">
        <f t="shared" si="7"/>
        <v>CHN</v>
      </c>
      <c r="I42" t="str">
        <f t="shared" si="7"/>
        <v>IND</v>
      </c>
      <c r="J42" t="str">
        <f t="shared" si="7"/>
        <v>JPN</v>
      </c>
      <c r="K42" t="str">
        <f t="shared" si="7"/>
        <v>KOR</v>
      </c>
      <c r="L42" t="str">
        <f t="shared" si="7"/>
        <v>ROW</v>
      </c>
      <c r="Q42" s="8" t="s">
        <v>248</v>
      </c>
    </row>
    <row r="43" spans="1:17" x14ac:dyDescent="0.35">
      <c r="B43" t="s">
        <v>177</v>
      </c>
      <c r="C43">
        <f>Scenario_4!$R$129</f>
        <v>6.4247893325131145E-2</v>
      </c>
      <c r="D43">
        <f>Scenario_4!$R$127</f>
        <v>-0.60164476288733226</v>
      </c>
      <c r="E43">
        <f>Scenario_4!$R$122</f>
        <v>-0.4882831478371763</v>
      </c>
      <c r="F43">
        <f>Scenario_4!$R$120</f>
        <v>-3.602632830252972E-2</v>
      </c>
      <c r="G43">
        <f>Scenario_4!$R$121</f>
        <v>-0.143483627131058</v>
      </c>
      <c r="H43">
        <f>Scenario_4!$R$123</f>
        <v>-0.26228556994620789</v>
      </c>
      <c r="I43">
        <f>Scenario_4!$R$124</f>
        <v>8.3779208617063006E-2</v>
      </c>
      <c r="J43">
        <f>Scenario_4!$R$125</f>
        <v>-8.9080807617936131E-2</v>
      </c>
      <c r="K43">
        <f>Scenario_4!$R$126</f>
        <v>-0.19830058039911336</v>
      </c>
      <c r="L43">
        <f>Scenario_4!$R$128</f>
        <v>-7.0998431793523054E-2</v>
      </c>
    </row>
    <row r="44" spans="1:17" x14ac:dyDescent="0.35">
      <c r="B44" t="s">
        <v>79</v>
      </c>
      <c r="C44">
        <f>Scenario_4!$S$129</f>
        <v>-0.3825772404186864</v>
      </c>
      <c r="D44">
        <f>Scenario_4!$S$127</f>
        <v>-0.64035509003109914</v>
      </c>
      <c r="E44">
        <f>Scenario_4!$S$122</f>
        <v>-0.65221654482873326</v>
      </c>
      <c r="F44">
        <f>Scenario_4!$S$120</f>
        <v>-3.3581662099879568E-2</v>
      </c>
      <c r="G44">
        <f>Scenario_4!$S$121</f>
        <v>-0.1237429624924435</v>
      </c>
      <c r="H44">
        <f>Scenario_4!$S$123</f>
        <v>-0.24340273816628541</v>
      </c>
      <c r="I44">
        <f>Scenario_4!$S$124</f>
        <v>6.4744435403275388E-2</v>
      </c>
      <c r="J44">
        <f>Scenario_4!$S$125</f>
        <v>-8.7606880612458693E-2</v>
      </c>
      <c r="K44">
        <f>Scenario_4!$S$126</f>
        <v>-0.18353926424241299</v>
      </c>
      <c r="L44">
        <f>Scenario_4!$S$128</f>
        <v>-6.9925698886546123E-2</v>
      </c>
    </row>
    <row r="45" spans="1:17" x14ac:dyDescent="0.35">
      <c r="B45" t="s">
        <v>80</v>
      </c>
      <c r="C45">
        <f t="shared" ref="C45:L45" si="8">C43-C44</f>
        <v>0.44682513374381755</v>
      </c>
      <c r="D45">
        <f t="shared" si="8"/>
        <v>3.8710327143766876E-2</v>
      </c>
      <c r="E45">
        <f t="shared" si="8"/>
        <v>0.16393339699155696</v>
      </c>
      <c r="F45">
        <f t="shared" si="8"/>
        <v>-2.4446662026501517E-3</v>
      </c>
      <c r="G45">
        <f t="shared" si="8"/>
        <v>-1.97406646386145E-2</v>
      </c>
      <c r="H45">
        <f t="shared" si="8"/>
        <v>-1.8882831779922477E-2</v>
      </c>
      <c r="I45">
        <f t="shared" si="8"/>
        <v>1.9034773213787617E-2</v>
      </c>
      <c r="J45">
        <f t="shared" si="8"/>
        <v>-1.4739270054774378E-3</v>
      </c>
      <c r="K45">
        <f t="shared" si="8"/>
        <v>-1.4761316156700371E-2</v>
      </c>
      <c r="L45">
        <f t="shared" si="8"/>
        <v>-1.0727329069769309E-3</v>
      </c>
    </row>
    <row r="48" spans="1:17" x14ac:dyDescent="0.35">
      <c r="A48" s="1" t="s">
        <v>85</v>
      </c>
    </row>
    <row r="49" spans="1:17" x14ac:dyDescent="0.35">
      <c r="A49" s="1" t="s">
        <v>249</v>
      </c>
    </row>
    <row r="50" spans="1:17" x14ac:dyDescent="0.35">
      <c r="B50" s="1" t="s">
        <v>243</v>
      </c>
    </row>
    <row r="51" spans="1:17" x14ac:dyDescent="0.35">
      <c r="B51" s="1" t="s">
        <v>250</v>
      </c>
      <c r="Q51" s="7"/>
    </row>
    <row r="52" spans="1:17" x14ac:dyDescent="0.35">
      <c r="C52" t="str">
        <f t="shared" ref="C52:L52" si="9">C3</f>
        <v>USA</v>
      </c>
      <c r="D52" t="str">
        <f t="shared" si="9"/>
        <v>MEX</v>
      </c>
      <c r="E52" t="str">
        <f t="shared" si="9"/>
        <v>CAN</v>
      </c>
      <c r="F52" t="str">
        <f t="shared" si="9"/>
        <v>EUR</v>
      </c>
      <c r="G52" t="str">
        <f t="shared" si="9"/>
        <v>BRA</v>
      </c>
      <c r="H52" t="str">
        <f t="shared" si="9"/>
        <v>CHN</v>
      </c>
      <c r="I52" t="str">
        <f t="shared" si="9"/>
        <v>IND</v>
      </c>
      <c r="J52" t="str">
        <f t="shared" si="9"/>
        <v>JPN</v>
      </c>
      <c r="K52" t="str">
        <f t="shared" si="9"/>
        <v>KOR</v>
      </c>
      <c r="L52" t="str">
        <f t="shared" si="9"/>
        <v>ROW</v>
      </c>
      <c r="Q52" s="8" t="s">
        <v>251</v>
      </c>
    </row>
    <row r="53" spans="1:17" x14ac:dyDescent="0.35">
      <c r="B53" t="s">
        <v>177</v>
      </c>
      <c r="C53">
        <f>Scenario_5!$R$129</f>
        <v>5.0552614851007149E-2</v>
      </c>
      <c r="D53">
        <f>Scenario_5!$R$127</f>
        <v>-0.6132504032416719</v>
      </c>
      <c r="E53">
        <f>Scenario_5!$R$122</f>
        <v>-0.50828324314240447</v>
      </c>
      <c r="F53">
        <f>Scenario_5!$R$120</f>
        <v>-3.602632830252972E-2</v>
      </c>
      <c r="G53">
        <f>Scenario_5!$R$121</f>
        <v>-0.143483627131058</v>
      </c>
      <c r="H53">
        <f>Scenario_5!$R$123</f>
        <v>-0.28914233941534917</v>
      </c>
      <c r="I53">
        <f>Scenario_5!$R$124</f>
        <v>8.3779208617063006E-2</v>
      </c>
      <c r="J53">
        <f>Scenario_5!$R$125</f>
        <v>-8.8173732888652268E-2</v>
      </c>
      <c r="K53">
        <f>Scenario_5!$R$126</f>
        <v>-0.19830058039911336</v>
      </c>
      <c r="L53">
        <f>Scenario_5!$R$128</f>
        <v>-6.7779889556884854E-2</v>
      </c>
    </row>
    <row r="54" spans="1:17" x14ac:dyDescent="0.35">
      <c r="B54" t="s">
        <v>79</v>
      </c>
      <c r="C54">
        <f>Scenario_5!$S$129</f>
        <v>-0.39617305478336001</v>
      </c>
      <c r="D54">
        <f>Scenario_5!$S$127</f>
        <v>-0.64809550582139908</v>
      </c>
      <c r="E54">
        <f>Scenario_5!$S$122</f>
        <v>-0.67034167932637345</v>
      </c>
      <c r="F54">
        <f>Scenario_5!$S$120</f>
        <v>-3.3687951111530119E-2</v>
      </c>
      <c r="G54">
        <f>Scenario_5!$S$121</f>
        <v>-0.12464021366248484</v>
      </c>
      <c r="H54">
        <f>Scenario_5!$S$123</f>
        <v>-0.26848401637033936</v>
      </c>
      <c r="I54">
        <f>Scenario_5!$S$124</f>
        <v>6.4744435403275388E-2</v>
      </c>
      <c r="J54">
        <f>Scenario_5!$S$125</f>
        <v>-8.6813200296052079E-2</v>
      </c>
      <c r="K54">
        <f>Scenario_5!$S$126</f>
        <v>-0.18517954266248624</v>
      </c>
      <c r="L54">
        <f>Scenario_5!$S$128</f>
        <v>-6.7136309701198979E-2</v>
      </c>
    </row>
    <row r="55" spans="1:17" x14ac:dyDescent="0.35">
      <c r="B55" t="s">
        <v>80</v>
      </c>
      <c r="C55">
        <f t="shared" ref="C55:L55" si="10">C53-C54</f>
        <v>0.44672566963436716</v>
      </c>
      <c r="D55">
        <f t="shared" si="10"/>
        <v>3.4845102579727172E-2</v>
      </c>
      <c r="E55">
        <f t="shared" si="10"/>
        <v>0.16205843618396898</v>
      </c>
      <c r="F55">
        <f t="shared" si="10"/>
        <v>-2.3383771909996007E-3</v>
      </c>
      <c r="G55">
        <f t="shared" si="10"/>
        <v>-1.8843413468573156E-2</v>
      </c>
      <c r="H55">
        <f t="shared" si="10"/>
        <v>-2.0658323045009808E-2</v>
      </c>
      <c r="I55">
        <f t="shared" si="10"/>
        <v>1.9034773213787617E-2</v>
      </c>
      <c r="J55">
        <f t="shared" si="10"/>
        <v>-1.3605325926001888E-3</v>
      </c>
      <c r="K55">
        <f t="shared" si="10"/>
        <v>-1.3121037736627122E-2</v>
      </c>
      <c r="L55">
        <f t="shared" si="10"/>
        <v>-6.4357985568587461E-4</v>
      </c>
    </row>
    <row r="58" spans="1:17" x14ac:dyDescent="0.35">
      <c r="A58" s="1" t="s">
        <v>85</v>
      </c>
    </row>
    <row r="59" spans="1:17" x14ac:dyDescent="0.35">
      <c r="A59" s="1" t="s">
        <v>249</v>
      </c>
    </row>
    <row r="60" spans="1:17" x14ac:dyDescent="0.35">
      <c r="B60" s="1" t="s">
        <v>243</v>
      </c>
    </row>
    <row r="61" spans="1:17" x14ac:dyDescent="0.35">
      <c r="B61" s="1" t="s">
        <v>252</v>
      </c>
      <c r="Q61" s="7"/>
    </row>
    <row r="62" spans="1:17" x14ac:dyDescent="0.35">
      <c r="C62" t="str">
        <f t="shared" ref="C62:L62" si="11">C3</f>
        <v>USA</v>
      </c>
      <c r="D62" t="str">
        <f t="shared" si="11"/>
        <v>MEX</v>
      </c>
      <c r="E62" t="str">
        <f t="shared" si="11"/>
        <v>CAN</v>
      </c>
      <c r="F62" t="str">
        <f t="shared" si="11"/>
        <v>EUR</v>
      </c>
      <c r="G62" t="str">
        <f t="shared" si="11"/>
        <v>BRA</v>
      </c>
      <c r="H62" t="str">
        <f t="shared" si="11"/>
        <v>CHN</v>
      </c>
      <c r="I62" t="str">
        <f t="shared" si="11"/>
        <v>IND</v>
      </c>
      <c r="J62" t="str">
        <f t="shared" si="11"/>
        <v>JPN</v>
      </c>
      <c r="K62" t="str">
        <f t="shared" si="11"/>
        <v>KOR</v>
      </c>
      <c r="L62" t="str">
        <f t="shared" si="11"/>
        <v>ROW</v>
      </c>
      <c r="Q62" s="8" t="s">
        <v>253</v>
      </c>
    </row>
    <row r="63" spans="1:17" x14ac:dyDescent="0.35">
      <c r="B63" t="s">
        <v>177</v>
      </c>
      <c r="C63">
        <f>Scenario_6!$R$129</f>
        <v>-6.5331632492160452E-2</v>
      </c>
      <c r="D63">
        <f>Scenario_6!$R$127</f>
        <v>-0.70227175489119276</v>
      </c>
      <c r="E63">
        <f>Scenario_6!$R$122</f>
        <v>-0.69132696732605581</v>
      </c>
      <c r="F63">
        <f>Scenario_6!$R$120</f>
        <v>-3.2943922303729778E-2</v>
      </c>
      <c r="G63">
        <f>Scenario_6!$R$121</f>
        <v>-0.14079141435638931</v>
      </c>
      <c r="H63">
        <f>Scenario_6!$R$123</f>
        <v>-0.37064217708806524</v>
      </c>
      <c r="I63">
        <f>Scenario_6!$R$124</f>
        <v>9.7101249954167912E-2</v>
      </c>
      <c r="J63">
        <f>Scenario_6!$R$125</f>
        <v>-8.3184968944571835E-2</v>
      </c>
      <c r="K63">
        <f>Scenario_6!$R$126</f>
        <v>-0.1884582221621578</v>
      </c>
      <c r="L63">
        <f>Scenario_6!$R$128</f>
        <v>-4.7827239489173223E-2</v>
      </c>
    </row>
    <row r="64" spans="1:17" x14ac:dyDescent="0.35">
      <c r="B64" t="s">
        <v>79</v>
      </c>
      <c r="C64">
        <f>Scenario_6!$S$129</f>
        <v>-0.45508282939486183</v>
      </c>
      <c r="D64">
        <f>Scenario_6!$S$127</f>
        <v>-0.67906321901877675</v>
      </c>
      <c r="E64">
        <f>Scenario_6!$S$122</f>
        <v>-0.76674639934829392</v>
      </c>
      <c r="F64">
        <f>Scenario_6!$S$120</f>
        <v>-3.1349618991614848E-2</v>
      </c>
      <c r="G64">
        <f>Scenario_6!$S$121</f>
        <v>-0.12284571943032824</v>
      </c>
      <c r="H64">
        <f>Scenario_6!$S$123</f>
        <v>-0.34435643084187395</v>
      </c>
      <c r="I64">
        <f>Scenario_6!$S$124</f>
        <v>7.4262106582541218E-2</v>
      </c>
      <c r="J64">
        <f>Scenario_6!$S$125</f>
        <v>-8.2278005246837871E-2</v>
      </c>
      <c r="K64">
        <f>Scenario_6!$S$126</f>
        <v>-0.17861859218631171</v>
      </c>
      <c r="L64">
        <f>Scenario_6!$S$128</f>
        <v>-4.9328976027317062E-2</v>
      </c>
    </row>
    <row r="65" spans="1:17" x14ac:dyDescent="0.35">
      <c r="B65" t="s">
        <v>80</v>
      </c>
      <c r="C65">
        <f t="shared" ref="C65:L65" si="12">C63-C64</f>
        <v>0.38975119690270138</v>
      </c>
      <c r="D65">
        <f t="shared" si="12"/>
        <v>-2.3208535872416003E-2</v>
      </c>
      <c r="E65">
        <f t="shared" si="12"/>
        <v>7.5419432022238109E-2</v>
      </c>
      <c r="F65">
        <f t="shared" si="12"/>
        <v>-1.5943033121149294E-3</v>
      </c>
      <c r="G65">
        <f t="shared" si="12"/>
        <v>-1.7945694926061073E-2</v>
      </c>
      <c r="H65">
        <f t="shared" si="12"/>
        <v>-2.6285746246191288E-2</v>
      </c>
      <c r="I65">
        <f t="shared" si="12"/>
        <v>2.2839143371626694E-2</v>
      </c>
      <c r="J65">
        <f t="shared" si="12"/>
        <v>-9.0696369773396457E-4</v>
      </c>
      <c r="K65">
        <f t="shared" si="12"/>
        <v>-9.839629975846087E-3</v>
      </c>
      <c r="L65">
        <f t="shared" si="12"/>
        <v>1.5017365381438386E-3</v>
      </c>
    </row>
    <row r="68" spans="1:17" x14ac:dyDescent="0.35">
      <c r="A68" s="1" t="s">
        <v>85</v>
      </c>
    </row>
    <row r="69" spans="1:17" x14ac:dyDescent="0.35">
      <c r="A69" s="1" t="s">
        <v>254</v>
      </c>
    </row>
    <row r="70" spans="1:17" x14ac:dyDescent="0.35">
      <c r="A70" s="1"/>
      <c r="B70" s="1" t="s">
        <v>255</v>
      </c>
    </row>
    <row r="71" spans="1:17" x14ac:dyDescent="0.35">
      <c r="C71" t="str">
        <f t="shared" ref="C71:L71" si="13">C3</f>
        <v>USA</v>
      </c>
      <c r="D71" t="str">
        <f t="shared" si="13"/>
        <v>MEX</v>
      </c>
      <c r="E71" t="str">
        <f t="shared" si="13"/>
        <v>CAN</v>
      </c>
      <c r="F71" t="str">
        <f t="shared" si="13"/>
        <v>EUR</v>
      </c>
      <c r="G71" t="str">
        <f t="shared" si="13"/>
        <v>BRA</v>
      </c>
      <c r="H71" t="str">
        <f t="shared" si="13"/>
        <v>CHN</v>
      </c>
      <c r="I71" t="str">
        <f t="shared" si="13"/>
        <v>IND</v>
      </c>
      <c r="J71" t="str">
        <f t="shared" si="13"/>
        <v>JPN</v>
      </c>
      <c r="K71" t="str">
        <f t="shared" si="13"/>
        <v>KOR</v>
      </c>
      <c r="L71" t="str">
        <f t="shared" si="13"/>
        <v>ROW</v>
      </c>
      <c r="Q71" s="9" t="s">
        <v>256</v>
      </c>
    </row>
    <row r="72" spans="1:17" x14ac:dyDescent="0.35">
      <c r="B72" t="s">
        <v>177</v>
      </c>
      <c r="C72">
        <f>Layer_1!$R$129</f>
        <v>0.10011902985587184</v>
      </c>
      <c r="D72">
        <f>Layer_1!$R$127</f>
        <v>-1.3471345287859648</v>
      </c>
      <c r="E72">
        <f>Layer_1!$R$122</f>
        <v>-0.96269496148089218</v>
      </c>
      <c r="F72">
        <f>Layer_1!$R$120</f>
        <v>-3.3687942638849222E-2</v>
      </c>
      <c r="G72">
        <f>Layer_1!$R$121</f>
        <v>-0.143483627131058</v>
      </c>
      <c r="H72">
        <f>Layer_1!$R$123</f>
        <v>-0.18411735682910546</v>
      </c>
      <c r="I72">
        <f>Layer_1!$R$124</f>
        <v>9.1392020983960265E-2</v>
      </c>
      <c r="J72">
        <f>Layer_1!$R$125</f>
        <v>-8.4545516247391816E-2</v>
      </c>
      <c r="K72">
        <f>Layer_1!$R$126</f>
        <v>-0.19666012008592304</v>
      </c>
      <c r="L72">
        <f>Layer_1!$R$128</f>
        <v>-8.8380350135874863E-2</v>
      </c>
    </row>
    <row r="73" spans="1:17" x14ac:dyDescent="0.35">
      <c r="B73" t="s">
        <v>79</v>
      </c>
      <c r="C73">
        <f>Layer_1!$S$129</f>
        <v>-0.46095961862563889</v>
      </c>
      <c r="D73">
        <f>Layer_1!$S$127</f>
        <v>-1.2031088661535376</v>
      </c>
      <c r="E73">
        <f>Layer_1!$S$122</f>
        <v>-0.96461996796589577</v>
      </c>
      <c r="F73">
        <f>Layer_1!$S$120</f>
        <v>-3.039304436166905E-2</v>
      </c>
      <c r="G73">
        <f>Layer_1!$S$121</f>
        <v>-0.12284571943032824</v>
      </c>
      <c r="H73">
        <f>Layer_1!$S$123</f>
        <v>-0.17085013095796941</v>
      </c>
      <c r="I73">
        <f>Layer_1!$S$124</f>
        <v>7.2358645527913296E-2</v>
      </c>
      <c r="J73">
        <f>Layer_1!$S$125</f>
        <v>-8.2844893360848285E-2</v>
      </c>
      <c r="K73">
        <f>Layer_1!$S$126</f>
        <v>-0.1802587890052042</v>
      </c>
      <c r="L73">
        <f>Layer_1!$S$128</f>
        <v>-8.5805250227223753E-2</v>
      </c>
    </row>
    <row r="74" spans="1:17" x14ac:dyDescent="0.35">
      <c r="B74" t="s">
        <v>80</v>
      </c>
      <c r="C74">
        <f t="shared" ref="C74:L74" si="14">C72-C73</f>
        <v>0.56107864848151068</v>
      </c>
      <c r="D74">
        <f t="shared" si="14"/>
        <v>-0.14402566263242722</v>
      </c>
      <c r="E74">
        <f t="shared" si="14"/>
        <v>1.9250064850035997E-3</v>
      </c>
      <c r="F74">
        <f t="shared" si="14"/>
        <v>-3.2948982771801721E-3</v>
      </c>
      <c r="G74">
        <f t="shared" si="14"/>
        <v>-2.0637907700729763E-2</v>
      </c>
      <c r="H74">
        <f t="shared" si="14"/>
        <v>-1.3267225871136046E-2</v>
      </c>
      <c r="I74">
        <f t="shared" si="14"/>
        <v>1.9033375456046969E-2</v>
      </c>
      <c r="J74">
        <f t="shared" si="14"/>
        <v>-1.7006228865435319E-3</v>
      </c>
      <c r="K74">
        <f t="shared" si="14"/>
        <v>-1.6401331080718839E-2</v>
      </c>
      <c r="L74">
        <f t="shared" si="14"/>
        <v>-2.57509990865111E-3</v>
      </c>
    </row>
    <row r="77" spans="1:17" x14ac:dyDescent="0.35">
      <c r="A77" s="1" t="s">
        <v>257</v>
      </c>
    </row>
    <row r="78" spans="1:17" x14ac:dyDescent="0.35">
      <c r="A78" s="1"/>
      <c r="B78" s="1" t="s">
        <v>255</v>
      </c>
    </row>
    <row r="79" spans="1:17" x14ac:dyDescent="0.35">
      <c r="C79" t="str">
        <f t="shared" ref="C79:L79" si="15">C3</f>
        <v>USA</v>
      </c>
      <c r="D79" t="str">
        <f t="shared" si="15"/>
        <v>MEX</v>
      </c>
      <c r="E79" t="str">
        <f t="shared" si="15"/>
        <v>CAN</v>
      </c>
      <c r="F79" t="str">
        <f t="shared" si="15"/>
        <v>EUR</v>
      </c>
      <c r="G79" t="str">
        <f t="shared" si="15"/>
        <v>BRA</v>
      </c>
      <c r="H79" t="str">
        <f t="shared" si="15"/>
        <v>CHN</v>
      </c>
      <c r="I79" t="str">
        <f t="shared" si="15"/>
        <v>IND</v>
      </c>
      <c r="J79" t="str">
        <f t="shared" si="15"/>
        <v>JPN</v>
      </c>
      <c r="K79" t="str">
        <f t="shared" si="15"/>
        <v>KOR</v>
      </c>
      <c r="L79" t="str">
        <f t="shared" si="15"/>
        <v>ROW</v>
      </c>
      <c r="Q79" s="9" t="s">
        <v>258</v>
      </c>
    </row>
    <row r="80" spans="1:17" x14ac:dyDescent="0.35">
      <c r="B80" t="s">
        <v>177</v>
      </c>
      <c r="C80">
        <f>Layer_1_High!$R$129</f>
        <v>0.78074790374236258</v>
      </c>
      <c r="D80">
        <f>Layer_1_High!$R$127</f>
        <v>-1.4797295096041552</v>
      </c>
      <c r="E80">
        <f>Layer_1_High!$R$122</f>
        <v>-0.34363968771797815</v>
      </c>
      <c r="F80">
        <f>Layer_1_High!$R$120</f>
        <v>7.8808822594567118E-2</v>
      </c>
      <c r="G80">
        <f>Layer_1_High!$R$121</f>
        <v>4.48054770290085E-3</v>
      </c>
      <c r="H80">
        <f>Layer_1_High!$R$123</f>
        <v>-7.478440946462328E-2</v>
      </c>
      <c r="I80">
        <f>Layer_1_High!$R$124</f>
        <v>0.26062736500094275</v>
      </c>
      <c r="J80">
        <f>Layer_1_High!$R$125</f>
        <v>3.8735589316285512E-2</v>
      </c>
      <c r="K80">
        <f>Layer_1_High!$R$126</f>
        <v>2.2918508432745455E-2</v>
      </c>
      <c r="L80">
        <f>Layer_1_High!$R$128</f>
        <v>0.21654464599709655</v>
      </c>
    </row>
    <row r="81" spans="1:17" x14ac:dyDescent="0.35">
      <c r="B81" t="s">
        <v>79</v>
      </c>
      <c r="C81">
        <f>Layer_1_High!$S$129</f>
        <v>6.5369017634765478E-2</v>
      </c>
      <c r="D81">
        <f>Layer_1_High!$S$127</f>
        <v>-1.3082515144434683</v>
      </c>
      <c r="E81">
        <f>Layer_1_High!$S$122</f>
        <v>-0.42926081852471726</v>
      </c>
      <c r="F81">
        <f>Layer_1_High!$S$120</f>
        <v>6.8722175193876411E-2</v>
      </c>
      <c r="G81">
        <f>Layer_1_High!$S$121</f>
        <v>-7.1692957495858465E-3</v>
      </c>
      <c r="H81">
        <f>Layer_1_High!$S$123</f>
        <v>-7.5079053934596879E-2</v>
      </c>
      <c r="I81">
        <f>Layer_1_High!$S$124</f>
        <v>0.20551263677985207</v>
      </c>
      <c r="J81">
        <f>Layer_1_High!$S$125</f>
        <v>3.715020469060841E-2</v>
      </c>
      <c r="K81">
        <f>Layer_1_High!$S$126</f>
        <v>6.5486788978226882E-3</v>
      </c>
      <c r="L81">
        <f>Layer_1_High!$S$128</f>
        <v>0.2037053435427508</v>
      </c>
    </row>
    <row r="82" spans="1:17" x14ac:dyDescent="0.35">
      <c r="B82" t="s">
        <v>80</v>
      </c>
      <c r="C82">
        <f t="shared" ref="C82:L82" si="16">C80-C81</f>
        <v>0.71537888610759715</v>
      </c>
      <c r="D82">
        <f t="shared" si="16"/>
        <v>-0.17147799516068685</v>
      </c>
      <c r="E82">
        <f t="shared" si="16"/>
        <v>8.562113080673911E-2</v>
      </c>
      <c r="F82">
        <f t="shared" si="16"/>
        <v>1.0086647400690707E-2</v>
      </c>
      <c r="G82">
        <f t="shared" si="16"/>
        <v>1.1649843452486697E-2</v>
      </c>
      <c r="H82">
        <f t="shared" si="16"/>
        <v>2.9464446997359839E-4</v>
      </c>
      <c r="I82">
        <f t="shared" si="16"/>
        <v>5.5114728221090675E-2</v>
      </c>
      <c r="J82">
        <f t="shared" si="16"/>
        <v>1.5853846256771026E-3</v>
      </c>
      <c r="K82">
        <f t="shared" si="16"/>
        <v>1.6369829534922768E-2</v>
      </c>
      <c r="L82">
        <f t="shared" si="16"/>
        <v>1.2839302454345752E-2</v>
      </c>
    </row>
    <row r="85" spans="1:17" x14ac:dyDescent="0.35">
      <c r="A85" s="1" t="s">
        <v>85</v>
      </c>
    </row>
    <row r="86" spans="1:17" x14ac:dyDescent="0.35">
      <c r="A86" s="1" t="s">
        <v>259</v>
      </c>
    </row>
    <row r="87" spans="1:17" x14ac:dyDescent="0.35">
      <c r="A87" s="1"/>
      <c r="B87" s="1" t="s">
        <v>260</v>
      </c>
    </row>
    <row r="88" spans="1:17" x14ac:dyDescent="0.35">
      <c r="C88" t="str">
        <f t="shared" ref="C88:L88" si="17">C3</f>
        <v>USA</v>
      </c>
      <c r="D88" t="str">
        <f t="shared" si="17"/>
        <v>MEX</v>
      </c>
      <c r="E88" t="str">
        <f t="shared" si="17"/>
        <v>CAN</v>
      </c>
      <c r="F88" t="str">
        <f t="shared" si="17"/>
        <v>EUR</v>
      </c>
      <c r="G88" t="str">
        <f t="shared" si="17"/>
        <v>BRA</v>
      </c>
      <c r="H88" t="str">
        <f t="shared" si="17"/>
        <v>CHN</v>
      </c>
      <c r="I88" t="str">
        <f t="shared" si="17"/>
        <v>IND</v>
      </c>
      <c r="J88" t="str">
        <f t="shared" si="17"/>
        <v>JPN</v>
      </c>
      <c r="K88" t="str">
        <f t="shared" si="17"/>
        <v>KOR</v>
      </c>
      <c r="L88" t="str">
        <f t="shared" si="17"/>
        <v>ROW</v>
      </c>
      <c r="Q88" s="9" t="s">
        <v>261</v>
      </c>
    </row>
    <row r="89" spans="1:17" x14ac:dyDescent="0.35">
      <c r="B89" t="s">
        <v>177</v>
      </c>
      <c r="C89">
        <f>Layer_2!$R$129</f>
        <v>0.99892949077382553</v>
      </c>
      <c r="D89">
        <f>Layer_2!$R$127</f>
        <v>-0.14622135897557342</v>
      </c>
      <c r="E89">
        <f>Layer_2!$R$122</f>
        <v>0.7458564207714069</v>
      </c>
      <c r="F89">
        <f>Layer_2!$R$120</f>
        <v>6.9359289728865292E-2</v>
      </c>
      <c r="G89">
        <f>Layer_2!$R$121</f>
        <v>-4.4807484649744822E-3</v>
      </c>
      <c r="H89">
        <f>Layer_2!$R$123</f>
        <v>-8.0969876270486907E-2</v>
      </c>
      <c r="I89">
        <f>Layer_2!$R$124</f>
        <v>0.25302742579675908</v>
      </c>
      <c r="J89">
        <f>Layer_2!$R$125</f>
        <v>1.9596193870174972E-2</v>
      </c>
      <c r="K89">
        <f>Layer_2!$R$126</f>
        <v>-4.911792395922987E-3</v>
      </c>
      <c r="L89">
        <f>Layer_2!$R$128</f>
        <v>0.20627419066459041</v>
      </c>
    </row>
    <row r="90" spans="1:17" x14ac:dyDescent="0.35">
      <c r="B90" t="s">
        <v>79</v>
      </c>
      <c r="C90">
        <f>Layer_2!$S$129</f>
        <v>0.21053369487100543</v>
      </c>
      <c r="D90">
        <f>Layer_2!$S$127</f>
        <v>-0.10387264655569486</v>
      </c>
      <c r="E90">
        <f>Layer_2!$S$122</f>
        <v>0.67245643586777437</v>
      </c>
      <c r="F90">
        <f>Layer_2!$S$120</f>
        <v>5.9484078219606988E-2</v>
      </c>
      <c r="G90">
        <f>Layer_2!$S$121</f>
        <v>-1.4339109189342066E-2</v>
      </c>
      <c r="H90">
        <f>Layer_2!$S$123</f>
        <v>-8.0970000847483889E-2</v>
      </c>
      <c r="I90">
        <f>Layer_2!$S$124</f>
        <v>0.19790865864754903</v>
      </c>
      <c r="J90">
        <f>Layer_2!$S$125</f>
        <v>1.8123778150488809E-2</v>
      </c>
      <c r="K90">
        <f>Layer_2!$S$126</f>
        <v>-1.9648638573537273E-2</v>
      </c>
      <c r="L90">
        <f>Layer_2!$S$128</f>
        <v>0.19386168189952674</v>
      </c>
    </row>
    <row r="91" spans="1:17" x14ac:dyDescent="0.35">
      <c r="B91" t="s">
        <v>80</v>
      </c>
      <c r="C91">
        <f t="shared" ref="C91:L91" si="18">C89-C90</f>
        <v>0.78839579590282005</v>
      </c>
      <c r="D91">
        <f t="shared" si="18"/>
        <v>-4.2348712419878559E-2</v>
      </c>
      <c r="E91">
        <f t="shared" si="18"/>
        <v>7.3399984903632531E-2</v>
      </c>
      <c r="F91">
        <f t="shared" si="18"/>
        <v>9.875211509258304E-3</v>
      </c>
      <c r="G91">
        <f t="shared" si="18"/>
        <v>9.8583607243675833E-3</v>
      </c>
      <c r="H91">
        <f t="shared" si="18"/>
        <v>1.2457699698209534E-7</v>
      </c>
      <c r="I91">
        <f t="shared" si="18"/>
        <v>5.5118767149210046E-2</v>
      </c>
      <c r="J91">
        <f t="shared" si="18"/>
        <v>1.4724157196861626E-3</v>
      </c>
      <c r="K91">
        <f t="shared" si="18"/>
        <v>1.4736846177614286E-2</v>
      </c>
      <c r="L91">
        <f t="shared" si="18"/>
        <v>1.2412508765063668E-2</v>
      </c>
    </row>
    <row r="94" spans="1:17" x14ac:dyDescent="0.35">
      <c r="A94" s="1" t="s">
        <v>85</v>
      </c>
    </row>
    <row r="95" spans="1:17" x14ac:dyDescent="0.35">
      <c r="A95" s="1" t="s">
        <v>262</v>
      </c>
    </row>
    <row r="96" spans="1:17" x14ac:dyDescent="0.35">
      <c r="A96" s="1"/>
      <c r="B96" s="1" t="s">
        <v>260</v>
      </c>
    </row>
    <row r="97" spans="1:17" x14ac:dyDescent="0.35">
      <c r="C97" t="str">
        <f t="shared" ref="C97:L97" si="19">C3</f>
        <v>USA</v>
      </c>
      <c r="D97" t="str">
        <f t="shared" si="19"/>
        <v>MEX</v>
      </c>
      <c r="E97" t="str">
        <f t="shared" si="19"/>
        <v>CAN</v>
      </c>
      <c r="F97" t="str">
        <f t="shared" si="19"/>
        <v>EUR</v>
      </c>
      <c r="G97" t="str">
        <f t="shared" si="19"/>
        <v>BRA</v>
      </c>
      <c r="H97" t="str">
        <f t="shared" si="19"/>
        <v>CHN</v>
      </c>
      <c r="I97" t="str">
        <f t="shared" si="19"/>
        <v>IND</v>
      </c>
      <c r="J97" t="str">
        <f t="shared" si="19"/>
        <v>JPN</v>
      </c>
      <c r="K97" t="str">
        <f t="shared" si="19"/>
        <v>KOR</v>
      </c>
      <c r="L97" t="str">
        <f t="shared" si="19"/>
        <v>ROW</v>
      </c>
      <c r="Q97" s="9" t="s">
        <v>263</v>
      </c>
    </row>
    <row r="98" spans="1:17" x14ac:dyDescent="0.35">
      <c r="B98" t="s">
        <v>177</v>
      </c>
      <c r="C98">
        <f>Layer_2_High!$R$129</f>
        <v>0.94147167981173396</v>
      </c>
      <c r="D98">
        <f>Layer_2_High!$R$127</f>
        <v>-0.68678408691571491</v>
      </c>
      <c r="E98">
        <f>Layer_2_High!$R$122</f>
        <v>0.41515613775837679</v>
      </c>
      <c r="F98">
        <f>Layer_2_High!$R$120</f>
        <v>7.3394030975126867E-2</v>
      </c>
      <c r="G98">
        <f>Layer_2_High!$R$121</f>
        <v>0</v>
      </c>
      <c r="H98">
        <f>Layer_2_High!$R$123</f>
        <v>-8.3915471133533259E-2</v>
      </c>
      <c r="I98">
        <f>Layer_2_High!$R$124</f>
        <v>0.26252725955675515</v>
      </c>
      <c r="J98">
        <f>Layer_2_High!$R$125</f>
        <v>2.8543467817332413E-2</v>
      </c>
      <c r="K98">
        <f>Layer_2_High!$R$126</f>
        <v>4.9115511506769849E-3</v>
      </c>
      <c r="L98">
        <f>Layer_2_High!$R$128</f>
        <v>0.20777203109965114</v>
      </c>
    </row>
    <row r="99" spans="1:17" x14ac:dyDescent="0.35">
      <c r="B99" t="s">
        <v>79</v>
      </c>
      <c r="C99">
        <f>Layer_2_High!$S$129</f>
        <v>0.14750022573157645</v>
      </c>
      <c r="D99">
        <f>Layer_2_High!$S$127</f>
        <v>-0.58232124354006831</v>
      </c>
      <c r="E99">
        <f>Layer_2_High!$S$122</f>
        <v>0.35190501748971303</v>
      </c>
      <c r="F99">
        <f>Layer_2_High!$S$120</f>
        <v>6.3731585273239286E-2</v>
      </c>
      <c r="G99">
        <f>Layer_2_High!$S$121</f>
        <v>-1.0754137753507616E-2</v>
      </c>
      <c r="H99">
        <f>Layer_2_High!$S$123</f>
        <v>-8.3621040612077674E-2</v>
      </c>
      <c r="I99">
        <f>Layer_2_High!$S$124</f>
        <v>0.2074135400820451</v>
      </c>
      <c r="J99">
        <f>Layer_2_High!$S$125</f>
        <v>2.7071180396968729E-2</v>
      </c>
      <c r="K99">
        <f>Layer_2_High!$S$126</f>
        <v>-1.1461231475934839E-2</v>
      </c>
      <c r="L99">
        <f>Layer_2_High!$S$128</f>
        <v>0.19514569300191903</v>
      </c>
    </row>
    <row r="100" spans="1:17" x14ac:dyDescent="0.35">
      <c r="B100" t="s">
        <v>80</v>
      </c>
      <c r="C100">
        <f t="shared" ref="C100:L100" si="20">C98-C99</f>
        <v>0.79397145408015746</v>
      </c>
      <c r="D100">
        <f t="shared" si="20"/>
        <v>-0.1044628433756466</v>
      </c>
      <c r="E100">
        <f t="shared" si="20"/>
        <v>6.3251120268663752E-2</v>
      </c>
      <c r="F100">
        <f t="shared" si="20"/>
        <v>9.6624457018875815E-3</v>
      </c>
      <c r="G100">
        <f t="shared" si="20"/>
        <v>1.0754137753507616E-2</v>
      </c>
      <c r="H100">
        <f t="shared" si="20"/>
        <v>-2.9443052145558535E-4</v>
      </c>
      <c r="I100">
        <f t="shared" si="20"/>
        <v>5.5113719474710055E-2</v>
      </c>
      <c r="J100">
        <f t="shared" si="20"/>
        <v>1.472287420363684E-3</v>
      </c>
      <c r="K100">
        <f t="shared" si="20"/>
        <v>1.6372782626611824E-2</v>
      </c>
      <c r="L100">
        <f t="shared" si="20"/>
        <v>1.2626338097732115E-2</v>
      </c>
    </row>
    <row r="103" spans="1:17" x14ac:dyDescent="0.35">
      <c r="A103" s="1" t="s">
        <v>85</v>
      </c>
    </row>
    <row r="104" spans="1:17" x14ac:dyDescent="0.35">
      <c r="A104" s="1" t="s">
        <v>264</v>
      </c>
    </row>
    <row r="105" spans="1:17" x14ac:dyDescent="0.35">
      <c r="A105" s="1"/>
      <c r="B105" s="1" t="s">
        <v>260</v>
      </c>
    </row>
    <row r="106" spans="1:17" x14ac:dyDescent="0.35">
      <c r="A106" s="1"/>
      <c r="B106" s="1" t="s">
        <v>265</v>
      </c>
    </row>
    <row r="107" spans="1:17" x14ac:dyDescent="0.35">
      <c r="C107" t="str">
        <f t="shared" ref="C107:L107" si="21">C3</f>
        <v>USA</v>
      </c>
      <c r="D107" t="str">
        <f t="shared" si="21"/>
        <v>MEX</v>
      </c>
      <c r="E107" t="str">
        <f t="shared" si="21"/>
        <v>CAN</v>
      </c>
      <c r="F107" t="str">
        <f t="shared" si="21"/>
        <v>EUR</v>
      </c>
      <c r="G107" t="str">
        <f t="shared" si="21"/>
        <v>BRA</v>
      </c>
      <c r="H107" t="str">
        <f t="shared" si="21"/>
        <v>CHN</v>
      </c>
      <c r="I107" t="str">
        <f t="shared" si="21"/>
        <v>IND</v>
      </c>
      <c r="J107" t="str">
        <f t="shared" si="21"/>
        <v>JPN</v>
      </c>
      <c r="K107" t="str">
        <f t="shared" si="21"/>
        <v>KOR</v>
      </c>
      <c r="L107" t="str">
        <f t="shared" si="21"/>
        <v>ROW</v>
      </c>
      <c r="Q107" s="9" t="s">
        <v>266</v>
      </c>
    </row>
    <row r="108" spans="1:17" x14ac:dyDescent="0.35">
      <c r="B108" t="s">
        <v>177</v>
      </c>
      <c r="C108">
        <f>Layer_3!$R$129</f>
        <v>0.8148527841314035</v>
      </c>
      <c r="D108">
        <f>Layer_3!$R$127</f>
        <v>-1.2224996538400035</v>
      </c>
      <c r="E108">
        <f>Layer_3!$R$122</f>
        <v>-0.18591244707524268</v>
      </c>
      <c r="F108">
        <f>Layer_3!$R$120</f>
        <v>7.6366894044177513E-2</v>
      </c>
      <c r="G108">
        <f>Layer_3!$R$121</f>
        <v>2.6883527119991868E-3</v>
      </c>
      <c r="H108">
        <f>Layer_3!$R$123</f>
        <v>-7.3311735663317279E-2</v>
      </c>
      <c r="I108">
        <f>Layer_3!$R$124</f>
        <v>0.2568274675976312</v>
      </c>
      <c r="J108">
        <f>Layer_3!$R$125</f>
        <v>3.3413166570817054E-2</v>
      </c>
      <c r="K108">
        <f>Layer_3!$R$126</f>
        <v>1.637089912627232E-2</v>
      </c>
      <c r="L108">
        <f>Layer_3!$R$128</f>
        <v>0.21633068893613938</v>
      </c>
    </row>
    <row r="109" spans="1:17" x14ac:dyDescent="0.35">
      <c r="B109" t="s">
        <v>79</v>
      </c>
      <c r="C109">
        <f>Layer_3!$S$129</f>
        <v>9.9398430418548317E-2</v>
      </c>
      <c r="D109">
        <f>Layer_3!$S$127</f>
        <v>-1.0786397055752091</v>
      </c>
      <c r="E109">
        <f>Layer_3!$S$122</f>
        <v>-0.2770987982360692</v>
      </c>
      <c r="F109">
        <f>Layer_3!$S$120</f>
        <v>6.6173820016235549E-2</v>
      </c>
      <c r="G109">
        <f>Layer_3!$S$121</f>
        <v>-8.9617005732190638E-3</v>
      </c>
      <c r="H109">
        <f>Layer_3!$S$123</f>
        <v>-7.3900906353027471E-2</v>
      </c>
      <c r="I109">
        <f>Layer_3!$S$124</f>
        <v>0.20171072070113322</v>
      </c>
      <c r="J109">
        <f>Layer_3!$S$125</f>
        <v>3.1827700681951204E-2</v>
      </c>
      <c r="K109">
        <f>Layer_3!$S$126</f>
        <v>1.6372103729787883E-3</v>
      </c>
      <c r="L109">
        <f>Layer_3!$S$128</f>
        <v>0.20349136125448214</v>
      </c>
    </row>
    <row r="110" spans="1:17" x14ac:dyDescent="0.35">
      <c r="B110" t="s">
        <v>80</v>
      </c>
      <c r="C110">
        <f t="shared" ref="C110:L110" si="22">C108-C109</f>
        <v>0.71545435371285515</v>
      </c>
      <c r="D110">
        <f t="shared" si="22"/>
        <v>-0.14385994826479442</v>
      </c>
      <c r="E110">
        <f t="shared" si="22"/>
        <v>9.1186351160826518E-2</v>
      </c>
      <c r="F110">
        <f t="shared" si="22"/>
        <v>1.0193074027941965E-2</v>
      </c>
      <c r="G110">
        <f t="shared" si="22"/>
        <v>1.1650053285218251E-2</v>
      </c>
      <c r="H110">
        <f t="shared" si="22"/>
        <v>5.8917068971019171E-4</v>
      </c>
      <c r="I110">
        <f t="shared" si="22"/>
        <v>5.5116746896497981E-2</v>
      </c>
      <c r="J110">
        <f t="shared" si="22"/>
        <v>1.5854658888658502E-3</v>
      </c>
      <c r="K110">
        <f t="shared" si="22"/>
        <v>1.4733688753293532E-2</v>
      </c>
      <c r="L110">
        <f t="shared" si="22"/>
        <v>1.2839327681657242E-2</v>
      </c>
    </row>
    <row r="113" spans="1:17" x14ac:dyDescent="0.35">
      <c r="A113" s="1" t="s">
        <v>85</v>
      </c>
    </row>
    <row r="114" spans="1:17" x14ac:dyDescent="0.35">
      <c r="A114" s="1" t="s">
        <v>267</v>
      </c>
    </row>
    <row r="115" spans="1:17" x14ac:dyDescent="0.35">
      <c r="A115" s="1"/>
      <c r="B115" s="1" t="s">
        <v>260</v>
      </c>
    </row>
    <row r="116" spans="1:17" x14ac:dyDescent="0.35">
      <c r="A116" s="1"/>
      <c r="B116" s="1" t="s">
        <v>265</v>
      </c>
    </row>
    <row r="117" spans="1:17" x14ac:dyDescent="0.35">
      <c r="C117" t="str">
        <f t="shared" ref="C117:L117" si="23">C3</f>
        <v>USA</v>
      </c>
      <c r="D117" t="str">
        <f t="shared" si="23"/>
        <v>MEX</v>
      </c>
      <c r="E117" t="str">
        <f t="shared" si="23"/>
        <v>CAN</v>
      </c>
      <c r="F117" t="str">
        <f t="shared" si="23"/>
        <v>EUR</v>
      </c>
      <c r="G117" t="str">
        <f t="shared" si="23"/>
        <v>BRA</v>
      </c>
      <c r="H117" t="str">
        <f t="shared" si="23"/>
        <v>CHN</v>
      </c>
      <c r="I117" t="str">
        <f t="shared" si="23"/>
        <v>IND</v>
      </c>
      <c r="J117" t="str">
        <f t="shared" si="23"/>
        <v>JPN</v>
      </c>
      <c r="K117" t="str">
        <f t="shared" si="23"/>
        <v>KOR</v>
      </c>
      <c r="L117" t="str">
        <f t="shared" si="23"/>
        <v>ROW</v>
      </c>
      <c r="Q117" s="9" t="s">
        <v>268</v>
      </c>
    </row>
    <row r="118" spans="1:17" x14ac:dyDescent="0.35">
      <c r="B118" t="s">
        <v>177</v>
      </c>
      <c r="C118">
        <f>Layer_3_High!$R$129</f>
        <v>0.78074790374236258</v>
      </c>
      <c r="D118">
        <f>Layer_3_High!$R$127</f>
        <v>-1.4797295096041552</v>
      </c>
      <c r="E118">
        <f>Layer_3_High!$R$122</f>
        <v>-0.34363968771797815</v>
      </c>
      <c r="F118">
        <f>Layer_3_High!$R$120</f>
        <v>7.8808822594567118E-2</v>
      </c>
      <c r="G118">
        <f>Layer_3_High!$R$121</f>
        <v>4.48054770290085E-3</v>
      </c>
      <c r="H118">
        <f>Layer_3_High!$R$123</f>
        <v>-7.478440946462328E-2</v>
      </c>
      <c r="I118">
        <f>Layer_3_High!$R$124</f>
        <v>0.26062736500094275</v>
      </c>
      <c r="J118">
        <f>Layer_3_High!$R$125</f>
        <v>3.8735589316285512E-2</v>
      </c>
      <c r="K118">
        <f>Layer_3_High!$R$126</f>
        <v>2.2918508432745455E-2</v>
      </c>
      <c r="L118">
        <f>Layer_3_High!$R$128</f>
        <v>0.21654464599709655</v>
      </c>
    </row>
    <row r="119" spans="1:17" x14ac:dyDescent="0.35">
      <c r="B119" t="s">
        <v>79</v>
      </c>
      <c r="C119">
        <f>Layer_3_High!$S$129</f>
        <v>6.5369017634765478E-2</v>
      </c>
      <c r="D119">
        <f>Layer_3_High!$S$127</f>
        <v>-1.3082515144434683</v>
      </c>
      <c r="E119">
        <f>Layer_3_High!$S$122</f>
        <v>-0.42926081852471726</v>
      </c>
      <c r="F119">
        <f>Layer_3_High!$S$120</f>
        <v>6.8722175193876411E-2</v>
      </c>
      <c r="G119">
        <f>Layer_3_High!$S$121</f>
        <v>-7.1692957495858465E-3</v>
      </c>
      <c r="H119">
        <f>Layer_3_High!$S$123</f>
        <v>-7.5079053934596879E-2</v>
      </c>
      <c r="I119">
        <f>Layer_3_High!$S$124</f>
        <v>0.20551263677985207</v>
      </c>
      <c r="J119">
        <f>Layer_3_High!$S$125</f>
        <v>3.715020469060841E-2</v>
      </c>
      <c r="K119">
        <f>Layer_3_High!$S$126</f>
        <v>6.5486788978226882E-3</v>
      </c>
      <c r="L119">
        <f>Layer_3_High!$S$128</f>
        <v>0.2037053435427508</v>
      </c>
    </row>
    <row r="120" spans="1:17" x14ac:dyDescent="0.35">
      <c r="B120" t="s">
        <v>80</v>
      </c>
      <c r="C120">
        <f t="shared" ref="C120:L120" si="24">C118-C119</f>
        <v>0.71537888610759715</v>
      </c>
      <c r="D120">
        <f t="shared" si="24"/>
        <v>-0.17147799516068685</v>
      </c>
      <c r="E120">
        <f t="shared" si="24"/>
        <v>8.562113080673911E-2</v>
      </c>
      <c r="F120">
        <f t="shared" si="24"/>
        <v>1.0086647400690707E-2</v>
      </c>
      <c r="G120">
        <f t="shared" si="24"/>
        <v>1.1649843452486697E-2</v>
      </c>
      <c r="H120">
        <f t="shared" si="24"/>
        <v>2.9464446997359839E-4</v>
      </c>
      <c r="I120">
        <f t="shared" si="24"/>
        <v>5.5114728221090675E-2</v>
      </c>
      <c r="J120">
        <f t="shared" si="24"/>
        <v>1.5853846256771026E-3</v>
      </c>
      <c r="K120">
        <f t="shared" si="24"/>
        <v>1.6369829534922768E-2</v>
      </c>
      <c r="L120">
        <f t="shared" si="24"/>
        <v>1.2839302454345752E-2</v>
      </c>
    </row>
  </sheetData>
  <pageMargins left="0.7" right="0.7" top="0.75" bottom="0.75" header="0.3" footer="0.3"/>
  <pageSetup orientation="portrait" horizontalDpi="1200" verticalDpi="1200" r:id="rId1"/>
  <headerFooter>
    <oddHeader>&amp;L&amp;"Aptos"&amp;11&amp;K000000 NONCONFIDENTIAL // FRSONLY&amp;1#_x000D_</oddHeader>
  </headerFooter>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DD40549-ECE9-4505-91FE-B4F659449DCD}">
  <dimension ref="A1:T148"/>
  <sheetViews>
    <sheetView workbookViewId="0">
      <pane xSplit="1" ySplit="1" topLeftCell="B129" activePane="bottomRight" state="frozen"/>
      <selection pane="topRight" activeCell="B1" sqref="B1"/>
      <selection pane="bottomLeft" activeCell="A2" sqref="A2"/>
      <selection pane="bottomRight" activeCell="A132" sqref="A132:XFD148"/>
    </sheetView>
  </sheetViews>
  <sheetFormatPr defaultRowHeight="14.5" x14ac:dyDescent="0.35"/>
  <sheetData>
    <row r="1" spans="1:19" x14ac:dyDescent="0.35">
      <c r="A1" t="s">
        <v>78</v>
      </c>
      <c r="B1" t="s">
        <v>269</v>
      </c>
      <c r="C1" t="s">
        <v>270</v>
      </c>
      <c r="D1" t="s">
        <v>271</v>
      </c>
      <c r="E1" t="s">
        <v>272</v>
      </c>
      <c r="F1" t="s">
        <v>273</v>
      </c>
      <c r="G1" t="s">
        <v>274</v>
      </c>
      <c r="H1" t="s">
        <v>275</v>
      </c>
      <c r="I1" t="s">
        <v>276</v>
      </c>
      <c r="J1" t="s">
        <v>277</v>
      </c>
      <c r="K1" t="s">
        <v>278</v>
      </c>
      <c r="L1" t="s">
        <v>279</v>
      </c>
      <c r="M1" t="s">
        <v>280</v>
      </c>
      <c r="N1" t="s">
        <v>281</v>
      </c>
      <c r="O1" t="s">
        <v>282</v>
      </c>
      <c r="P1" t="s">
        <v>283</v>
      </c>
      <c r="Q1" t="s">
        <v>284</v>
      </c>
      <c r="R1" t="s">
        <v>157</v>
      </c>
      <c r="S1" t="s">
        <v>285</v>
      </c>
    </row>
    <row r="2" spans="1:19" x14ac:dyDescent="0.35">
      <c r="A2" t="s">
        <v>286</v>
      </c>
      <c r="B2">
        <v>6.3799999999999999E-6</v>
      </c>
      <c r="C2">
        <v>1.535E-5</v>
      </c>
      <c r="D2">
        <v>1.24E-5</v>
      </c>
      <c r="E2">
        <v>7.1999999999999997E-6</v>
      </c>
      <c r="F2">
        <v>4.2599999999999999E-6</v>
      </c>
      <c r="G2">
        <v>2.084E-5</v>
      </c>
      <c r="H2">
        <v>2.561E-5</v>
      </c>
      <c r="I2">
        <v>2.4049999999999998E-5</v>
      </c>
      <c r="J2">
        <v>2.79E-6</v>
      </c>
      <c r="K2">
        <v>4.2589999999999997E-5</v>
      </c>
      <c r="L2">
        <v>7.0199999999999997E-6</v>
      </c>
      <c r="M2">
        <v>1.749E-5</v>
      </c>
      <c r="N2">
        <v>5.1360000000000003E-5</v>
      </c>
      <c r="O2">
        <v>6.9600000000000003E-6</v>
      </c>
      <c r="P2">
        <v>3.7270000000000001E-4</v>
      </c>
      <c r="Q2">
        <v>4.2574000000000003E-4</v>
      </c>
      <c r="R2">
        <v>1.4809999999999999E-4</v>
      </c>
      <c r="S2">
        <v>1.4697000000000001E-4</v>
      </c>
    </row>
    <row r="3" spans="1:19" x14ac:dyDescent="0.35">
      <c r="A3" t="s">
        <v>287</v>
      </c>
      <c r="B3">
        <v>1.55E-6</v>
      </c>
      <c r="C3">
        <v>1.7839E-4</v>
      </c>
      <c r="D3">
        <v>3.8399999999999997E-6</v>
      </c>
      <c r="E3">
        <v>4.9999999999999998E-8</v>
      </c>
      <c r="F3">
        <v>1.3E-7</v>
      </c>
      <c r="G3">
        <v>1.4000000000000001E-7</v>
      </c>
      <c r="H3">
        <v>1.3200000000000001E-6</v>
      </c>
      <c r="I3">
        <v>2.4999999999999999E-7</v>
      </c>
      <c r="J3">
        <v>2.2000000000000001E-7</v>
      </c>
      <c r="K3">
        <v>3.5999999999999999E-7</v>
      </c>
      <c r="L3">
        <v>4.9999999999999998E-8</v>
      </c>
      <c r="M3">
        <v>1.8E-7</v>
      </c>
      <c r="N3">
        <v>8.0000000000000002E-8</v>
      </c>
      <c r="O3">
        <v>9.9999999999999995E-8</v>
      </c>
      <c r="P3">
        <v>1.0299E-4</v>
      </c>
      <c r="Q3">
        <v>1.4464999999999999E-4</v>
      </c>
      <c r="R3">
        <v>5.2110000000000001E-5</v>
      </c>
      <c r="S3">
        <v>5.1910000000000003E-5</v>
      </c>
    </row>
    <row r="4" spans="1:19" x14ac:dyDescent="0.35">
      <c r="A4" t="s">
        <v>288</v>
      </c>
      <c r="B4">
        <v>4.8799999999999999E-6</v>
      </c>
      <c r="C4">
        <v>3.5679999999999997E-5</v>
      </c>
      <c r="D4">
        <v>8.5399999999999996E-6</v>
      </c>
      <c r="E4">
        <v>5.9999999999999997E-7</v>
      </c>
      <c r="F4">
        <v>9.0999999999999997E-7</v>
      </c>
      <c r="G4">
        <v>3.8299999999999998E-6</v>
      </c>
      <c r="H4">
        <v>2.1399999999999998E-6</v>
      </c>
      <c r="I4">
        <v>5.9100000000000002E-6</v>
      </c>
      <c r="J4">
        <v>3.0599999999999999E-6</v>
      </c>
      <c r="K4">
        <v>1.403E-5</v>
      </c>
      <c r="L4">
        <v>4.0300000000000004E-6</v>
      </c>
      <c r="M4">
        <v>1.2694E-4</v>
      </c>
      <c r="N4">
        <v>3.5269999999999999E-5</v>
      </c>
      <c r="O4">
        <v>9.2699999999999993E-6</v>
      </c>
      <c r="P4">
        <v>6.8314000000000005E-4</v>
      </c>
      <c r="Q4">
        <v>7.0609999999999998E-4</v>
      </c>
      <c r="R4">
        <v>2.2877999999999999E-4</v>
      </c>
      <c r="S4">
        <v>2.2724E-4</v>
      </c>
    </row>
    <row r="5" spans="1:19" x14ac:dyDescent="0.35">
      <c r="A5" t="s">
        <v>289</v>
      </c>
      <c r="B5">
        <v>1.083E-5</v>
      </c>
      <c r="C5">
        <v>1.8770000000000002E-5</v>
      </c>
      <c r="D5">
        <v>1.8960000000000001E-5</v>
      </c>
      <c r="E5">
        <v>1.04E-6</v>
      </c>
      <c r="F5">
        <v>3.89E-6</v>
      </c>
      <c r="G5">
        <v>1.292E-5</v>
      </c>
      <c r="H5">
        <v>8.7600000000000008E-6</v>
      </c>
      <c r="I5">
        <v>4.8799999999999999E-6</v>
      </c>
      <c r="J5">
        <v>1.77E-6</v>
      </c>
      <c r="K5">
        <v>2.0939999999999999E-5</v>
      </c>
      <c r="L5">
        <v>7.1199999999999996E-6</v>
      </c>
      <c r="M5">
        <v>1.435E-5</v>
      </c>
      <c r="N5">
        <v>7.2300000000000002E-6</v>
      </c>
      <c r="O5">
        <v>1.9E-6</v>
      </c>
      <c r="P5">
        <v>2.4436E-4</v>
      </c>
      <c r="Q5">
        <v>2.3928999999999999E-4</v>
      </c>
      <c r="R5">
        <v>8.666E-5</v>
      </c>
      <c r="S5">
        <v>8.5959999999999997E-5</v>
      </c>
    </row>
    <row r="6" spans="1:19" x14ac:dyDescent="0.35">
      <c r="A6" t="s">
        <v>290</v>
      </c>
      <c r="B6">
        <v>8.2739999999999997E-5</v>
      </c>
      <c r="C6">
        <v>1.0310999999999999E-4</v>
      </c>
      <c r="D6">
        <v>1.0156E-4</v>
      </c>
      <c r="E6">
        <v>4.316E-5</v>
      </c>
      <c r="F6">
        <v>6.2999999999999998E-6</v>
      </c>
      <c r="G6">
        <v>2.7759999999999998E-5</v>
      </c>
      <c r="H6">
        <v>1.3485E-4</v>
      </c>
      <c r="I6">
        <v>2.0589E-4</v>
      </c>
      <c r="J6">
        <v>1.486E-5</v>
      </c>
      <c r="K6">
        <v>8.7130000000000001E-5</v>
      </c>
      <c r="L6">
        <v>5.8579999999999998E-5</v>
      </c>
      <c r="M6">
        <v>1.1141499999999999E-3</v>
      </c>
      <c r="N6">
        <v>1.0785000000000001E-4</v>
      </c>
      <c r="O6">
        <v>9.6539999999999994E-5</v>
      </c>
      <c r="P6">
        <v>5.2718699999999997E-3</v>
      </c>
      <c r="Q6">
        <v>4.4994700000000002E-3</v>
      </c>
      <c r="R6">
        <v>1.6229599999999999E-3</v>
      </c>
      <c r="S6">
        <v>1.61352E-3</v>
      </c>
    </row>
    <row r="7" spans="1:19" x14ac:dyDescent="0.35">
      <c r="A7" t="s">
        <v>291</v>
      </c>
      <c r="B7">
        <v>8.5299999999999996E-6</v>
      </c>
      <c r="C7">
        <v>8.2000000000000001E-5</v>
      </c>
      <c r="D7">
        <v>2.368E-5</v>
      </c>
      <c r="E7">
        <v>1.35E-6</v>
      </c>
      <c r="F7">
        <v>6.7999999999999995E-7</v>
      </c>
      <c r="G7">
        <v>2.7700000000000002E-6</v>
      </c>
      <c r="H7">
        <v>8.6100000000000006E-6</v>
      </c>
      <c r="I7">
        <v>1.289E-5</v>
      </c>
      <c r="J7">
        <v>3.9199999999999997E-6</v>
      </c>
      <c r="K7">
        <v>1.4100000000000001E-5</v>
      </c>
      <c r="L7">
        <v>7.8199999999999997E-6</v>
      </c>
      <c r="M7">
        <v>6.1020000000000002E-5</v>
      </c>
      <c r="N7">
        <v>6.1800000000000001E-6</v>
      </c>
      <c r="O7">
        <v>1.181E-5</v>
      </c>
      <c r="P7">
        <v>7.9173000000000004E-4</v>
      </c>
      <c r="Q7">
        <v>6.6770999999999996E-4</v>
      </c>
      <c r="R7">
        <v>2.3800000000000001E-4</v>
      </c>
      <c r="S7">
        <v>2.3656E-4</v>
      </c>
    </row>
    <row r="8" spans="1:19" x14ac:dyDescent="0.35">
      <c r="A8" t="s">
        <v>292</v>
      </c>
      <c r="B8">
        <v>6.9999999999999997E-7</v>
      </c>
      <c r="C8">
        <v>5.9999999999999997E-7</v>
      </c>
      <c r="D8">
        <v>6.63E-6</v>
      </c>
      <c r="E8">
        <v>2.0099999999999998E-6</v>
      </c>
      <c r="F8">
        <v>3.7E-7</v>
      </c>
      <c r="G8">
        <v>5.3600000000000004E-6</v>
      </c>
      <c r="H8">
        <v>4.6299999999999997E-6</v>
      </c>
      <c r="I8">
        <v>3.1770000000000002E-5</v>
      </c>
      <c r="J8">
        <v>1.31E-6</v>
      </c>
      <c r="K8">
        <v>2.847E-5</v>
      </c>
      <c r="L8">
        <v>1.677E-5</v>
      </c>
      <c r="M8">
        <v>3.6029999999999999E-5</v>
      </c>
      <c r="N8">
        <v>7.7070000000000006E-5</v>
      </c>
      <c r="O8">
        <v>1.3020000000000001E-5</v>
      </c>
      <c r="P8">
        <v>6.9448000000000003E-4</v>
      </c>
      <c r="Q8">
        <v>5.4666000000000003E-4</v>
      </c>
      <c r="R8">
        <v>2.0152000000000001E-4</v>
      </c>
      <c r="S8">
        <v>2.0054E-4</v>
      </c>
    </row>
    <row r="9" spans="1:19" x14ac:dyDescent="0.35">
      <c r="A9" t="s">
        <v>293</v>
      </c>
      <c r="B9">
        <v>1.2300000000000001E-6</v>
      </c>
      <c r="C9">
        <v>4.0000000000000001E-8</v>
      </c>
      <c r="D9">
        <v>4.0500000000000002E-6</v>
      </c>
      <c r="E9">
        <v>4.5999999999999999E-7</v>
      </c>
      <c r="F9">
        <v>9.9999999999999995E-8</v>
      </c>
      <c r="G9">
        <v>1.75E-6</v>
      </c>
      <c r="H9">
        <v>4.1799999999999998E-6</v>
      </c>
      <c r="I9">
        <v>5.84E-6</v>
      </c>
      <c r="J9">
        <v>2.6E-7</v>
      </c>
      <c r="K9">
        <v>1.7799999999999999E-6</v>
      </c>
      <c r="L9">
        <v>5.2E-7</v>
      </c>
      <c r="M9">
        <v>9.1800000000000002E-6</v>
      </c>
      <c r="N9">
        <v>5.0999999999999999E-7</v>
      </c>
      <c r="O9">
        <v>1.33E-6</v>
      </c>
      <c r="P9">
        <v>1.8500999999999999E-4</v>
      </c>
      <c r="Q9">
        <v>1.2568E-4</v>
      </c>
      <c r="R9">
        <v>4.6520000000000002E-5</v>
      </c>
      <c r="S9">
        <v>4.6279999999999997E-5</v>
      </c>
    </row>
    <row r="10" spans="1:19" x14ac:dyDescent="0.35">
      <c r="A10" t="s">
        <v>294</v>
      </c>
      <c r="B10">
        <v>1.5529999999999999E-5</v>
      </c>
      <c r="C10">
        <v>7.4100000000000002E-6</v>
      </c>
      <c r="D10">
        <v>2.3450000000000001E-5</v>
      </c>
      <c r="E10">
        <v>3.7100000000000001E-6</v>
      </c>
      <c r="F10">
        <v>2.5299999999999999E-6</v>
      </c>
      <c r="G10">
        <v>1.4919999999999999E-5</v>
      </c>
      <c r="H10">
        <v>9.8800000000000003E-6</v>
      </c>
      <c r="I10">
        <v>2.2860000000000001E-5</v>
      </c>
      <c r="J10">
        <v>7.5000000000000002E-6</v>
      </c>
      <c r="K10">
        <v>1.6869999999999999E-5</v>
      </c>
      <c r="L10">
        <v>9.2E-6</v>
      </c>
      <c r="M10">
        <v>6.4830000000000001E-5</v>
      </c>
      <c r="N10">
        <v>1.6169999999999999E-5</v>
      </c>
      <c r="O10">
        <v>1.946E-5</v>
      </c>
      <c r="P10">
        <v>1.97263E-3</v>
      </c>
      <c r="Q10">
        <v>1.86246E-3</v>
      </c>
      <c r="R10">
        <v>5.7034000000000002E-4</v>
      </c>
      <c r="S10">
        <v>5.6567E-4</v>
      </c>
    </row>
    <row r="11" spans="1:19" x14ac:dyDescent="0.35">
      <c r="A11" t="s">
        <v>295</v>
      </c>
      <c r="B11">
        <v>1.2500000000000001E-5</v>
      </c>
      <c r="C11">
        <v>3.6799999999999999E-6</v>
      </c>
      <c r="D11">
        <v>5.0869999999999999E-5</v>
      </c>
      <c r="E11">
        <v>3.485E-5</v>
      </c>
      <c r="F11">
        <v>6.2899999999999999E-6</v>
      </c>
      <c r="G11">
        <v>3.8349999999999997E-5</v>
      </c>
      <c r="H11">
        <v>1.17E-5</v>
      </c>
      <c r="I11">
        <v>2.493E-5</v>
      </c>
      <c r="J11">
        <v>7.7400000000000004E-6</v>
      </c>
      <c r="K11">
        <v>2.3620000000000001E-5</v>
      </c>
      <c r="L11">
        <v>1.9879999999999999E-5</v>
      </c>
      <c r="M11">
        <v>3.8559999999999997E-5</v>
      </c>
      <c r="N11">
        <v>3.82E-5</v>
      </c>
      <c r="O11">
        <v>1.0910000000000001E-5</v>
      </c>
      <c r="P11">
        <v>1.17343E-3</v>
      </c>
      <c r="Q11">
        <v>7.8814E-4</v>
      </c>
      <c r="R11">
        <v>3.0957000000000001E-4</v>
      </c>
      <c r="S11">
        <v>3.0716000000000001E-4</v>
      </c>
    </row>
    <row r="12" spans="1:19" x14ac:dyDescent="0.35">
      <c r="A12" t="s">
        <v>296</v>
      </c>
      <c r="B12">
        <v>1.1799999999999999E-6</v>
      </c>
      <c r="C12">
        <v>3.9999999999999998E-7</v>
      </c>
      <c r="D12">
        <v>2.1399999999999998E-6</v>
      </c>
      <c r="E12">
        <v>1.4999999999999999E-7</v>
      </c>
      <c r="F12">
        <v>2.9999999999999997E-8</v>
      </c>
      <c r="G12">
        <v>3.9000000000000002E-7</v>
      </c>
      <c r="H12">
        <v>3.8999999999999999E-6</v>
      </c>
      <c r="I12">
        <v>4.8999999999999997E-7</v>
      </c>
      <c r="J12">
        <v>4.0999999999999999E-7</v>
      </c>
      <c r="K12">
        <v>1.6E-7</v>
      </c>
      <c r="L12">
        <v>4.9999999999999998E-8</v>
      </c>
      <c r="M12">
        <v>1.8E-7</v>
      </c>
      <c r="N12">
        <v>3.3000000000000002E-7</v>
      </c>
      <c r="O12">
        <v>3.2000000000000001E-7</v>
      </c>
      <c r="P12">
        <v>1.4965000000000001E-4</v>
      </c>
      <c r="Q12">
        <v>2.6041999999999998E-4</v>
      </c>
      <c r="R12">
        <v>5.961E-5</v>
      </c>
      <c r="S12">
        <v>5.923E-5</v>
      </c>
    </row>
    <row r="13" spans="1:19" x14ac:dyDescent="0.35">
      <c r="A13" t="s">
        <v>297</v>
      </c>
      <c r="B13">
        <v>1.3910000000000001E-5</v>
      </c>
      <c r="C13">
        <v>3.6500000000000002E-6</v>
      </c>
      <c r="D13">
        <v>9.3500000000000003E-6</v>
      </c>
      <c r="E13">
        <v>2.9999999999999999E-7</v>
      </c>
      <c r="F13">
        <v>1.86E-6</v>
      </c>
      <c r="G13">
        <v>1.44E-6</v>
      </c>
      <c r="H13">
        <v>7.4000000000000001E-7</v>
      </c>
      <c r="I13">
        <v>3.19E-6</v>
      </c>
      <c r="J13">
        <v>3.3000000000000002E-7</v>
      </c>
      <c r="K13">
        <v>5.2599999999999996E-6</v>
      </c>
      <c r="L13">
        <v>1.6500000000000001E-6</v>
      </c>
      <c r="M13">
        <v>3.6949999999999997E-5</v>
      </c>
      <c r="N13">
        <v>1.64E-6</v>
      </c>
      <c r="O13">
        <v>1.11E-6</v>
      </c>
      <c r="P13">
        <v>1.1355E-4</v>
      </c>
      <c r="Q13">
        <v>1.3948000000000001E-4</v>
      </c>
      <c r="R13">
        <v>4.7049999999999998E-5</v>
      </c>
      <c r="S13">
        <v>4.6659999999999997E-5</v>
      </c>
    </row>
    <row r="14" spans="1:19" x14ac:dyDescent="0.35">
      <c r="A14" t="s">
        <v>298</v>
      </c>
      <c r="B14">
        <v>1.5630000000000001E-5</v>
      </c>
      <c r="C14">
        <v>1.132E-5</v>
      </c>
      <c r="D14">
        <v>4.6239999999999998E-5</v>
      </c>
      <c r="E14">
        <v>7.1300000000000003E-6</v>
      </c>
      <c r="F14">
        <v>1.8300000000000001E-6</v>
      </c>
      <c r="G14">
        <v>3.1789999999999999E-5</v>
      </c>
      <c r="H14">
        <v>7.5569999999999996E-5</v>
      </c>
      <c r="I14">
        <v>1.3613000000000001E-4</v>
      </c>
      <c r="J14">
        <v>7.3900000000000004E-6</v>
      </c>
      <c r="K14">
        <v>1.0575E-4</v>
      </c>
      <c r="L14">
        <v>1.6678E-4</v>
      </c>
      <c r="M14">
        <v>1.0093E-4</v>
      </c>
      <c r="N14">
        <v>2.391E-5</v>
      </c>
      <c r="O14">
        <v>2.919E-5</v>
      </c>
      <c r="P14">
        <v>1.89448E-3</v>
      </c>
      <c r="Q14">
        <v>1.27457E-3</v>
      </c>
      <c r="R14">
        <v>5.2459000000000002E-4</v>
      </c>
      <c r="S14">
        <v>5.2123999999999996E-4</v>
      </c>
    </row>
    <row r="15" spans="1:19" x14ac:dyDescent="0.35">
      <c r="A15" t="s">
        <v>299</v>
      </c>
      <c r="B15">
        <v>1.3709999999999999E-5</v>
      </c>
      <c r="C15">
        <v>9.6900000000000004E-6</v>
      </c>
      <c r="D15">
        <v>2.4919999999999999E-5</v>
      </c>
      <c r="E15">
        <v>2.3999999999999999E-6</v>
      </c>
      <c r="F15">
        <v>2.7E-6</v>
      </c>
      <c r="G15">
        <v>1.207E-5</v>
      </c>
      <c r="H15">
        <v>5.3029999999999999E-5</v>
      </c>
      <c r="I15">
        <v>1.5699E-4</v>
      </c>
      <c r="J15">
        <v>5.3399999999999997E-6</v>
      </c>
      <c r="K15">
        <v>1.0713999999999999E-4</v>
      </c>
      <c r="L15">
        <v>4.0649999999999999E-5</v>
      </c>
      <c r="M15">
        <v>3.5410000000000001E-5</v>
      </c>
      <c r="N15">
        <v>9.5260000000000006E-5</v>
      </c>
      <c r="O15">
        <v>4.3560000000000003E-5</v>
      </c>
      <c r="P15">
        <v>5.5718E-4</v>
      </c>
      <c r="Q15">
        <v>5.3996000000000003E-4</v>
      </c>
      <c r="R15">
        <v>2.3577E-4</v>
      </c>
      <c r="S15">
        <v>2.3410999999999999E-4</v>
      </c>
    </row>
    <row r="16" spans="1:19" x14ac:dyDescent="0.35">
      <c r="A16" t="s">
        <v>300</v>
      </c>
      <c r="B16">
        <v>4.7299999999999998E-5</v>
      </c>
      <c r="C16">
        <v>1.6700000000000001E-6</v>
      </c>
      <c r="D16">
        <v>3.9650000000000002E-5</v>
      </c>
      <c r="E16">
        <v>7.4000000000000001E-7</v>
      </c>
      <c r="F16">
        <v>2.6199999999999999E-6</v>
      </c>
      <c r="G16">
        <v>6.3400000000000003E-6</v>
      </c>
      <c r="H16">
        <v>5.9100000000000002E-6</v>
      </c>
      <c r="I16">
        <v>2.1719999999999999E-5</v>
      </c>
      <c r="J16">
        <v>3.7799999999999998E-6</v>
      </c>
      <c r="K16">
        <v>1.891E-5</v>
      </c>
      <c r="L16">
        <v>7.4179999999999998E-5</v>
      </c>
      <c r="M16">
        <v>2.745E-5</v>
      </c>
      <c r="N16">
        <v>9.5699999999999999E-6</v>
      </c>
      <c r="O16">
        <v>9.0000000000000002E-6</v>
      </c>
      <c r="P16">
        <v>3.4744000000000002E-4</v>
      </c>
      <c r="Q16">
        <v>3.0383999999999999E-4</v>
      </c>
      <c r="R16">
        <v>1.2449999999999999E-4</v>
      </c>
      <c r="S16">
        <v>1.2364E-4</v>
      </c>
    </row>
    <row r="17" spans="1:19" x14ac:dyDescent="0.35">
      <c r="A17" t="s">
        <v>301</v>
      </c>
      <c r="B17">
        <v>2.175E-5</v>
      </c>
      <c r="C17">
        <v>1.3560000000000001E-5</v>
      </c>
      <c r="D17">
        <v>1.8700000000000001E-5</v>
      </c>
      <c r="E17">
        <v>1.68E-6</v>
      </c>
      <c r="F17">
        <v>4.3000000000000001E-7</v>
      </c>
      <c r="G17">
        <v>1.1579999999999999E-5</v>
      </c>
      <c r="H17">
        <v>2.8779999999999999E-5</v>
      </c>
      <c r="I17">
        <v>9.2299999999999997E-6</v>
      </c>
      <c r="J17">
        <v>2.21E-6</v>
      </c>
      <c r="K17">
        <v>1.0139999999999999E-5</v>
      </c>
      <c r="L17">
        <v>1.3010000000000001E-5</v>
      </c>
      <c r="M17">
        <v>1.6929999999999999E-5</v>
      </c>
      <c r="N17">
        <v>3.082E-5</v>
      </c>
      <c r="O17">
        <v>2.8600000000000001E-6</v>
      </c>
      <c r="P17">
        <v>3.1105999999999999E-4</v>
      </c>
      <c r="Q17">
        <v>2.8514000000000002E-4</v>
      </c>
      <c r="R17">
        <v>1.0887000000000001E-4</v>
      </c>
      <c r="S17">
        <v>1.0809E-4</v>
      </c>
    </row>
    <row r="18" spans="1:19" x14ac:dyDescent="0.35">
      <c r="A18" t="s">
        <v>302</v>
      </c>
      <c r="B18">
        <v>6.9999999999999999E-6</v>
      </c>
      <c r="C18">
        <v>2.5190000000000001E-5</v>
      </c>
      <c r="D18">
        <v>3.8850000000000002E-5</v>
      </c>
      <c r="E18">
        <v>2.5100000000000001E-6</v>
      </c>
      <c r="F18">
        <v>2.7499999999999999E-6</v>
      </c>
      <c r="G18">
        <v>1.5489999999999999E-5</v>
      </c>
      <c r="H18">
        <v>1.4049999999999999E-5</v>
      </c>
      <c r="I18">
        <v>2.3839999999999999E-5</v>
      </c>
      <c r="J18">
        <v>3.7500000000000001E-6</v>
      </c>
      <c r="K18">
        <v>3.0110000000000001E-5</v>
      </c>
      <c r="L18">
        <v>1.3529999999999999E-5</v>
      </c>
      <c r="M18">
        <v>3.3229999999999999E-5</v>
      </c>
      <c r="N18">
        <v>4.3970000000000001E-5</v>
      </c>
      <c r="O18">
        <v>3.0400000000000001E-6</v>
      </c>
      <c r="P18">
        <v>3.3023999999999998E-4</v>
      </c>
      <c r="Q18">
        <v>3.4045000000000001E-4</v>
      </c>
      <c r="R18">
        <v>1.3046999999999999E-4</v>
      </c>
      <c r="S18">
        <v>1.2943000000000001E-4</v>
      </c>
    </row>
    <row r="19" spans="1:19" x14ac:dyDescent="0.35">
      <c r="A19" t="s">
        <v>303</v>
      </c>
      <c r="B19">
        <v>4.6E-6</v>
      </c>
      <c r="C19">
        <v>1.4904999999999999E-4</v>
      </c>
      <c r="D19">
        <v>1.0859999999999999E-5</v>
      </c>
      <c r="E19">
        <v>5.4000000000000002E-7</v>
      </c>
      <c r="F19">
        <v>2.9799999999999998E-6</v>
      </c>
      <c r="G19">
        <v>1.2150000000000001E-5</v>
      </c>
      <c r="H19">
        <v>1.5375E-4</v>
      </c>
      <c r="I19">
        <v>1.5793E-4</v>
      </c>
      <c r="J19">
        <v>3.4699999999999998E-6</v>
      </c>
      <c r="K19">
        <v>1.823E-5</v>
      </c>
      <c r="L19">
        <v>1.269E-5</v>
      </c>
      <c r="M19">
        <v>3.3400000000000002E-6</v>
      </c>
      <c r="N19">
        <v>1.147E-5</v>
      </c>
      <c r="O19">
        <v>2.4099999999999998E-6</v>
      </c>
      <c r="P19">
        <v>4.3252999999999998E-4</v>
      </c>
      <c r="Q19">
        <v>4.9912000000000003E-4</v>
      </c>
      <c r="R19">
        <v>2.0388000000000001E-4</v>
      </c>
      <c r="S19">
        <v>2.0275999999999999E-4</v>
      </c>
    </row>
    <row r="20" spans="1:19" x14ac:dyDescent="0.35">
      <c r="A20" t="s">
        <v>304</v>
      </c>
      <c r="B20">
        <v>2.3199999999999998E-6</v>
      </c>
      <c r="C20">
        <v>1.1999999999999999E-7</v>
      </c>
      <c r="D20">
        <v>4.9799999999999998E-6</v>
      </c>
      <c r="E20">
        <v>1.8300000000000001E-6</v>
      </c>
      <c r="F20">
        <v>1.7099999999999999E-6</v>
      </c>
      <c r="G20">
        <v>8.3499999999999997E-6</v>
      </c>
      <c r="H20">
        <v>2.4399999999999999E-6</v>
      </c>
      <c r="I20">
        <v>4.6099999999999999E-6</v>
      </c>
      <c r="J20">
        <v>5.0999999999999999E-7</v>
      </c>
      <c r="K20">
        <v>4.3000000000000003E-6</v>
      </c>
      <c r="L20">
        <v>1.3599999999999999E-6</v>
      </c>
      <c r="M20">
        <v>3.9099999999999998E-6</v>
      </c>
      <c r="N20">
        <v>6.4099999999999996E-6</v>
      </c>
      <c r="O20">
        <v>1.13E-6</v>
      </c>
      <c r="P20">
        <v>1.0268999999999999E-4</v>
      </c>
      <c r="Q20">
        <v>1.4574999999999999E-4</v>
      </c>
      <c r="R20">
        <v>4.2209999999999997E-5</v>
      </c>
      <c r="S20">
        <v>4.1850000000000001E-5</v>
      </c>
    </row>
    <row r="21" spans="1:19" x14ac:dyDescent="0.35">
      <c r="A21" t="s">
        <v>11</v>
      </c>
      <c r="B21">
        <v>2.6299999999999998E-6</v>
      </c>
      <c r="C21">
        <v>1.11E-6</v>
      </c>
      <c r="D21">
        <v>1.4780000000000001E-5</v>
      </c>
      <c r="E21">
        <v>2.9100000000000001E-6</v>
      </c>
      <c r="F21">
        <v>5.7999999999999995E-7</v>
      </c>
      <c r="G21">
        <v>6.4899999999999997E-6</v>
      </c>
      <c r="H21">
        <v>8.3699999999999995E-6</v>
      </c>
      <c r="I21">
        <v>2.9640000000000001E-5</v>
      </c>
      <c r="J21">
        <v>2.4499999999999998E-6</v>
      </c>
      <c r="K21">
        <v>6.8199999999999999E-6</v>
      </c>
      <c r="L21">
        <v>5.8100000000000003E-6</v>
      </c>
      <c r="M21">
        <v>7.1559999999999999E-5</v>
      </c>
      <c r="N21">
        <v>6.3999999999999997E-6</v>
      </c>
      <c r="O21">
        <v>4.7099999999999998E-6</v>
      </c>
      <c r="P21">
        <v>8.0062000000000004E-4</v>
      </c>
      <c r="Q21">
        <v>9.8879000000000002E-4</v>
      </c>
      <c r="R21">
        <v>2.7520000000000002E-4</v>
      </c>
      <c r="S21">
        <v>2.7354000000000001E-4</v>
      </c>
    </row>
    <row r="22" spans="1:19" x14ac:dyDescent="0.35">
      <c r="A22" t="s">
        <v>305</v>
      </c>
      <c r="B22">
        <v>2.6400000000000001E-6</v>
      </c>
      <c r="C22">
        <v>7.8000000000000005E-7</v>
      </c>
      <c r="D22">
        <v>1.154E-5</v>
      </c>
      <c r="E22">
        <v>6.6900000000000003E-6</v>
      </c>
      <c r="F22">
        <v>6.5000000000000002E-7</v>
      </c>
      <c r="G22">
        <v>1.292E-5</v>
      </c>
      <c r="H22">
        <v>1.0030000000000001E-5</v>
      </c>
      <c r="I22">
        <v>4.2639999999999998E-5</v>
      </c>
      <c r="J22">
        <v>2.9699999999999999E-6</v>
      </c>
      <c r="K22">
        <v>4.4110000000000003E-5</v>
      </c>
      <c r="L22">
        <v>1.4919999999999999E-5</v>
      </c>
      <c r="M22">
        <v>2.0112E-4</v>
      </c>
      <c r="N22">
        <v>1.3879999999999999E-5</v>
      </c>
      <c r="O22">
        <v>2.5150000000000001E-5</v>
      </c>
      <c r="P22">
        <v>1.2576200000000001E-3</v>
      </c>
      <c r="Q22">
        <v>1.0470399999999999E-3</v>
      </c>
      <c r="R22">
        <v>3.6694000000000001E-4</v>
      </c>
      <c r="S22">
        <v>3.6507999999999999E-4</v>
      </c>
    </row>
    <row r="23" spans="1:19" x14ac:dyDescent="0.35">
      <c r="A23" t="s">
        <v>306</v>
      </c>
      <c r="B23">
        <v>1.025E-5</v>
      </c>
      <c r="C23">
        <v>8.9600000000000006E-6</v>
      </c>
      <c r="D23">
        <v>2.9490000000000001E-5</v>
      </c>
      <c r="E23">
        <v>3.36E-6</v>
      </c>
      <c r="F23">
        <v>3.05E-6</v>
      </c>
      <c r="G23">
        <v>1.29E-5</v>
      </c>
      <c r="H23">
        <v>2.4070000000000002E-5</v>
      </c>
      <c r="I23">
        <v>3.2979999999999999E-5</v>
      </c>
      <c r="J23">
        <v>6.2999999999999998E-6</v>
      </c>
      <c r="K23">
        <v>8.6810000000000004E-5</v>
      </c>
      <c r="L23">
        <v>5.5989999999999998E-5</v>
      </c>
      <c r="M23">
        <v>3.4449999999999997E-5</v>
      </c>
      <c r="N23">
        <v>3.524E-4</v>
      </c>
      <c r="O23">
        <v>3.2839999999999997E-5</v>
      </c>
      <c r="P23">
        <v>1.0118E-3</v>
      </c>
      <c r="Q23">
        <v>8.8747000000000001E-4</v>
      </c>
      <c r="R23">
        <v>3.5332000000000001E-4</v>
      </c>
      <c r="S23">
        <v>3.5094E-4</v>
      </c>
    </row>
    <row r="24" spans="1:19" x14ac:dyDescent="0.35">
      <c r="A24" t="s">
        <v>307</v>
      </c>
      <c r="B24">
        <v>3.5089999999999998E-5</v>
      </c>
      <c r="C24">
        <v>1.7139999999999999E-5</v>
      </c>
      <c r="D24">
        <v>2.8119999999999998E-5</v>
      </c>
      <c r="E24">
        <v>2.8200000000000001E-6</v>
      </c>
      <c r="F24">
        <v>3.9899999999999999E-6</v>
      </c>
      <c r="G24">
        <v>1.9680000000000001E-5</v>
      </c>
      <c r="H24">
        <v>3.7240000000000003E-5</v>
      </c>
      <c r="I24">
        <v>1.2819999999999999E-5</v>
      </c>
      <c r="J24">
        <v>4.1400000000000002E-6</v>
      </c>
      <c r="K24">
        <v>3.4279999999999997E-5</v>
      </c>
      <c r="L24">
        <v>2.1149999999999999E-5</v>
      </c>
      <c r="M24">
        <v>7.7020000000000005E-5</v>
      </c>
      <c r="N24">
        <v>1.046E-5</v>
      </c>
      <c r="O24">
        <v>2.8589999999999999E-5</v>
      </c>
      <c r="P24">
        <v>7.6902999999999997E-4</v>
      </c>
      <c r="Q24">
        <v>6.221E-4</v>
      </c>
      <c r="R24">
        <v>2.3826000000000001E-4</v>
      </c>
      <c r="S24">
        <v>2.3671E-4</v>
      </c>
    </row>
    <row r="25" spans="1:19" x14ac:dyDescent="0.35">
      <c r="A25" t="s">
        <v>308</v>
      </c>
      <c r="B25">
        <v>8.1799999999999996E-6</v>
      </c>
      <c r="C25">
        <v>1.401E-5</v>
      </c>
      <c r="D25">
        <v>8.49E-6</v>
      </c>
      <c r="E25">
        <v>2.7999999999999999E-6</v>
      </c>
      <c r="F25">
        <v>3.2200000000000001E-6</v>
      </c>
      <c r="G25">
        <v>5.3000000000000001E-6</v>
      </c>
      <c r="H25">
        <v>4.4140000000000001E-5</v>
      </c>
      <c r="I25">
        <v>9.4900000000000006E-6</v>
      </c>
      <c r="J25">
        <v>1.3E-6</v>
      </c>
      <c r="K25">
        <v>1.152E-5</v>
      </c>
      <c r="L25">
        <v>1.148E-5</v>
      </c>
      <c r="M25">
        <v>1.2150000000000001E-5</v>
      </c>
      <c r="N25">
        <v>1.2830000000000001E-5</v>
      </c>
      <c r="O25">
        <v>6.9099999999999999E-6</v>
      </c>
      <c r="P25">
        <v>1.7568E-4</v>
      </c>
      <c r="Q25">
        <v>2.3533000000000001E-4</v>
      </c>
      <c r="R25">
        <v>8.0060000000000003E-5</v>
      </c>
      <c r="S25">
        <v>7.9380000000000002E-5</v>
      </c>
    </row>
    <row r="26" spans="1:19" x14ac:dyDescent="0.35">
      <c r="A26" t="s">
        <v>309</v>
      </c>
      <c r="B26">
        <v>1.2089999999999999E-5</v>
      </c>
      <c r="C26">
        <v>5.22E-6</v>
      </c>
      <c r="D26">
        <v>3.3389999999999997E-5</v>
      </c>
      <c r="E26">
        <v>2.2900000000000001E-6</v>
      </c>
      <c r="F26">
        <v>1.79E-6</v>
      </c>
      <c r="G26">
        <v>1.242E-5</v>
      </c>
      <c r="H26">
        <v>8.9600000000000006E-6</v>
      </c>
      <c r="I26">
        <v>5.4240000000000002E-5</v>
      </c>
      <c r="J26">
        <v>3.7500000000000001E-6</v>
      </c>
      <c r="K26">
        <v>2.535E-5</v>
      </c>
      <c r="L26">
        <v>1.7649999999999999E-5</v>
      </c>
      <c r="M26">
        <v>3.5660000000000001E-5</v>
      </c>
      <c r="N26">
        <v>3.3340000000000003E-5</v>
      </c>
      <c r="O26">
        <v>6.02E-6</v>
      </c>
      <c r="P26">
        <v>6.9631999999999995E-4</v>
      </c>
      <c r="Q26">
        <v>5.8991999999999996E-4</v>
      </c>
      <c r="R26">
        <v>2.1465000000000001E-4</v>
      </c>
      <c r="S26">
        <v>2.131E-4</v>
      </c>
    </row>
    <row r="27" spans="1:19" x14ac:dyDescent="0.35">
      <c r="A27" t="s">
        <v>310</v>
      </c>
      <c r="B27">
        <v>7.3300000000000001E-6</v>
      </c>
      <c r="C27">
        <v>1.8660000000000001E-5</v>
      </c>
      <c r="D27">
        <v>1.33E-6</v>
      </c>
      <c r="E27">
        <v>8.9999999999999999E-8</v>
      </c>
      <c r="F27">
        <v>7.8999999999999995E-7</v>
      </c>
      <c r="G27">
        <v>5.5000000000000003E-7</v>
      </c>
      <c r="H27">
        <v>8.2800000000000003E-6</v>
      </c>
      <c r="I27">
        <v>5.5000000000000003E-7</v>
      </c>
      <c r="J27">
        <v>5.5000000000000003E-7</v>
      </c>
      <c r="K27">
        <v>1.2300000000000001E-6</v>
      </c>
      <c r="L27">
        <v>4.7999999999999996E-7</v>
      </c>
      <c r="M27">
        <v>1.46E-6</v>
      </c>
      <c r="N27">
        <v>1.1000000000000001E-7</v>
      </c>
      <c r="O27">
        <v>6.0999999999999998E-7</v>
      </c>
      <c r="P27">
        <v>7.4540000000000001E-5</v>
      </c>
      <c r="Q27">
        <v>1.1365E-4</v>
      </c>
      <c r="R27">
        <v>3.5129999999999997E-5</v>
      </c>
      <c r="S27">
        <v>3.4860000000000002E-5</v>
      </c>
    </row>
    <row r="28" spans="1:19" x14ac:dyDescent="0.35">
      <c r="A28" t="s">
        <v>311</v>
      </c>
      <c r="B28">
        <v>3.5290000000000003E-5</v>
      </c>
      <c r="C28">
        <v>1.06E-6</v>
      </c>
      <c r="D28">
        <v>1.8050000000000002E-5</v>
      </c>
      <c r="E28">
        <v>5.9999999999999997E-7</v>
      </c>
      <c r="F28">
        <v>3.7E-7</v>
      </c>
      <c r="G28">
        <v>2.3999999999999999E-6</v>
      </c>
      <c r="H28">
        <v>2.2400000000000002E-6</v>
      </c>
      <c r="I28">
        <v>1.9700000000000001E-5</v>
      </c>
      <c r="J28">
        <v>1.0699999999999999E-6</v>
      </c>
      <c r="K28">
        <v>6.5799999999999997E-6</v>
      </c>
      <c r="L28">
        <v>1.721E-5</v>
      </c>
      <c r="M28">
        <v>6.0800000000000002E-6</v>
      </c>
      <c r="N28">
        <v>5.3399999999999997E-6</v>
      </c>
      <c r="O28">
        <v>7.9400000000000002E-6</v>
      </c>
      <c r="P28">
        <v>2.5117E-4</v>
      </c>
      <c r="Q28">
        <v>2.0566000000000001E-4</v>
      </c>
      <c r="R28">
        <v>8.1100000000000006E-5</v>
      </c>
      <c r="S28">
        <v>8.0560000000000001E-5</v>
      </c>
    </row>
    <row r="29" spans="1:19" x14ac:dyDescent="0.35">
      <c r="A29" t="s">
        <v>312</v>
      </c>
      <c r="B29">
        <v>5.9999999999999997E-7</v>
      </c>
      <c r="C29">
        <v>2.7480000000000001E-5</v>
      </c>
      <c r="D29">
        <v>2.3499999999999999E-6</v>
      </c>
      <c r="E29">
        <v>3.7E-7</v>
      </c>
      <c r="F29">
        <v>3.1E-7</v>
      </c>
      <c r="G29">
        <v>2.4600000000000002E-6</v>
      </c>
      <c r="H29">
        <v>1.22E-6</v>
      </c>
      <c r="I29">
        <v>2.5000000000000002E-6</v>
      </c>
      <c r="J29">
        <v>1.3E-6</v>
      </c>
      <c r="K29">
        <v>3.2899999999999998E-6</v>
      </c>
      <c r="L29">
        <v>8.5000000000000001E-7</v>
      </c>
      <c r="M29">
        <v>4.1300000000000003E-6</v>
      </c>
      <c r="N29">
        <v>7.8000000000000005E-7</v>
      </c>
      <c r="O29">
        <v>1.766E-5</v>
      </c>
      <c r="P29">
        <v>2.5491000000000001E-4</v>
      </c>
      <c r="Q29">
        <v>3.7613000000000002E-4</v>
      </c>
      <c r="R29">
        <v>1.0079E-4</v>
      </c>
      <c r="S29">
        <v>1.0009999999999999E-4</v>
      </c>
    </row>
    <row r="30" spans="1:19" x14ac:dyDescent="0.35">
      <c r="A30" t="s">
        <v>313</v>
      </c>
      <c r="B30">
        <v>4.9999999999999998E-7</v>
      </c>
      <c r="C30">
        <v>3.1E-7</v>
      </c>
      <c r="D30">
        <v>2.3300000000000001E-6</v>
      </c>
      <c r="E30">
        <v>1.35E-6</v>
      </c>
      <c r="F30">
        <v>4.5999999999999999E-7</v>
      </c>
      <c r="G30">
        <v>2.6599999999999999E-6</v>
      </c>
      <c r="H30">
        <v>6.4300000000000003E-6</v>
      </c>
      <c r="I30">
        <v>1.6899999999999999E-6</v>
      </c>
      <c r="J30">
        <v>1.0300000000000001E-6</v>
      </c>
      <c r="K30">
        <v>1.279E-5</v>
      </c>
      <c r="L30">
        <v>5.3299999999999998E-6</v>
      </c>
      <c r="M30">
        <v>2.8099999999999999E-5</v>
      </c>
      <c r="N30">
        <v>1.3200000000000001E-6</v>
      </c>
      <c r="O30">
        <v>2.4499999999999998E-6</v>
      </c>
      <c r="P30">
        <v>1.5174000000000001E-4</v>
      </c>
      <c r="Q30">
        <v>1.5271999999999999E-4</v>
      </c>
      <c r="R30">
        <v>5.0699999999999999E-5</v>
      </c>
      <c r="S30">
        <v>5.0319999999999999E-5</v>
      </c>
    </row>
    <row r="31" spans="1:19" x14ac:dyDescent="0.35">
      <c r="A31" t="s">
        <v>314</v>
      </c>
      <c r="B31">
        <v>1.4899999999999999E-6</v>
      </c>
      <c r="C31">
        <v>1.33E-6</v>
      </c>
      <c r="D31">
        <v>2.0489999999999999E-5</v>
      </c>
      <c r="E31">
        <v>6.3600000000000001E-6</v>
      </c>
      <c r="F31">
        <v>4.9999999999999998E-7</v>
      </c>
      <c r="G31">
        <v>1.9740000000000001E-5</v>
      </c>
      <c r="H31">
        <v>4.1579999999999998E-5</v>
      </c>
      <c r="I31">
        <v>8.8949999999999994E-5</v>
      </c>
      <c r="J31">
        <v>6.2299999999999996E-6</v>
      </c>
      <c r="K31">
        <v>1.5930000000000002E-5</v>
      </c>
      <c r="L31">
        <v>1.1260000000000001E-5</v>
      </c>
      <c r="M31">
        <v>5.0970000000000002E-5</v>
      </c>
      <c r="N31">
        <v>5.2000000000000002E-6</v>
      </c>
      <c r="O31">
        <v>1.9870000000000001E-5</v>
      </c>
      <c r="P31">
        <v>1.36659E-3</v>
      </c>
      <c r="Q31">
        <v>1.0028599999999999E-3</v>
      </c>
      <c r="R31">
        <v>3.6579000000000001E-4</v>
      </c>
      <c r="S31">
        <v>3.6343999999999998E-4</v>
      </c>
    </row>
    <row r="32" spans="1:19" x14ac:dyDescent="0.35">
      <c r="A32" t="s">
        <v>315</v>
      </c>
      <c r="B32">
        <v>4.1500000000000001E-6</v>
      </c>
      <c r="C32">
        <v>6.5229999999999997E-5</v>
      </c>
      <c r="D32">
        <v>2.65E-6</v>
      </c>
      <c r="E32">
        <v>3.5999999999999999E-7</v>
      </c>
      <c r="F32">
        <v>1.4999999999999999E-7</v>
      </c>
      <c r="G32">
        <v>1.1400000000000001E-6</v>
      </c>
      <c r="H32">
        <v>7.5000000000000002E-6</v>
      </c>
      <c r="I32">
        <v>1.4899999999999999E-6</v>
      </c>
      <c r="J32">
        <v>9.5000000000000001E-7</v>
      </c>
      <c r="K32">
        <v>1.7600000000000001E-6</v>
      </c>
      <c r="L32">
        <v>9.5000000000000001E-7</v>
      </c>
      <c r="M32">
        <v>2.0169999999999998E-5</v>
      </c>
      <c r="N32">
        <v>2.0099999999999998E-6</v>
      </c>
      <c r="O32">
        <v>7.6000000000000003E-7</v>
      </c>
      <c r="P32">
        <v>1.5871E-4</v>
      </c>
      <c r="Q32">
        <v>2.8561999999999999E-4</v>
      </c>
      <c r="R32">
        <v>7.9800000000000002E-5</v>
      </c>
      <c r="S32">
        <v>7.9309999999999998E-5</v>
      </c>
    </row>
    <row r="33" spans="1:19" x14ac:dyDescent="0.35">
      <c r="A33" t="s">
        <v>316</v>
      </c>
      <c r="B33">
        <v>6.7599999999999997E-6</v>
      </c>
      <c r="C33">
        <v>3.8199999999999998E-6</v>
      </c>
      <c r="D33">
        <v>5.834E-5</v>
      </c>
      <c r="E33">
        <v>3.046E-5</v>
      </c>
      <c r="F33">
        <v>2.0099999999999998E-6</v>
      </c>
      <c r="G33">
        <v>2.5130000000000002E-5</v>
      </c>
      <c r="H33">
        <v>1.7119999999999999E-5</v>
      </c>
      <c r="I33">
        <v>8.7940000000000002E-5</v>
      </c>
      <c r="J33">
        <v>8.6799999999999999E-6</v>
      </c>
      <c r="K33">
        <v>4.0280000000000001E-5</v>
      </c>
      <c r="L33">
        <v>4.5170000000000003E-5</v>
      </c>
      <c r="M33">
        <v>1.9029E-4</v>
      </c>
      <c r="N33">
        <v>1.9069999999999999E-5</v>
      </c>
      <c r="O33">
        <v>2.4960000000000002E-5</v>
      </c>
      <c r="P33">
        <v>4.9530800000000003E-3</v>
      </c>
      <c r="Q33">
        <v>3.0784300000000001E-3</v>
      </c>
      <c r="R33">
        <v>1.13828E-3</v>
      </c>
      <c r="S33">
        <v>1.1332E-3</v>
      </c>
    </row>
    <row r="34" spans="1:19" x14ac:dyDescent="0.35">
      <c r="A34" t="s">
        <v>317</v>
      </c>
      <c r="B34">
        <v>1.7589999999999999E-5</v>
      </c>
      <c r="C34">
        <v>1.7400000000000001E-6</v>
      </c>
      <c r="D34">
        <v>1.6896000000000001E-4</v>
      </c>
      <c r="E34">
        <v>2.1909999999999999E-5</v>
      </c>
      <c r="F34">
        <v>6.3999999999999997E-6</v>
      </c>
      <c r="G34">
        <v>1.4769999999999999E-5</v>
      </c>
      <c r="H34">
        <v>1.9470000000000002E-5</v>
      </c>
      <c r="I34">
        <v>1.2333E-4</v>
      </c>
      <c r="J34">
        <v>9.6600000000000007E-6</v>
      </c>
      <c r="K34">
        <v>3.0729999999999999E-5</v>
      </c>
      <c r="L34">
        <v>3.9749999999999997E-5</v>
      </c>
      <c r="M34">
        <v>1.1971E-4</v>
      </c>
      <c r="N34">
        <v>2.4870000000000001E-5</v>
      </c>
      <c r="O34">
        <v>2.5239999999999999E-5</v>
      </c>
      <c r="P34">
        <v>9.7019999999999995E-4</v>
      </c>
      <c r="Q34">
        <v>8.6401000000000002E-4</v>
      </c>
      <c r="R34">
        <v>3.3981000000000001E-4</v>
      </c>
      <c r="S34">
        <v>3.3738000000000003E-4</v>
      </c>
    </row>
    <row r="35" spans="1:19" x14ac:dyDescent="0.35">
      <c r="A35" t="s">
        <v>318</v>
      </c>
      <c r="B35">
        <v>2.247E-5</v>
      </c>
      <c r="C35">
        <v>5.0130000000000003E-5</v>
      </c>
      <c r="D35">
        <v>5.8599999999999998E-6</v>
      </c>
      <c r="E35">
        <v>1.6999999999999999E-7</v>
      </c>
      <c r="F35">
        <v>5.9999999999999997E-7</v>
      </c>
      <c r="G35">
        <v>3.3000000000000002E-7</v>
      </c>
      <c r="H35">
        <v>2.0200000000000001E-6</v>
      </c>
      <c r="I35">
        <v>3.5999999999999999E-7</v>
      </c>
      <c r="J35">
        <v>7.6000000000000003E-7</v>
      </c>
      <c r="K35">
        <v>1.1000000000000001E-6</v>
      </c>
      <c r="L35">
        <v>8.6899999999999998E-6</v>
      </c>
      <c r="M35">
        <v>3.72E-6</v>
      </c>
      <c r="N35">
        <v>1.46E-6</v>
      </c>
      <c r="O35">
        <v>5.0999999999999999E-7</v>
      </c>
      <c r="P35">
        <v>8.9400000000000005E-5</v>
      </c>
      <c r="Q35">
        <v>9.8449999999999994E-5</v>
      </c>
      <c r="R35">
        <v>4.1569999999999997E-5</v>
      </c>
      <c r="S35">
        <v>4.1359999999999997E-5</v>
      </c>
    </row>
    <row r="36" spans="1:19" x14ac:dyDescent="0.35">
      <c r="A36" t="s">
        <v>319</v>
      </c>
      <c r="B36">
        <v>1.256E-5</v>
      </c>
      <c r="C36">
        <v>1.7059999999999999E-5</v>
      </c>
      <c r="D36">
        <v>7.0450000000000005E-5</v>
      </c>
      <c r="E36">
        <v>4.9699999999999998E-6</v>
      </c>
      <c r="F36">
        <v>3.14E-6</v>
      </c>
      <c r="G36">
        <v>2.1869999999999999E-5</v>
      </c>
      <c r="H36">
        <v>7.9330000000000001E-5</v>
      </c>
      <c r="I36">
        <v>8.954E-5</v>
      </c>
      <c r="J36">
        <v>1.33E-5</v>
      </c>
      <c r="K36">
        <v>1.2595999999999999E-4</v>
      </c>
      <c r="L36">
        <v>5.304E-5</v>
      </c>
      <c r="M36">
        <v>7.9499999999999994E-5</v>
      </c>
      <c r="N36">
        <v>9.09E-5</v>
      </c>
      <c r="O36">
        <v>1.7689999999999998E-5</v>
      </c>
      <c r="P36">
        <v>1.3931499999999999E-3</v>
      </c>
      <c r="Q36">
        <v>1.0883500000000001E-3</v>
      </c>
      <c r="R36">
        <v>4.3454000000000002E-4</v>
      </c>
      <c r="S36">
        <v>4.3158999999999998E-4</v>
      </c>
    </row>
    <row r="37" spans="1:19" x14ac:dyDescent="0.35">
      <c r="A37" t="s">
        <v>320</v>
      </c>
      <c r="B37">
        <v>1.133E-5</v>
      </c>
      <c r="C37">
        <v>1.5208999999999999E-4</v>
      </c>
      <c r="D37">
        <v>1.083E-5</v>
      </c>
      <c r="E37">
        <v>9.5999999999999991E-7</v>
      </c>
      <c r="F37">
        <v>8.4E-7</v>
      </c>
      <c r="G37">
        <v>4.5700000000000003E-6</v>
      </c>
      <c r="H37">
        <v>3.0470000000000001E-5</v>
      </c>
      <c r="I37">
        <v>6.0100000000000001E-6</v>
      </c>
      <c r="J37">
        <v>3.6799999999999999E-6</v>
      </c>
      <c r="K37">
        <v>2.3410000000000001E-5</v>
      </c>
      <c r="L37">
        <v>2.906E-5</v>
      </c>
      <c r="M37">
        <v>1.062E-5</v>
      </c>
      <c r="N37">
        <v>6.2999999999999998E-6</v>
      </c>
      <c r="O37">
        <v>2.7700000000000002E-6</v>
      </c>
      <c r="P37">
        <v>3.3181999999999998E-4</v>
      </c>
      <c r="Q37">
        <v>4.0443E-4</v>
      </c>
      <c r="R37">
        <v>1.4537999999999999E-4</v>
      </c>
      <c r="S37">
        <v>1.4442E-4</v>
      </c>
    </row>
    <row r="38" spans="1:19" x14ac:dyDescent="0.35">
      <c r="A38" t="s">
        <v>321</v>
      </c>
      <c r="B38">
        <v>1.0679999999999999E-5</v>
      </c>
      <c r="C38">
        <v>8.4E-7</v>
      </c>
      <c r="D38">
        <v>1.2099999999999999E-5</v>
      </c>
      <c r="E38">
        <v>1.2899999999999999E-6</v>
      </c>
      <c r="F38">
        <v>7.9799999999999998E-6</v>
      </c>
      <c r="G38">
        <v>8.5900000000000008E-6</v>
      </c>
      <c r="H38">
        <v>1.86E-6</v>
      </c>
      <c r="I38">
        <v>2.34E-6</v>
      </c>
      <c r="J38">
        <v>2.21E-6</v>
      </c>
      <c r="K38">
        <v>1.49E-5</v>
      </c>
      <c r="L38">
        <v>6.63E-6</v>
      </c>
      <c r="M38">
        <v>4.2059999999999998E-4</v>
      </c>
      <c r="N38">
        <v>4.0099999999999997E-6</v>
      </c>
      <c r="O38">
        <v>5.57E-6</v>
      </c>
      <c r="P38">
        <v>3.5834000000000001E-4</v>
      </c>
      <c r="Q38">
        <v>4.1857E-4</v>
      </c>
      <c r="R38">
        <v>1.563E-4</v>
      </c>
      <c r="S38">
        <v>1.5532E-4</v>
      </c>
    </row>
    <row r="39" spans="1:19" x14ac:dyDescent="0.35">
      <c r="A39" t="s">
        <v>322</v>
      </c>
      <c r="B39">
        <v>9.7599999999999997E-6</v>
      </c>
      <c r="C39">
        <v>7.2410000000000006E-5</v>
      </c>
      <c r="D39">
        <v>4.1950000000000003E-5</v>
      </c>
      <c r="E39">
        <v>5.5799999999999999E-6</v>
      </c>
      <c r="F39">
        <v>5.1000000000000003E-6</v>
      </c>
      <c r="G39">
        <v>3.7339999999999998E-5</v>
      </c>
      <c r="H39">
        <v>3.7950000000000001E-5</v>
      </c>
      <c r="I39">
        <v>7.6219999999999999E-5</v>
      </c>
      <c r="J39">
        <v>1.111E-5</v>
      </c>
      <c r="K39">
        <v>8.8609999999999994E-5</v>
      </c>
      <c r="L39">
        <v>3.5889999999999997E-5</v>
      </c>
      <c r="M39">
        <v>7.9140000000000005E-5</v>
      </c>
      <c r="N39">
        <v>2.7529999999999999E-5</v>
      </c>
      <c r="O39">
        <v>2.616E-5</v>
      </c>
      <c r="P39">
        <v>1.6207800000000001E-3</v>
      </c>
      <c r="Q39">
        <v>1.2790499999999999E-3</v>
      </c>
      <c r="R39">
        <v>4.7928000000000001E-4</v>
      </c>
      <c r="S39">
        <v>4.7597999999999998E-4</v>
      </c>
    </row>
    <row r="40" spans="1:19" x14ac:dyDescent="0.35">
      <c r="A40" t="s">
        <v>323</v>
      </c>
      <c r="B40">
        <v>2.2000000000000001E-7</v>
      </c>
      <c r="C40">
        <v>9.9999999999999995E-8</v>
      </c>
      <c r="D40">
        <v>1.11E-6</v>
      </c>
      <c r="E40">
        <v>9.7999999999999993E-7</v>
      </c>
      <c r="F40">
        <v>1.8E-7</v>
      </c>
      <c r="G40">
        <v>1.9099999999999999E-6</v>
      </c>
      <c r="H40">
        <v>1.8700000000000001E-6</v>
      </c>
      <c r="I40">
        <v>2.5299999999999999E-6</v>
      </c>
      <c r="J40">
        <v>2.6E-7</v>
      </c>
      <c r="K40">
        <v>5.6099999999999997E-6</v>
      </c>
      <c r="L40">
        <v>1.4699999999999999E-6</v>
      </c>
      <c r="M40">
        <v>6.4699999999999999E-6</v>
      </c>
      <c r="N40">
        <v>2.5500000000000001E-6</v>
      </c>
      <c r="O40">
        <v>4.1300000000000003E-6</v>
      </c>
      <c r="P40">
        <v>1.059E-4</v>
      </c>
      <c r="Q40">
        <v>1.3415000000000001E-4</v>
      </c>
      <c r="R40">
        <v>3.8179999999999997E-5</v>
      </c>
      <c r="S40">
        <v>3.7889999999999998E-5</v>
      </c>
    </row>
    <row r="41" spans="1:19" x14ac:dyDescent="0.35">
      <c r="A41" t="s">
        <v>324</v>
      </c>
      <c r="B41">
        <v>3.1599999999999998E-6</v>
      </c>
      <c r="C41">
        <v>9.0999999999999997E-7</v>
      </c>
      <c r="D41">
        <v>1.1260000000000001E-5</v>
      </c>
      <c r="E41">
        <v>1.398E-5</v>
      </c>
      <c r="F41">
        <v>3.1E-6</v>
      </c>
      <c r="G41">
        <v>1.502E-5</v>
      </c>
      <c r="H41">
        <v>1.013E-5</v>
      </c>
      <c r="I41">
        <v>2.232E-5</v>
      </c>
      <c r="J41">
        <v>4.0400000000000003E-6</v>
      </c>
      <c r="K41">
        <v>2.5369999999999999E-5</v>
      </c>
      <c r="L41">
        <v>2.1440000000000001E-5</v>
      </c>
      <c r="M41">
        <v>3.7719999999999998E-5</v>
      </c>
      <c r="N41">
        <v>3.2209999999999998E-5</v>
      </c>
      <c r="O41">
        <v>6.4200000000000004E-6</v>
      </c>
      <c r="P41">
        <v>3.1383000000000002E-4</v>
      </c>
      <c r="Q41">
        <v>3.4379000000000001E-4</v>
      </c>
      <c r="R41">
        <v>1.2135E-4</v>
      </c>
      <c r="S41">
        <v>1.2021E-4</v>
      </c>
    </row>
    <row r="42" spans="1:19" x14ac:dyDescent="0.35">
      <c r="A42" t="s">
        <v>325</v>
      </c>
      <c r="B42">
        <v>2.194E-5</v>
      </c>
      <c r="C42">
        <v>9.5000000000000001E-7</v>
      </c>
      <c r="D42">
        <v>2.7700000000000002E-6</v>
      </c>
      <c r="E42">
        <v>2.7000000000000001E-7</v>
      </c>
      <c r="F42">
        <v>5.7999999999999995E-7</v>
      </c>
      <c r="G42">
        <v>9.7999999999999993E-7</v>
      </c>
      <c r="H42">
        <v>5.0999999999999999E-7</v>
      </c>
      <c r="I42">
        <v>1.26E-6</v>
      </c>
      <c r="J42">
        <v>1.2899999999999999E-6</v>
      </c>
      <c r="K42">
        <v>2.8700000000000001E-6</v>
      </c>
      <c r="L42">
        <v>6.1099999999999999E-6</v>
      </c>
      <c r="M42">
        <v>4.25E-6</v>
      </c>
      <c r="N42">
        <v>1.4300000000000001E-6</v>
      </c>
      <c r="O42">
        <v>6.5100000000000004E-6</v>
      </c>
      <c r="P42">
        <v>1.0028E-4</v>
      </c>
      <c r="Q42">
        <v>8.8070000000000002E-5</v>
      </c>
      <c r="R42">
        <v>3.3819999999999998E-5</v>
      </c>
      <c r="S42">
        <v>3.3590000000000002E-5</v>
      </c>
    </row>
    <row r="43" spans="1:19" x14ac:dyDescent="0.35">
      <c r="A43" t="s">
        <v>326</v>
      </c>
      <c r="B43">
        <v>4.4299999999999999E-6</v>
      </c>
      <c r="C43">
        <v>3.6399999999999999E-6</v>
      </c>
      <c r="D43">
        <v>4.0290000000000002E-5</v>
      </c>
      <c r="E43">
        <v>5.93E-6</v>
      </c>
      <c r="F43">
        <v>2.7599999999999998E-6</v>
      </c>
      <c r="G43">
        <v>2.1829999999999999E-5</v>
      </c>
      <c r="H43">
        <v>1.2330000000000001E-5</v>
      </c>
      <c r="I43">
        <v>3.307E-5</v>
      </c>
      <c r="J43">
        <v>5.4700000000000001E-6</v>
      </c>
      <c r="K43">
        <v>3.3779999999999998E-5</v>
      </c>
      <c r="L43">
        <v>2.1299999999999999E-5</v>
      </c>
      <c r="M43">
        <v>3.9910000000000002E-5</v>
      </c>
      <c r="N43">
        <v>1.0463000000000001E-4</v>
      </c>
      <c r="O43">
        <v>1.473E-5</v>
      </c>
      <c r="P43">
        <v>6.4729999999999996E-4</v>
      </c>
      <c r="Q43">
        <v>5.5506999999999996E-4</v>
      </c>
      <c r="R43">
        <v>2.1269999999999999E-4</v>
      </c>
      <c r="S43">
        <v>2.1112E-4</v>
      </c>
    </row>
    <row r="44" spans="1:19" x14ac:dyDescent="0.35">
      <c r="A44" t="s">
        <v>327</v>
      </c>
      <c r="B44">
        <v>2.0579999999999999E-5</v>
      </c>
      <c r="C44">
        <v>9.5808999999999998E-4</v>
      </c>
      <c r="D44">
        <v>4.6969999999999999E-5</v>
      </c>
      <c r="E44">
        <v>7.0299999999999996E-6</v>
      </c>
      <c r="F44">
        <v>5.9000000000000003E-6</v>
      </c>
      <c r="G44">
        <v>1.8300000000000001E-5</v>
      </c>
      <c r="H44">
        <v>2.3919999999999999E-4</v>
      </c>
      <c r="I44">
        <v>2.6237999999999999E-4</v>
      </c>
      <c r="J44">
        <v>1.897E-5</v>
      </c>
      <c r="K44">
        <v>1.0789E-4</v>
      </c>
      <c r="L44">
        <v>1.2213999999999999E-4</v>
      </c>
      <c r="M44">
        <v>3.0724000000000002E-4</v>
      </c>
      <c r="N44">
        <v>1.0069999999999999E-4</v>
      </c>
      <c r="O44">
        <v>2.1699999999999999E-5</v>
      </c>
      <c r="P44">
        <v>3.04185E-3</v>
      </c>
      <c r="Q44">
        <v>2.3367399999999999E-3</v>
      </c>
      <c r="R44">
        <v>1.00271E-3</v>
      </c>
      <c r="S44">
        <v>9.9609999999999998E-4</v>
      </c>
    </row>
    <row r="45" spans="1:19" x14ac:dyDescent="0.35">
      <c r="A45" t="s">
        <v>328</v>
      </c>
      <c r="B45">
        <v>1.75E-6</v>
      </c>
      <c r="C45">
        <v>2.336E-5</v>
      </c>
      <c r="D45">
        <v>6.5799999999999997E-6</v>
      </c>
      <c r="E45">
        <v>5.8999999999999996E-7</v>
      </c>
      <c r="F45">
        <v>3.3999999999999997E-7</v>
      </c>
      <c r="G45">
        <v>6.5300000000000002E-6</v>
      </c>
      <c r="H45">
        <v>6.6100000000000002E-6</v>
      </c>
      <c r="I45">
        <v>1.171E-5</v>
      </c>
      <c r="J45">
        <v>3.6500000000000002E-6</v>
      </c>
      <c r="K45">
        <v>1.95E-5</v>
      </c>
      <c r="L45">
        <v>3.5200000000000002E-6</v>
      </c>
      <c r="M45">
        <v>2.0659999999999999E-5</v>
      </c>
      <c r="N45">
        <v>1.1780000000000001E-5</v>
      </c>
      <c r="O45">
        <v>1.5109999999999999E-5</v>
      </c>
      <c r="P45">
        <v>3.0027E-4</v>
      </c>
      <c r="Q45">
        <v>2.7574000000000001E-4</v>
      </c>
      <c r="R45">
        <v>9.9220000000000002E-5</v>
      </c>
      <c r="S45">
        <v>9.8490000000000001E-5</v>
      </c>
    </row>
    <row r="46" spans="1:19" x14ac:dyDescent="0.35">
      <c r="A46" t="s">
        <v>329</v>
      </c>
      <c r="B46">
        <v>1.04E-6</v>
      </c>
      <c r="C46">
        <v>8.5000000000000001E-7</v>
      </c>
      <c r="D46">
        <v>2.2699999999999999E-6</v>
      </c>
      <c r="E46">
        <v>2.4999999999999999E-7</v>
      </c>
      <c r="F46">
        <v>5.5000000000000003E-7</v>
      </c>
      <c r="G46">
        <v>1.02E-6</v>
      </c>
      <c r="H46">
        <v>8.6000000000000002E-7</v>
      </c>
      <c r="I46">
        <v>8.2999999999999999E-7</v>
      </c>
      <c r="J46">
        <v>5.9999999999999997E-7</v>
      </c>
      <c r="K46">
        <v>1.81E-6</v>
      </c>
      <c r="L46">
        <v>1.84E-6</v>
      </c>
      <c r="M46">
        <v>1.9760000000000001E-5</v>
      </c>
      <c r="N46">
        <v>8.8999999999999995E-7</v>
      </c>
      <c r="O46">
        <v>1.1400000000000001E-6</v>
      </c>
      <c r="P46">
        <v>4.689E-5</v>
      </c>
      <c r="Q46">
        <v>7.0690000000000003E-5</v>
      </c>
      <c r="R46">
        <v>2.107E-5</v>
      </c>
      <c r="S46">
        <v>2.0890000000000002E-5</v>
      </c>
    </row>
    <row r="47" spans="1:19" x14ac:dyDescent="0.35">
      <c r="A47" t="s">
        <v>330</v>
      </c>
      <c r="B47">
        <v>5.22E-6</v>
      </c>
      <c r="C47">
        <v>1.136E-5</v>
      </c>
      <c r="D47">
        <v>1.1374000000000001E-4</v>
      </c>
      <c r="E47">
        <v>4.69E-6</v>
      </c>
      <c r="F47">
        <v>4.5800000000000002E-6</v>
      </c>
      <c r="G47">
        <v>1.1620000000000001E-5</v>
      </c>
      <c r="H47">
        <v>1.0710000000000001E-5</v>
      </c>
      <c r="I47">
        <v>3.7700000000000002E-5</v>
      </c>
      <c r="J47">
        <v>4.0600000000000001E-6</v>
      </c>
      <c r="K47">
        <v>2.033E-5</v>
      </c>
      <c r="L47">
        <v>1.3349999999999999E-5</v>
      </c>
      <c r="M47">
        <v>3.8269999999999998E-5</v>
      </c>
      <c r="N47">
        <v>3.5339999999999997E-5</v>
      </c>
      <c r="O47">
        <v>6.1700000000000002E-6</v>
      </c>
      <c r="P47">
        <v>1.22175E-3</v>
      </c>
      <c r="Q47">
        <v>1.1793800000000001E-3</v>
      </c>
      <c r="R47">
        <v>3.8242000000000001E-4</v>
      </c>
      <c r="S47">
        <v>3.8016999999999999E-4</v>
      </c>
    </row>
    <row r="48" spans="1:19" x14ac:dyDescent="0.35">
      <c r="A48" t="s">
        <v>331</v>
      </c>
      <c r="B48">
        <v>1.766E-5</v>
      </c>
      <c r="C48">
        <v>1.5099999999999999E-6</v>
      </c>
      <c r="D48">
        <v>1.863E-5</v>
      </c>
      <c r="E48">
        <v>3.3900000000000002E-6</v>
      </c>
      <c r="F48">
        <v>5.3299999999999998E-6</v>
      </c>
      <c r="G48">
        <v>8.7299999999999994E-6</v>
      </c>
      <c r="H48">
        <v>2.7679999999999999E-5</v>
      </c>
      <c r="I48">
        <v>1.1029999999999999E-5</v>
      </c>
      <c r="J48">
        <v>4.7700000000000001E-6</v>
      </c>
      <c r="K48">
        <v>1.876E-5</v>
      </c>
      <c r="L48">
        <v>1.491E-5</v>
      </c>
      <c r="M48">
        <v>6.2689999999999998E-5</v>
      </c>
      <c r="N48">
        <v>2.107E-4</v>
      </c>
      <c r="O48">
        <v>6.7599999999999997E-6</v>
      </c>
      <c r="P48">
        <v>1.02654E-3</v>
      </c>
      <c r="Q48">
        <v>8.4955000000000002E-4</v>
      </c>
      <c r="R48">
        <v>3.1345E-4</v>
      </c>
      <c r="S48">
        <v>3.1164000000000002E-4</v>
      </c>
    </row>
    <row r="49" spans="1:19" x14ac:dyDescent="0.35">
      <c r="A49" t="s">
        <v>332</v>
      </c>
      <c r="B49">
        <v>7.6000000000000003E-7</v>
      </c>
      <c r="C49">
        <v>4.0030000000000001E-5</v>
      </c>
      <c r="D49">
        <v>1.95E-6</v>
      </c>
      <c r="E49">
        <v>1.3E-7</v>
      </c>
      <c r="F49">
        <v>1.9099999999999999E-6</v>
      </c>
      <c r="G49">
        <v>1.6199999999999999E-6</v>
      </c>
      <c r="H49">
        <v>6.7900000000000002E-6</v>
      </c>
      <c r="I49">
        <v>1.6059999999999999E-5</v>
      </c>
      <c r="J49">
        <v>1.4899999999999999E-6</v>
      </c>
      <c r="K49">
        <v>1.0139999999999999E-5</v>
      </c>
      <c r="L49">
        <v>1.3999999999999999E-6</v>
      </c>
      <c r="M49">
        <v>2.0700000000000001E-6</v>
      </c>
      <c r="N49">
        <v>6.1E-6</v>
      </c>
      <c r="O49">
        <v>1.1599999999999999E-6</v>
      </c>
      <c r="P49">
        <v>1.13E-4</v>
      </c>
      <c r="Q49">
        <v>1.8173000000000001E-4</v>
      </c>
      <c r="R49">
        <v>5.8220000000000002E-5</v>
      </c>
      <c r="S49">
        <v>5.7800000000000002E-5</v>
      </c>
    </row>
    <row r="50" spans="1:19" x14ac:dyDescent="0.35">
      <c r="A50" t="s">
        <v>333</v>
      </c>
      <c r="B50">
        <v>1.7459999999999999E-5</v>
      </c>
      <c r="C50">
        <v>2.3800000000000001E-6</v>
      </c>
      <c r="D50">
        <v>4.3460000000000001E-5</v>
      </c>
      <c r="E50">
        <v>3.8399999999999997E-6</v>
      </c>
      <c r="F50">
        <v>5.6999999999999996E-6</v>
      </c>
      <c r="G50">
        <v>4.8010000000000003E-5</v>
      </c>
      <c r="H50">
        <v>1.203E-5</v>
      </c>
      <c r="I50">
        <v>3.4090000000000001E-5</v>
      </c>
      <c r="J50">
        <v>7.1400000000000002E-6</v>
      </c>
      <c r="K50">
        <v>6.512E-5</v>
      </c>
      <c r="L50">
        <v>6.8209999999999999E-5</v>
      </c>
      <c r="M50">
        <v>6.444E-5</v>
      </c>
      <c r="N50">
        <v>2.4499999999999999E-5</v>
      </c>
      <c r="O50">
        <v>1.4929999999999999E-5</v>
      </c>
      <c r="P50">
        <v>5.7379000000000002E-4</v>
      </c>
      <c r="Q50">
        <v>5.5610999999999996E-4</v>
      </c>
      <c r="R50">
        <v>2.1054E-4</v>
      </c>
      <c r="S50">
        <v>2.0896000000000001E-4</v>
      </c>
    </row>
    <row r="51" spans="1:19" x14ac:dyDescent="0.35">
      <c r="A51" t="s">
        <v>334</v>
      </c>
      <c r="B51">
        <v>1.5E-6</v>
      </c>
      <c r="C51">
        <v>7.9510000000000003E-5</v>
      </c>
      <c r="D51">
        <v>4.2E-7</v>
      </c>
      <c r="E51">
        <v>8.9999999999999999E-8</v>
      </c>
      <c r="F51">
        <v>5.9999999999999995E-8</v>
      </c>
      <c r="G51">
        <v>2.1E-7</v>
      </c>
      <c r="H51">
        <v>6.5100000000000004E-6</v>
      </c>
      <c r="I51">
        <v>2.9799999999999998E-6</v>
      </c>
      <c r="J51">
        <v>3.8000000000000001E-7</v>
      </c>
      <c r="K51">
        <v>1.5E-6</v>
      </c>
      <c r="L51">
        <v>3.5999999999999999E-7</v>
      </c>
      <c r="M51">
        <v>1.0300000000000001E-6</v>
      </c>
      <c r="N51">
        <v>2.1E-7</v>
      </c>
      <c r="O51">
        <v>7.0000000000000005E-8</v>
      </c>
      <c r="P51">
        <v>5.342E-5</v>
      </c>
      <c r="Q51">
        <v>8.3449999999999996E-5</v>
      </c>
      <c r="R51">
        <v>3.3130000000000003E-5</v>
      </c>
      <c r="S51">
        <v>3.2960000000000003E-5</v>
      </c>
    </row>
    <row r="52" spans="1:19" x14ac:dyDescent="0.35">
      <c r="A52" t="s">
        <v>165</v>
      </c>
      <c r="B52">
        <v>7.2875999999999995E-4</v>
      </c>
      <c r="C52">
        <v>4.5480999999999999E-4</v>
      </c>
      <c r="D52">
        <v>1.6096999999999999E-3</v>
      </c>
      <c r="E52">
        <v>5.4849E-4</v>
      </c>
      <c r="F52">
        <v>1.8127E-4</v>
      </c>
      <c r="G52">
        <v>5.7594000000000005E-4</v>
      </c>
      <c r="H52">
        <v>1.1371199999999999E-3</v>
      </c>
      <c r="I52">
        <v>1.24712E-3</v>
      </c>
      <c r="J52">
        <v>4.9631000000000002E-4</v>
      </c>
      <c r="K52">
        <v>2.0601899999999999E-3</v>
      </c>
      <c r="L52">
        <v>1.6904299999999999E-3</v>
      </c>
      <c r="M52">
        <v>1.9400699999999999E-3</v>
      </c>
      <c r="N52">
        <v>1.19597E-3</v>
      </c>
      <c r="O52">
        <v>5.8414000000000003E-4</v>
      </c>
      <c r="P52">
        <v>3.1643419999999998E-2</v>
      </c>
      <c r="Q52">
        <v>2.7430349999999999E-2</v>
      </c>
      <c r="R52">
        <v>9.4077499999999994E-3</v>
      </c>
      <c r="S52">
        <v>9.3940099999999995E-3</v>
      </c>
    </row>
    <row r="53" spans="1:19" x14ac:dyDescent="0.35">
      <c r="A53" t="s">
        <v>166</v>
      </c>
      <c r="B53">
        <v>3.9596999999999999E-4</v>
      </c>
      <c r="C53">
        <v>3.4754000000000002E-4</v>
      </c>
      <c r="D53">
        <v>3.4023000000000001E-4</v>
      </c>
      <c r="E53">
        <v>1.2894999999999999E-4</v>
      </c>
      <c r="F53">
        <v>1.7920000000000001E-5</v>
      </c>
      <c r="G53">
        <v>6.9170000000000004E-5</v>
      </c>
      <c r="H53">
        <v>1.5176999999999999E-4</v>
      </c>
      <c r="I53">
        <v>1.4540000000000001E-4</v>
      </c>
      <c r="J53">
        <v>5.8730000000000002E-5</v>
      </c>
      <c r="K53">
        <v>1.6335000000000001E-4</v>
      </c>
      <c r="L53">
        <v>1.2255E-4</v>
      </c>
      <c r="M53">
        <v>1.5259E-4</v>
      </c>
      <c r="N53">
        <v>2.1421E-4</v>
      </c>
      <c r="O53">
        <v>1.1029E-4</v>
      </c>
      <c r="P53">
        <v>4.7845600000000002E-3</v>
      </c>
      <c r="Q53">
        <v>4.2321199999999998E-3</v>
      </c>
      <c r="R53">
        <v>1.11428E-3</v>
      </c>
      <c r="S53">
        <v>1.1066100000000001E-3</v>
      </c>
    </row>
    <row r="54" spans="1:19" x14ac:dyDescent="0.35">
      <c r="A54" t="s">
        <v>88</v>
      </c>
      <c r="B54">
        <v>4.6079999999999999E-5</v>
      </c>
      <c r="C54">
        <v>1.4013E-4</v>
      </c>
      <c r="D54">
        <v>5.0720000000000002E-5</v>
      </c>
      <c r="E54">
        <v>8.3899999999999993E-6</v>
      </c>
      <c r="F54">
        <v>9.4199999999999996E-6</v>
      </c>
      <c r="G54">
        <v>3.5309999999999999E-5</v>
      </c>
      <c r="H54">
        <v>6.1110000000000003E-5</v>
      </c>
      <c r="I54">
        <v>3.5330000000000002E-5</v>
      </c>
      <c r="J54">
        <v>1.4430000000000001E-5</v>
      </c>
      <c r="K54">
        <v>7.0019999999999997E-5</v>
      </c>
      <c r="L54">
        <v>4.125E-5</v>
      </c>
      <c r="M54">
        <v>9.9160000000000006E-5</v>
      </c>
      <c r="N54">
        <v>3.4119999999999999E-5</v>
      </c>
      <c r="O54">
        <v>5.3730000000000002E-5</v>
      </c>
      <c r="P54">
        <v>3.9596900000000001E-3</v>
      </c>
      <c r="Q54">
        <v>3.39755E-3</v>
      </c>
      <c r="R54">
        <v>1.05222E-3</v>
      </c>
      <c r="S54">
        <v>1.0494899999999999E-3</v>
      </c>
    </row>
    <row r="55" spans="1:19" x14ac:dyDescent="0.35">
      <c r="A55" t="s">
        <v>149</v>
      </c>
      <c r="B55">
        <v>1.53177E-3</v>
      </c>
      <c r="C55">
        <v>1.12214E-3</v>
      </c>
      <c r="D55">
        <v>8.1747999999999999E-4</v>
      </c>
      <c r="E55">
        <v>6.935E-4</v>
      </c>
      <c r="F55">
        <v>1.3171E-4</v>
      </c>
      <c r="G55">
        <v>1.3569999999999999E-4</v>
      </c>
      <c r="H55">
        <v>6.6027000000000002E-4</v>
      </c>
      <c r="I55">
        <v>5.2490999999999996E-4</v>
      </c>
      <c r="J55">
        <v>4.9109999999999996E-4</v>
      </c>
      <c r="K55">
        <v>1.3082899999999999E-3</v>
      </c>
      <c r="L55">
        <v>1.02524E-3</v>
      </c>
      <c r="M55">
        <v>1.69666E-3</v>
      </c>
      <c r="N55">
        <v>8.7410000000000005E-4</v>
      </c>
      <c r="O55">
        <v>8.6360000000000007E-5</v>
      </c>
      <c r="P55">
        <v>7.9426099999999993E-3</v>
      </c>
      <c r="Q55">
        <v>1.2834699999999999E-2</v>
      </c>
      <c r="R55">
        <v>3.3916699999999998E-3</v>
      </c>
      <c r="S55">
        <v>3.37923E-3</v>
      </c>
    </row>
    <row r="56" spans="1:19" x14ac:dyDescent="0.35">
      <c r="A56" t="s">
        <v>167</v>
      </c>
      <c r="B56">
        <v>6.3916000000000005E-4</v>
      </c>
      <c r="C56">
        <v>1.7542999999999999E-4</v>
      </c>
      <c r="D56">
        <v>1.4683E-4</v>
      </c>
      <c r="E56">
        <v>1.6479E-4</v>
      </c>
      <c r="F56">
        <v>1.4080000000000001E-5</v>
      </c>
      <c r="G56">
        <v>2.387E-5</v>
      </c>
      <c r="H56">
        <v>1.2496E-4</v>
      </c>
      <c r="I56">
        <v>9.4820000000000004E-5</v>
      </c>
      <c r="J56">
        <v>4.9679999999999999E-5</v>
      </c>
      <c r="K56">
        <v>1.4285E-4</v>
      </c>
      <c r="L56">
        <v>8.4900000000000004E-5</v>
      </c>
      <c r="M56">
        <v>1.1742E-4</v>
      </c>
      <c r="N56">
        <v>6.6089999999999999E-5</v>
      </c>
      <c r="O56">
        <v>6.3380000000000006E-5</v>
      </c>
      <c r="P56">
        <v>2.1757500000000002E-3</v>
      </c>
      <c r="Q56">
        <v>3.0780899999999999E-3</v>
      </c>
      <c r="R56">
        <v>5.2539000000000004E-4</v>
      </c>
      <c r="S56">
        <v>5.2017999999999997E-4</v>
      </c>
    </row>
    <row r="57" spans="1:19" x14ac:dyDescent="0.35">
      <c r="A57" t="s">
        <v>168</v>
      </c>
      <c r="B57">
        <v>1.6338999999999999E-4</v>
      </c>
      <c r="C57">
        <v>1.5538999999999999E-4</v>
      </c>
      <c r="D57">
        <v>6.9640000000000001E-4</v>
      </c>
      <c r="E57">
        <v>1.8436E-4</v>
      </c>
      <c r="F57">
        <v>4.6499999999999999E-5</v>
      </c>
      <c r="G57">
        <v>5.4911999999999995E-4</v>
      </c>
      <c r="H57">
        <v>7.4009E-4</v>
      </c>
      <c r="I57">
        <v>4.5160000000000003E-4</v>
      </c>
      <c r="J57">
        <v>2.5399E-4</v>
      </c>
      <c r="K57">
        <v>1.1458900000000001E-3</v>
      </c>
      <c r="L57">
        <v>1.1200400000000001E-3</v>
      </c>
      <c r="M57">
        <v>2.1608399999999998E-3</v>
      </c>
      <c r="N57">
        <v>1.02177E-3</v>
      </c>
      <c r="O57">
        <v>1.4308999999999999E-4</v>
      </c>
      <c r="P57">
        <v>2.2048379999999999E-2</v>
      </c>
      <c r="Q57">
        <v>2.7894840000000001E-2</v>
      </c>
      <c r="R57">
        <v>8.81907E-3</v>
      </c>
      <c r="S57">
        <v>8.8042499999999996E-3</v>
      </c>
    </row>
    <row r="58" spans="1:19" x14ac:dyDescent="0.35">
      <c r="A58" t="s">
        <v>169</v>
      </c>
      <c r="B58">
        <v>2.0440000000000001E-5</v>
      </c>
      <c r="C58">
        <v>6.3400000000000003E-6</v>
      </c>
      <c r="D58">
        <v>4.5500000000000001E-5</v>
      </c>
      <c r="E58">
        <v>8.92E-5</v>
      </c>
      <c r="F58">
        <v>4.0099999999999997E-6</v>
      </c>
      <c r="G58">
        <v>4.6239999999999998E-5</v>
      </c>
      <c r="H58">
        <v>1.2648999999999999E-4</v>
      </c>
      <c r="I58">
        <v>2.0165E-4</v>
      </c>
      <c r="J58">
        <v>1.224E-5</v>
      </c>
      <c r="K58">
        <v>2.0274E-4</v>
      </c>
      <c r="L58">
        <v>2.1295999999999999E-4</v>
      </c>
      <c r="M58">
        <v>7.6628000000000004E-4</v>
      </c>
      <c r="N58">
        <v>2.7779999999999998E-4</v>
      </c>
      <c r="O58">
        <v>2.3519999999999998E-5</v>
      </c>
      <c r="P58">
        <v>1.84951E-3</v>
      </c>
      <c r="Q58">
        <v>1.62634E-3</v>
      </c>
      <c r="R58">
        <v>6.0955000000000004E-4</v>
      </c>
      <c r="S58">
        <v>6.0298999999999997E-4</v>
      </c>
    </row>
    <row r="59" spans="1:19" x14ac:dyDescent="0.35">
      <c r="A59" t="s">
        <v>89</v>
      </c>
      <c r="B59">
        <v>2.0679999999999999E-5</v>
      </c>
      <c r="C59">
        <v>5.8369999999999998E-5</v>
      </c>
      <c r="D59">
        <v>4.9740000000000001E-5</v>
      </c>
      <c r="E59">
        <v>1.362E-5</v>
      </c>
      <c r="F59">
        <v>9.9000000000000005E-7</v>
      </c>
      <c r="G59">
        <v>5.5600000000000001E-6</v>
      </c>
      <c r="H59">
        <v>1.8499999999999999E-5</v>
      </c>
      <c r="I59">
        <v>3.574E-5</v>
      </c>
      <c r="J59">
        <v>1.2830000000000001E-5</v>
      </c>
      <c r="K59">
        <v>2.2759999999999999E-5</v>
      </c>
      <c r="L59">
        <v>2.478E-5</v>
      </c>
      <c r="M59">
        <v>6.9369999999999995E-5</v>
      </c>
      <c r="N59">
        <v>4.0170000000000003E-5</v>
      </c>
      <c r="O59">
        <v>1.6330000000000001E-5</v>
      </c>
      <c r="P59">
        <v>1.57383E-3</v>
      </c>
      <c r="Q59">
        <v>7.6982999999999999E-4</v>
      </c>
      <c r="R59">
        <v>2.588E-4</v>
      </c>
      <c r="S59">
        <v>2.5648000000000001E-4</v>
      </c>
    </row>
    <row r="60" spans="1:19" x14ac:dyDescent="0.35">
      <c r="A60" t="s">
        <v>170</v>
      </c>
      <c r="B60">
        <v>1.6099599999999999E-3</v>
      </c>
      <c r="C60">
        <v>6.61738E-3</v>
      </c>
      <c r="D60">
        <v>7.9343000000000003E-4</v>
      </c>
      <c r="E60">
        <v>5.5531999999999999E-4</v>
      </c>
      <c r="F60">
        <v>8.4599999999999996E-5</v>
      </c>
      <c r="G60">
        <v>1.9600999999999999E-4</v>
      </c>
      <c r="H60">
        <v>6.1976000000000002E-4</v>
      </c>
      <c r="I60">
        <v>4.4836000000000002E-4</v>
      </c>
      <c r="J60">
        <v>3.7565999999999999E-4</v>
      </c>
      <c r="K60">
        <v>7.8762000000000005E-4</v>
      </c>
      <c r="L60">
        <v>4.7668999999999999E-4</v>
      </c>
      <c r="M60">
        <v>1.05959E-3</v>
      </c>
      <c r="N60">
        <v>2.7685999999999998E-4</v>
      </c>
      <c r="O60">
        <v>1.5899999999999999E-4</v>
      </c>
      <c r="P60">
        <v>1.315914E-2</v>
      </c>
      <c r="Q60">
        <v>1.7452869999999999E-2</v>
      </c>
      <c r="R60">
        <v>4.6598500000000001E-3</v>
      </c>
      <c r="S60">
        <v>4.6360699999999999E-3</v>
      </c>
    </row>
    <row r="61" spans="1:19" x14ac:dyDescent="0.35">
      <c r="A61" t="s">
        <v>90</v>
      </c>
      <c r="B61">
        <v>5.7938E-4</v>
      </c>
      <c r="C61">
        <v>2.2417499999999998E-3</v>
      </c>
      <c r="D61">
        <v>1.2806199999999999E-3</v>
      </c>
      <c r="E61">
        <v>2.4822000000000001E-4</v>
      </c>
      <c r="F61">
        <v>1.1529E-4</v>
      </c>
      <c r="G61">
        <v>5.7527999999999995E-4</v>
      </c>
      <c r="H61">
        <v>1.2733600000000001E-3</v>
      </c>
      <c r="I61">
        <v>1.9717900000000002E-3</v>
      </c>
      <c r="J61">
        <v>2.0417999999999999E-4</v>
      </c>
      <c r="K61">
        <v>1.4380300000000001E-3</v>
      </c>
      <c r="L61">
        <v>1.11225E-3</v>
      </c>
      <c r="M61">
        <v>3.7920200000000001E-3</v>
      </c>
      <c r="N61">
        <v>1.71255E-3</v>
      </c>
      <c r="O61">
        <v>6.1916E-4</v>
      </c>
      <c r="P61">
        <v>3.9961480000000001E-2</v>
      </c>
      <c r="Q61">
        <v>3.4187679999999998E-2</v>
      </c>
      <c r="R61">
        <v>1.248522E-2</v>
      </c>
      <c r="S61">
        <v>1.240523E-2</v>
      </c>
    </row>
    <row r="68" spans="1:20" x14ac:dyDescent="0.35">
      <c r="S68" t="s">
        <v>335</v>
      </c>
      <c r="T68" t="s">
        <v>335</v>
      </c>
    </row>
    <row r="69" spans="1:20" x14ac:dyDescent="0.35">
      <c r="A69" t="str">
        <f>A1</f>
        <v>isocode</v>
      </c>
      <c r="B69" t="str">
        <f>B1</f>
        <v>Agriculture</v>
      </c>
      <c r="C69" t="str">
        <f t="shared" ref="C69:S69" si="0">C1</f>
        <v>Mining</v>
      </c>
      <c r="D69" t="str">
        <f t="shared" si="0"/>
        <v>Food</v>
      </c>
      <c r="E69" t="str">
        <f t="shared" si="0"/>
        <v>Textiles</v>
      </c>
      <c r="F69" t="str">
        <f t="shared" si="0"/>
        <v>Wood</v>
      </c>
      <c r="G69" t="str">
        <f t="shared" si="0"/>
        <v>Paper &amp; printing</v>
      </c>
      <c r="H69" t="str">
        <f t="shared" si="0"/>
        <v>Refined products</v>
      </c>
      <c r="I69" t="str">
        <f t="shared" si="0"/>
        <v>Chemicals</v>
      </c>
      <c r="J69" t="str">
        <f t="shared" si="0"/>
        <v>Non-metallic minerals</v>
      </c>
      <c r="K69" t="str">
        <f t="shared" si="0"/>
        <v>Metals</v>
      </c>
      <c r="L69" t="str">
        <f t="shared" si="0"/>
        <v>Machines n.e.c</v>
      </c>
      <c r="M69" t="str">
        <f t="shared" si="0"/>
        <v>Computers and electronics</v>
      </c>
      <c r="N69" t="str">
        <f t="shared" si="0"/>
        <v>Transport equipment</v>
      </c>
      <c r="O69" t="str">
        <f t="shared" si="0"/>
        <v>Furniture &amp; other</v>
      </c>
      <c r="P69" t="str">
        <f t="shared" si="0"/>
        <v>Tradable services</v>
      </c>
      <c r="Q69" t="str">
        <f t="shared" si="0"/>
        <v>Nontradable services</v>
      </c>
      <c r="R69" t="str">
        <f t="shared" si="0"/>
        <v>Consumption</v>
      </c>
      <c r="S69" t="str">
        <f t="shared" si="0"/>
        <v>Real Factor Income</v>
      </c>
      <c r="T69" t="s">
        <v>336</v>
      </c>
    </row>
    <row r="70" spans="1:20" x14ac:dyDescent="0.35">
      <c r="A70" t="str">
        <f t="shared" ref="A70:A129" si="1">A2</f>
        <v>AL</v>
      </c>
      <c r="B70">
        <f>100*(LN(B2)-LN(Results_2025_01!B2))</f>
        <v>1.5798116876592161</v>
      </c>
      <c r="C70">
        <f>100*(LN(C2)-LN(Results_2025_01!C2))</f>
        <v>0.78483071261370441</v>
      </c>
      <c r="D70">
        <f>100*(LN(D2)-LN(Results_2025_01!D2))</f>
        <v>0</v>
      </c>
      <c r="E70">
        <f>100*(LN(E2)-LN(Results_2025_01!E2))</f>
        <v>3.8221212820198858</v>
      </c>
      <c r="F70">
        <f>100*(LN(F2)-LN(Results_2025_01!F2))</f>
        <v>1.1806512586989726</v>
      </c>
      <c r="G70">
        <f>100*(LN(G2)-LN(Results_2025_01!G2))</f>
        <v>-4.7973135964518576E-2</v>
      </c>
      <c r="H70">
        <f>100*(LN(H2)-LN(Results_2025_01!H2))</f>
        <v>3.0125147668796259</v>
      </c>
      <c r="I70">
        <f>100*(LN(I2)-LN(Results_2025_01!I2))</f>
        <v>-0.78691646493425083</v>
      </c>
      <c r="J70">
        <f>100*(LN(J2)-LN(Results_2025_01!J2))</f>
        <v>2.5409715525368526</v>
      </c>
      <c r="K70">
        <f>100*(LN(K2)-LN(Results_2025_01!K2))</f>
        <v>1.6811097932786012</v>
      </c>
      <c r="L70">
        <f>100*(LN(L2)-LN(Results_2025_01!L2))</f>
        <v>-1.9746762934834905</v>
      </c>
      <c r="M70">
        <f>100*(LN(M2)-LN(Results_2025_01!M2))</f>
        <v>-1.3064656146424269</v>
      </c>
      <c r="N70">
        <f>100*(LN(N2)-LN(Results_2025_01!N2))</f>
        <v>-3.2940550082301456</v>
      </c>
      <c r="O70">
        <f>100*(LN(O2)-LN(Results_2025_01!O2))</f>
        <v>0</v>
      </c>
      <c r="P70">
        <f>100*(LN(P2)-LN(Results_2025_01!P2))</f>
        <v>2.6831591517506581E-3</v>
      </c>
      <c r="Q70">
        <f>100*(LN(Q2)-LN(Results_2025_01!Q2))</f>
        <v>0.11516000285602956</v>
      </c>
      <c r="R70">
        <f>100*(LN(R2)-LN(Results_2025_01!R2))</f>
        <v>0.62993400977315872</v>
      </c>
      <c r="S70">
        <f>100*(Results_2025_01!S2/Results_2025_01!R2)*(LN(S2)-LN(Results_2025_01!S2))</f>
        <v>0.10187091643084467</v>
      </c>
      <c r="T70">
        <f t="shared" ref="T70:T128" si="2">R70-S70</f>
        <v>0.52806309334231405</v>
      </c>
    </row>
    <row r="71" spans="1:20" x14ac:dyDescent="0.35">
      <c r="A71" t="str">
        <f t="shared" si="1"/>
        <v>AK</v>
      </c>
      <c r="B71">
        <f>100*(LN(B3)-LN(Results_2025_01!B3))</f>
        <v>-1.2820688429060922</v>
      </c>
      <c r="C71">
        <f>100*(LN(C3)-LN(Results_2025_01!C3))</f>
        <v>-1.6815672246117686E-2</v>
      </c>
      <c r="D71">
        <f>100*(LN(D3)-LN(Results_2025_01!D3))</f>
        <v>0.26075634070803488</v>
      </c>
      <c r="E71">
        <f>100*(LN(E3)-LN(Results_2025_01!E3))</f>
        <v>0</v>
      </c>
      <c r="F71">
        <f>100*(LN(F3)-LN(Results_2025_01!F3))</f>
        <v>0</v>
      </c>
      <c r="G71">
        <f>100*(LN(G3)-LN(Results_2025_01!G3))</f>
        <v>0</v>
      </c>
      <c r="H71">
        <f>100*(LN(H3)-LN(Results_2025_01!H3))</f>
        <v>3.8614836127779384</v>
      </c>
      <c r="I71">
        <f>100*(LN(I3)-LN(Results_2025_01!I3))</f>
        <v>0</v>
      </c>
      <c r="J71">
        <f>100*(LN(J3)-LN(Results_2025_01!J3))</f>
        <v>0</v>
      </c>
      <c r="K71">
        <f>100*(LN(K3)-LN(Results_2025_01!K3))</f>
        <v>0</v>
      </c>
      <c r="L71">
        <f>100*(LN(L3)-LN(Results_2025_01!L3))</f>
        <v>0</v>
      </c>
      <c r="M71">
        <f>100*(LN(M3)-LN(Results_2025_01!M3))</f>
        <v>-5.4067221270274857</v>
      </c>
      <c r="N71">
        <f>100*(LN(N3)-LN(Results_2025_01!N3))</f>
        <v>-11.778303565638382</v>
      </c>
      <c r="O71">
        <f>100*(LN(O3)-LN(Results_2025_01!O3))</f>
        <v>0</v>
      </c>
      <c r="P71">
        <f>100*(LN(P3)-LN(Results_2025_01!P3))</f>
        <v>-6.7944676236741941E-2</v>
      </c>
      <c r="Q71">
        <f>100*(LN(Q3)-LN(Results_2025_01!Q3))</f>
        <v>-8.9831744285007176E-2</v>
      </c>
      <c r="R71">
        <f>100*(LN(R3)-LN(Results_2025_01!R3))</f>
        <v>3.8387716402255023E-2</v>
      </c>
      <c r="S71">
        <f>100*(Results_2025_01!S3/Results_2025_01!R3)*(LN(S3)-LN(Results_2025_01!S3))</f>
        <v>-0.23063658061763881</v>
      </c>
      <c r="T71">
        <f t="shared" si="2"/>
        <v>0.26902429701989383</v>
      </c>
    </row>
    <row r="72" spans="1:20" x14ac:dyDescent="0.35">
      <c r="A72" t="str">
        <f t="shared" si="1"/>
        <v>AZ</v>
      </c>
      <c r="B72">
        <f>100*(LN(B4)-LN(Results_2025_01!B4))</f>
        <v>0.41067819526521276</v>
      </c>
      <c r="C72">
        <f>100*(LN(C4)-LN(Results_2025_01!C4))</f>
        <v>-0.14003643235085406</v>
      </c>
      <c r="D72">
        <f>100*(LN(D4)-LN(Results_2025_01!D4))</f>
        <v>0.23446669592530611</v>
      </c>
      <c r="E72">
        <f>100*(LN(E4)-LN(Results_2025_01!E4))</f>
        <v>3.3901551675681318</v>
      </c>
      <c r="F72">
        <f>100*(LN(F4)-LN(Results_2025_01!F4))</f>
        <v>1.1049836186584727</v>
      </c>
      <c r="G72">
        <f>100*(LN(G4)-LN(Results_2025_01!G4))</f>
        <v>-0.78023802841844514</v>
      </c>
      <c r="H72">
        <f>100*(LN(H4)-LN(Results_2025_01!H4))</f>
        <v>1.4117881545786304</v>
      </c>
      <c r="I72">
        <f>100*(LN(I4)-LN(Results_2025_01!I4))</f>
        <v>-0.67453881395316273</v>
      </c>
      <c r="J72">
        <f>100*(LN(J4)-LN(Results_2025_01!J4))</f>
        <v>2.6491615446976979</v>
      </c>
      <c r="K72">
        <f>100*(LN(K4)-LN(Results_2025_01!K4))</f>
        <v>2.5262981919963678</v>
      </c>
      <c r="L72">
        <f>100*(LN(L4)-LN(Results_2025_01!L4))</f>
        <v>-4.8435617099594097</v>
      </c>
      <c r="M72">
        <f>100*(LN(M4)-LN(Results_2025_01!M4))</f>
        <v>-0.8706278767210307</v>
      </c>
      <c r="N72">
        <f>100*(LN(N4)-LN(Results_2025_01!N4))</f>
        <v>-1.5473652384605074</v>
      </c>
      <c r="O72">
        <f>100*(LN(O4)-LN(Results_2025_01!O4))</f>
        <v>-0.32310205814454207</v>
      </c>
      <c r="P72">
        <f>100*(LN(P4)-LN(Results_2025_01!P4))</f>
        <v>-0.10680244758871638</v>
      </c>
      <c r="Q72">
        <f>100*(LN(Q4)-LN(Results_2025_01!Q4))</f>
        <v>-1.8409295330013009E-2</v>
      </c>
      <c r="R72">
        <f>100*(LN(R4)-LN(Results_2025_01!R4))</f>
        <v>0.144347508824616</v>
      </c>
      <c r="S72">
        <f>100*(Results_2025_01!S4/Results_2025_01!R4)*(LN(S4)-LN(Results_2025_01!S4))</f>
        <v>-0.31566620331091033</v>
      </c>
      <c r="T72">
        <f t="shared" si="2"/>
        <v>0.46001371213552633</v>
      </c>
    </row>
    <row r="73" spans="1:20" x14ac:dyDescent="0.35">
      <c r="A73" t="str">
        <f t="shared" si="1"/>
        <v>AR</v>
      </c>
      <c r="B73">
        <f>100*(LN(B5)-LN(Results_2025_01!B5))</f>
        <v>1.676016885746634</v>
      </c>
      <c r="C73">
        <f>100*(LN(C5)-LN(Results_2025_01!C5))</f>
        <v>0.42712291309463524</v>
      </c>
      <c r="D73">
        <f>100*(LN(D5)-LN(Results_2025_01!D5))</f>
        <v>-0.10542963549049489</v>
      </c>
      <c r="E73">
        <f>100*(LN(E5)-LN(Results_2025_01!E5))</f>
        <v>3.9220713153280684</v>
      </c>
      <c r="F73">
        <f>100*(LN(F5)-LN(Results_2025_01!F5))</f>
        <v>1.5544354437800223</v>
      </c>
      <c r="G73">
        <f>100*(LN(G5)-LN(Results_2025_01!G5))</f>
        <v>0.38774767464193616</v>
      </c>
      <c r="H73">
        <f>100*(LN(H5)-LN(Results_2025_01!H5))</f>
        <v>1.9597168952135036</v>
      </c>
      <c r="I73">
        <f>100*(LN(I5)-LN(Results_2025_01!I5))</f>
        <v>-1.4242356715543636</v>
      </c>
      <c r="J73">
        <f>100*(LN(J5)-LN(Results_2025_01!J5))</f>
        <v>2.8655255760376974</v>
      </c>
      <c r="K73">
        <f>100*(LN(K5)-LN(Results_2025_01!K5))</f>
        <v>2.8580293553785552</v>
      </c>
      <c r="L73">
        <f>100*(LN(L5)-LN(Results_2025_01!L5))</f>
        <v>-0.69979291876443028</v>
      </c>
      <c r="M73">
        <f>100*(LN(M5)-LN(Results_2025_01!M5))</f>
        <v>-0.76362745249873853</v>
      </c>
      <c r="N73">
        <f>100*(LN(N5)-LN(Results_2025_01!N5))</f>
        <v>-5.1224135702922169</v>
      </c>
      <c r="O73">
        <f>100*(LN(O5)-LN(Results_2025_01!O5))</f>
        <v>0.5277057100842697</v>
      </c>
      <c r="P73">
        <f>100*(LN(P5)-LN(Results_2025_01!P5))</f>
        <v>4.5025685867372545E-2</v>
      </c>
      <c r="Q73">
        <f>100*(LN(Q5)-LN(Results_2025_01!Q5))</f>
        <v>0.15474376271207291</v>
      </c>
      <c r="R73">
        <f>100*(LN(R5)-LN(Results_2025_01!R5))</f>
        <v>0.74125889561731384</v>
      </c>
      <c r="S73">
        <f>100*(Results_2025_01!S5/Results_2025_01!R5)*(LN(S5)-LN(Results_2025_01!S5))</f>
        <v>0.18583004075529377</v>
      </c>
      <c r="T73">
        <f t="shared" si="2"/>
        <v>0.55542885486202009</v>
      </c>
    </row>
    <row r="74" spans="1:20" x14ac:dyDescent="0.35">
      <c r="A74" t="str">
        <f t="shared" si="1"/>
        <v>CA</v>
      </c>
      <c r="B74">
        <f>100*(LN(B6)-LN(Results_2025_01!B6))</f>
        <v>-1.0579564895152771</v>
      </c>
      <c r="C74">
        <f>100*(LN(C6)-LN(Results_2025_01!C6))</f>
        <v>0.700732794312664</v>
      </c>
      <c r="D74">
        <f>100*(LN(D6)-LN(Results_2025_01!D6))</f>
        <v>-0.26549993470972311</v>
      </c>
      <c r="E74">
        <f>100*(LN(E6)-LN(Results_2025_01!E6))</f>
        <v>2.0127054337701011</v>
      </c>
      <c r="F74">
        <f>100*(LN(F6)-LN(Results_2025_01!F6))</f>
        <v>0.95694510161514756</v>
      </c>
      <c r="G74">
        <f>100*(LN(G6)-LN(Results_2025_01!G6))</f>
        <v>-0.96792295380936366</v>
      </c>
      <c r="H74">
        <f>100*(LN(H6)-LN(Results_2025_01!H6))</f>
        <v>2.9882176731302224</v>
      </c>
      <c r="I74">
        <f>100*(LN(I6)-LN(Results_2025_01!I6))</f>
        <v>-0.89933881469050903</v>
      </c>
      <c r="J74">
        <f>100*(LN(J6)-LN(Results_2025_01!J6))</f>
        <v>1.902231270910093</v>
      </c>
      <c r="K74">
        <f>100*(LN(K6)-LN(Results_2025_01!K6))</f>
        <v>1.8300255904993179</v>
      </c>
      <c r="L74">
        <f>100*(LN(L6)-LN(Results_2025_01!L6))</f>
        <v>-3.6209118218014424</v>
      </c>
      <c r="M74">
        <f>100*(LN(M6)-LN(Results_2025_01!M6))</f>
        <v>-1.4541693102374964</v>
      </c>
      <c r="N74">
        <f>100*(LN(N6)-LN(Results_2025_01!N6))</f>
        <v>-2.3549904020732981</v>
      </c>
      <c r="O74">
        <f>100*(LN(O6)-LN(Results_2025_01!O6))</f>
        <v>-1.8066596920773392</v>
      </c>
      <c r="P74">
        <f>100*(LN(P6)-LN(Results_2025_01!P6))</f>
        <v>-0.36429154040940048</v>
      </c>
      <c r="Q74">
        <f>100*(LN(Q6)-LN(Results_2025_01!Q6))</f>
        <v>-0.20692127725912002</v>
      </c>
      <c r="R74">
        <f>100*(LN(R6)-LN(Results_2025_01!R6))</f>
        <v>-0.16745472786139359</v>
      </c>
      <c r="S74">
        <f>100*(Results_2025_01!S6/Results_2025_01!R6)*(LN(S6)-LN(Results_2025_01!S6))</f>
        <v>-0.5656714956591391</v>
      </c>
      <c r="T74">
        <f t="shared" si="2"/>
        <v>0.39821676779774551</v>
      </c>
    </row>
    <row r="75" spans="1:20" x14ac:dyDescent="0.35">
      <c r="A75" t="str">
        <f t="shared" si="1"/>
        <v>CO</v>
      </c>
      <c r="B75">
        <f>100*(LN(B7)-LN(Results_2025_01!B7))</f>
        <v>1.0607052895721836</v>
      </c>
      <c r="C75">
        <f>100*(LN(C7)-LN(Results_2025_01!C7))</f>
        <v>9.7608597305587352E-2</v>
      </c>
      <c r="D75">
        <f>100*(LN(D7)-LN(Results_2025_01!D7))</f>
        <v>-0.29517204648445983</v>
      </c>
      <c r="E75">
        <f>100*(LN(E7)-LN(Results_2025_01!E7))</f>
        <v>2.247285585205816</v>
      </c>
      <c r="F75">
        <f>100*(LN(F7)-LN(Results_2025_01!F7))</f>
        <v>0</v>
      </c>
      <c r="G75">
        <f>100*(LN(G7)-LN(Results_2025_01!G7))</f>
        <v>-0.71942756340277469</v>
      </c>
      <c r="H75">
        <f>100*(LN(H7)-LN(Results_2025_01!H7))</f>
        <v>1.4035318116384587</v>
      </c>
      <c r="I75">
        <f>100*(LN(I7)-LN(Results_2025_01!I7))</f>
        <v>-0.46439711944508133</v>
      </c>
      <c r="J75">
        <f>100*(LN(J7)-LN(Results_2025_01!J7))</f>
        <v>2.3226850609816552</v>
      </c>
      <c r="K75">
        <f>100*(LN(K7)-LN(Results_2025_01!K7))</f>
        <v>2.8049303809899229</v>
      </c>
      <c r="L75">
        <f>100*(LN(L7)-LN(Results_2025_01!L7))</f>
        <v>-1.2706651269114744</v>
      </c>
      <c r="M75">
        <f>100*(LN(M7)-LN(Results_2025_01!M7))</f>
        <v>-0.68594095508931474</v>
      </c>
      <c r="N75">
        <f>100*(LN(N7)-LN(Results_2025_01!N7))</f>
        <v>-1.1263192278711642</v>
      </c>
      <c r="O75">
        <f>100*(LN(O7)-LN(Results_2025_01!O7))</f>
        <v>-8.4638176868168102E-2</v>
      </c>
      <c r="P75">
        <f>100*(LN(P7)-LN(Results_2025_01!P7))</f>
        <v>-0.11487217001917571</v>
      </c>
      <c r="Q75">
        <f>100*(LN(Q7)-LN(Results_2025_01!Q7))</f>
        <v>1.4976673829991682E-3</v>
      </c>
      <c r="R75">
        <f>100*(LN(R7)-LN(Results_2025_01!R7))</f>
        <v>0.16399995265530265</v>
      </c>
      <c r="S75">
        <f>100*(Results_2025_01!S7/Results_2025_01!R7)*(LN(S7)-LN(Results_2025_01!S7))</f>
        <v>-0.24861543841892664</v>
      </c>
      <c r="T75">
        <f t="shared" si="2"/>
        <v>0.41261539107422929</v>
      </c>
    </row>
    <row r="76" spans="1:20" x14ac:dyDescent="0.35">
      <c r="A76" t="str">
        <f t="shared" si="1"/>
        <v>CT</v>
      </c>
      <c r="B76">
        <f>100*(LN(B8)-LN(Results_2025_01!B8))</f>
        <v>1.4388737452099676</v>
      </c>
      <c r="C76">
        <f>100*(LN(C8)-LN(Results_2025_01!C8))</f>
        <v>0</v>
      </c>
      <c r="D76">
        <f>100*(LN(D8)-LN(Results_2025_01!D8))</f>
        <v>-0.60150557297617979</v>
      </c>
      <c r="E76">
        <f>100*(LN(E8)-LN(Results_2025_01!E8))</f>
        <v>2.5190248828558026</v>
      </c>
      <c r="F76">
        <f>100*(LN(F8)-LN(Results_2025_01!F8))</f>
        <v>0</v>
      </c>
      <c r="G76">
        <f>100*(LN(G8)-LN(Results_2025_01!G8))</f>
        <v>-1.4815085785139459</v>
      </c>
      <c r="H76">
        <f>100*(LN(H8)-LN(Results_2025_01!H8))</f>
        <v>2.404487425400248</v>
      </c>
      <c r="I76">
        <f>100*(LN(I8)-LN(Results_2025_01!I8))</f>
        <v>-0.43969920087274517</v>
      </c>
      <c r="J76">
        <f>100*(LN(J8)-LN(Results_2025_01!J8))</f>
        <v>1.5384918839478345</v>
      </c>
      <c r="K76">
        <f>100*(LN(K8)-LN(Results_2025_01!K8))</f>
        <v>2.3455233044073154</v>
      </c>
      <c r="L76">
        <f>100*(LN(L8)-LN(Results_2025_01!L8))</f>
        <v>-2.1823337334515358</v>
      </c>
      <c r="M76">
        <f>100*(LN(M8)-LN(Results_2025_01!M8))</f>
        <v>-1.1315147631755451</v>
      </c>
      <c r="N76">
        <f>100*(LN(N8)-LN(Results_2025_01!N8))</f>
        <v>-2.3086827619996697</v>
      </c>
      <c r="O76">
        <f>100*(LN(O8)-LN(Results_2025_01!O8))</f>
        <v>-0.23014969882790837</v>
      </c>
      <c r="P76">
        <f>100*(LN(P8)-LN(Results_2025_01!P8))</f>
        <v>-0.21000856382871191</v>
      </c>
      <c r="Q76">
        <f>100*(LN(Q8)-LN(Results_2025_01!Q8))</f>
        <v>-0.13527596527564967</v>
      </c>
      <c r="R76">
        <f>100*(LN(R8)-LN(Results_2025_01!R8))</f>
        <v>-0.14875789920285598</v>
      </c>
      <c r="S76">
        <f>100*(Results_2025_01!S8/Results_2025_01!R8)*(LN(S8)-LN(Results_2025_01!S8))</f>
        <v>-0.48178681141415192</v>
      </c>
      <c r="T76">
        <f t="shared" si="2"/>
        <v>0.33302891221129594</v>
      </c>
    </row>
    <row r="77" spans="1:20" x14ac:dyDescent="0.35">
      <c r="A77" t="str">
        <f t="shared" si="1"/>
        <v>DE</v>
      </c>
      <c r="B77">
        <f>100*(LN(B9)-LN(Results_2025_01!B9))</f>
        <v>-1.6129381929882669</v>
      </c>
      <c r="C77">
        <f>100*(LN(C9)-LN(Results_2025_01!C9))</f>
        <v>0</v>
      </c>
      <c r="D77">
        <f>100*(LN(D9)-LN(Results_2025_01!D9))</f>
        <v>-2.1978906718775448</v>
      </c>
      <c r="E77">
        <f>100*(LN(E9)-LN(Results_2025_01!E9))</f>
        <v>2.1978906718775448</v>
      </c>
      <c r="F77">
        <f>100*(LN(F9)-LN(Results_2025_01!F9))</f>
        <v>0</v>
      </c>
      <c r="G77">
        <f>100*(LN(G9)-LN(Results_2025_01!G9))</f>
        <v>-0.56980211146377968</v>
      </c>
      <c r="H77">
        <f>100*(LN(H9)-LN(Results_2025_01!H9))</f>
        <v>2.9128272923022891</v>
      </c>
      <c r="I77">
        <f>100*(LN(I9)-LN(Results_2025_01!I9))</f>
        <v>-3.2016213898957702</v>
      </c>
      <c r="J77">
        <f>100*(LN(J9)-LN(Results_2025_01!J9))</f>
        <v>3.9220713153280684</v>
      </c>
      <c r="K77">
        <f>100*(LN(K9)-LN(Results_2025_01!K9))</f>
        <v>2.2728251077555939</v>
      </c>
      <c r="L77">
        <f>100*(LN(L9)-LN(Results_2025_01!L9))</f>
        <v>-7.4107972153722557</v>
      </c>
      <c r="M77">
        <f>100*(LN(M9)-LN(Results_2025_01!M9))</f>
        <v>-1.5135424065102043</v>
      </c>
      <c r="N77">
        <f>100*(LN(N9)-LN(Results_2025_01!N9))</f>
        <v>-5.7158413839948352</v>
      </c>
      <c r="O77">
        <f>100*(LN(O9)-LN(Results_2025_01!O9))</f>
        <v>-0.74906717291582936</v>
      </c>
      <c r="P77">
        <f>100*(LN(P9)-LN(Results_2025_01!P9))</f>
        <v>-0.10804387631999646</v>
      </c>
      <c r="Q77">
        <f>100*(LN(Q9)-LN(Results_2025_01!Q9))</f>
        <v>-0.10338384156725056</v>
      </c>
      <c r="R77">
        <f>100*(LN(R9)-LN(Results_2025_01!R9))</f>
        <v>-0.19327827341868442</v>
      </c>
      <c r="S77">
        <f>100*(Results_2025_01!S9/Results_2025_01!R9)*(LN(S9)-LN(Results_2025_01!S9))</f>
        <v>-0.53781168225964759</v>
      </c>
      <c r="T77">
        <f t="shared" si="2"/>
        <v>0.34453340884096317</v>
      </c>
    </row>
    <row r="78" spans="1:20" x14ac:dyDescent="0.35">
      <c r="A78" t="str">
        <f t="shared" si="1"/>
        <v>FL</v>
      </c>
      <c r="B78">
        <f>100*(LN(B10)-LN(Results_2025_01!B10))</f>
        <v>-0.12870014646466643</v>
      </c>
      <c r="C78">
        <f>100*(LN(C10)-LN(Results_2025_01!C10))</f>
        <v>0.13504390978713587</v>
      </c>
      <c r="D78">
        <f>100*(LN(D10)-LN(Results_2025_01!D10))</f>
        <v>-1.6913722442062351</v>
      </c>
      <c r="E78">
        <f>100*(LN(E10)-LN(Results_2025_01!E10))</f>
        <v>2.1799228342585408</v>
      </c>
      <c r="F78">
        <f>100*(LN(F10)-LN(Results_2025_01!F10))</f>
        <v>0.39604012160978641</v>
      </c>
      <c r="G78">
        <f>100*(LN(G10)-LN(Results_2025_01!G10))</f>
        <v>-0.80107237460786962</v>
      </c>
      <c r="H78">
        <f>100*(LN(H10)-LN(Results_2025_01!H10))</f>
        <v>2.2518863535349709</v>
      </c>
      <c r="I78">
        <f>100*(LN(I10)-LN(Results_2025_01!I10))</f>
        <v>-2.9737162095761605</v>
      </c>
      <c r="J78">
        <f>100*(LN(J10)-LN(Results_2025_01!J10))</f>
        <v>2.2927504643705632</v>
      </c>
      <c r="K78">
        <f>100*(LN(K10)-LN(Results_2025_01!K10))</f>
        <v>0.29682420130754394</v>
      </c>
      <c r="L78">
        <f>100*(LN(L10)-LN(Results_2025_01!L10))</f>
        <v>-7.1309027704781869</v>
      </c>
      <c r="M78">
        <f>100*(LN(M10)-LN(Results_2025_01!M10))</f>
        <v>-4.1099605219303115</v>
      </c>
      <c r="N78">
        <f>100*(LN(N10)-LN(Results_2025_01!N10))</f>
        <v>-6.1751710230392831</v>
      </c>
      <c r="O78">
        <f>100*(LN(O10)-LN(Results_2025_01!O10))</f>
        <v>-1.631024943670667</v>
      </c>
      <c r="P78">
        <f>100*(LN(P10)-LN(Results_2025_01!P10))</f>
        <v>-0.317851029583327</v>
      </c>
      <c r="Q78">
        <f>100*(LN(Q10)-LN(Results_2025_01!Q10))</f>
        <v>-0.17327633320363134</v>
      </c>
      <c r="R78">
        <f>100*(LN(R10)-LN(Results_2025_01!R10))</f>
        <v>-0.17343019403917026</v>
      </c>
      <c r="S78">
        <f>100*(Results_2025_01!S10/Results_2025_01!R10)*(LN(S10)-LN(Results_2025_01!S10))</f>
        <v>-0.7360859392110124</v>
      </c>
      <c r="T78">
        <f t="shared" si="2"/>
        <v>0.56265574517184214</v>
      </c>
    </row>
    <row r="79" spans="1:20" x14ac:dyDescent="0.35">
      <c r="A79" t="str">
        <f t="shared" si="1"/>
        <v>GA</v>
      </c>
      <c r="B79">
        <f>100*(LN(B11)-LN(Results_2025_01!B11))</f>
        <v>0.88389486672042494</v>
      </c>
      <c r="C79">
        <f>100*(LN(C11)-LN(Results_2025_01!C11))</f>
        <v>-0.27137058715958062</v>
      </c>
      <c r="D79">
        <f>100*(LN(D11)-LN(Results_2025_01!D11))</f>
        <v>-0.68567219367068333</v>
      </c>
      <c r="E79">
        <f>100*(LN(E11)-LN(Results_2025_01!E11))</f>
        <v>3.1776467478776382</v>
      </c>
      <c r="F79">
        <f>100*(LN(F11)-LN(Results_2025_01!F11))</f>
        <v>-0.15885626851375179</v>
      </c>
      <c r="G79">
        <f>100*(LN(G11)-LN(Results_2025_01!G11))</f>
        <v>-0.46826308248011372</v>
      </c>
      <c r="H79">
        <f>100*(LN(H11)-LN(Results_2025_01!H11))</f>
        <v>1.03093696588612</v>
      </c>
      <c r="I79">
        <f>100*(LN(I11)-LN(Results_2025_01!I11))</f>
        <v>-1.5127677021565589</v>
      </c>
      <c r="J79">
        <f>100*(LN(J11)-LN(Results_2025_01!J11))</f>
        <v>1.5625317903081637</v>
      </c>
      <c r="K79">
        <f>100*(LN(K11)-LN(Results_2025_01!K11))</f>
        <v>1.751059048287118</v>
      </c>
      <c r="L79">
        <f>100*(LN(L11)-LN(Results_2025_01!L11))</f>
        <v>-4.1867725219260521</v>
      </c>
      <c r="M79">
        <f>100*(LN(M11)-LN(Results_2025_01!M11))</f>
        <v>-2.4085202164730646</v>
      </c>
      <c r="N79">
        <f>100*(LN(N11)-LN(Results_2025_01!N11))</f>
        <v>-4.7043438834490914</v>
      </c>
      <c r="O79">
        <f>100*(LN(O11)-LN(Results_2025_01!O11))</f>
        <v>-1.5461881474157835</v>
      </c>
      <c r="P79">
        <f>100*(LN(P11)-LN(Results_2025_01!P11))</f>
        <v>-0.33095850691999829</v>
      </c>
      <c r="Q79">
        <f>100*(LN(Q11)-LN(Results_2025_01!Q11))</f>
        <v>-0.12553337475615933</v>
      </c>
      <c r="R79">
        <f>100*(LN(R11)-LN(Results_2025_01!R11))</f>
        <v>-3.2302349998403201E-3</v>
      </c>
      <c r="S79">
        <f>100*(Results_2025_01!S11/Results_2025_01!R11)*(LN(S11)-LN(Results_2025_01!S11))</f>
        <v>-0.53440913986445704</v>
      </c>
      <c r="T79">
        <f t="shared" si="2"/>
        <v>0.53117890486461672</v>
      </c>
    </row>
    <row r="80" spans="1:20" x14ac:dyDescent="0.35">
      <c r="A80" t="str">
        <f t="shared" si="1"/>
        <v>HI</v>
      </c>
      <c r="B80">
        <f>100*(LN(B12)-LN(Results_2025_01!B12))</f>
        <v>0</v>
      </c>
      <c r="C80">
        <f>100*(LN(C12)-LN(Results_2025_01!C12))</f>
        <v>2.5317807984288621</v>
      </c>
      <c r="D80">
        <f>100*(LN(D12)-LN(Results_2025_01!D12))</f>
        <v>0</v>
      </c>
      <c r="E80">
        <f>100*(LN(E12)-LN(Results_2025_01!E12))</f>
        <v>6.8992871486951657</v>
      </c>
      <c r="F80">
        <f>100*(LN(F12)-LN(Results_2025_01!F12))</f>
        <v>0</v>
      </c>
      <c r="G80">
        <f>100*(LN(G12)-LN(Results_2025_01!G12))</f>
        <v>0</v>
      </c>
      <c r="H80">
        <f>100*(LN(H12)-LN(Results_2025_01!H12))</f>
        <v>1.5504186535965303</v>
      </c>
      <c r="I80">
        <f>100*(LN(I12)-LN(Results_2025_01!I12))</f>
        <v>0</v>
      </c>
      <c r="J80">
        <f>100*(LN(J12)-LN(Results_2025_01!J12))</f>
        <v>2.4692612590371255</v>
      </c>
      <c r="K80">
        <f>100*(LN(K12)-LN(Results_2025_01!K12))</f>
        <v>0</v>
      </c>
      <c r="L80">
        <f>100*(LN(L12)-LN(Results_2025_01!L12))</f>
        <v>0</v>
      </c>
      <c r="M80">
        <f>100*(LN(M12)-LN(Results_2025_01!M12))</f>
        <v>-5.4067221270274857</v>
      </c>
      <c r="N80">
        <f>100*(LN(N12)-LN(Results_2025_01!N12))</f>
        <v>-8.7011376989631017</v>
      </c>
      <c r="O80">
        <f>100*(LN(O12)-LN(Results_2025_01!O12))</f>
        <v>0</v>
      </c>
      <c r="P80">
        <f>100*(LN(P12)-LN(Results_2025_01!P12))</f>
        <v>-0.14690173581968224</v>
      </c>
      <c r="Q80">
        <f>100*(LN(Q12)-LN(Results_2025_01!Q12))</f>
        <v>-9.9788916359777602E-2</v>
      </c>
      <c r="R80">
        <f>100*(LN(R12)-LN(Results_2025_01!R12))</f>
        <v>1.6777116053035002E-2</v>
      </c>
      <c r="S80">
        <f>100*(Results_2025_01!S12/Results_2025_01!R12)*(LN(S12)-LN(Results_2025_01!S12))</f>
        <v>-0.42034708642152341</v>
      </c>
      <c r="T80">
        <f t="shared" si="2"/>
        <v>0.43712420247455841</v>
      </c>
    </row>
    <row r="81" spans="1:20" x14ac:dyDescent="0.35">
      <c r="A81" t="str">
        <f t="shared" si="1"/>
        <v>ID</v>
      </c>
      <c r="B81">
        <f>100*(LN(B13)-LN(Results_2025_01!B13))</f>
        <v>1.3024786155471091</v>
      </c>
      <c r="C81">
        <f>100*(LN(C13)-LN(Results_2025_01!C13))</f>
        <v>-0.27359798188744122</v>
      </c>
      <c r="D81">
        <f>100*(LN(D13)-LN(Results_2025_01!D13))</f>
        <v>0.21413284413434042</v>
      </c>
      <c r="E81">
        <f>100*(LN(E13)-LN(Results_2025_01!E13))</f>
        <v>6.8992871486951657</v>
      </c>
      <c r="F81">
        <f>100*(LN(F13)-LN(Results_2025_01!F13))</f>
        <v>1.0810916104215806</v>
      </c>
      <c r="G81">
        <f>100*(LN(G13)-LN(Results_2025_01!G13))</f>
        <v>0</v>
      </c>
      <c r="H81">
        <f>100*(LN(H13)-LN(Results_2025_01!H13))</f>
        <v>1.360565205577835</v>
      </c>
      <c r="I81">
        <f>100*(LN(I13)-LN(Results_2025_01!I13))</f>
        <v>-0.62500203451705261</v>
      </c>
      <c r="J81">
        <f>100*(LN(J13)-LN(Results_2025_01!J13))</f>
        <v>3.0771658666752799</v>
      </c>
      <c r="K81">
        <f>100*(LN(K13)-LN(Results_2025_01!K13))</f>
        <v>2.3077947282544642</v>
      </c>
      <c r="L81">
        <f>100*(LN(L13)-LN(Results_2025_01!L13))</f>
        <v>-1.2048338516173374</v>
      </c>
      <c r="M81">
        <f>100*(LN(M13)-LN(Results_2025_01!M13))</f>
        <v>-2.0359663876053702</v>
      </c>
      <c r="N81">
        <f>100*(LN(N13)-LN(Results_2025_01!N13))</f>
        <v>-5.3425166673580549</v>
      </c>
      <c r="O81">
        <f>100*(LN(O13)-LN(Results_2025_01!O13))</f>
        <v>0</v>
      </c>
      <c r="P81">
        <f>100*(LN(P13)-LN(Results_2025_01!P13))</f>
        <v>3.5232978432020445E-2</v>
      </c>
      <c r="Q81">
        <f>100*(LN(Q13)-LN(Results_2025_01!Q13))</f>
        <v>0.10760016819499896</v>
      </c>
      <c r="R81">
        <f>100*(LN(R13)-LN(Results_2025_01!R13))</f>
        <v>0.66105369206770348</v>
      </c>
      <c r="S81">
        <f>100*(Results_2025_01!S13/Results_2025_01!R13)*(LN(S13)-LN(Results_2025_01!S13))</f>
        <v>8.5543110380956383E-2</v>
      </c>
      <c r="T81">
        <f t="shared" si="2"/>
        <v>0.57551058168674707</v>
      </c>
    </row>
    <row r="82" spans="1:20" x14ac:dyDescent="0.35">
      <c r="A82" t="str">
        <f t="shared" si="1"/>
        <v>IL</v>
      </c>
      <c r="B82">
        <f>100*(LN(B14)-LN(Results_2025_01!B14))</f>
        <v>0.5131505808142478</v>
      </c>
      <c r="C82">
        <f>100*(LN(C14)-LN(Results_2025_01!C14))</f>
        <v>0.35398267051238719</v>
      </c>
      <c r="D82">
        <f>100*(LN(D14)-LN(Results_2025_01!D14))</f>
        <v>-0.81844092434888438</v>
      </c>
      <c r="E82">
        <f>100*(LN(E14)-LN(Results_2025_01!E14))</f>
        <v>2.5569574849502175</v>
      </c>
      <c r="F82">
        <f>100*(LN(F14)-LN(Results_2025_01!F14))</f>
        <v>0.54794657646262124</v>
      </c>
      <c r="G82">
        <f>100*(LN(G14)-LN(Results_2025_01!G14))</f>
        <v>-1.1571669388054318</v>
      </c>
      <c r="H82">
        <f>100*(LN(H14)-LN(Results_2025_01!H14))</f>
        <v>1.1445427044918688</v>
      </c>
      <c r="I82">
        <f>100*(LN(I14)-LN(Results_2025_01!I14))</f>
        <v>-0.73919903318362401</v>
      </c>
      <c r="J82">
        <f>100*(LN(J14)-LN(Results_2025_01!J14))</f>
        <v>1.7747906123405599</v>
      </c>
      <c r="K82">
        <f>100*(LN(K14)-LN(Results_2025_01!K14))</f>
        <v>2.4408964878924522</v>
      </c>
      <c r="L82">
        <f>100*(LN(L14)-LN(Results_2025_01!L14))</f>
        <v>-2.1120861054095386</v>
      </c>
      <c r="M82">
        <f>100*(LN(M14)-LN(Results_2025_01!M14))</f>
        <v>-2.6013592819243314</v>
      </c>
      <c r="N82">
        <f>100*(LN(N14)-LN(Results_2025_01!N14))</f>
        <v>-3.4932666346161767</v>
      </c>
      <c r="O82">
        <f>100*(LN(O14)-LN(Results_2025_01!O14))</f>
        <v>-0.98858824551122382</v>
      </c>
      <c r="P82">
        <f>100*(LN(P14)-LN(Results_2025_01!P14))</f>
        <v>-0.25199420779804527</v>
      </c>
      <c r="Q82">
        <f>100*(LN(Q14)-LN(Results_2025_01!Q14))</f>
        <v>-3.5299793666609958E-2</v>
      </c>
      <c r="R82">
        <f>100*(LN(R14)-LN(Results_2025_01!R14))</f>
        <v>0.14116213095300978</v>
      </c>
      <c r="S82">
        <f>100*(Results_2025_01!S14/Results_2025_01!R14)*(LN(S14)-LN(Results_2025_01!S14))</f>
        <v>-0.29632572674963381</v>
      </c>
      <c r="T82">
        <f t="shared" si="2"/>
        <v>0.43748785770264359</v>
      </c>
    </row>
    <row r="83" spans="1:20" x14ac:dyDescent="0.35">
      <c r="A83" t="str">
        <f t="shared" si="1"/>
        <v>IN</v>
      </c>
      <c r="B83">
        <f>100*(LN(B15)-LN(Results_2025_01!B15))</f>
        <v>1.2477226090094717</v>
      </c>
      <c r="C83">
        <f>100*(LN(C15)-LN(Results_2025_01!C15))</f>
        <v>0.51733172802208571</v>
      </c>
      <c r="D83">
        <f>100*(LN(D15)-LN(Results_2025_01!D15))</f>
        <v>-0.12031282782754005</v>
      </c>
      <c r="E83">
        <f>100*(LN(E15)-LN(Results_2025_01!E15))</f>
        <v>2.960046977629105</v>
      </c>
      <c r="F83">
        <f>100*(LN(F15)-LN(Results_2025_01!F15))</f>
        <v>0.74349784875167302</v>
      </c>
      <c r="G83">
        <f>100*(LN(G15)-LN(Results_2025_01!G15))</f>
        <v>-0.66061346771171259</v>
      </c>
      <c r="H83">
        <f>100*(LN(H15)-LN(Results_2025_01!H15))</f>
        <v>1.7884799391937989</v>
      </c>
      <c r="I83">
        <f>100*(LN(I15)-LN(Results_2025_01!I15))</f>
        <v>-0.91307463347245488</v>
      </c>
      <c r="J83">
        <f>100*(LN(J15)-LN(Results_2025_01!J15))</f>
        <v>2.0814374895271825</v>
      </c>
      <c r="K83">
        <f>100*(LN(K15)-LN(Results_2025_01!K15))</f>
        <v>2.686502844608718</v>
      </c>
      <c r="L83">
        <f>100*(LN(L15)-LN(Results_2025_01!L15))</f>
        <v>-1.3439420361660126</v>
      </c>
      <c r="M83">
        <f>100*(LN(M15)-LN(Results_2025_01!M15))</f>
        <v>-1.513481804324357</v>
      </c>
      <c r="N83">
        <f>100*(LN(N15)-LN(Results_2025_01!N15))</f>
        <v>-1.6243589138833059</v>
      </c>
      <c r="O83">
        <f>100*(LN(O15)-LN(Results_2025_01!O15))</f>
        <v>-0.50377940299579649</v>
      </c>
      <c r="P83">
        <f>100*(LN(P15)-LN(Results_2025_01!P15))</f>
        <v>3.4106106221098997E-2</v>
      </c>
      <c r="Q83">
        <f>100*(LN(Q15)-LN(Results_2025_01!Q15))</f>
        <v>0.16125298892877282</v>
      </c>
      <c r="R83">
        <f>100*(LN(R15)-LN(Results_2025_01!R15))</f>
        <v>0.68094062322732185</v>
      </c>
      <c r="S83">
        <f>100*(Results_2025_01!S15/Results_2025_01!R15)*(LN(S15)-LN(Results_2025_01!S15))</f>
        <v>0.20050727983755698</v>
      </c>
      <c r="T83">
        <f t="shared" si="2"/>
        <v>0.48043334338976484</v>
      </c>
    </row>
    <row r="84" spans="1:20" x14ac:dyDescent="0.35">
      <c r="A84" t="str">
        <f t="shared" si="1"/>
        <v>IA</v>
      </c>
      <c r="B84">
        <f>100*(LN(B16)-LN(Results_2025_01!B16))</f>
        <v>1.2766130823036903</v>
      </c>
      <c r="C84">
        <f>100*(LN(C16)-LN(Results_2025_01!C16))</f>
        <v>0</v>
      </c>
      <c r="D84">
        <f>100*(LN(D16)-LN(Results_2025_01!D16))</f>
        <v>-0.12602396122876058</v>
      </c>
      <c r="E84">
        <f>100*(LN(E16)-LN(Results_2025_01!E16))</f>
        <v>4.1385216162854732</v>
      </c>
      <c r="F84">
        <f>100*(LN(F16)-LN(Results_2025_01!F16))</f>
        <v>1.1516442061559218</v>
      </c>
      <c r="G84">
        <f>100*(LN(G16)-LN(Results_2025_01!G16))</f>
        <v>-1.0980502483445065</v>
      </c>
      <c r="H84">
        <f>100*(LN(H16)-LN(Results_2025_01!H16))</f>
        <v>1.5345569674661164</v>
      </c>
      <c r="I84">
        <f>100*(LN(I16)-LN(Results_2025_01!I16))</f>
        <v>-0.59674264758662332</v>
      </c>
      <c r="J84">
        <f>100*(LN(J16)-LN(Results_2025_01!J16))</f>
        <v>3.4996842037095632</v>
      </c>
      <c r="K84">
        <f>100*(LN(K16)-LN(Results_2025_01!K16))</f>
        <v>2.8427765742824462</v>
      </c>
      <c r="L84">
        <f>100*(LN(L16)-LN(Results_2025_01!L16))</f>
        <v>-0.13471644230609314</v>
      </c>
      <c r="M84">
        <f>100*(LN(M16)-LN(Results_2025_01!M16))</f>
        <v>-0.29101511989768625</v>
      </c>
      <c r="N84">
        <f>100*(LN(N16)-LN(Results_2025_01!N16))</f>
        <v>-0.72879031575912023</v>
      </c>
      <c r="O84">
        <f>100*(LN(O16)-LN(Results_2025_01!O16))</f>
        <v>-0.11104942840276522</v>
      </c>
      <c r="P84">
        <f>100*(LN(P16)-LN(Results_2025_01!P16))</f>
        <v>4.318224413255578E-2</v>
      </c>
      <c r="Q84">
        <f>100*(LN(Q16)-LN(Results_2025_01!Q16))</f>
        <v>0.20096535994245102</v>
      </c>
      <c r="R84">
        <f>100*(LN(R16)-LN(Results_2025_01!R16))</f>
        <v>0.8226516270804396</v>
      </c>
      <c r="S84">
        <f>100*(Results_2025_01!S16/Results_2025_01!R16)*(LN(S16)-LN(Results_2025_01!S16))</f>
        <v>0.34762827688244641</v>
      </c>
      <c r="T84">
        <f t="shared" si="2"/>
        <v>0.47502335019799319</v>
      </c>
    </row>
    <row r="85" spans="1:20" x14ac:dyDescent="0.35">
      <c r="A85" t="str">
        <f t="shared" si="1"/>
        <v>KS</v>
      </c>
      <c r="B85">
        <f>100*(LN(B17)-LN(Results_2025_01!B17))</f>
        <v>1.3889112160667239</v>
      </c>
      <c r="C85">
        <f>100*(LN(C17)-LN(Results_2025_01!C17))</f>
        <v>0.29542118974319465</v>
      </c>
      <c r="D85">
        <f>100*(LN(D17)-LN(Results_2025_01!D17))</f>
        <v>-0.32034197175363488</v>
      </c>
      <c r="E85">
        <f>100*(LN(E17)-LN(Results_2025_01!E17))</f>
        <v>3.0213778596495544</v>
      </c>
      <c r="F85">
        <f>100*(LN(F17)-LN(Results_2025_01!F17))</f>
        <v>0</v>
      </c>
      <c r="G85">
        <f>100*(LN(G17)-LN(Results_2025_01!G17))</f>
        <v>8.6393093926417919E-2</v>
      </c>
      <c r="H85">
        <f>100*(LN(H17)-LN(Results_2025_01!H17))</f>
        <v>1.3643730974340684</v>
      </c>
      <c r="I85">
        <f>100*(LN(I17)-LN(Results_2025_01!I17))</f>
        <v>-1.1847203725990241</v>
      </c>
      <c r="J85">
        <f>100*(LN(J17)-LN(Results_2025_01!J17))</f>
        <v>2.2884293833588032</v>
      </c>
      <c r="K85">
        <f>100*(LN(K17)-LN(Results_2025_01!K17))</f>
        <v>3.0032287098874733</v>
      </c>
      <c r="L85">
        <f>100*(LN(L17)-LN(Results_2025_01!L17))</f>
        <v>-0.91813957902910914</v>
      </c>
      <c r="M85">
        <f>100*(LN(M17)-LN(Results_2025_01!M17))</f>
        <v>-0.7063007584482861</v>
      </c>
      <c r="N85">
        <f>100*(LN(N17)-LN(Results_2025_01!N17))</f>
        <v>-1.9917137669034801</v>
      </c>
      <c r="O85">
        <f>100*(LN(O17)-LN(Results_2025_01!O17))</f>
        <v>0</v>
      </c>
      <c r="P85">
        <f>100*(LN(P17)-LN(Results_2025_01!P17))</f>
        <v>9.6449066928627758E-3</v>
      </c>
      <c r="Q85">
        <f>100*(LN(Q17)-LN(Results_2025_01!Q17))</f>
        <v>0.12282211639984553</v>
      </c>
      <c r="R85">
        <f>100*(LN(R17)-LN(Results_2025_01!R17))</f>
        <v>0.54340451469876427</v>
      </c>
      <c r="S85">
        <f>100*(Results_2025_01!S17/Results_2025_01!R17)*(LN(S17)-LN(Results_2025_01!S17))</f>
        <v>5.5396512863412392E-2</v>
      </c>
      <c r="T85">
        <f t="shared" si="2"/>
        <v>0.48800800183535187</v>
      </c>
    </row>
    <row r="86" spans="1:20" x14ac:dyDescent="0.35">
      <c r="A86" t="str">
        <f t="shared" si="1"/>
        <v>KY</v>
      </c>
      <c r="B86">
        <f>100*(LN(B18)-LN(Results_2025_01!B18))</f>
        <v>0.86083745366014597</v>
      </c>
      <c r="C86">
        <f>100*(LN(C18)-LN(Results_2025_01!C18))</f>
        <v>0.1589193818769985</v>
      </c>
      <c r="D86">
        <f>100*(LN(D18)-LN(Results_2025_01!D18))</f>
        <v>-0.4366258381308441</v>
      </c>
      <c r="E86">
        <f>100*(LN(E18)-LN(Results_2025_01!E18))</f>
        <v>2.4194728587056957</v>
      </c>
      <c r="F86">
        <f>100*(LN(F18)-LN(Results_2025_01!F18))</f>
        <v>0.72993024816128127</v>
      </c>
      <c r="G86">
        <f>100*(LN(G18)-LN(Results_2025_01!G18))</f>
        <v>-0.19348603262958619</v>
      </c>
      <c r="H86">
        <f>100*(LN(H18)-LN(Results_2025_01!H18))</f>
        <v>1.0733555643108517</v>
      </c>
      <c r="I86">
        <f>100*(LN(I18)-LN(Results_2025_01!I18))</f>
        <v>-2.3628042207720412</v>
      </c>
      <c r="J86">
        <f>100*(LN(J18)-LN(Results_2025_01!J18))</f>
        <v>2.429269256904476</v>
      </c>
      <c r="K86">
        <f>100*(LN(K18)-LN(Results_2025_01!K18))</f>
        <v>2.0467079147868716</v>
      </c>
      <c r="L86">
        <f>100*(LN(L18)-LN(Results_2025_01!L18))</f>
        <v>-2.3375790450650413</v>
      </c>
      <c r="M86">
        <f>100*(LN(M18)-LN(Results_2025_01!M18))</f>
        <v>-2.6723680552112938</v>
      </c>
      <c r="N86">
        <f>100*(LN(N18)-LN(Results_2025_01!N18))</f>
        <v>-3.3105237430767431</v>
      </c>
      <c r="O86">
        <f>100*(LN(O18)-LN(Results_2025_01!O18))</f>
        <v>-1.9544596072970322</v>
      </c>
      <c r="P86">
        <f>100*(LN(P18)-LN(Results_2025_01!P18))</f>
        <v>-5.1464467948925119E-2</v>
      </c>
      <c r="Q86">
        <f>100*(LN(Q18)-LN(Results_2025_01!Q18))</f>
        <v>6.1702098359806001E-2</v>
      </c>
      <c r="R86">
        <f>100*(LN(R18)-LN(Results_2025_01!R18))</f>
        <v>0.44553768584645326</v>
      </c>
      <c r="S86">
        <f>100*(Results_2025_01!S18/Results_2025_01!R18)*(LN(S18)-LN(Results_2025_01!S18))</f>
        <v>-0.10013493294966011</v>
      </c>
      <c r="T86">
        <f t="shared" si="2"/>
        <v>0.5456726187961134</v>
      </c>
    </row>
    <row r="87" spans="1:20" x14ac:dyDescent="0.35">
      <c r="A87" t="str">
        <f t="shared" si="1"/>
        <v>LA</v>
      </c>
      <c r="B87">
        <f>100*(LN(B19)-LN(Results_2025_01!B19))</f>
        <v>-7.7363536613487938</v>
      </c>
      <c r="C87">
        <f>100*(LN(C19)-LN(Results_2025_01!C19))</f>
        <v>1.4597812780756669</v>
      </c>
      <c r="D87">
        <f>100*(LN(D19)-LN(Results_2025_01!D19))</f>
        <v>-5.5520076385629835</v>
      </c>
      <c r="E87">
        <f>100*(LN(E19)-LN(Results_2025_01!E19))</f>
        <v>1.8692133012152112</v>
      </c>
      <c r="F87">
        <f>100*(LN(F19)-LN(Results_2025_01!F19))</f>
        <v>0</v>
      </c>
      <c r="G87">
        <f>100*(LN(G19)-LN(Results_2025_01!G19))</f>
        <v>8.2338415520588626E-2</v>
      </c>
      <c r="H87">
        <f>100*(LN(H19)-LN(Results_2025_01!H19))</f>
        <v>0.66562501042728428</v>
      </c>
      <c r="I87">
        <f>100*(LN(I19)-LN(Results_2025_01!I19))</f>
        <v>-0.5871414323022961</v>
      </c>
      <c r="J87">
        <f>100*(LN(J19)-LN(Results_2025_01!J19))</f>
        <v>2.6278884463840413</v>
      </c>
      <c r="K87">
        <f>100*(LN(K19)-LN(Results_2025_01!K19))</f>
        <v>2.6683072769147387</v>
      </c>
      <c r="L87">
        <f>100*(LN(L19)-LN(Results_2025_01!L19))</f>
        <v>-1.2529529614932144</v>
      </c>
      <c r="M87">
        <f>100*(LN(M19)-LN(Results_2025_01!M19))</f>
        <v>-2.0741484306816105</v>
      </c>
      <c r="N87">
        <f>100*(LN(N19)-LN(Results_2025_01!N19))</f>
        <v>0</v>
      </c>
      <c r="O87">
        <f>100*(LN(O19)-LN(Results_2025_01!O19))</f>
        <v>0.4158010148662683</v>
      </c>
      <c r="P87">
        <f>100*(LN(P19)-LN(Results_2025_01!P19))</f>
        <v>9.248341085399403E-3</v>
      </c>
      <c r="Q87">
        <f>100*(LN(Q19)-LN(Results_2025_01!Q19))</f>
        <v>3.606997614404861E-2</v>
      </c>
      <c r="R87">
        <f>100*(LN(R19)-LN(Results_2025_01!R19))</f>
        <v>0.16199105228533739</v>
      </c>
      <c r="S87">
        <f>100*(Results_2025_01!S19/Results_2025_01!R19)*(LN(S19)-LN(Results_2025_01!S19))</f>
        <v>-0.21147415170821607</v>
      </c>
      <c r="T87">
        <f t="shared" si="2"/>
        <v>0.37346520399355343</v>
      </c>
    </row>
    <row r="88" spans="1:20" x14ac:dyDescent="0.35">
      <c r="A88" t="str">
        <f t="shared" si="1"/>
        <v>ME</v>
      </c>
      <c r="B88">
        <f>100*(LN(B20)-LN(Results_2025_01!B20))</f>
        <v>0.86580627431143142</v>
      </c>
      <c r="C88">
        <f>100*(LN(C20)-LN(Results_2025_01!C20))</f>
        <v>0</v>
      </c>
      <c r="D88">
        <f>100*(LN(D20)-LN(Results_2025_01!D20))</f>
        <v>0.20100509280247536</v>
      </c>
      <c r="E88">
        <f>100*(LN(E20)-LN(Results_2025_01!E20))</f>
        <v>3.3336420267591649</v>
      </c>
      <c r="F88">
        <f>100*(LN(F20)-LN(Results_2025_01!F20))</f>
        <v>1.1764841579587682</v>
      </c>
      <c r="G88">
        <f>100*(LN(G20)-LN(Results_2025_01!G20))</f>
        <v>0.23980826840137581</v>
      </c>
      <c r="H88">
        <f>100*(LN(H20)-LN(Results_2025_01!H20))</f>
        <v>2.9108084158069758</v>
      </c>
      <c r="I88">
        <f>100*(LN(I20)-LN(Results_2025_01!I20))</f>
        <v>0</v>
      </c>
      <c r="J88">
        <f>100*(LN(J20)-LN(Results_2025_01!J20))</f>
        <v>4.0005334613699262</v>
      </c>
      <c r="K88">
        <f>100*(LN(K20)-LN(Results_2025_01!K20))</f>
        <v>3.7919234862293649</v>
      </c>
      <c r="L88">
        <f>100*(LN(L20)-LN(Results_2025_01!L20))</f>
        <v>0</v>
      </c>
      <c r="M88">
        <f>100*(LN(M20)-LN(Results_2025_01!M20))</f>
        <v>-2.5253867321204382</v>
      </c>
      <c r="N88">
        <f>100*(LN(N20)-LN(Results_2025_01!N20))</f>
        <v>-1.3942905969011932</v>
      </c>
      <c r="O88">
        <f>100*(LN(O20)-LN(Results_2025_01!O20))</f>
        <v>0.88889474172457739</v>
      </c>
      <c r="P88">
        <f>100*(LN(P20)-LN(Results_2025_01!P20))</f>
        <v>5.8445355258029963E-2</v>
      </c>
      <c r="Q88">
        <f>100*(LN(Q20)-LN(Results_2025_01!Q20))</f>
        <v>4.1174856469616827E-2</v>
      </c>
      <c r="R88">
        <f>100*(LN(R20)-LN(Results_2025_01!R20))</f>
        <v>0.64171343206336218</v>
      </c>
      <c r="S88">
        <f>100*(Results_2025_01!S20/Results_2025_01!R20)*(LN(S20)-LN(Results_2025_01!S20))</f>
        <v>4.7675775550780508E-2</v>
      </c>
      <c r="T88">
        <f t="shared" si="2"/>
        <v>0.59403765651258167</v>
      </c>
    </row>
    <row r="89" spans="1:20" x14ac:dyDescent="0.35">
      <c r="A89" t="str">
        <f t="shared" si="1"/>
        <v>MD</v>
      </c>
      <c r="B89">
        <f>100*(LN(B21)-LN(Results_2025_01!B21))</f>
        <v>0.76336248550710195</v>
      </c>
      <c r="C89">
        <f>100*(LN(C21)-LN(Results_2025_01!C21))</f>
        <v>0</v>
      </c>
      <c r="D89">
        <f>100*(LN(D21)-LN(Results_2025_01!D21))</f>
        <v>-1.0767264184615044</v>
      </c>
      <c r="E89">
        <f>100*(LN(E21)-LN(Results_2025_01!E21))</f>
        <v>2.4349029010286571</v>
      </c>
      <c r="F89">
        <f>100*(LN(F21)-LN(Results_2025_01!F21))</f>
        <v>0</v>
      </c>
      <c r="G89">
        <f>100*(LN(G21)-LN(Results_2025_01!G21))</f>
        <v>-1.3772214621226908</v>
      </c>
      <c r="H89">
        <f>100*(LN(H21)-LN(Results_2025_01!H21))</f>
        <v>2.7863704486934537</v>
      </c>
      <c r="I89">
        <f>100*(LN(I21)-LN(Results_2025_01!I21))</f>
        <v>-0.73949916831566043</v>
      </c>
      <c r="J89">
        <f>100*(LN(J21)-LN(Results_2025_01!J21))</f>
        <v>2.0619287202734427</v>
      </c>
      <c r="K89">
        <f>100*(LN(K21)-LN(Results_2025_01!K21))</f>
        <v>0</v>
      </c>
      <c r="L89">
        <f>100*(LN(L21)-LN(Results_2025_01!L21))</f>
        <v>-3.8823441082902477</v>
      </c>
      <c r="M89">
        <f>100*(LN(M21)-LN(Results_2025_01!M21))</f>
        <v>-0.82110265793602366</v>
      </c>
      <c r="N89">
        <f>100*(LN(N21)-LN(Results_2025_01!N21))</f>
        <v>-8.10037841530864</v>
      </c>
      <c r="O89">
        <f>100*(LN(O21)-LN(Results_2025_01!O21))</f>
        <v>-0.84567100182244559</v>
      </c>
      <c r="P89">
        <f>100*(LN(P21)-LN(Results_2025_01!P21))</f>
        <v>-0.20089222840136145</v>
      </c>
      <c r="Q89">
        <f>100*(LN(Q21)-LN(Results_2025_01!Q21))</f>
        <v>-0.15057580394062242</v>
      </c>
      <c r="R89">
        <f>100*(LN(R21)-LN(Results_2025_01!R21))</f>
        <v>-0.15612805669533714</v>
      </c>
      <c r="S89">
        <f>100*(Results_2025_01!S21/Results_2025_01!R21)*(LN(S21)-LN(Results_2025_01!S21))</f>
        <v>-0.57123570055924888</v>
      </c>
      <c r="T89">
        <f t="shared" si="2"/>
        <v>0.41510764386391175</v>
      </c>
    </row>
    <row r="90" spans="1:20" x14ac:dyDescent="0.35">
      <c r="A90" t="str">
        <f t="shared" si="1"/>
        <v>MA</v>
      </c>
      <c r="B90">
        <f>100*(LN(B22)-LN(Results_2025_01!B22))</f>
        <v>-0.75472056353831363</v>
      </c>
      <c r="C90">
        <f>100*(LN(C22)-LN(Results_2025_01!C22))</f>
        <v>1.2903404835908461</v>
      </c>
      <c r="D90">
        <f>100*(LN(D22)-LN(Results_2025_01!D22))</f>
        <v>-1.2914514404023691</v>
      </c>
      <c r="E90">
        <f>100*(LN(E22)-LN(Results_2025_01!E22))</f>
        <v>2.7274417919658234</v>
      </c>
      <c r="F90">
        <f>100*(LN(F22)-LN(Results_2025_01!F22))</f>
        <v>0</v>
      </c>
      <c r="G90">
        <f>100*(LN(G22)-LN(Results_2025_01!G22))</f>
        <v>-0.5403332328052457</v>
      </c>
      <c r="H90">
        <f>100*(LN(H22)-LN(Results_2025_01!H22))</f>
        <v>2.6264135919152665</v>
      </c>
      <c r="I90">
        <f>100*(LN(I22)-LN(Results_2025_01!I22))</f>
        <v>-0.7476670343020686</v>
      </c>
      <c r="J90">
        <f>100*(LN(J22)-LN(Results_2025_01!J22))</f>
        <v>2.0408871631207859</v>
      </c>
      <c r="K90">
        <f>100*(LN(K22)-LN(Results_2025_01!K22))</f>
        <v>2.2467703457097699</v>
      </c>
      <c r="L90">
        <f>100*(LN(L22)-LN(Results_2025_01!L22))</f>
        <v>-3.16649146439687</v>
      </c>
      <c r="M90">
        <f>100*(LN(M22)-LN(Results_2025_01!M22))</f>
        <v>-0.97967237444009925</v>
      </c>
      <c r="N90">
        <f>100*(LN(N22)-LN(Results_2025_01!N22))</f>
        <v>-1.3595916047639989</v>
      </c>
      <c r="O90">
        <f>100*(LN(O22)-LN(Results_2025_01!O22))</f>
        <v>-1.5387954058644127</v>
      </c>
      <c r="P90">
        <f>100*(LN(P22)-LN(Results_2025_01!P22))</f>
        <v>-0.26998714110018085</v>
      </c>
      <c r="Q90">
        <f>100*(LN(Q22)-LN(Results_2025_01!Q22))</f>
        <v>-0.14697323724854883</v>
      </c>
      <c r="R90">
        <f>100*(LN(R22)-LN(Results_2025_01!R22))</f>
        <v>-0.11167251157120361</v>
      </c>
      <c r="S90">
        <f>100*(Results_2025_01!S22/Results_2025_01!R22)*(LN(S22)-LN(Results_2025_01!S22))</f>
        <v>-0.45838016564364475</v>
      </c>
      <c r="T90">
        <f t="shared" si="2"/>
        <v>0.34670765407244114</v>
      </c>
    </row>
    <row r="91" spans="1:20" x14ac:dyDescent="0.35">
      <c r="A91" t="str">
        <f t="shared" si="1"/>
        <v>MI</v>
      </c>
      <c r="B91">
        <f>100*(LN(B23)-LN(Results_2025_01!B23))</f>
        <v>0.98040000966204133</v>
      </c>
      <c r="C91">
        <f>100*(LN(C23)-LN(Results_2025_01!C23))</f>
        <v>-0.33426214966887358</v>
      </c>
      <c r="D91">
        <f>100*(LN(D23)-LN(Results_2025_01!D23))</f>
        <v>-0.270911103720195</v>
      </c>
      <c r="E91">
        <f>100*(LN(E23)-LN(Results_2025_01!E23))</f>
        <v>3.021377859649732</v>
      </c>
      <c r="F91">
        <f>100*(LN(F23)-LN(Results_2025_01!F23))</f>
        <v>0.32840752011900065</v>
      </c>
      <c r="G91">
        <f>100*(LN(G23)-LN(Results_2025_01!G23))</f>
        <v>-0.92593254127972813</v>
      </c>
      <c r="H91">
        <f>100*(LN(H23)-LN(Results_2025_01!H23))</f>
        <v>1.1280671117551933</v>
      </c>
      <c r="I91">
        <f>100*(LN(I23)-LN(Results_2025_01!I23))</f>
        <v>-1.2355136824110602</v>
      </c>
      <c r="J91">
        <f>100*(LN(J23)-LN(Results_2025_01!J23))</f>
        <v>1.6000341346440905</v>
      </c>
      <c r="K91">
        <f>100*(LN(K23)-LN(Results_2025_01!K23))</f>
        <v>1.7781861986183145</v>
      </c>
      <c r="L91">
        <f>100*(LN(L23)-LN(Results_2025_01!L23))</f>
        <v>-1.5594857957905717</v>
      </c>
      <c r="M91">
        <f>100*(LN(M23)-LN(Results_2025_01!M23))</f>
        <v>-2.9741969198738616</v>
      </c>
      <c r="N91">
        <f>100*(LN(N23)-LN(Results_2025_01!N23))</f>
        <v>-2.005854255624584</v>
      </c>
      <c r="O91">
        <f>100*(LN(O23)-LN(Results_2025_01!O23))</f>
        <v>-0.18253731870991885</v>
      </c>
      <c r="P91">
        <f>100*(LN(P23)-LN(Results_2025_01!P23))</f>
        <v>-8.9898302432267485E-2</v>
      </c>
      <c r="Q91">
        <f>100*(LN(Q23)-LN(Results_2025_01!Q23))</f>
        <v>1.8030403817270724E-2</v>
      </c>
      <c r="R91">
        <f>100*(LN(R23)-LN(Results_2025_01!R23))</f>
        <v>0.2295171232669091</v>
      </c>
      <c r="S91">
        <f>100*(Results_2025_01!S23/Results_2025_01!R23)*(LN(S23)-LN(Results_2025_01!S23))</f>
        <v>-0.23288906789639965</v>
      </c>
      <c r="T91">
        <f t="shared" si="2"/>
        <v>0.46240619116330872</v>
      </c>
    </row>
    <row r="92" spans="1:20" x14ac:dyDescent="0.35">
      <c r="A92" t="str">
        <f t="shared" si="1"/>
        <v>MN</v>
      </c>
      <c r="B92">
        <f>100*(LN(B24)-LN(Results_2025_01!B24))</f>
        <v>1.1753037682781908</v>
      </c>
      <c r="C92">
        <f>100*(LN(C24)-LN(Results_2025_01!C24))</f>
        <v>0.35067248092097714</v>
      </c>
      <c r="D92">
        <f>100*(LN(D24)-LN(Results_2025_01!D24))</f>
        <v>-0.46123906499868639</v>
      </c>
      <c r="E92">
        <f>100*(LN(E24)-LN(Results_2025_01!E24))</f>
        <v>2.5135973271542156</v>
      </c>
      <c r="F92">
        <f>100*(LN(F24)-LN(Results_2025_01!F24))</f>
        <v>0.75472056353831363</v>
      </c>
      <c r="G92">
        <f>100*(LN(G24)-LN(Results_2025_01!G24))</f>
        <v>-0.35505997230220743</v>
      </c>
      <c r="H92">
        <f>100*(LN(H24)-LN(Results_2025_01!H24))</f>
        <v>1.54244703256321</v>
      </c>
      <c r="I92">
        <f>100*(LN(I24)-LN(Results_2025_01!I24))</f>
        <v>-0.62208598751034572</v>
      </c>
      <c r="J92">
        <f>100*(LN(J24)-LN(Results_2025_01!J24))</f>
        <v>1.9512814223581643</v>
      </c>
      <c r="K92">
        <f>100*(LN(K24)-LN(Results_2025_01!K24))</f>
        <v>3.2313467997695966</v>
      </c>
      <c r="L92">
        <f>100*(LN(L24)-LN(Results_2025_01!L24))</f>
        <v>-1.9663554908778025</v>
      </c>
      <c r="M92">
        <f>100*(LN(M24)-LN(Results_2025_01!M24))</f>
        <v>-1.9542920763100824</v>
      </c>
      <c r="N92">
        <f>100*(LN(N24)-LN(Results_2025_01!N24))</f>
        <v>-2.1750266400177409</v>
      </c>
      <c r="O92">
        <f>100*(LN(O24)-LN(Results_2025_01!O24))</f>
        <v>-0.6623695125000495</v>
      </c>
      <c r="P92">
        <f>100*(LN(P24)-LN(Results_2025_01!P24))</f>
        <v>-0.11436444512646915</v>
      </c>
      <c r="Q92">
        <f>100*(LN(Q24)-LN(Results_2025_01!Q24))</f>
        <v>4.6627168405066755E-2</v>
      </c>
      <c r="R92">
        <f>100*(LN(R24)-LN(Results_2025_01!R24))</f>
        <v>0.36160321956462127</v>
      </c>
      <c r="S92">
        <f>100*(Results_2025_01!S24/Results_2025_01!R24)*(LN(S24)-LN(Results_2025_01!S24))</f>
        <v>-8.4281578679763505E-2</v>
      </c>
      <c r="T92">
        <f t="shared" si="2"/>
        <v>0.44588479824438476</v>
      </c>
    </row>
    <row r="93" spans="1:20" x14ac:dyDescent="0.35">
      <c r="A93" t="str">
        <f t="shared" si="1"/>
        <v>MS</v>
      </c>
      <c r="B93">
        <f>100*(LN(B25)-LN(Results_2025_01!B25))</f>
        <v>1.1063419544255382</v>
      </c>
      <c r="C93">
        <f>100*(LN(C25)-LN(Results_2025_01!C25))</f>
        <v>1.365454200939098</v>
      </c>
      <c r="D93">
        <f>100*(LN(D25)-LN(Results_2025_01!D25))</f>
        <v>-0.23529422620267582</v>
      </c>
      <c r="E93">
        <f>100*(LN(E25)-LN(Results_2025_01!E25))</f>
        <v>3.6367644170875124</v>
      </c>
      <c r="F93">
        <f>100*(LN(F25)-LN(Results_2025_01!F25))</f>
        <v>0.936044275956327</v>
      </c>
      <c r="G93">
        <f>100*(LN(G25)-LN(Results_2025_01!G25))</f>
        <v>0</v>
      </c>
      <c r="H93">
        <f>100*(LN(H25)-LN(Results_2025_01!H25))</f>
        <v>4.3052239826554484</v>
      </c>
      <c r="I93">
        <f>100*(LN(I25)-LN(Results_2025_01!I25))</f>
        <v>-1.2565610360365298</v>
      </c>
      <c r="J93">
        <f>100*(LN(J25)-LN(Results_2025_01!J25))</f>
        <v>3.922071315328246</v>
      </c>
      <c r="K93">
        <f>100*(LN(K25)-LN(Results_2025_01!K25))</f>
        <v>2.995818754079238</v>
      </c>
      <c r="L93">
        <f>100*(LN(L25)-LN(Results_2025_01!L25))</f>
        <v>-0.17406444777847696</v>
      </c>
      <c r="M93">
        <f>100*(LN(M25)-LN(Results_2025_01!M25))</f>
        <v>-1.2270092591814219</v>
      </c>
      <c r="N93">
        <f>100*(LN(N25)-LN(Results_2025_01!N25))</f>
        <v>-1.3163178833991651</v>
      </c>
      <c r="O93">
        <f>100*(LN(O25)-LN(Results_2025_01!O25))</f>
        <v>0</v>
      </c>
      <c r="P93">
        <f>100*(LN(P25)-LN(Results_2025_01!P25))</f>
        <v>0.14240553800721756</v>
      </c>
      <c r="Q93">
        <f>100*(LN(Q25)-LN(Results_2025_01!Q25))</f>
        <v>0.2425068728735269</v>
      </c>
      <c r="R93">
        <f>100*(LN(R25)-LN(Results_2025_01!R25))</f>
        <v>1.092632534210658</v>
      </c>
      <c r="S93">
        <f>100*(Results_2025_01!S25/Results_2025_01!R25)*(LN(S25)-LN(Results_2025_01!S25))</f>
        <v>0.5038394903230915</v>
      </c>
      <c r="T93">
        <f t="shared" si="2"/>
        <v>0.58879304388756648</v>
      </c>
    </row>
    <row r="94" spans="1:20" x14ac:dyDescent="0.35">
      <c r="A94" t="str">
        <f t="shared" si="1"/>
        <v>MO</v>
      </c>
      <c r="B94">
        <f>100*(LN(B26)-LN(Results_2025_01!B26))</f>
        <v>1.0810916104215806</v>
      </c>
      <c r="C94">
        <f>100*(LN(C26)-LN(Results_2025_01!C26))</f>
        <v>-0.38240964384037568</v>
      </c>
      <c r="D94">
        <f>100*(LN(D26)-LN(Results_2025_01!D26))</f>
        <v>-5.9880241310317217E-2</v>
      </c>
      <c r="E94">
        <f>100*(LN(E26)-LN(Results_2025_01!E26))</f>
        <v>2.6550232094120219</v>
      </c>
      <c r="F94">
        <f>100*(LN(F26)-LN(Results_2025_01!F26))</f>
        <v>1.1236073266925217</v>
      </c>
      <c r="G94">
        <f>100*(LN(G26)-LN(Results_2025_01!G26))</f>
        <v>0.24183808642810334</v>
      </c>
      <c r="H94">
        <f>100*(LN(H26)-LN(Results_2025_01!H26))</f>
        <v>1.9155515289753566</v>
      </c>
      <c r="I94">
        <f>100*(LN(I26)-LN(Results_2025_01!I26))</f>
        <v>-0.38642057468294411</v>
      </c>
      <c r="J94">
        <f>100*(LN(J26)-LN(Results_2025_01!J26))</f>
        <v>2.7028672387919173</v>
      </c>
      <c r="K94">
        <f>100*(LN(K26)-LN(Results_2025_01!K26))</f>
        <v>2.6785531000005136</v>
      </c>
      <c r="L94">
        <f>100*(LN(L26)-LN(Results_2025_01!L26))</f>
        <v>-0.39581617976303107</v>
      </c>
      <c r="M94">
        <f>100*(LN(M26)-LN(Results_2025_01!M26))</f>
        <v>-0.3359465645578652</v>
      </c>
      <c r="N94">
        <f>100*(LN(N26)-LN(Results_2025_01!N26))</f>
        <v>-1.7246933601054337</v>
      </c>
      <c r="O94">
        <f>100*(LN(O26)-LN(Results_2025_01!O26))</f>
        <v>0</v>
      </c>
      <c r="P94">
        <f>100*(LN(P26)-LN(Results_2025_01!P26))</f>
        <v>-8.0390472316782535E-2</v>
      </c>
      <c r="Q94">
        <f>100*(LN(Q26)-LN(Results_2025_01!Q26))</f>
        <v>5.2563310324948986E-2</v>
      </c>
      <c r="R94">
        <f>100*(LN(R26)-LN(Results_2025_01!R26))</f>
        <v>0.34534288568544014</v>
      </c>
      <c r="S94">
        <f>100*(Results_2025_01!S26/Results_2025_01!R26)*(LN(S26)-LN(Results_2025_01!S26))</f>
        <v>-0.14970788771669352</v>
      </c>
      <c r="T94">
        <f t="shared" si="2"/>
        <v>0.49505077340213366</v>
      </c>
    </row>
    <row r="95" spans="1:20" x14ac:dyDescent="0.35">
      <c r="A95" t="str">
        <f t="shared" si="1"/>
        <v>MT</v>
      </c>
      <c r="B95">
        <f>100*(LN(B27)-LN(Results_2025_01!B27))</f>
        <v>1.7894489876550068</v>
      </c>
      <c r="C95">
        <f>100*(LN(C27)-LN(Results_2025_01!C27))</f>
        <v>0.26831247650385137</v>
      </c>
      <c r="D95">
        <f>100*(LN(D27)-LN(Results_2025_01!D27))</f>
        <v>0</v>
      </c>
      <c r="E95">
        <f>100*(LN(E27)-LN(Results_2025_01!E27))</f>
        <v>11.778303565638382</v>
      </c>
      <c r="F95">
        <f>100*(LN(F27)-LN(Results_2025_01!F27))</f>
        <v>2.5642430613336487</v>
      </c>
      <c r="G95">
        <f>100*(LN(G27)-LN(Results_2025_01!G27))</f>
        <v>0</v>
      </c>
      <c r="H95">
        <f>100*(LN(H27)-LN(Results_2025_01!H27))</f>
        <v>1.4598799421152719</v>
      </c>
      <c r="I95">
        <f>100*(LN(I27)-LN(Results_2025_01!I27))</f>
        <v>-3.5718082602079093</v>
      </c>
      <c r="J95">
        <f>100*(LN(J27)-LN(Results_2025_01!J27))</f>
        <v>0</v>
      </c>
      <c r="K95">
        <f>100*(LN(K27)-LN(Results_2025_01!K27))</f>
        <v>5.8594164266052573</v>
      </c>
      <c r="L95">
        <f>100*(LN(L27)-LN(Results_2025_01!L27))</f>
        <v>-4.08219945202557</v>
      </c>
      <c r="M95">
        <f>100*(LN(M27)-LN(Results_2025_01!M27))</f>
        <v>0</v>
      </c>
      <c r="N95">
        <f>100*(LN(N27)-LN(Results_2025_01!N27))</f>
        <v>-8.7011376989629241</v>
      </c>
      <c r="O95">
        <f>100*(LN(O27)-LN(Results_2025_01!O27))</f>
        <v>0</v>
      </c>
      <c r="P95">
        <f>100*(LN(P27)-LN(Results_2025_01!P27))</f>
        <v>0.12081349210948389</v>
      </c>
      <c r="Q95">
        <f>100*(LN(Q27)-LN(Results_2025_01!Q27))</f>
        <v>0.14969403579030427</v>
      </c>
      <c r="R95">
        <f>100*(LN(R27)-LN(Results_2025_01!R27))</f>
        <v>0.7715426185860963</v>
      </c>
      <c r="S95">
        <f>100*(Results_2025_01!S27/Results_2025_01!R27)*(LN(S27)-LN(Results_2025_01!S27))</f>
        <v>0.22922585755695371</v>
      </c>
      <c r="T95">
        <f t="shared" si="2"/>
        <v>0.54231676102914261</v>
      </c>
    </row>
    <row r="96" spans="1:20" x14ac:dyDescent="0.35">
      <c r="A96" t="str">
        <f t="shared" si="1"/>
        <v>NE</v>
      </c>
      <c r="B96">
        <f>100*(LN(B28)-LN(Results_2025_01!B28))</f>
        <v>1.3982250906749982</v>
      </c>
      <c r="C96">
        <f>100*(LN(C28)-LN(Results_2025_01!C28))</f>
        <v>-0.93897403498388599</v>
      </c>
      <c r="D96">
        <f>100*(LN(D28)-LN(Results_2025_01!D28))</f>
        <v>-0.60756883942563178</v>
      </c>
      <c r="E96">
        <f>100*(LN(E28)-LN(Results_2025_01!E28))</f>
        <v>1.6807118316382486</v>
      </c>
      <c r="F96">
        <f>100*(LN(F28)-LN(Results_2025_01!F28))</f>
        <v>2.7398974188113101</v>
      </c>
      <c r="G96">
        <f>100*(LN(G28)-LN(Results_2025_01!G28))</f>
        <v>-0.82988028146946391</v>
      </c>
      <c r="H96">
        <f>100*(LN(H28)-LN(Results_2025_01!H28))</f>
        <v>1.8018505502679361</v>
      </c>
      <c r="I96">
        <f>100*(LN(I28)-LN(Results_2025_01!I28))</f>
        <v>5.0774309290879671E-2</v>
      </c>
      <c r="J96">
        <f>100*(LN(J28)-LN(Results_2025_01!J28))</f>
        <v>1.8868484304382704</v>
      </c>
      <c r="K96">
        <f>100*(LN(K28)-LN(Results_2025_01!K28))</f>
        <v>3.0866647980525741</v>
      </c>
      <c r="L96">
        <f>100*(LN(L28)-LN(Results_2025_01!L28))</f>
        <v>-0.86780990087564902</v>
      </c>
      <c r="M96">
        <f>100*(LN(M28)-LN(Results_2025_01!M28))</f>
        <v>-0.81900539700434649</v>
      </c>
      <c r="N96">
        <f>100*(LN(N28)-LN(Results_2025_01!N28))</f>
        <v>-0.93197319488034225</v>
      </c>
      <c r="O96">
        <f>100*(LN(O28)-LN(Results_2025_01!O28))</f>
        <v>0.50505157860687433</v>
      </c>
      <c r="P96">
        <f>100*(LN(P28)-LN(Results_2025_01!P28))</f>
        <v>1.9908817681191238E-2</v>
      </c>
      <c r="Q96">
        <f>100*(LN(Q28)-LN(Results_2025_01!Q28))</f>
        <v>0.12163379999634572</v>
      </c>
      <c r="R96">
        <f>100*(LN(R28)-LN(Results_2025_01!R28))</f>
        <v>0.59362034323466872</v>
      </c>
      <c r="S96">
        <f>100*(Results_2025_01!S28/Results_2025_01!R28)*(LN(S28)-LN(Results_2025_01!S28))</f>
        <v>0.1363493754535097</v>
      </c>
      <c r="T96">
        <f t="shared" si="2"/>
        <v>0.45727096778115905</v>
      </c>
    </row>
    <row r="97" spans="1:20" x14ac:dyDescent="0.35">
      <c r="A97" t="str">
        <f t="shared" si="1"/>
        <v>NV</v>
      </c>
      <c r="B97">
        <f>100*(LN(B29)-LN(Results_2025_01!B29))</f>
        <v>-1.6529301951209163</v>
      </c>
      <c r="C97">
        <f>100*(LN(C29)-LN(Results_2025_01!C29))</f>
        <v>-0.18178518003661992</v>
      </c>
      <c r="D97">
        <f>100*(LN(D29)-LN(Results_2025_01!D29))</f>
        <v>-2.1053409197833162</v>
      </c>
      <c r="E97">
        <f>100*(LN(E29)-LN(Results_2025_01!E29))</f>
        <v>2.7398974188113101</v>
      </c>
      <c r="F97">
        <f>100*(LN(F29)-LN(Results_2025_01!F29))</f>
        <v>3.2789822822989478</v>
      </c>
      <c r="G97">
        <f>100*(LN(G29)-LN(Results_2025_01!G29))</f>
        <v>0</v>
      </c>
      <c r="H97">
        <f>100*(LN(H29)-LN(Results_2025_01!H29))</f>
        <v>0.82304991365145241</v>
      </c>
      <c r="I97">
        <f>100*(LN(I29)-LN(Results_2025_01!I29))</f>
        <v>-0.79681696491764598</v>
      </c>
      <c r="J97">
        <f>100*(LN(J29)-LN(Results_2025_01!J29))</f>
        <v>3.1252543504106001</v>
      </c>
      <c r="K97">
        <f>100*(LN(K29)-LN(Results_2025_01!K29))</f>
        <v>-2.1053409197833162</v>
      </c>
      <c r="L97">
        <f>100*(LN(L29)-LN(Results_2025_01!L29))</f>
        <v>-2.3256862164267034</v>
      </c>
      <c r="M97">
        <f>100*(LN(M29)-LN(Results_2025_01!M29))</f>
        <v>-8.1345639453953567</v>
      </c>
      <c r="N97">
        <f>100*(LN(N29)-LN(Results_2025_01!N29))</f>
        <v>-3.7740327982845656</v>
      </c>
      <c r="O97">
        <f>100*(LN(O29)-LN(Results_2025_01!O29))</f>
        <v>-0.50833207456104645</v>
      </c>
      <c r="P97">
        <f>100*(LN(P29)-LN(Results_2025_01!P29))</f>
        <v>-0.15287825638790054</v>
      </c>
      <c r="Q97">
        <f>100*(LN(Q29)-LN(Results_2025_01!Q29))</f>
        <v>-0.11691246183556103</v>
      </c>
      <c r="R97">
        <f>100*(LN(R29)-LN(Results_2025_01!R29))</f>
        <v>-3.9678603833692705E-2</v>
      </c>
      <c r="S97">
        <f>100*(Results_2025_01!S29/Results_2025_01!R29)*(LN(S29)-LN(Results_2025_01!S29))</f>
        <v>-0.50708816817211289</v>
      </c>
      <c r="T97">
        <f t="shared" si="2"/>
        <v>0.46740956433842018</v>
      </c>
    </row>
    <row r="98" spans="1:20" x14ac:dyDescent="0.35">
      <c r="A98" t="str">
        <f t="shared" si="1"/>
        <v>NH</v>
      </c>
      <c r="B98">
        <f>100*(LN(B30)-LN(Results_2025_01!B30))</f>
        <v>-1.9802627296179764</v>
      </c>
      <c r="C98">
        <f>100*(LN(C30)-LN(Results_2025_01!C30))</f>
        <v>0</v>
      </c>
      <c r="D98">
        <f>100*(LN(D30)-LN(Results_2025_01!D30))</f>
        <v>-1.2793351459908564</v>
      </c>
      <c r="E98">
        <f>100*(LN(E30)-LN(Results_2025_01!E30))</f>
        <v>2.247285585205816</v>
      </c>
      <c r="F98">
        <f>100*(LN(F30)-LN(Results_2025_01!F30))</f>
        <v>0</v>
      </c>
      <c r="G98">
        <f>100*(LN(G30)-LN(Results_2025_01!G30))</f>
        <v>-0.37523496185496441</v>
      </c>
      <c r="H98">
        <f>100*(LN(H30)-LN(Results_2025_01!H30))</f>
        <v>2.5198183604699054</v>
      </c>
      <c r="I98">
        <f>100*(LN(I30)-LN(Results_2025_01!I30))</f>
        <v>-0.58997221271894773</v>
      </c>
      <c r="J98">
        <f>100*(LN(J30)-LN(Results_2025_01!J30))</f>
        <v>2.9558802241544058</v>
      </c>
      <c r="K98">
        <f>100*(LN(K30)-LN(Results_2025_01!K30))</f>
        <v>4.0691692871755336</v>
      </c>
      <c r="L98">
        <f>100*(LN(L30)-LN(Results_2025_01!L30))</f>
        <v>-1.3047715392474402</v>
      </c>
      <c r="M98">
        <f>100*(LN(M30)-LN(Results_2025_01!M30))</f>
        <v>-1.0267394145179409</v>
      </c>
      <c r="N98">
        <f>100*(LN(N30)-LN(Results_2025_01!N30))</f>
        <v>-1.503787736454143</v>
      </c>
      <c r="O98">
        <f>100*(LN(O30)-LN(Results_2025_01!O30))</f>
        <v>-0.40733253876368281</v>
      </c>
      <c r="P98">
        <f>100*(LN(P30)-LN(Results_2025_01!P30))</f>
        <v>-6.5880495168890718E-2</v>
      </c>
      <c r="Q98">
        <f>100*(LN(Q30)-LN(Results_2025_01!Q30))</f>
        <v>4.5846023660622848E-2</v>
      </c>
      <c r="R98">
        <f>100*(LN(R30)-LN(Results_2025_01!R30))</f>
        <v>0.5339674508503478</v>
      </c>
      <c r="S98">
        <f>100*(Results_2025_01!S30/Results_2025_01!R30)*(LN(S30)-LN(Results_2025_01!S30))</f>
        <v>3.9651050784349912E-2</v>
      </c>
      <c r="T98">
        <f t="shared" si="2"/>
        <v>0.49431640006599786</v>
      </c>
    </row>
    <row r="99" spans="1:20" x14ac:dyDescent="0.35">
      <c r="A99" t="str">
        <f t="shared" si="1"/>
        <v>NJ</v>
      </c>
      <c r="B99">
        <f>100*(LN(B31)-LN(Results_2025_01!B31))</f>
        <v>-1.9934214900818148</v>
      </c>
      <c r="C99">
        <f>100*(LN(C31)-LN(Results_2025_01!C31))</f>
        <v>0.75472056353831363</v>
      </c>
      <c r="D99">
        <f>100*(LN(D31)-LN(Results_2025_01!D31))</f>
        <v>-2.9809899609420043</v>
      </c>
      <c r="E99">
        <f>100*(LN(E31)-LN(Results_2025_01!E31))</f>
        <v>1.2658396871923827</v>
      </c>
      <c r="F99">
        <f>100*(LN(F31)-LN(Results_2025_01!F31))</f>
        <v>0</v>
      </c>
      <c r="G99">
        <f>100*(LN(G31)-LN(Results_2025_01!G31))</f>
        <v>-0.70671672230915306</v>
      </c>
      <c r="H99">
        <f>100*(LN(H31)-LN(Results_2025_01!H31))</f>
        <v>3.674182565325701</v>
      </c>
      <c r="I99">
        <f>100*(LN(I31)-LN(Results_2025_01!I31))</f>
        <v>-1.3067701452198932</v>
      </c>
      <c r="J99">
        <f>100*(LN(J31)-LN(Results_2025_01!J31))</f>
        <v>1.4551590640310863</v>
      </c>
      <c r="K99">
        <f>100*(LN(K31)-LN(Results_2025_01!K31))</f>
        <v>-2.4799783060418079</v>
      </c>
      <c r="L99">
        <f>100*(LN(L31)-LN(Results_2025_01!L31))</f>
        <v>-4.4297298560641352</v>
      </c>
      <c r="M99">
        <f>100*(LN(M31)-LN(Results_2025_01!M31))</f>
        <v>-2.4994035740515841</v>
      </c>
      <c r="N99">
        <f>100*(LN(N31)-LN(Results_2025_01!N31))</f>
        <v>-4.1437189864172552</v>
      </c>
      <c r="O99">
        <f>100*(LN(O31)-LN(Results_2025_01!O31))</f>
        <v>-1.6966474851804136</v>
      </c>
      <c r="P99">
        <f>100*(LN(P31)-LN(Results_2025_01!P31))</f>
        <v>-0.4264305371767918</v>
      </c>
      <c r="Q99">
        <f>100*(LN(Q31)-LN(Results_2025_01!Q31))</f>
        <v>-0.26489026532479087</v>
      </c>
      <c r="R99">
        <f>100*(LN(R31)-LN(Results_2025_01!R31))</f>
        <v>-0.43101163347269988</v>
      </c>
      <c r="S99">
        <f>100*(Results_2025_01!S31/Results_2025_01!R31)*(LN(S31)-LN(Results_2025_01!S31))</f>
        <v>-0.86938826347466802</v>
      </c>
      <c r="T99">
        <f t="shared" si="2"/>
        <v>0.43837663000196814</v>
      </c>
    </row>
    <row r="100" spans="1:20" x14ac:dyDescent="0.35">
      <c r="A100" t="str">
        <f t="shared" si="1"/>
        <v>NM</v>
      </c>
      <c r="B100">
        <f>100*(LN(B32)-LN(Results_2025_01!B32))</f>
        <v>1.456336418789661</v>
      </c>
      <c r="C100">
        <f>100*(LN(C32)-LN(Results_2025_01!C32))</f>
        <v>0.10737020741604653</v>
      </c>
      <c r="D100">
        <f>100*(LN(D32)-LN(Results_2025_01!D32))</f>
        <v>0.37807228399060477</v>
      </c>
      <c r="E100">
        <f>100*(LN(E32)-LN(Results_2025_01!E32))</f>
        <v>5.7158413839950128</v>
      </c>
      <c r="F100">
        <f>100*(LN(F32)-LN(Results_2025_01!F32))</f>
        <v>0</v>
      </c>
      <c r="G100">
        <f>100*(LN(G32)-LN(Results_2025_01!G32))</f>
        <v>0</v>
      </c>
      <c r="H100">
        <f>100*(LN(H32)-LN(Results_2025_01!H32))</f>
        <v>0.66889881507972149</v>
      </c>
      <c r="I100">
        <f>100*(LN(I32)-LN(Results_2025_01!I32))</f>
        <v>0</v>
      </c>
      <c r="J100">
        <f>100*(LN(J32)-LN(Results_2025_01!J32))</f>
        <v>2.1277398447285378</v>
      </c>
      <c r="K100">
        <f>100*(LN(K32)-LN(Results_2025_01!K32))</f>
        <v>1.7192400540373853</v>
      </c>
      <c r="L100">
        <f>100*(LN(L32)-LN(Results_2025_01!L32))</f>
        <v>-1.0471299867294448</v>
      </c>
      <c r="M100">
        <f>100*(LN(M32)-LN(Results_2025_01!M32))</f>
        <v>-1.2808056863409689</v>
      </c>
      <c r="N100">
        <f>100*(LN(N32)-LN(Results_2025_01!N32))</f>
        <v>-0.49627893421284597</v>
      </c>
      <c r="O100">
        <f>100*(LN(O32)-LN(Results_2025_01!O32))</f>
        <v>1.3245226750020933</v>
      </c>
      <c r="P100">
        <f>100*(LN(P32)-LN(Results_2025_01!P32))</f>
        <v>5.6723286429338771E-2</v>
      </c>
      <c r="Q100">
        <f>100*(LN(Q32)-LN(Results_2025_01!Q32))</f>
        <v>8.0559013831305037E-2</v>
      </c>
      <c r="R100">
        <f>100*(LN(R32)-LN(Results_2025_01!R32))</f>
        <v>0.37664827954770885</v>
      </c>
      <c r="S100">
        <f>100*(Results_2025_01!S32/Results_2025_01!R32)*(LN(S32)-LN(Results_2025_01!S32))</f>
        <v>-3.7742985185463394E-2</v>
      </c>
      <c r="T100">
        <f t="shared" si="2"/>
        <v>0.41439126473317223</v>
      </c>
    </row>
    <row r="101" spans="1:20" x14ac:dyDescent="0.35">
      <c r="A101" t="str">
        <f t="shared" si="1"/>
        <v>NY</v>
      </c>
      <c r="B101">
        <f>100*(LN(B33)-LN(Results_2025_01!B33))</f>
        <v>0</v>
      </c>
      <c r="C101">
        <f>100*(LN(C33)-LN(Results_2025_01!C33))</f>
        <v>-0.26143805740712622</v>
      </c>
      <c r="D101">
        <f>100*(LN(D33)-LN(Results_2025_01!D33))</f>
        <v>-1.5815311360171336</v>
      </c>
      <c r="E101">
        <f>100*(LN(E33)-LN(Results_2025_01!E33))</f>
        <v>2.560405869134641</v>
      </c>
      <c r="F101">
        <f>100*(LN(F33)-LN(Results_2025_01!F33))</f>
        <v>-0.49627893421284597</v>
      </c>
      <c r="G101">
        <f>100*(LN(G33)-LN(Results_2025_01!G33))</f>
        <v>-0.79271124580824193</v>
      </c>
      <c r="H101">
        <f>100*(LN(H33)-LN(Results_2025_01!H33))</f>
        <v>1.9463899624145853</v>
      </c>
      <c r="I101">
        <f>100*(LN(I33)-LN(Results_2025_01!I33))</f>
        <v>-1.1419650359181688</v>
      </c>
      <c r="J101">
        <f>100*(LN(J33)-LN(Results_2025_01!J33))</f>
        <v>1.7432167168671242</v>
      </c>
      <c r="K101">
        <f>100*(LN(K33)-LN(Results_2025_01!K33))</f>
        <v>-1.4541229725823612</v>
      </c>
      <c r="L101">
        <f>100*(LN(L33)-LN(Results_2025_01!L33))</f>
        <v>-2.081354573434524</v>
      </c>
      <c r="M101">
        <f>100*(LN(M33)-LN(Results_2025_01!M33))</f>
        <v>-1.1546929413922769</v>
      </c>
      <c r="N101">
        <f>100*(LN(N33)-LN(Results_2025_01!N33))</f>
        <v>-3.1994473038706062</v>
      </c>
      <c r="O101">
        <f>100*(LN(O33)-LN(Results_2025_01!O33))</f>
        <v>-6.8511986649602008</v>
      </c>
      <c r="P101">
        <f>100*(LN(P33)-LN(Results_2025_01!P33))</f>
        <v>-0.41202442587406907</v>
      </c>
      <c r="Q101">
        <f>100*(LN(Q33)-LN(Results_2025_01!Q33))</f>
        <v>-0.32528580350943415</v>
      </c>
      <c r="R101">
        <f>100*(LN(R33)-LN(Results_2025_01!R33))</f>
        <v>-0.56766569146269319</v>
      </c>
      <c r="S101">
        <f>100*(Results_2025_01!S33/Results_2025_01!R33)*(LN(S33)-LN(Results_2025_01!S33))</f>
        <v>-0.87298258323254496</v>
      </c>
      <c r="T101">
        <f t="shared" si="2"/>
        <v>0.30531689176985177</v>
      </c>
    </row>
    <row r="102" spans="1:20" x14ac:dyDescent="0.35">
      <c r="A102" t="str">
        <f t="shared" si="1"/>
        <v>NC</v>
      </c>
      <c r="B102">
        <f>100*(LN(B34)-LN(Results_2025_01!B34))</f>
        <v>0.28465718054313527</v>
      </c>
      <c r="C102">
        <f>100*(LN(C34)-LN(Results_2025_01!C34))</f>
        <v>0</v>
      </c>
      <c r="D102">
        <f>100*(LN(D34)-LN(Results_2025_01!D34))</f>
        <v>-1.7250911870906549</v>
      </c>
      <c r="E102">
        <f>100*(LN(E34)-LN(Results_2025_01!E34))</f>
        <v>2.6828621124117547</v>
      </c>
      <c r="F102">
        <f>100*(LN(F34)-LN(Results_2025_01!F34))</f>
        <v>0.46985207815541941</v>
      </c>
      <c r="G102">
        <f>100*(LN(G34)-LN(Results_2025_01!G34))</f>
        <v>-1.0774515007810237</v>
      </c>
      <c r="H102">
        <f>100*(LN(H34)-LN(Results_2025_01!H34))</f>
        <v>1.9186484331525477</v>
      </c>
      <c r="I102">
        <f>100*(LN(I34)-LN(Results_2025_01!I34))</f>
        <v>-0.74319753988412174</v>
      </c>
      <c r="J102">
        <f>100*(LN(J34)-LN(Results_2025_01!J34))</f>
        <v>2.6220694627138386</v>
      </c>
      <c r="K102">
        <f>100*(LN(K34)-LN(Results_2025_01!K34))</f>
        <v>2.3042494147155423</v>
      </c>
      <c r="L102">
        <f>100*(LN(L34)-LN(Results_2025_01!L34))</f>
        <v>-1.720955305192895</v>
      </c>
      <c r="M102">
        <f>100*(LN(M34)-LN(Results_2025_01!M34))</f>
        <v>-1.2947313405421212</v>
      </c>
      <c r="N102">
        <f>100*(LN(N34)-LN(Results_2025_01!N34))</f>
        <v>-2.1480539516758768</v>
      </c>
      <c r="O102">
        <f>100*(LN(O34)-LN(Results_2025_01!O34))</f>
        <v>-0.3559426340570937</v>
      </c>
      <c r="P102">
        <f>100*(LN(P34)-LN(Results_2025_01!P34))</f>
        <v>-0.17301042377830811</v>
      </c>
      <c r="Q102">
        <f>100*(LN(Q34)-LN(Results_2025_01!Q34))</f>
        <v>-1.2730523762538581E-2</v>
      </c>
      <c r="R102">
        <f>100*(LN(R34)-LN(Results_2025_01!R34))</f>
        <v>0.29471595998122879</v>
      </c>
      <c r="S102">
        <f>100*(Results_2025_01!S34/Results_2025_01!R34)*(LN(S34)-LN(Results_2025_01!S34))</f>
        <v>-0.19498985930668258</v>
      </c>
      <c r="T102">
        <f t="shared" si="2"/>
        <v>0.48970581928791135</v>
      </c>
    </row>
    <row r="103" spans="1:20" x14ac:dyDescent="0.35">
      <c r="A103" t="str">
        <f t="shared" si="1"/>
        <v>ND</v>
      </c>
      <c r="B103">
        <f>100*(LN(B35)-LN(Results_2025_01!B35))</f>
        <v>1.4795158916747653</v>
      </c>
      <c r="C103">
        <f>100*(LN(C35)-LN(Results_2025_01!C35))</f>
        <v>0.13973452717852552</v>
      </c>
      <c r="D103">
        <f>100*(LN(D35)-LN(Results_2025_01!D35))</f>
        <v>-0.3407158321614645</v>
      </c>
      <c r="E103">
        <f>100*(LN(E35)-LN(Results_2025_01!E35))</f>
        <v>0</v>
      </c>
      <c r="F103">
        <f>100*(LN(F35)-LN(Results_2025_01!F35))</f>
        <v>1.6807118316382486</v>
      </c>
      <c r="G103">
        <f>100*(LN(G35)-LN(Results_2025_01!G35))</f>
        <v>-2.9852963149680889</v>
      </c>
      <c r="H103">
        <f>100*(LN(H35)-LN(Results_2025_01!H35))</f>
        <v>0.49627893421284597</v>
      </c>
      <c r="I103">
        <f>100*(LN(I35)-LN(Results_2025_01!I35))</f>
        <v>0</v>
      </c>
      <c r="J103">
        <f>100*(LN(J35)-LN(Results_2025_01!J35))</f>
        <v>2.6668247082161756</v>
      </c>
      <c r="K103">
        <f>100*(LN(K35)-LN(Results_2025_01!K35))</f>
        <v>3.7041271680347876</v>
      </c>
      <c r="L103">
        <f>100*(LN(L35)-LN(Results_2025_01!L35))</f>
        <v>-1.1441772419786389</v>
      </c>
      <c r="M103">
        <f>100*(LN(M35)-LN(Results_2025_01!M35))</f>
        <v>-0.53619431413842733</v>
      </c>
      <c r="N103">
        <f>100*(LN(N35)-LN(Results_2025_01!N35))</f>
        <v>-1.360565205577835</v>
      </c>
      <c r="O103">
        <f>100*(LN(O35)-LN(Results_2025_01!O35))</f>
        <v>0</v>
      </c>
      <c r="P103">
        <f>100*(LN(P35)-LN(Results_2025_01!P35))</f>
        <v>0.16792615197189775</v>
      </c>
      <c r="Q103">
        <f>100*(LN(Q35)-LN(Results_2025_01!Q35))</f>
        <v>0.20335543357639096</v>
      </c>
      <c r="R103">
        <f>100*(LN(R35)-LN(Results_2025_01!R35))</f>
        <v>0.82126065457366337</v>
      </c>
      <c r="S103">
        <f>100*(Results_2025_01!S35/Results_2025_01!R35)*(LN(S35)-LN(Results_2025_01!S35))</f>
        <v>0.48390894902930209</v>
      </c>
      <c r="T103">
        <f t="shared" si="2"/>
        <v>0.33735170554436128</v>
      </c>
    </row>
    <row r="104" spans="1:20" x14ac:dyDescent="0.35">
      <c r="A104" t="str">
        <f t="shared" si="1"/>
        <v>OH</v>
      </c>
      <c r="B104">
        <f>100*(LN(B36)-LN(Results_2025_01!B36))</f>
        <v>0.96000737290200533</v>
      </c>
      <c r="C104">
        <f>100*(LN(C36)-LN(Results_2025_01!C36))</f>
        <v>0.41116063796913238</v>
      </c>
      <c r="D104">
        <f>100*(LN(D36)-LN(Results_2025_01!D36))</f>
        <v>0.18469849677682504</v>
      </c>
      <c r="E104">
        <f>100*(LN(E36)-LN(Results_2025_01!E36))</f>
        <v>2.4441135159145588</v>
      </c>
      <c r="F104">
        <f>100*(LN(F36)-LN(Results_2025_01!F36))</f>
        <v>0.31897953680992686</v>
      </c>
      <c r="G104">
        <f>100*(LN(G36)-LN(Results_2025_01!G36))</f>
        <v>-0.68352966058586873</v>
      </c>
      <c r="H104">
        <f>100*(LN(H36)-LN(Results_2025_01!H36))</f>
        <v>1.4986310446426288</v>
      </c>
      <c r="I104">
        <f>100*(LN(I36)-LN(Results_2025_01!I36))</f>
        <v>-0.91162387869836436</v>
      </c>
      <c r="J104">
        <f>100*(LN(J36)-LN(Results_2025_01!J36))</f>
        <v>2.4354323951763845</v>
      </c>
      <c r="K104">
        <f>100*(LN(K36)-LN(Results_2025_01!K36))</f>
        <v>2.5733166481288094</v>
      </c>
      <c r="L104">
        <f>100*(LN(L36)-LN(Results_2025_01!L36))</f>
        <v>-1.7567261712251536</v>
      </c>
      <c r="M104">
        <f>100*(LN(M36)-LN(Results_2025_01!M36))</f>
        <v>-1.0759518286446834</v>
      </c>
      <c r="N104">
        <f>100*(LN(N36)-LN(Results_2025_01!N36))</f>
        <v>-2.6381598394223715</v>
      </c>
      <c r="O104">
        <f>100*(LN(O36)-LN(Results_2025_01!O36))</f>
        <v>-0.50747219140649946</v>
      </c>
      <c r="P104">
        <f>100*(LN(P36)-LN(Results_2025_01!P36))</f>
        <v>-0.13413818242016262</v>
      </c>
      <c r="Q104">
        <f>100*(LN(Q36)-LN(Results_2025_01!Q36))</f>
        <v>6.6177081248586234E-2</v>
      </c>
      <c r="R104">
        <f>100*(LN(R36)-LN(Results_2025_01!R36))</f>
        <v>0.42433530762560068</v>
      </c>
      <c r="S104">
        <f>100*(Results_2025_01!S36/Results_2025_01!R36)*(LN(S36)-LN(Results_2025_01!S36))</f>
        <v>-3.9295927075324671E-2</v>
      </c>
      <c r="T104">
        <f t="shared" si="2"/>
        <v>0.46363123470092538</v>
      </c>
    </row>
    <row r="105" spans="1:20" x14ac:dyDescent="0.35">
      <c r="A105" t="str">
        <f t="shared" si="1"/>
        <v>OK</v>
      </c>
      <c r="B105">
        <f>100*(LN(B37)-LN(Results_2025_01!B37))</f>
        <v>1.422246195880561</v>
      </c>
      <c r="C105">
        <f>100*(LN(C37)-LN(Results_2025_01!C37))</f>
        <v>0.36228343810496</v>
      </c>
      <c r="D105">
        <f>100*(LN(D37)-LN(Results_2025_01!D37))</f>
        <v>9.2378759456401838E-2</v>
      </c>
      <c r="E105">
        <f>100*(LN(E37)-LN(Results_2025_01!E37))</f>
        <v>3.1748698314579826</v>
      </c>
      <c r="F105">
        <f>100*(LN(F37)-LN(Results_2025_01!F37))</f>
        <v>1.1976191046715101</v>
      </c>
      <c r="G105">
        <f>100*(LN(G37)-LN(Results_2025_01!G37))</f>
        <v>-0.21857932199793595</v>
      </c>
      <c r="H105">
        <f>100*(LN(H37)-LN(Results_2025_01!H37))</f>
        <v>2.424965196560791</v>
      </c>
      <c r="I105">
        <f>100*(LN(I37)-LN(Results_2025_01!I37))</f>
        <v>-0.49792633996066371</v>
      </c>
      <c r="J105">
        <f>100*(LN(J37)-LN(Results_2025_01!J37))</f>
        <v>2.4760549680651778</v>
      </c>
      <c r="K105">
        <f>100*(LN(K37)-LN(Results_2025_01!K37))</f>
        <v>2.9477643638367468</v>
      </c>
      <c r="L105">
        <f>100*(LN(L37)-LN(Results_2025_01!L37))</f>
        <v>3.4417484421744859E-2</v>
      </c>
      <c r="M105">
        <f>100*(LN(M37)-LN(Results_2025_01!M37))</f>
        <v>-2.3267685319325437</v>
      </c>
      <c r="N105">
        <f>100*(LN(N37)-LN(Results_2025_01!N37))</f>
        <v>-0.94787439545438446</v>
      </c>
      <c r="O105">
        <f>100*(LN(O37)-LN(Results_2025_01!O37))</f>
        <v>0.36166404701880595</v>
      </c>
      <c r="P105">
        <f>100*(LN(P37)-LN(Results_2025_01!P37))</f>
        <v>5.4260996719257548E-2</v>
      </c>
      <c r="Q105">
        <f>100*(LN(Q37)-LN(Results_2025_01!Q37))</f>
        <v>0.13113458017155466</v>
      </c>
      <c r="R105">
        <f>100*(LN(R37)-LN(Results_2025_01!R37))</f>
        <v>0.66252830334541102</v>
      </c>
      <c r="S105">
        <f>100*(Results_2025_01!S37/Results_2025_01!R37)*(LN(S37)-LN(Results_2025_01!S37))</f>
        <v>0.21442116849276746</v>
      </c>
      <c r="T105">
        <f t="shared" si="2"/>
        <v>0.44810713485264353</v>
      </c>
    </row>
    <row r="106" spans="1:20" x14ac:dyDescent="0.35">
      <c r="A106" t="str">
        <f t="shared" si="1"/>
        <v>OR</v>
      </c>
      <c r="B106">
        <f>100*(LN(B38)-LN(Results_2025_01!B38))</f>
        <v>-0.83916576362490503</v>
      </c>
      <c r="C106">
        <f>100*(LN(C38)-LN(Results_2025_01!C38))</f>
        <v>0</v>
      </c>
      <c r="D106">
        <f>100*(LN(D38)-LN(Results_2025_01!D38))</f>
        <v>-8.2610496230550723E-2</v>
      </c>
      <c r="E106">
        <f>100*(LN(E38)-LN(Results_2025_01!E38))</f>
        <v>2.353049741019575</v>
      </c>
      <c r="F106">
        <f>100*(LN(F38)-LN(Results_2025_01!F38))</f>
        <v>1.3880349032405093</v>
      </c>
      <c r="G106">
        <f>100*(LN(G38)-LN(Results_2025_01!G38))</f>
        <v>-0.69605849476239712</v>
      </c>
      <c r="H106">
        <f>100*(LN(H38)-LN(Results_2025_01!H38))</f>
        <v>0.53908486348763773</v>
      </c>
      <c r="I106">
        <f>100*(LN(I38)-LN(Results_2025_01!I38))</f>
        <v>-3.7740327982847433</v>
      </c>
      <c r="J106">
        <f>100*(LN(J38)-LN(Results_2025_01!J38))</f>
        <v>1.826534797729451</v>
      </c>
      <c r="K106">
        <f>100*(LN(K38)-LN(Results_2025_01!K38))</f>
        <v>1.1474982476874729</v>
      </c>
      <c r="L106">
        <f>100*(LN(L38)-LN(Results_2025_01!L38))</f>
        <v>-4.2810965431806736</v>
      </c>
      <c r="M106">
        <f>100*(LN(M38)-LN(Results_2025_01!M38))</f>
        <v>-0.8640640845736236</v>
      </c>
      <c r="N106">
        <f>100*(LN(N38)-LN(Results_2025_01!N38))</f>
        <v>-6.5161768275228127</v>
      </c>
      <c r="O106">
        <f>100*(LN(O38)-LN(Results_2025_01!O38))</f>
        <v>-0.53715438019104056</v>
      </c>
      <c r="P106">
        <f>100*(LN(P38)-LN(Results_2025_01!P38))</f>
        <v>-0.10877600191188108</v>
      </c>
      <c r="Q106">
        <f>100*(LN(Q38)-LN(Results_2025_01!Q38))</f>
        <v>-3.5829880114413015E-2</v>
      </c>
      <c r="R106">
        <f>100*(LN(R38)-LN(Results_2025_01!R38))</f>
        <v>0.19853347966538593</v>
      </c>
      <c r="S106">
        <f>100*(Results_2025_01!S38/Results_2025_01!R38)*(LN(S38)-LN(Results_2025_01!S38))</f>
        <v>-0.23105127330976219</v>
      </c>
      <c r="T106">
        <f t="shared" si="2"/>
        <v>0.42958475297514809</v>
      </c>
    </row>
    <row r="107" spans="1:20" x14ac:dyDescent="0.35">
      <c r="A107" t="str">
        <f t="shared" si="1"/>
        <v>PA</v>
      </c>
      <c r="B107">
        <f>100*(LN(B39)-LN(Results_2025_01!B39))</f>
        <v>0.51361181217668417</v>
      </c>
      <c r="C107">
        <f>100*(LN(C39)-LN(Results_2025_01!C39))</f>
        <v>1.4747067477884457</v>
      </c>
      <c r="D107">
        <f>100*(LN(D39)-LN(Results_2025_01!D39))</f>
        <v>-0.85450318187607621</v>
      </c>
      <c r="E107">
        <f>100*(LN(E39)-LN(Results_2025_01!E39))</f>
        <v>1.6260520871780315</v>
      </c>
      <c r="F107">
        <f>100*(LN(F39)-LN(Results_2025_01!F39))</f>
        <v>0.58997221271877009</v>
      </c>
      <c r="G107">
        <f>100*(LN(G39)-LN(Results_2025_01!G39))</f>
        <v>-0.26745134958154893</v>
      </c>
      <c r="H107">
        <f>100*(LN(H39)-LN(Results_2025_01!H39))</f>
        <v>3.9231253393284149</v>
      </c>
      <c r="I107">
        <f>100*(LN(I39)-LN(Results_2025_01!I39))</f>
        <v>-1.3293562114599311</v>
      </c>
      <c r="J107">
        <f>100*(LN(J39)-LN(Results_2025_01!J39))</f>
        <v>2.18389025184198</v>
      </c>
      <c r="K107">
        <f>100*(LN(K39)-LN(Results_2025_01!K39))</f>
        <v>2.2483115366476625</v>
      </c>
      <c r="L107">
        <f>100*(LN(L39)-LN(Results_2025_01!L39))</f>
        <v>-1.7127490508030974</v>
      </c>
      <c r="M107">
        <f>100*(LN(M39)-LN(Results_2025_01!M39))</f>
        <v>-1.8652352739652045</v>
      </c>
      <c r="N107">
        <f>100*(LN(N39)-LN(Results_2025_01!N39))</f>
        <v>-1.9068755519798586</v>
      </c>
      <c r="O107">
        <f>100*(LN(O39)-LN(Results_2025_01!O39))</f>
        <v>-0.72367483983732939</v>
      </c>
      <c r="P107">
        <f>100*(LN(P39)-LN(Results_2025_01!P39))</f>
        <v>-0.26064547581610142</v>
      </c>
      <c r="Q107">
        <f>100*(LN(Q39)-LN(Results_2025_01!Q39))</f>
        <v>-3.9083874491119275E-2</v>
      </c>
      <c r="R107">
        <f>100*(LN(R39)-LN(Results_2025_01!R39))</f>
        <v>0.18795820332098145</v>
      </c>
      <c r="S107">
        <f>100*(Results_2025_01!S39/Results_2025_01!R39)*(LN(S39)-LN(Results_2025_01!S39))</f>
        <v>-0.28260225422955082</v>
      </c>
      <c r="T107">
        <f t="shared" si="2"/>
        <v>0.47056045755053227</v>
      </c>
    </row>
    <row r="108" spans="1:20" x14ac:dyDescent="0.35">
      <c r="A108" t="str">
        <f t="shared" si="1"/>
        <v>RI</v>
      </c>
      <c r="B108">
        <f>100*(LN(B40)-LN(Results_2025_01!B40))</f>
        <v>0</v>
      </c>
      <c r="C108">
        <f>100*(LN(C40)-LN(Results_2025_01!C40))</f>
        <v>0</v>
      </c>
      <c r="D108">
        <f>100*(LN(D40)-LN(Results_2025_01!D40))</f>
        <v>-1.7857617400006021</v>
      </c>
      <c r="E108">
        <f>100*(LN(E40)-LN(Results_2025_01!E40))</f>
        <v>2.0619287202736203</v>
      </c>
      <c r="F108">
        <f>100*(LN(F40)-LN(Results_2025_01!F40))</f>
        <v>0</v>
      </c>
      <c r="G108">
        <f>100*(LN(G40)-LN(Results_2025_01!G40))</f>
        <v>-0.52219439811516111</v>
      </c>
      <c r="H108">
        <f>100*(LN(H40)-LN(Results_2025_01!H40))</f>
        <v>1.617285924560008</v>
      </c>
      <c r="I108">
        <f>100*(LN(I40)-LN(Results_2025_01!I40))</f>
        <v>-1.9570096194096109</v>
      </c>
      <c r="J108">
        <f>100*(LN(J40)-LN(Results_2025_01!J40))</f>
        <v>0</v>
      </c>
      <c r="K108">
        <f>100*(LN(K40)-LN(Results_2025_01!K40))</f>
        <v>1.9802627296179764</v>
      </c>
      <c r="L108">
        <f>100*(LN(L40)-LN(Results_2025_01!L40))</f>
        <v>-2.0202707317519497</v>
      </c>
      <c r="M108">
        <f>100*(LN(M40)-LN(Results_2025_01!M40))</f>
        <v>-0.61633477076696863</v>
      </c>
      <c r="N108">
        <f>100*(LN(N40)-LN(Results_2025_01!N40))</f>
        <v>-1.5564516541111573</v>
      </c>
      <c r="O108">
        <f>100*(LN(O40)-LN(Results_2025_01!O40))</f>
        <v>-0.72376673002310099</v>
      </c>
      <c r="P108">
        <f>100*(LN(P40)-LN(Results_2025_01!P40))</f>
        <v>-9.4384150470538941E-2</v>
      </c>
      <c r="Q108">
        <f>100*(LN(Q40)-LN(Results_2025_01!Q40))</f>
        <v>-9.6859524020054266E-2</v>
      </c>
      <c r="R108">
        <f>100*(LN(R40)-LN(Results_2025_01!R40))</f>
        <v>0.20975361649462343</v>
      </c>
      <c r="S108">
        <f>100*(Results_2025_01!S40/Results_2025_01!R40)*(LN(S40)-LN(Results_2025_01!S40))</f>
        <v>-0.31545885423694964</v>
      </c>
      <c r="T108">
        <f t="shared" si="2"/>
        <v>0.52521247073157307</v>
      </c>
    </row>
    <row r="109" spans="1:20" x14ac:dyDescent="0.35">
      <c r="A109" t="str">
        <f t="shared" si="1"/>
        <v>SC</v>
      </c>
      <c r="B109">
        <f>100*(LN(B41)-LN(Results_2025_01!B41))</f>
        <v>0</v>
      </c>
      <c r="C109">
        <f>100*(LN(C41)-LN(Results_2025_01!C41))</f>
        <v>1.1049836186584727</v>
      </c>
      <c r="D109">
        <f>100*(LN(D41)-LN(Results_2025_01!D41))</f>
        <v>-1.847830842973508</v>
      </c>
      <c r="E109">
        <f>100*(LN(E41)-LN(Results_2025_01!E41))</f>
        <v>3.2718294622966937</v>
      </c>
      <c r="F109">
        <f>100*(LN(F41)-LN(Results_2025_01!F41))</f>
        <v>0.32310205814471971</v>
      </c>
      <c r="G109">
        <f>100*(LN(G41)-LN(Results_2025_01!G41))</f>
        <v>-1.125467027169158</v>
      </c>
      <c r="H109">
        <f>100*(LN(H41)-LN(Results_2025_01!H41))</f>
        <v>9.8765440127301929E-2</v>
      </c>
      <c r="I109">
        <f>100*(LN(I41)-LN(Results_2025_01!I41))</f>
        <v>-1.732221860435601</v>
      </c>
      <c r="J109">
        <f>100*(LN(J41)-LN(Results_2025_01!J41))</f>
        <v>1.747859727395884</v>
      </c>
      <c r="K109">
        <f>100*(LN(K41)-LN(Results_2025_01!K41))</f>
        <v>1.4691548742989724</v>
      </c>
      <c r="L109">
        <f>100*(LN(L41)-LN(Results_2025_01!L41))</f>
        <v>-4.0224801310509761</v>
      </c>
      <c r="M109">
        <f>100*(LN(M41)-LN(Results_2025_01!M41))</f>
        <v>-1.4737108819497635</v>
      </c>
      <c r="N109">
        <f>100*(LN(N41)-LN(Results_2025_01!N41))</f>
        <v>-6.082548919898656</v>
      </c>
      <c r="O109">
        <f>100*(LN(O41)-LN(Results_2025_01!O41))</f>
        <v>-0.31104224143927439</v>
      </c>
      <c r="P109">
        <f>100*(LN(P41)-LN(Results_2025_01!P41))</f>
        <v>-0.15601372264253399</v>
      </c>
      <c r="Q109">
        <f>100*(LN(Q41)-LN(Results_2025_01!Q41))</f>
        <v>-2.6175345882073486E-2</v>
      </c>
      <c r="R109">
        <f>100*(LN(R41)-LN(Results_2025_01!R41))</f>
        <v>0.34670663754265973</v>
      </c>
      <c r="S109">
        <f>100*(Results_2025_01!S41/Results_2025_01!R41)*(LN(S41)-LN(Results_2025_01!S41))</f>
        <v>-0.28984456397120473</v>
      </c>
      <c r="T109">
        <f t="shared" si="2"/>
        <v>0.63655120151386446</v>
      </c>
    </row>
    <row r="110" spans="1:20" x14ac:dyDescent="0.35">
      <c r="A110" t="str">
        <f t="shared" si="1"/>
        <v>SD</v>
      </c>
      <c r="B110">
        <f>100*(LN(B42)-LN(Results_2025_01!B42))</f>
        <v>1.6544495017095429</v>
      </c>
      <c r="C110">
        <f>100*(LN(C42)-LN(Results_2025_01!C42))</f>
        <v>0</v>
      </c>
      <c r="D110">
        <f>100*(LN(D42)-LN(Results_2025_01!D42))</f>
        <v>-1.7889564750776188</v>
      </c>
      <c r="E110">
        <f>100*(LN(E42)-LN(Results_2025_01!E42))</f>
        <v>0</v>
      </c>
      <c r="F110">
        <f>100*(LN(F42)-LN(Results_2025_01!F42))</f>
        <v>1.7391742711870606</v>
      </c>
      <c r="G110">
        <f>100*(LN(G42)-LN(Results_2025_01!G42))</f>
        <v>0</v>
      </c>
      <c r="H110">
        <f>100*(LN(H42)-LN(Results_2025_01!H42))</f>
        <v>0</v>
      </c>
      <c r="I110">
        <f>100*(LN(I42)-LN(Results_2025_01!I42))</f>
        <v>0</v>
      </c>
      <c r="J110">
        <f>100*(LN(J42)-LN(Results_2025_01!J42))</f>
        <v>2.353049741019575</v>
      </c>
      <c r="K110">
        <f>100*(LN(K42)-LN(Results_2025_01!K42))</f>
        <v>4.2711118093048839</v>
      </c>
      <c r="L110">
        <f>100*(LN(L42)-LN(Results_2025_01!L42))</f>
        <v>0.32786914616984575</v>
      </c>
      <c r="M110">
        <f>100*(LN(M42)-LN(Results_2025_01!M42))</f>
        <v>0</v>
      </c>
      <c r="N110">
        <f>100*(LN(N42)-LN(Results_2025_01!N42))</f>
        <v>-0.6968669316092857</v>
      </c>
      <c r="O110">
        <f>100*(LN(O42)-LN(Results_2025_01!O42))</f>
        <v>0.92593254127972813</v>
      </c>
      <c r="P110">
        <f>100*(LN(P42)-LN(Results_2025_01!P42))</f>
        <v>9.9770536062138149E-2</v>
      </c>
      <c r="Q110">
        <f>100*(LN(Q42)-LN(Results_2025_01!Q42))</f>
        <v>0.18183889542804366</v>
      </c>
      <c r="R110">
        <f>100*(LN(R42)-LN(Results_2025_01!R42))</f>
        <v>0.89100678565525726</v>
      </c>
      <c r="S110">
        <f>100*(Results_2025_01!S42/Results_2025_01!R42)*(LN(S42)-LN(Results_2025_01!S42))</f>
        <v>0.44649337480167778</v>
      </c>
      <c r="T110">
        <f t="shared" si="2"/>
        <v>0.44451341085357948</v>
      </c>
    </row>
    <row r="111" spans="1:20" x14ac:dyDescent="0.35">
      <c r="A111" t="str">
        <f t="shared" si="1"/>
        <v>TN</v>
      </c>
      <c r="B111">
        <f>100*(LN(B43)-LN(Results_2025_01!B43))</f>
        <v>0.67950431328291927</v>
      </c>
      <c r="C111">
        <f>100*(LN(C43)-LN(Results_2025_01!C43))</f>
        <v>0.550965581096996</v>
      </c>
      <c r="D111">
        <f>100*(LN(D43)-LN(Results_2025_01!D43))</f>
        <v>-0.54455580113437208</v>
      </c>
      <c r="E111">
        <f>100*(LN(E43)-LN(Results_2025_01!E43))</f>
        <v>1.8723951266288452</v>
      </c>
      <c r="F111">
        <f>100*(LN(F43)-LN(Results_2025_01!F43))</f>
        <v>0</v>
      </c>
      <c r="G111">
        <f>100*(LN(G43)-LN(Results_2025_01!G43))</f>
        <v>-0.63927158346661628</v>
      </c>
      <c r="H111">
        <f>100*(LN(H43)-LN(Results_2025_01!H43))</f>
        <v>1.7178336535083716</v>
      </c>
      <c r="I111">
        <f>100*(LN(I43)-LN(Results_2025_01!I43))</f>
        <v>-1.4708354605303953</v>
      </c>
      <c r="J111">
        <f>100*(LN(J43)-LN(Results_2025_01!J43))</f>
        <v>2.2182055525975741</v>
      </c>
      <c r="K111">
        <f>100*(LN(K43)-LN(Results_2025_01!K43))</f>
        <v>1.4311514393256175</v>
      </c>
      <c r="L111">
        <f>100*(LN(L43)-LN(Results_2025_01!L43))</f>
        <v>-2.4119907689545528</v>
      </c>
      <c r="M111">
        <f>100*(LN(M43)-LN(Results_2025_01!M43))</f>
        <v>-5.721409312726955</v>
      </c>
      <c r="N111">
        <f>100*(LN(N43)-LN(Results_2025_01!N43))</f>
        <v>-1.3951728226983207</v>
      </c>
      <c r="O111">
        <f>100*(LN(O43)-LN(Results_2025_01!O43))</f>
        <v>-2.9433562885902376</v>
      </c>
      <c r="P111">
        <f>100*(LN(P43)-LN(Results_2025_01!P43))</f>
        <v>-0.19909103798934069</v>
      </c>
      <c r="Q111">
        <f>100*(LN(Q43)-LN(Results_2025_01!Q43))</f>
        <v>-7.0236736699236246E-2</v>
      </c>
      <c r="R111">
        <f>100*(LN(R43)-LN(Results_2025_01!R43))</f>
        <v>9.4073384171977636E-2</v>
      </c>
      <c r="S111">
        <f>100*(Results_2025_01!S43/Results_2025_01!R43)*(LN(S43)-LN(Results_2025_01!S43))</f>
        <v>-0.41497952240557784</v>
      </c>
      <c r="T111">
        <f t="shared" si="2"/>
        <v>0.50905290657755553</v>
      </c>
    </row>
    <row r="112" spans="1:20" x14ac:dyDescent="0.35">
      <c r="A112" t="str">
        <f t="shared" si="1"/>
        <v>TX</v>
      </c>
      <c r="B112">
        <f>100*(LN(B44)-LN(Results_2025_01!B44))</f>
        <v>9.7228981893948685E-2</v>
      </c>
      <c r="C112">
        <f>100*(LN(C44)-LN(Results_2025_01!C44))</f>
        <v>0.18805049472359059</v>
      </c>
      <c r="D112">
        <f>100*(LN(D44)-LN(Results_2025_01!D44))</f>
        <v>-0.36127974690813858</v>
      </c>
      <c r="E112">
        <f>100*(LN(E44)-LN(Results_2025_01!E44))</f>
        <v>1.5770936192994967</v>
      </c>
      <c r="F112">
        <f>100*(LN(F44)-LN(Results_2025_01!F44))</f>
        <v>0.6802747322753433</v>
      </c>
      <c r="G112">
        <f>100*(LN(G44)-LN(Results_2025_01!G44))</f>
        <v>-2.3759216962901064</v>
      </c>
      <c r="H112">
        <f>100*(LN(H44)-LN(Results_2025_01!H44))</f>
        <v>-0.77458430837218373</v>
      </c>
      <c r="I112">
        <f>100*(LN(I44)-LN(Results_2025_01!I44))</f>
        <v>-1.5280176270431767</v>
      </c>
      <c r="J112">
        <f>100*(LN(J44)-LN(Results_2025_01!J44))</f>
        <v>2.3467743649653983</v>
      </c>
      <c r="K112">
        <f>100*(LN(K44)-LN(Results_2025_01!K44))</f>
        <v>0.34353127884081402</v>
      </c>
      <c r="L112">
        <f>100*(LN(L44)-LN(Results_2025_01!L44))</f>
        <v>-3.1431389094084494</v>
      </c>
      <c r="M112">
        <f>100*(LN(M44)-LN(Results_2025_01!M44))</f>
        <v>-2.3164077795073013</v>
      </c>
      <c r="N112">
        <f>100*(LN(N44)-LN(Results_2025_01!N44))</f>
        <v>-2.7908788117077421</v>
      </c>
      <c r="O112">
        <f>100*(LN(O44)-LN(Results_2025_01!O44))</f>
        <v>-1.4638870748120425</v>
      </c>
      <c r="P112">
        <f>100*(LN(P44)-LN(Results_2025_01!P44))</f>
        <v>-0.1885231384180841</v>
      </c>
      <c r="Q112">
        <f>100*(LN(Q44)-LN(Results_2025_01!Q44))</f>
        <v>-6.2033016387363915E-2</v>
      </c>
      <c r="R112">
        <f>100*(LN(R44)-LN(Results_2025_01!R44))</f>
        <v>-2.5926369256978887E-2</v>
      </c>
      <c r="S112">
        <f>100*(Results_2025_01!S44/Results_2025_01!R44)*(LN(S44)-LN(Results_2025_01!S44))</f>
        <v>-0.47672440899697122</v>
      </c>
      <c r="T112">
        <f t="shared" si="2"/>
        <v>0.45079803973999233</v>
      </c>
    </row>
    <row r="113" spans="1:20" x14ac:dyDescent="0.35">
      <c r="A113" t="str">
        <f t="shared" si="1"/>
        <v>UT</v>
      </c>
      <c r="B113">
        <f>100*(LN(B45)-LN(Results_2025_01!B45))</f>
        <v>1.1494379425736057</v>
      </c>
      <c r="C113">
        <f>100*(LN(C45)-LN(Results_2025_01!C45))</f>
        <v>8.5653110161665325E-2</v>
      </c>
      <c r="D113">
        <f>100*(LN(D45)-LN(Results_2025_01!D45))</f>
        <v>-0.15186031771907693</v>
      </c>
      <c r="E113">
        <f>100*(LN(E45)-LN(Results_2025_01!E45))</f>
        <v>3.4486176071169439</v>
      </c>
      <c r="F113">
        <f>100*(LN(F45)-LN(Results_2025_01!F45))</f>
        <v>0</v>
      </c>
      <c r="G113">
        <f>100*(LN(G45)-LN(Results_2025_01!G45))</f>
        <v>0.30674870678613075</v>
      </c>
      <c r="H113">
        <f>100*(LN(H45)-LN(Results_2025_01!H45))</f>
        <v>1.2176710575255711</v>
      </c>
      <c r="I113">
        <f>100*(LN(I45)-LN(Results_2025_01!I45))</f>
        <v>-0.42607648608541382</v>
      </c>
      <c r="J113">
        <f>100*(LN(J45)-LN(Results_2025_01!J45))</f>
        <v>3.0600440448717237</v>
      </c>
      <c r="K113">
        <f>100*(LN(K45)-LN(Results_2025_01!K45))</f>
        <v>-2.2313298963991812</v>
      </c>
      <c r="L113">
        <f>100*(LN(L45)-LN(Results_2025_01!L45))</f>
        <v>-0.84866138773183053</v>
      </c>
      <c r="M113">
        <f>100*(LN(M45)-LN(Results_2025_01!M45))</f>
        <v>-1.8701096436899434</v>
      </c>
      <c r="N113">
        <f>100*(LN(N45)-LN(Results_2025_01!N45))</f>
        <v>-0.76110303981344885</v>
      </c>
      <c r="O113">
        <f>100*(LN(O45)-LN(Results_2025_01!O45))</f>
        <v>6.6203246376872471E-2</v>
      </c>
      <c r="P113">
        <f>100*(LN(P45)-LN(Results_2025_01!P45))</f>
        <v>-4.661383849473566E-2</v>
      </c>
      <c r="Q113">
        <f>100*(LN(Q45)-LN(Results_2025_01!Q45))</f>
        <v>4.7156979199769467E-2</v>
      </c>
      <c r="R113">
        <f>100*(LN(R45)-LN(Results_2025_01!R45))</f>
        <v>0.33314855910031582</v>
      </c>
      <c r="S113">
        <f>100*(Results_2025_01!S45/Results_2025_01!R45)*(LN(S45)-LN(Results_2025_01!S45))</f>
        <v>-0.17205645774297662</v>
      </c>
      <c r="T113">
        <f t="shared" si="2"/>
        <v>0.50520501684329244</v>
      </c>
    </row>
    <row r="114" spans="1:20" x14ac:dyDescent="0.35">
      <c r="A114" t="str">
        <f t="shared" si="1"/>
        <v>VT</v>
      </c>
      <c r="B114">
        <f>100*(LN(B46)-LN(Results_2025_01!B46))</f>
        <v>1.941808585710092</v>
      </c>
      <c r="C114">
        <f>100*(LN(C46)-LN(Results_2025_01!C46))</f>
        <v>0</v>
      </c>
      <c r="D114">
        <f>100*(LN(D46)-LN(Results_2025_01!D46))</f>
        <v>-1.3129291441792645</v>
      </c>
      <c r="E114">
        <f>100*(LN(E46)-LN(Results_2025_01!E46))</f>
        <v>4.08219945202557</v>
      </c>
      <c r="F114">
        <f>100*(LN(F46)-LN(Results_2025_01!F46))</f>
        <v>0</v>
      </c>
      <c r="G114">
        <f>100*(LN(G46)-LN(Results_2025_01!G46))</f>
        <v>0</v>
      </c>
      <c r="H114">
        <f>100*(LN(H46)-LN(Results_2025_01!H46))</f>
        <v>3.5506688456909075</v>
      </c>
      <c r="I114">
        <f>100*(LN(I46)-LN(Results_2025_01!I46))</f>
        <v>-1.1976191046715101</v>
      </c>
      <c r="J114">
        <f>100*(LN(J46)-LN(Results_2025_01!J46))</f>
        <v>5.1293294387551924</v>
      </c>
      <c r="K114">
        <f>100*(LN(K46)-LN(Results_2025_01!K46))</f>
        <v>2.8013036227672927</v>
      </c>
      <c r="L114">
        <f>100*(LN(L46)-LN(Results_2025_01!L46))</f>
        <v>-0.54200674693394291</v>
      </c>
      <c r="M114">
        <f>100*(LN(M46)-LN(Results_2025_01!M46))</f>
        <v>-2.7945930390560036</v>
      </c>
      <c r="N114">
        <f>100*(LN(N46)-LN(Results_2025_01!N46))</f>
        <v>-1.117330059812538</v>
      </c>
      <c r="O114">
        <f>100*(LN(O46)-LN(Results_2025_01!O46))</f>
        <v>-5.1293294387551924</v>
      </c>
      <c r="P114">
        <f>100*(LN(P46)-LN(Results_2025_01!P46))</f>
        <v>8.5342441706437455E-2</v>
      </c>
      <c r="Q114">
        <f>100*(LN(Q46)-LN(Results_2025_01!Q46))</f>
        <v>5.6601105232623183E-2</v>
      </c>
      <c r="R114">
        <f>100*(LN(R46)-LN(Results_2025_01!R46))</f>
        <v>0.33277900926744763</v>
      </c>
      <c r="S114">
        <f>100*(Results_2025_01!S46/Results_2025_01!R46)*(LN(S46)-LN(Results_2025_01!S46))</f>
        <v>-0.23837995028465897</v>
      </c>
      <c r="T114">
        <f t="shared" si="2"/>
        <v>0.5711589595521066</v>
      </c>
    </row>
    <row r="115" spans="1:20" x14ac:dyDescent="0.35">
      <c r="A115" t="str">
        <f t="shared" si="1"/>
        <v>VA</v>
      </c>
      <c r="B115">
        <f>100*(LN(B47)-LN(Results_2025_01!B47))</f>
        <v>0</v>
      </c>
      <c r="C115">
        <f>100*(LN(C47)-LN(Results_2025_01!C47))</f>
        <v>0.17621149933990665</v>
      </c>
      <c r="D115">
        <f>100*(LN(D47)-LN(Results_2025_01!D47))</f>
        <v>-1.6653246798794541</v>
      </c>
      <c r="E115">
        <f>100*(LN(E47)-LN(Results_2025_01!E47))</f>
        <v>3.2505570404932627</v>
      </c>
      <c r="F115">
        <f>100*(LN(F47)-LN(Results_2025_01!F47))</f>
        <v>-0.2181025946359938</v>
      </c>
      <c r="G115">
        <f>100*(LN(G47)-LN(Results_2025_01!G47))</f>
        <v>-0.68610903799442013</v>
      </c>
      <c r="H115">
        <f>100*(LN(H47)-LN(Results_2025_01!H47))</f>
        <v>1.8850699570798213</v>
      </c>
      <c r="I115">
        <f>100*(LN(I47)-LN(Results_2025_01!I47))</f>
        <v>-1.0029115469199823</v>
      </c>
      <c r="J115">
        <f>100*(LN(J47)-LN(Results_2025_01!J47))</f>
        <v>1.9901154317295777</v>
      </c>
      <c r="K115">
        <f>100*(LN(K47)-LN(Results_2025_01!K47))</f>
        <v>2.7931990457730649</v>
      </c>
      <c r="L115">
        <f>100*(LN(L47)-LN(Results_2025_01!L47))</f>
        <v>-1.4131882637869353</v>
      </c>
      <c r="M115">
        <f>100*(LN(M47)-LN(Results_2025_01!M47))</f>
        <v>-1.2464456361746201</v>
      </c>
      <c r="N115">
        <f>100*(LN(N47)-LN(Results_2025_01!N47))</f>
        <v>-1.6278776542447915</v>
      </c>
      <c r="O115">
        <f>100*(LN(O47)-LN(Results_2025_01!O47))</f>
        <v>-0.64620580280916329</v>
      </c>
      <c r="P115">
        <f>100*(LN(P47)-LN(Results_2025_01!P47))</f>
        <v>-0.20196493330590926</v>
      </c>
      <c r="Q115">
        <f>100*(LN(Q47)-LN(Results_2025_01!Q47))</f>
        <v>-0.10762576090890263</v>
      </c>
      <c r="R115">
        <f>100*(LN(R47)-LN(Results_2025_01!R47))</f>
        <v>-5.751183072275623E-2</v>
      </c>
      <c r="S115">
        <f>100*(Results_2025_01!S47/Results_2025_01!R47)*(LN(S47)-LN(Results_2025_01!S47))</f>
        <v>-0.46102542719032297</v>
      </c>
      <c r="T115">
        <f t="shared" si="2"/>
        <v>0.40351359646756674</v>
      </c>
    </row>
    <row r="116" spans="1:20" x14ac:dyDescent="0.35">
      <c r="A116" t="str">
        <f t="shared" si="1"/>
        <v>WA</v>
      </c>
      <c r="B116">
        <f>100*(LN(B48)-LN(Results_2025_01!B48))</f>
        <v>-3.6145163510605371</v>
      </c>
      <c r="C116">
        <f>100*(LN(C48)-LN(Results_2025_01!C48))</f>
        <v>0</v>
      </c>
      <c r="D116">
        <f>100*(LN(D48)-LN(Results_2025_01!D48))</f>
        <v>-1.0678158055563713</v>
      </c>
      <c r="E116">
        <f>100*(LN(E48)-LN(Results_2025_01!E48))</f>
        <v>2.6907452919923358</v>
      </c>
      <c r="F116">
        <f>100*(LN(F48)-LN(Results_2025_01!F48))</f>
        <v>0.37594029239063076</v>
      </c>
      <c r="G116">
        <f>100*(LN(G48)-LN(Results_2025_01!G48))</f>
        <v>-0.45714365325810746</v>
      </c>
      <c r="H116">
        <f>100*(LN(H48)-LN(Results_2025_01!H48))</f>
        <v>1.5656609640215535</v>
      </c>
      <c r="I116">
        <f>100*(LN(I48)-LN(Results_2025_01!I48))</f>
        <v>-0.45228480537264915</v>
      </c>
      <c r="J116">
        <f>100*(LN(J48)-LN(Results_2025_01!J48))</f>
        <v>1.9048194970693544</v>
      </c>
      <c r="K116">
        <f>100*(LN(K48)-LN(Results_2025_01!K48))</f>
        <v>1.7747171896346003</v>
      </c>
      <c r="L116">
        <f>100*(LN(L48)-LN(Results_2025_01!L48))</f>
        <v>-1.530811923265496</v>
      </c>
      <c r="M116">
        <f>100*(LN(M48)-LN(Results_2025_01!M48))</f>
        <v>-1.5040258183708133</v>
      </c>
      <c r="N116">
        <f>100*(LN(N48)-LN(Results_2025_01!N48))</f>
        <v>-5.395230946496099</v>
      </c>
      <c r="O116">
        <f>100*(LN(O48)-LN(Results_2025_01!O48))</f>
        <v>-1.4684551682922375</v>
      </c>
      <c r="P116">
        <f>100*(LN(P48)-LN(Results_2025_01!P48))</f>
        <v>-0.23838145492325324</v>
      </c>
      <c r="Q116">
        <f>100*(LN(Q48)-LN(Results_2025_01!Q48))</f>
        <v>-0.21165273348850988</v>
      </c>
      <c r="R116">
        <f>100*(LN(R48)-LN(Results_2025_01!R48))</f>
        <v>-0.43611892066994784</v>
      </c>
      <c r="S116">
        <f>100*(Results_2025_01!S48/Results_2025_01!R48)*(LN(S48)-LN(Results_2025_01!S48))</f>
        <v>-0.83250716390936941</v>
      </c>
      <c r="T116">
        <f t="shared" si="2"/>
        <v>0.39638824323942157</v>
      </c>
    </row>
    <row r="117" spans="1:20" x14ac:dyDescent="0.35">
      <c r="A117" t="str">
        <f t="shared" si="1"/>
        <v>WV</v>
      </c>
      <c r="B117">
        <f>100*(LN(B49)-LN(Results_2025_01!B49))</f>
        <v>1.3245226750020933</v>
      </c>
      <c r="C117">
        <f>100*(LN(C49)-LN(Results_2025_01!C49))</f>
        <v>4.9975013533831714E-2</v>
      </c>
      <c r="D117">
        <f>100*(LN(D49)-LN(Results_2025_01!D49))</f>
        <v>0</v>
      </c>
      <c r="E117">
        <f>100*(LN(E49)-LN(Results_2025_01!E49))</f>
        <v>8.0042707673536384</v>
      </c>
      <c r="F117">
        <f>100*(LN(F49)-LN(Results_2025_01!F49))</f>
        <v>1.5831465216681551</v>
      </c>
      <c r="G117">
        <f>100*(LN(G49)-LN(Results_2025_01!G49))</f>
        <v>0</v>
      </c>
      <c r="H117">
        <f>100*(LN(H49)-LN(Results_2025_01!H49))</f>
        <v>2.9897593056189109</v>
      </c>
      <c r="I117">
        <f>100*(LN(I49)-LN(Results_2025_01!I49))</f>
        <v>-0.92966272289682905</v>
      </c>
      <c r="J117">
        <f>100*(LN(J49)-LN(Results_2025_01!J49))</f>
        <v>3.4133006369458485</v>
      </c>
      <c r="K117">
        <f>100*(LN(K49)-LN(Results_2025_01!K49))</f>
        <v>3.1049064003962457</v>
      </c>
      <c r="L117">
        <f>100*(LN(L49)-LN(Results_2025_01!L49))</f>
        <v>-0.71174677688645716</v>
      </c>
      <c r="M117">
        <f>100*(LN(M49)-LN(Results_2025_01!M49))</f>
        <v>-1.9139340210696076</v>
      </c>
      <c r="N117">
        <f>100*(LN(N49)-LN(Results_2025_01!N49))</f>
        <v>-3.5430436979499547</v>
      </c>
      <c r="O117">
        <f>100*(LN(O49)-LN(Results_2025_01!O49))</f>
        <v>-0.85837436913909215</v>
      </c>
      <c r="P117">
        <f>100*(LN(P49)-LN(Results_2025_01!P49))</f>
        <v>9.7392543888652483E-2</v>
      </c>
      <c r="Q117">
        <f>100*(LN(Q49)-LN(Results_2025_01!Q49))</f>
        <v>0.13215133248607458</v>
      </c>
      <c r="R117">
        <f>100*(LN(R49)-LN(Results_2025_01!R49))</f>
        <v>0.60298227317296949</v>
      </c>
      <c r="S117">
        <f>100*(Results_2025_01!S49/Results_2025_01!R49)*(LN(S49)-LN(Results_2025_01!S49))</f>
        <v>0.10362683143267105</v>
      </c>
      <c r="T117">
        <f t="shared" si="2"/>
        <v>0.49935544174029844</v>
      </c>
    </row>
    <row r="118" spans="1:20" x14ac:dyDescent="0.35">
      <c r="A118" t="str">
        <f t="shared" si="1"/>
        <v>WI</v>
      </c>
      <c r="B118">
        <f>100*(LN(B50)-LN(Results_2025_01!B50))</f>
        <v>1.0362787035546717</v>
      </c>
      <c r="C118">
        <f>100*(LN(C50)-LN(Results_2025_01!C50))</f>
        <v>0.4210532536342626</v>
      </c>
      <c r="D118">
        <f>100*(LN(D50)-LN(Results_2025_01!D50))</f>
        <v>-0.114982190430446</v>
      </c>
      <c r="E118">
        <f>100*(LN(E50)-LN(Results_2025_01!E50))</f>
        <v>2.9064132943911858</v>
      </c>
      <c r="F118">
        <f>100*(LN(F50)-LN(Results_2025_01!F50))</f>
        <v>1.4134510934905364</v>
      </c>
      <c r="G118">
        <f>100*(LN(G50)-LN(Results_2025_01!G50))</f>
        <v>-8.3281287345116084E-2</v>
      </c>
      <c r="H118">
        <f>100*(LN(H50)-LN(Results_2025_01!H50))</f>
        <v>1.8456899777316238</v>
      </c>
      <c r="I118">
        <f>100*(LN(I50)-LN(Results_2025_01!I50))</f>
        <v>-0.38061823142356843</v>
      </c>
      <c r="J118">
        <f>100*(LN(J50)-LN(Results_2025_01!J50))</f>
        <v>3.1297006721915821</v>
      </c>
      <c r="K118">
        <f>100*(LN(K50)-LN(Results_2025_01!K50))</f>
        <v>3.1827959599446842</v>
      </c>
      <c r="L118">
        <f>100*(LN(L50)-LN(Results_2025_01!L50))</f>
        <v>-1.0210123702488971</v>
      </c>
      <c r="M118">
        <f>100*(LN(M50)-LN(Results_2025_01!M50))</f>
        <v>-1.2491487894028097</v>
      </c>
      <c r="N118">
        <f>100*(LN(N50)-LN(Results_2025_01!N50))</f>
        <v>-0.81301260832500333</v>
      </c>
      <c r="O118">
        <f>100*(LN(O50)-LN(Results_2025_01!O50))</f>
        <v>-0.26755868804393401</v>
      </c>
      <c r="P118">
        <f>100*(LN(P50)-LN(Results_2025_01!P50))</f>
        <v>-1.2198841125243831E-2</v>
      </c>
      <c r="Q118">
        <f>100*(LN(Q50)-LN(Results_2025_01!Q50))</f>
        <v>0.16196958513408077</v>
      </c>
      <c r="R118">
        <f>100*(LN(R50)-LN(Results_2025_01!R50))</f>
        <v>0.75328127351124152</v>
      </c>
      <c r="S118">
        <f>100*(Results_2025_01!S50/Results_2025_01!R50)*(LN(S50)-LN(Results_2025_01!S50))</f>
        <v>0.23899374123777914</v>
      </c>
      <c r="T118">
        <f t="shared" si="2"/>
        <v>0.51428753227346236</v>
      </c>
    </row>
    <row r="119" spans="1:20" x14ac:dyDescent="0.35">
      <c r="A119" t="str">
        <f t="shared" si="1"/>
        <v>WY</v>
      </c>
      <c r="B119">
        <f>100*(LN(B51)-LN(Results_2025_01!B51))</f>
        <v>2.0202707317519497</v>
      </c>
      <c r="C119">
        <f>100*(LN(C51)-LN(Results_2025_01!C51))</f>
        <v>0.16363525584726091</v>
      </c>
      <c r="D119">
        <f>100*(LN(D51)-LN(Results_2025_01!D51))</f>
        <v>0</v>
      </c>
      <c r="E119">
        <f>100*(LN(E51)-LN(Results_2025_01!E51))</f>
        <v>0</v>
      </c>
      <c r="F119">
        <f>100*(LN(F51)-LN(Results_2025_01!F51))</f>
        <v>0</v>
      </c>
      <c r="G119">
        <f>100*(LN(G51)-LN(Results_2025_01!G51))</f>
        <v>0</v>
      </c>
      <c r="H119">
        <f>100*(LN(H51)-LN(Results_2025_01!H51))</f>
        <v>1.8605187831035153</v>
      </c>
      <c r="I119">
        <f>100*(LN(I51)-LN(Results_2025_01!I51))</f>
        <v>-2.6491615446976979</v>
      </c>
      <c r="J119">
        <f>100*(LN(J51)-LN(Results_2025_01!J51))</f>
        <v>2.6668247082161756</v>
      </c>
      <c r="K119">
        <f>100*(LN(K51)-LN(Results_2025_01!K51))</f>
        <v>4.7790663836348557</v>
      </c>
      <c r="L119">
        <f>100*(LN(L51)-LN(Results_2025_01!L51))</f>
        <v>-5.4067221270274857</v>
      </c>
      <c r="M119">
        <f>100*(LN(M51)-LN(Results_2025_01!M51))</f>
        <v>0</v>
      </c>
      <c r="N119">
        <f>100*(LN(N51)-LN(Results_2025_01!N51))</f>
        <v>0</v>
      </c>
      <c r="O119">
        <f>100*(LN(O51)-LN(Results_2025_01!O51))</f>
        <v>0</v>
      </c>
      <c r="P119">
        <f>100*(LN(P51)-LN(Results_2025_01!P51))</f>
        <v>0.1311229934053415</v>
      </c>
      <c r="Q119">
        <f>100*(LN(Q51)-LN(Results_2025_01!Q51))</f>
        <v>0.15590337150737099</v>
      </c>
      <c r="R119">
        <f>100*(LN(R51)-LN(Results_2025_01!R51))</f>
        <v>0.57514915623109175</v>
      </c>
      <c r="S119">
        <f>100*(Results_2025_01!S51/Results_2025_01!R51)*(LN(S51)-LN(Results_2025_01!S51))</f>
        <v>0.21228176927040421</v>
      </c>
      <c r="T119">
        <f t="shared" si="2"/>
        <v>0.36286738696068754</v>
      </c>
    </row>
    <row r="120" spans="1:20" x14ac:dyDescent="0.35">
      <c r="A120" t="str">
        <f t="shared" si="1"/>
        <v>EUR</v>
      </c>
      <c r="B120">
        <f>100*(LN(B52)-LN(Results_2025_01!B52))</f>
        <v>-0.22889421242329178</v>
      </c>
      <c r="C120">
        <f>100*(LN(C52)-LN(Results_2025_01!C52))</f>
        <v>-0.34022224066188045</v>
      </c>
      <c r="D120">
        <f>100*(LN(D52)-LN(Results_2025_01!D52))</f>
        <v>-0.2184355428997975</v>
      </c>
      <c r="E120">
        <f>100*(LN(E52)-LN(Results_2025_01!E52))</f>
        <v>-0.32581915842717635</v>
      </c>
      <c r="F120">
        <f>100*(LN(F52)-LN(Results_2025_01!F52))</f>
        <v>-0.39641080374881454</v>
      </c>
      <c r="G120">
        <f>100*(LN(G52)-LN(Results_2025_01!G52))</f>
        <v>-0.45214847188459473</v>
      </c>
      <c r="H120">
        <f>100*(LN(H52)-LN(Results_2025_01!H52))</f>
        <v>-0.75694221800448602</v>
      </c>
      <c r="I120">
        <f>100*(LN(I52)-LN(Results_2025_01!I52))</f>
        <v>-6.3325893989230053E-2</v>
      </c>
      <c r="J120">
        <f>100*(LN(J52)-LN(Results_2025_01!J52))</f>
        <v>-0.3399345530883835</v>
      </c>
      <c r="K120">
        <f>100*(LN(K52)-LN(Results_2025_01!K52))</f>
        <v>-1.0948538787657114</v>
      </c>
      <c r="L120">
        <f>100*(LN(L52)-LN(Results_2025_01!L52))</f>
        <v>-0.47449113780269059</v>
      </c>
      <c r="M120">
        <f>100*(LN(M52)-LN(Results_2025_01!M52))</f>
        <v>-0.15451416105864979</v>
      </c>
      <c r="N120">
        <f>100*(LN(N52)-LN(Results_2025_01!N52))</f>
        <v>6.4403620538477924E-2</v>
      </c>
      <c r="O120">
        <f>100*(LN(O52)-LN(Results_2025_01!O52))</f>
        <v>-0.43218010401968598</v>
      </c>
      <c r="P120">
        <f>100*(LN(P52)-LN(Results_2025_01!P52))</f>
        <v>1.4000731031682534E-2</v>
      </c>
      <c r="Q120">
        <f>100*(LN(Q52)-LN(Results_2025_01!Q52))</f>
        <v>-6.6347663238097709E-3</v>
      </c>
      <c r="R120">
        <f>100*(LN(R52)-LN(Results_2025_01!R52))</f>
        <v>-3.9640304612209576E-2</v>
      </c>
      <c r="S120">
        <f>100*(Results_2025_01!S52/Results_2025_01!R52)*(LN(S52)-LN(Results_2025_01!S52))</f>
        <v>-3.6557797193494702E-2</v>
      </c>
      <c r="T120">
        <f t="shared" si="2"/>
        <v>-3.0825074187148735E-3</v>
      </c>
    </row>
    <row r="121" spans="1:20" x14ac:dyDescent="0.35">
      <c r="A121" t="str">
        <f t="shared" si="1"/>
        <v>BRA</v>
      </c>
      <c r="B121">
        <f>100*(LN(B53)-LN(Results_2025_01!B53))</f>
        <v>-0.9726016277669558</v>
      </c>
      <c r="C121">
        <f>100*(LN(C53)-LN(Results_2025_01!C53))</f>
        <v>-1.4385798364635605E-2</v>
      </c>
      <c r="D121">
        <f>100*(LN(D53)-LN(Results_2025_01!D53))</f>
        <v>0.18828518992481946</v>
      </c>
      <c r="E121">
        <f>100*(LN(E53)-LN(Results_2025_01!E53))</f>
        <v>-0.86480347482957853</v>
      </c>
      <c r="F121">
        <f>100*(LN(F53)-LN(Results_2025_01!F53))</f>
        <v>-0.61196296684400409</v>
      </c>
      <c r="G121">
        <f>100*(LN(G53)-LN(Results_2025_01!G53))</f>
        <v>-0.2598904148348069</v>
      </c>
      <c r="H121">
        <f>100*(LN(H53)-LN(Results_2025_01!H53))</f>
        <v>-0.36830031766559301</v>
      </c>
      <c r="I121">
        <f>100*(LN(I53)-LN(Results_2025_01!I53))</f>
        <v>-0.45289310925458182</v>
      </c>
      <c r="J121">
        <f>100*(LN(J53)-LN(Results_2025_01!J53))</f>
        <v>-3.6610858492531761</v>
      </c>
      <c r="K121">
        <f>100*(LN(K53)-LN(Results_2025_01!K53))</f>
        <v>-0.57988869961445033</v>
      </c>
      <c r="L121">
        <f>100*(LN(L53)-LN(Results_2025_01!L53))</f>
        <v>-0.51275902847756072</v>
      </c>
      <c r="M121">
        <f>100*(LN(M53)-LN(Results_2025_01!M53))</f>
        <v>-0.11789364739875907</v>
      </c>
      <c r="N121">
        <f>100*(LN(N53)-LN(Results_2025_01!N53))</f>
        <v>1.4005929199534251E-2</v>
      </c>
      <c r="O121">
        <f>100*(LN(O53)-LN(Results_2025_01!O53))</f>
        <v>-0.8846419851552767</v>
      </c>
      <c r="P121">
        <f>100*(LN(P53)-LN(Results_2025_01!P53))</f>
        <v>-3.3853181999887738E-2</v>
      </c>
      <c r="Q121">
        <f>100*(LN(Q53)-LN(Results_2025_01!Q53))</f>
        <v>-5.3859202012507268E-2</v>
      </c>
      <c r="R121">
        <f>100*(LN(R53)-LN(Results_2025_01!R53))</f>
        <v>-0.14617591238783589</v>
      </c>
      <c r="S121">
        <f>100*(Results_2025_01!S53/Results_2025_01!R53)*(LN(S53)-LN(Results_2025_01!S53))</f>
        <v>-0.12553747294062861</v>
      </c>
      <c r="T121">
        <f t="shared" si="2"/>
        <v>-2.063843944720728E-2</v>
      </c>
    </row>
    <row r="122" spans="1:20" x14ac:dyDescent="0.35">
      <c r="A122" t="str">
        <f t="shared" si="1"/>
        <v>CAN</v>
      </c>
      <c r="B122">
        <f>100*(LN(B54)-LN(Results_2025_01!B54))</f>
        <v>-0.15179445612254483</v>
      </c>
      <c r="C122">
        <f>100*(LN(C54)-LN(Results_2025_01!C54))</f>
        <v>1.2783856949191374</v>
      </c>
      <c r="D122">
        <f>100*(LN(D54)-LN(Results_2025_01!D54))</f>
        <v>-1.4095769800393398</v>
      </c>
      <c r="E122">
        <f>100*(LN(E54)-LN(Results_2025_01!E54))</f>
        <v>-3.8578717441772881</v>
      </c>
      <c r="F122">
        <f>100*(LN(F54)-LN(Results_2025_01!F54))</f>
        <v>2.9081209300841238</v>
      </c>
      <c r="G122">
        <f>100*(LN(G54)-LN(Results_2025_01!G54))</f>
        <v>-0.70552007054089927</v>
      </c>
      <c r="H122">
        <f>100*(LN(H54)-LN(Results_2025_01!H54))</f>
        <v>2.2841112162609534</v>
      </c>
      <c r="I122">
        <f>100*(LN(I54)-LN(Results_2025_01!I54))</f>
        <v>-1.5168830173138304</v>
      </c>
      <c r="J122">
        <f>100*(LN(J54)-LN(Results_2025_01!J54))</f>
        <v>3.3113275451553292</v>
      </c>
      <c r="K122">
        <f>100*(LN(K54)-LN(Results_2025_01!K54))</f>
        <v>-15.059435748197636</v>
      </c>
      <c r="L122">
        <f>100*(LN(L54)-LN(Results_2025_01!L54))</f>
        <v>-3.1028742238692786</v>
      </c>
      <c r="M122">
        <f>100*(LN(M54)-LN(Results_2025_01!M54))</f>
        <v>-1.3024931154909325</v>
      </c>
      <c r="N122">
        <f>100*(LN(N54)-LN(Results_2025_01!N54))</f>
        <v>-2.6891890857120515</v>
      </c>
      <c r="O122">
        <f>100*(LN(O54)-LN(Results_2025_01!O54))</f>
        <v>-2.4451994973730962</v>
      </c>
      <c r="P122">
        <f>100*(LN(P54)-LN(Results_2025_01!P54))</f>
        <v>-6.993051413779483E-2</v>
      </c>
      <c r="Q122">
        <f>100*(LN(Q54)-LN(Results_2025_01!Q54))</f>
        <v>-6.4143306579822479E-2</v>
      </c>
      <c r="R122">
        <f>100*(LN(R54)-LN(Results_2025_01!R54))</f>
        <v>-0.28660112810632299</v>
      </c>
      <c r="S122">
        <f>100*(Results_2025_01!S54/Results_2025_01!R54)*(LN(S54)-LN(Results_2025_01!S54))</f>
        <v>-0.30275986620007178</v>
      </c>
      <c r="T122">
        <f t="shared" si="2"/>
        <v>1.6158738093748792E-2</v>
      </c>
    </row>
    <row r="123" spans="1:20" x14ac:dyDescent="0.35">
      <c r="A123" t="str">
        <f t="shared" si="1"/>
        <v>CHN</v>
      </c>
      <c r="B123">
        <f>100*(LN(B55)-LN(Results_2025_01!B55))</f>
        <v>-0.102443314419709</v>
      </c>
      <c r="C123">
        <f>100*(LN(C55)-LN(Results_2025_01!C55))</f>
        <v>-0.46410396706555446</v>
      </c>
      <c r="D123">
        <f>100*(LN(D55)-LN(Results_2025_01!D55))</f>
        <v>-0.15767764916967408</v>
      </c>
      <c r="E123">
        <f>100*(LN(E55)-LN(Results_2025_01!E55))</f>
        <v>-1.5893218501155992</v>
      </c>
      <c r="F123">
        <f>100*(LN(F55)-LN(Results_2025_01!F55))</f>
        <v>-1.5519371296539575</v>
      </c>
      <c r="G123">
        <f>100*(LN(G55)-LN(Results_2025_01!G55))</f>
        <v>-0.25758983884305309</v>
      </c>
      <c r="H123">
        <f>100*(LN(H55)-LN(Results_2025_01!H55))</f>
        <v>-1.1474647043571373</v>
      </c>
      <c r="I123">
        <f>100*(LN(I55)-LN(Results_2025_01!I55))</f>
        <v>-0.28915499440094194</v>
      </c>
      <c r="J123">
        <f>100*(LN(J55)-LN(Results_2025_01!J55))</f>
        <v>-2.4876354418722713</v>
      </c>
      <c r="K123">
        <f>100*(LN(K55)-LN(Results_2025_01!K55))</f>
        <v>-0.64000706082429915</v>
      </c>
      <c r="L123">
        <f>100*(LN(L55)-LN(Results_2025_01!L55))</f>
        <v>-0.19975354140013835</v>
      </c>
      <c r="M123">
        <f>100*(LN(M55)-LN(Results_2025_01!M55))</f>
        <v>-0.42874726400956575</v>
      </c>
      <c r="N123">
        <f>100*(LN(N55)-LN(Results_2025_01!N55))</f>
        <v>0.18092091364758645</v>
      </c>
      <c r="O123">
        <f>100*(LN(O55)-LN(Results_2025_01!O55))</f>
        <v>-1.1283942410809544</v>
      </c>
      <c r="P123">
        <f>100*(LN(P55)-LN(Results_2025_01!P55))</f>
        <v>-3.5246683085610186E-2</v>
      </c>
      <c r="Q123">
        <f>100*(LN(Q55)-LN(Results_2025_01!Q55))</f>
        <v>-5.818466355709262E-2</v>
      </c>
      <c r="R123">
        <f>100*(LN(R55)-LN(Results_2025_01!R55))</f>
        <v>-0.17763066633635916</v>
      </c>
      <c r="S123">
        <f>100*(Results_2025_01!S55/Results_2025_01!R55)*(LN(S55)-LN(Results_2025_01!S55))</f>
        <v>-0.16524867181180311</v>
      </c>
      <c r="T123">
        <f t="shared" si="2"/>
        <v>-1.2381994524556045E-2</v>
      </c>
    </row>
    <row r="124" spans="1:20" x14ac:dyDescent="0.35">
      <c r="A124" t="str">
        <f t="shared" si="1"/>
        <v>IND</v>
      </c>
      <c r="B124">
        <f>100*(LN(B56)-LN(Results_2025_01!B56))</f>
        <v>0.16754750445260314</v>
      </c>
      <c r="C124">
        <f>100*(LN(C56)-LN(Results_2025_01!C56))</f>
        <v>-3.4195828442129539E-2</v>
      </c>
      <c r="D124">
        <f>100*(LN(D56)-LN(Results_2025_01!D56))</f>
        <v>6.8129175547149146E-2</v>
      </c>
      <c r="E124">
        <f>100*(LN(E56)-LN(Results_2025_01!E56))</f>
        <v>1.4486363168375149</v>
      </c>
      <c r="F124">
        <f>100*(LN(F56)-LN(Results_2025_01!F56))</f>
        <v>0.28449521322322369</v>
      </c>
      <c r="G124">
        <f>100*(LN(G56)-LN(Results_2025_01!G56))</f>
        <v>8.3822301638747376E-2</v>
      </c>
      <c r="H124">
        <f>100*(LN(H56)-LN(Results_2025_01!H56))</f>
        <v>0.50543651265293477</v>
      </c>
      <c r="I124">
        <f>100*(LN(I56)-LN(Results_2025_01!I56))</f>
        <v>0.14775728281897216</v>
      </c>
      <c r="J124">
        <f>100*(LN(J56)-LN(Results_2025_01!J56))</f>
        <v>1.0725591032047177</v>
      </c>
      <c r="K124">
        <f>100*(LN(K56)-LN(Results_2025_01!K56))</f>
        <v>2.1003255581852898E-2</v>
      </c>
      <c r="L124">
        <f>100*(LN(L56)-LN(Results_2025_01!L56))</f>
        <v>0.22404348738422897</v>
      </c>
      <c r="M124">
        <f>100*(LN(M56)-LN(Results_2025_01!M56))</f>
        <v>0.1022494976609778</v>
      </c>
      <c r="N124">
        <f>100*(LN(N56)-LN(Results_2025_01!N56))</f>
        <v>0.12112037816827126</v>
      </c>
      <c r="O124">
        <f>100*(LN(O56)-LN(Results_2025_01!O56))</f>
        <v>0.49031335872147253</v>
      </c>
      <c r="P124">
        <f>100*(LN(P56)-LN(Results_2025_01!P56))</f>
        <v>3.6775691682500167E-2</v>
      </c>
      <c r="Q124">
        <f>100*(LN(Q56)-LN(Results_2025_01!Q56))</f>
        <v>-4.7420765986938562E-2</v>
      </c>
      <c r="R124">
        <f>100*(LN(R56)-LN(Results_2025_01!R56))</f>
        <v>7.9972585091692139E-2</v>
      </c>
      <c r="S124">
        <f>100*(Results_2025_01!S56/Results_2025_01!R56)*(LN(S56)-LN(Results_2025_01!S56))</f>
        <v>6.2840791388636186E-2</v>
      </c>
      <c r="T124">
        <f t="shared" si="2"/>
        <v>1.7131793703055953E-2</v>
      </c>
    </row>
    <row r="125" spans="1:20" x14ac:dyDescent="0.35">
      <c r="A125" t="str">
        <f t="shared" si="1"/>
        <v>JPN</v>
      </c>
      <c r="B125">
        <f>100*(LN(B57)-LN(Results_2025_01!B57))</f>
        <v>1.8362662637727567E-2</v>
      </c>
      <c r="C125">
        <f>100*(LN(C57)-LN(Results_2025_01!C57))</f>
        <v>-0.4750907754786482</v>
      </c>
      <c r="D125">
        <f>100*(LN(D57)-LN(Results_2025_01!D57))</f>
        <v>-8.612028664893856E-2</v>
      </c>
      <c r="E125">
        <f>100*(LN(E57)-LN(Results_2025_01!E57))</f>
        <v>-0.35195098192044583</v>
      </c>
      <c r="F125">
        <f>100*(LN(F57)-LN(Results_2025_01!F57))</f>
        <v>-0.25773210143000824</v>
      </c>
      <c r="G125">
        <f>100*(LN(G57)-LN(Results_2025_01!G57))</f>
        <v>-0.52672806452518373</v>
      </c>
      <c r="H125">
        <f>100*(LN(H57)-LN(Results_2025_01!H57))</f>
        <v>-0.91327292336087496</v>
      </c>
      <c r="I125">
        <f>100*(LN(I57)-LN(Results_2025_01!I57))</f>
        <v>-0.40220159851767079</v>
      </c>
      <c r="J125">
        <f>100*(LN(J57)-LN(Results_2025_01!J57))</f>
        <v>-0.56535033388946943</v>
      </c>
      <c r="K125">
        <f>100*(LN(K57)-LN(Results_2025_01!K57))</f>
        <v>-1.0754518475960317</v>
      </c>
      <c r="L125">
        <f>100*(LN(L57)-LN(Results_2025_01!L57))</f>
        <v>-0.57422048429645045</v>
      </c>
      <c r="M125">
        <f>100*(LN(M57)-LN(Results_2025_01!M57))</f>
        <v>-0.21450109002945084</v>
      </c>
      <c r="N125">
        <f>100*(LN(N57)-LN(Results_2025_01!N57))</f>
        <v>-0.6224653254865764</v>
      </c>
      <c r="O125">
        <f>100*(LN(O57)-LN(Results_2025_01!O57))</f>
        <v>-0.1187358267662475</v>
      </c>
      <c r="P125">
        <f>100*(LN(P57)-LN(Results_2025_01!P57))</f>
        <v>1.5830080224432663E-2</v>
      </c>
      <c r="Q125">
        <f>100*(LN(Q57)-LN(Results_2025_01!Q57))</f>
        <v>-3.8960189953307633E-2</v>
      </c>
      <c r="R125">
        <f>100*(LN(R57)-LN(Results_2025_01!R57))</f>
        <v>-9.4183256284186001E-2</v>
      </c>
      <c r="S125">
        <f>100*(Results_2025_01!S57/Results_2025_01!R57)*(LN(S57)-LN(Results_2025_01!S57))</f>
        <v>-9.236909502559193E-2</v>
      </c>
      <c r="T125">
        <f t="shared" si="2"/>
        <v>-1.8141612585940714E-3</v>
      </c>
    </row>
    <row r="126" spans="1:20" x14ac:dyDescent="0.35">
      <c r="A126" t="str">
        <f t="shared" si="1"/>
        <v>KOR</v>
      </c>
      <c r="B126">
        <f>100*(LN(B58)-LN(Results_2025_01!B58))</f>
        <v>-9.7799518797714313E-2</v>
      </c>
      <c r="C126">
        <f>100*(LN(C58)-LN(Results_2025_01!C58))</f>
        <v>-0.31496089028966168</v>
      </c>
      <c r="D126">
        <f>100*(LN(D58)-LN(Results_2025_01!D58))</f>
        <v>-6.591233897861315E-2</v>
      </c>
      <c r="E126">
        <f>100*(LN(E58)-LN(Results_2025_01!E58))</f>
        <v>-1.1924139724099447</v>
      </c>
      <c r="F126">
        <f>100*(LN(F58)-LN(Results_2025_01!F58))</f>
        <v>-0.49751346401141205</v>
      </c>
      <c r="G126">
        <f>100*(LN(G58)-LN(Results_2025_01!G58))</f>
        <v>-0.79698860205272837</v>
      </c>
      <c r="H126">
        <f>100*(LN(H58)-LN(Results_2025_01!H58))</f>
        <v>-0.74824119423428925</v>
      </c>
      <c r="I126">
        <f>100*(LN(I58)-LN(Results_2025_01!I58))</f>
        <v>-0.33665064717265381</v>
      </c>
      <c r="J126">
        <f>100*(LN(J58)-LN(Results_2025_01!J58))</f>
        <v>-1.2180418556871686</v>
      </c>
      <c r="K126">
        <f>100*(LN(K58)-LN(Results_2025_01!K58))</f>
        <v>-1.769784642219463</v>
      </c>
      <c r="L126">
        <f>100*(LN(L58)-LN(Results_2025_01!L58))</f>
        <v>-0.60392028310864987</v>
      </c>
      <c r="M126">
        <f>100*(LN(M58)-LN(Results_2025_01!M58))</f>
        <v>-0.28148475633411607</v>
      </c>
      <c r="N126">
        <f>100*(LN(N58)-LN(Results_2025_01!N58))</f>
        <v>-0.32345041676578035</v>
      </c>
      <c r="O126">
        <f>100*(LN(O58)-LN(Results_2025_01!O58))</f>
        <v>-0.33955890011387879</v>
      </c>
      <c r="P126">
        <f>100*(LN(P58)-LN(Results_2025_01!P58))</f>
        <v>-5.9997893765828536E-2</v>
      </c>
      <c r="Q126">
        <f>100*(LN(Q58)-LN(Results_2025_01!Q58))</f>
        <v>-6.9457039312670332E-2</v>
      </c>
      <c r="R126">
        <f>100*(LN(R58)-LN(Results_2025_01!R58))</f>
        <v>-0.203222122811475</v>
      </c>
      <c r="S126">
        <f>100*(Results_2025_01!S58/Results_2025_01!R58)*(LN(S58)-LN(Results_2025_01!S58))</f>
        <v>-0.18681984828476866</v>
      </c>
      <c r="T126">
        <f t="shared" si="2"/>
        <v>-1.640227452670634E-2</v>
      </c>
    </row>
    <row r="127" spans="1:20" x14ac:dyDescent="0.35">
      <c r="A127" t="str">
        <f t="shared" si="1"/>
        <v>MEX</v>
      </c>
      <c r="B127">
        <f>100*(LN(B59)-LN(Results_2025_01!B59))</f>
        <v>-0.72272056326525558</v>
      </c>
      <c r="C127">
        <f>100*(LN(C59)-LN(Results_2025_01!C59))</f>
        <v>0.1371507158241414</v>
      </c>
      <c r="D127">
        <f>100*(LN(D59)-LN(Results_2025_01!D59))</f>
        <v>-2.599610623541615</v>
      </c>
      <c r="E127">
        <f>100*(LN(E59)-LN(Results_2025_01!E59))</f>
        <v>0.44150182091176049</v>
      </c>
      <c r="F127">
        <f>100*(LN(F59)-LN(Results_2025_01!F59))</f>
        <v>-1.0050335853501124</v>
      </c>
      <c r="G127">
        <f>100*(LN(G59)-LN(Results_2025_01!G59))</f>
        <v>-0.89526112721145523</v>
      </c>
      <c r="H127">
        <f>100*(LN(H59)-LN(Results_2025_01!H59))</f>
        <v>-1.0217889383191903</v>
      </c>
      <c r="I127">
        <f>100*(LN(I59)-LN(Results_2025_01!I59))</f>
        <v>-0.83589230088545463</v>
      </c>
      <c r="J127">
        <f>100*(LN(J59)-LN(Results_2025_01!J59))</f>
        <v>2.8460418935599918</v>
      </c>
      <c r="K127">
        <f>100*(LN(K59)-LN(Results_2025_01!K59))</f>
        <v>-9.5869218272744305</v>
      </c>
      <c r="L127">
        <f>100*(LN(L59)-LN(Results_2025_01!L59))</f>
        <v>-8.06013148940945</v>
      </c>
      <c r="M127">
        <f>100*(LN(M59)-LN(Results_2025_01!M59))</f>
        <v>-2.1110468739479415</v>
      </c>
      <c r="N127">
        <f>100*(LN(N59)-LN(Results_2025_01!N59))</f>
        <v>-3.4017717859834207</v>
      </c>
      <c r="O127">
        <f>100*(LN(O59)-LN(Results_2025_01!O59))</f>
        <v>-3.2532989575502214</v>
      </c>
      <c r="P127">
        <f>100*(LN(P59)-LN(Results_2025_01!P59))</f>
        <v>-4.8913268857919689E-2</v>
      </c>
      <c r="Q127">
        <f>100*(LN(Q59)-LN(Results_2025_01!Q59))</f>
        <v>-0.22317672655836063</v>
      </c>
      <c r="R127">
        <f>100*(LN(R59)-LN(Results_2025_01!R59))</f>
        <v>-0.48952629219130017</v>
      </c>
      <c r="S127">
        <f>100*(Results_2025_01!S59/Results_2025_01!R59)*(LN(S59)-LN(Results_2025_01!S59))</f>
        <v>-0.43545415857016972</v>
      </c>
      <c r="T127">
        <f t="shared" si="2"/>
        <v>-5.4072133621130447E-2</v>
      </c>
    </row>
    <row r="128" spans="1:20" x14ac:dyDescent="0.35">
      <c r="A128" t="str">
        <f t="shared" si="1"/>
        <v>ROW</v>
      </c>
      <c r="B128">
        <f>100*(LN(B60)-LN(Results_2025_01!B60))</f>
        <v>-0.34661220064551301</v>
      </c>
      <c r="C128">
        <f>100*(LN(C60)-LN(Results_2025_01!C60))</f>
        <v>-4.2757028176776402E-2</v>
      </c>
      <c r="D128">
        <f>100*(LN(D60)-LN(Results_2025_01!D60))</f>
        <v>-0.26306695683402381</v>
      </c>
      <c r="E128">
        <f>100*(LN(E60)-LN(Results_2025_01!E60))</f>
        <v>-0.26615848536080122</v>
      </c>
      <c r="F128">
        <f>100*(LN(F60)-LN(Results_2025_01!F60))</f>
        <v>-9.4517965448659425E-2</v>
      </c>
      <c r="G128">
        <f>100*(LN(G60)-LN(Results_2025_01!G60))</f>
        <v>-0.25476422624919337</v>
      </c>
      <c r="H128">
        <f>100*(LN(H60)-LN(Results_2025_01!H60))</f>
        <v>-0.88992282496045405</v>
      </c>
      <c r="I128">
        <f>100*(LN(I60)-LN(Results_2025_01!I60))</f>
        <v>-0.24726297083761395</v>
      </c>
      <c r="J128">
        <f>100*(LN(J60)-LN(Results_2025_01!J60))</f>
        <v>-0.76108509890842058</v>
      </c>
      <c r="K128">
        <f>100*(LN(K60)-LN(Results_2025_01!K60))</f>
        <v>-1.1751105529519634</v>
      </c>
      <c r="L128">
        <f>100*(LN(L60)-LN(Results_2025_01!L60))</f>
        <v>-0.57523717131990892</v>
      </c>
      <c r="M128">
        <f>100*(LN(M60)-LN(Results_2025_01!M60))</f>
        <v>-0.36174922399210274</v>
      </c>
      <c r="N128">
        <f>100*(LN(N60)-LN(Results_2025_01!N60))</f>
        <v>-0.20206400755551357</v>
      </c>
      <c r="O128">
        <f>100*(LN(O60)-LN(Results_2025_01!O60))</f>
        <v>-0.55193316228905331</v>
      </c>
      <c r="P128">
        <f>100*(LN(P60)-LN(Results_2025_01!P60))</f>
        <v>2.7357785115533773E-3</v>
      </c>
      <c r="Q128">
        <f>100*(LN(Q60)-LN(Results_2025_01!Q60))</f>
        <v>-5.7452550958458914E-2</v>
      </c>
      <c r="R128">
        <f>100*(LN(R60)-LN(Results_2025_01!R60))</f>
        <v>-8.3229837122189565E-2</v>
      </c>
      <c r="S128">
        <f>100*(Results_2025_01!S60/Results_2025_01!R60)*(LN(S60)-LN(Results_2025_01!S60))</f>
        <v>-8.0440253432669556E-2</v>
      </c>
      <c r="T128">
        <f t="shared" si="2"/>
        <v>-2.7895836895200088E-3</v>
      </c>
    </row>
    <row r="129" spans="1:20" x14ac:dyDescent="0.35">
      <c r="A129" t="str">
        <f t="shared" si="1"/>
        <v>USA</v>
      </c>
      <c r="B129">
        <f>100*(LN(B61)-LN(Results_2025_01!B61))</f>
        <v>0.45149927496792586</v>
      </c>
      <c r="C129">
        <f>100*(LN(C61)-LN(Results_2025_01!C61))</f>
        <v>0.32616980795587835</v>
      </c>
      <c r="D129">
        <f>100*(LN(D61)-LN(Results_2025_01!D61))</f>
        <v>-0.8429025676012003</v>
      </c>
      <c r="E129">
        <f>100*(LN(E61)-LN(Results_2025_01!E61))</f>
        <v>2.6039099230173335</v>
      </c>
      <c r="F129">
        <f>100*(LN(F61)-LN(Results_2025_01!F61))</f>
        <v>0.69632103091414876</v>
      </c>
      <c r="G129">
        <f>100*(LN(G61)-LN(Results_2025_01!G61))</f>
        <v>-0.56508097879399699</v>
      </c>
      <c r="H129">
        <f>100*(LN(H61)-LN(Results_2025_01!H61))</f>
        <v>1.4443825455199288</v>
      </c>
      <c r="I129">
        <f>100*(LN(I61)-LN(Results_2025_01!I61))</f>
        <v>-1.0147197461413349</v>
      </c>
      <c r="J129">
        <f>100*(LN(J61)-LN(Results_2025_01!J61))</f>
        <v>2.2436124231637322</v>
      </c>
      <c r="K129">
        <f>100*(LN(K61)-LN(Results_2025_01!K61))</f>
        <v>1.9563856891700482</v>
      </c>
      <c r="L129">
        <f>100*(LN(L61)-LN(Results_2025_01!L61))</f>
        <v>-1.9921615893245814</v>
      </c>
      <c r="M129">
        <f>100*(LN(M61)-LN(Results_2025_01!M61))</f>
        <v>-1.5363882075055457</v>
      </c>
      <c r="N129">
        <f>100*(LN(N61)-LN(Results_2025_01!N61))</f>
        <v>-2.7426907486240992</v>
      </c>
      <c r="O129">
        <f>100*(LN(O61)-LN(Results_2025_01!O61))</f>
        <v>-1.1401899629781553</v>
      </c>
      <c r="P129">
        <f>100*(LN(P61)-LN(Results_2025_01!P61))</f>
        <v>-0.22808458537264542</v>
      </c>
      <c r="Q129">
        <f>100*(LN(Q61)-LN(Results_2025_01!Q61))</f>
        <v>-8.4877598478172445E-2</v>
      </c>
      <c r="R129">
        <f>100*(LN(R61)-LN(Results_2025_01!R61))</f>
        <v>5.0712804387309518E-2</v>
      </c>
      <c r="S129">
        <f>100*(Results_2025_01!S61/Results_2025_01!R61)*(LN(S61)-LN(Results_2025_01!S61))</f>
        <v>-0.38780618059367561</v>
      </c>
      <c r="T129">
        <f>R129-S129</f>
        <v>0.43851898498098513</v>
      </c>
    </row>
    <row r="132" spans="1:20" x14ac:dyDescent="0.35">
      <c r="A132" s="1" t="s">
        <v>337</v>
      </c>
    </row>
    <row r="133" spans="1:20" x14ac:dyDescent="0.35">
      <c r="A133" t="str">
        <f>$B1</f>
        <v>Agriculture</v>
      </c>
      <c r="B133">
        <f>$B129</f>
        <v>0.45149927496792586</v>
      </c>
    </row>
    <row r="134" spans="1:20" x14ac:dyDescent="0.35">
      <c r="A134" t="str">
        <f>$C1</f>
        <v>Mining</v>
      </c>
      <c r="B134">
        <f>$C129</f>
        <v>0.32616980795587835</v>
      </c>
    </row>
    <row r="135" spans="1:20" x14ac:dyDescent="0.35">
      <c r="A135" t="str">
        <f>$D1</f>
        <v>Food</v>
      </c>
      <c r="B135">
        <f>$D129</f>
        <v>-0.8429025676012003</v>
      </c>
    </row>
    <row r="136" spans="1:20" x14ac:dyDescent="0.35">
      <c r="A136" t="str">
        <f>$E1</f>
        <v>Textiles</v>
      </c>
      <c r="B136">
        <f>$E129</f>
        <v>2.6039099230173335</v>
      </c>
    </row>
    <row r="137" spans="1:20" x14ac:dyDescent="0.35">
      <c r="A137" t="str">
        <f>$F1</f>
        <v>Wood</v>
      </c>
      <c r="B137">
        <f>$F129</f>
        <v>0.69632103091414876</v>
      </c>
    </row>
    <row r="138" spans="1:20" x14ac:dyDescent="0.35">
      <c r="A138" t="str">
        <f>$G1</f>
        <v>Paper &amp; printing</v>
      </c>
      <c r="B138">
        <f>$G129</f>
        <v>-0.56508097879399699</v>
      </c>
    </row>
    <row r="139" spans="1:20" x14ac:dyDescent="0.35">
      <c r="A139" t="str">
        <f>$H1</f>
        <v>Refined products</v>
      </c>
      <c r="B139">
        <f>$H129</f>
        <v>1.4443825455199288</v>
      </c>
    </row>
    <row r="140" spans="1:20" x14ac:dyDescent="0.35">
      <c r="A140" t="str">
        <f>$I1</f>
        <v>Chemicals</v>
      </c>
      <c r="B140">
        <f>$I129</f>
        <v>-1.0147197461413349</v>
      </c>
    </row>
    <row r="141" spans="1:20" x14ac:dyDescent="0.35">
      <c r="A141" t="str">
        <f>$J1</f>
        <v>Non-metallic minerals</v>
      </c>
      <c r="B141">
        <f>$J129</f>
        <v>2.2436124231637322</v>
      </c>
    </row>
    <row r="142" spans="1:20" x14ac:dyDescent="0.35">
      <c r="A142" t="str">
        <f>$K1</f>
        <v>Metals</v>
      </c>
      <c r="B142">
        <f>$K129</f>
        <v>1.9563856891700482</v>
      </c>
    </row>
    <row r="143" spans="1:20" x14ac:dyDescent="0.35">
      <c r="A143" t="str">
        <f>$L1</f>
        <v>Machines n.e.c</v>
      </c>
      <c r="B143">
        <f>$L129</f>
        <v>-1.9921615893245814</v>
      </c>
    </row>
    <row r="144" spans="1:20" x14ac:dyDescent="0.35">
      <c r="A144" t="str">
        <f>$M1</f>
        <v>Computers and electronics</v>
      </c>
      <c r="B144">
        <f>$M129</f>
        <v>-1.5363882075055457</v>
      </c>
    </row>
    <row r="145" spans="1:2" x14ac:dyDescent="0.35">
      <c r="A145" t="str">
        <f>$N1</f>
        <v>Transport equipment</v>
      </c>
      <c r="B145">
        <f>$N129</f>
        <v>-2.7426907486240992</v>
      </c>
    </row>
    <row r="146" spans="1:2" x14ac:dyDescent="0.35">
      <c r="A146" t="str">
        <f>$O1</f>
        <v>Furniture &amp; other</v>
      </c>
      <c r="B146">
        <f>$O129</f>
        <v>-1.1401899629781553</v>
      </c>
    </row>
    <row r="147" spans="1:2" x14ac:dyDescent="0.35">
      <c r="A147" t="str">
        <f>$P1</f>
        <v>Tradable services</v>
      </c>
      <c r="B147">
        <f>$P129</f>
        <v>-0.22808458537264542</v>
      </c>
    </row>
    <row r="148" spans="1:2" x14ac:dyDescent="0.35">
      <c r="A148" t="str">
        <f>$Q1</f>
        <v>Nontradable services</v>
      </c>
      <c r="B148">
        <f>$Q129</f>
        <v>-8.4877598478172445E-2</v>
      </c>
    </row>
  </sheetData>
  <conditionalFormatting sqref="B70:Q114">
    <cfRule type="colorScale" priority="1">
      <colorScale>
        <cfvo type="min"/>
        <cfvo type="percentile" val="50"/>
        <cfvo type="max"/>
        <color rgb="FF63BE7B"/>
        <color rgb="FFFCFCFF"/>
        <color rgb="FFF8696B"/>
      </colorScale>
    </cfRule>
  </conditionalFormatting>
  <pageMargins left="0.7" right="0.7" top="0.75" bottom="0.75" header="0.3" footer="0.3"/>
  <pageSetup orientation="portrait" horizontalDpi="1200" verticalDpi="1200" r:id="rId1"/>
  <headerFooter>
    <oddHeader>&amp;L&amp;"Aptos"&amp;11&amp;K000000 NONCONFIDENTIAL // FRSONLY&amp;1#_x000D_</oddHeader>
  </headerFooter>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89E39F4-8923-4544-A1C5-BEB30AAAFBED}">
  <dimension ref="A1:T129"/>
  <sheetViews>
    <sheetView workbookViewId="0">
      <pane xSplit="1" ySplit="1" topLeftCell="B56" activePane="bottomRight" state="frozen"/>
      <selection pane="topRight" activeCell="B1" sqref="B1"/>
      <selection pane="bottomLeft" activeCell="A2" sqref="A2"/>
      <selection pane="bottomRight" sqref="A1:S61"/>
    </sheetView>
  </sheetViews>
  <sheetFormatPr defaultRowHeight="14.5" x14ac:dyDescent="0.35"/>
  <sheetData>
    <row r="1" spans="1:19" x14ac:dyDescent="0.35">
      <c r="A1" t="s">
        <v>78</v>
      </c>
      <c r="B1" t="s">
        <v>269</v>
      </c>
      <c r="C1" t="s">
        <v>270</v>
      </c>
      <c r="D1" t="s">
        <v>271</v>
      </c>
      <c r="E1" t="s">
        <v>272</v>
      </c>
      <c r="F1" t="s">
        <v>273</v>
      </c>
      <c r="G1" t="s">
        <v>274</v>
      </c>
      <c r="H1" t="s">
        <v>275</v>
      </c>
      <c r="I1" t="s">
        <v>276</v>
      </c>
      <c r="J1" t="s">
        <v>277</v>
      </c>
      <c r="K1" t="s">
        <v>278</v>
      </c>
      <c r="L1" t="s">
        <v>279</v>
      </c>
      <c r="M1" t="s">
        <v>280</v>
      </c>
      <c r="N1" t="s">
        <v>281</v>
      </c>
      <c r="O1" t="s">
        <v>282</v>
      </c>
      <c r="P1" t="s">
        <v>283</v>
      </c>
      <c r="Q1" t="s">
        <v>284</v>
      </c>
      <c r="R1" t="s">
        <v>157</v>
      </c>
      <c r="S1" t="s">
        <v>285</v>
      </c>
    </row>
    <row r="2" spans="1:19" x14ac:dyDescent="0.35">
      <c r="A2" t="s">
        <v>286</v>
      </c>
      <c r="B2">
        <v>6.37E-6</v>
      </c>
      <c r="C2">
        <v>1.5379999999999998E-5</v>
      </c>
      <c r="D2">
        <v>1.24E-5</v>
      </c>
      <c r="E2">
        <v>7.1899999999999998E-6</v>
      </c>
      <c r="F2">
        <v>4.2599999999999999E-6</v>
      </c>
      <c r="G2">
        <v>2.0820000000000001E-5</v>
      </c>
      <c r="H2">
        <v>2.5579999999999999E-5</v>
      </c>
      <c r="I2">
        <v>2.404E-5</v>
      </c>
      <c r="J2">
        <v>2.79E-6</v>
      </c>
      <c r="K2">
        <v>4.2540000000000003E-5</v>
      </c>
      <c r="L2">
        <v>7.0099999999999998E-6</v>
      </c>
      <c r="M2">
        <v>1.749E-5</v>
      </c>
      <c r="N2">
        <v>5.1289999999999999E-5</v>
      </c>
      <c r="O2">
        <v>6.9600000000000003E-6</v>
      </c>
      <c r="P2">
        <v>3.7270000000000001E-4</v>
      </c>
      <c r="Q2">
        <v>4.258E-4</v>
      </c>
      <c r="R2">
        <v>1.482E-4</v>
      </c>
      <c r="S2">
        <v>1.4695999999999999E-4</v>
      </c>
    </row>
    <row r="3" spans="1:19" x14ac:dyDescent="0.35">
      <c r="A3" t="s">
        <v>287</v>
      </c>
      <c r="B3">
        <v>1.55E-6</v>
      </c>
      <c r="C3">
        <v>1.7883999999999999E-4</v>
      </c>
      <c r="D3">
        <v>3.8399999999999997E-6</v>
      </c>
      <c r="E3">
        <v>4.9999999999999998E-8</v>
      </c>
      <c r="F3">
        <v>1.3E-7</v>
      </c>
      <c r="G3">
        <v>1.4000000000000001E-7</v>
      </c>
      <c r="H3">
        <v>1.31E-6</v>
      </c>
      <c r="I3">
        <v>2.4999999999999999E-7</v>
      </c>
      <c r="J3">
        <v>2.2000000000000001E-7</v>
      </c>
      <c r="K3">
        <v>3.5999999999999999E-7</v>
      </c>
      <c r="L3">
        <v>4.9999999999999998E-8</v>
      </c>
      <c r="M3">
        <v>1.8E-7</v>
      </c>
      <c r="N3">
        <v>8.0000000000000002E-8</v>
      </c>
      <c r="O3">
        <v>9.9999999999999995E-8</v>
      </c>
      <c r="P3">
        <v>1.0306000000000001E-4</v>
      </c>
      <c r="Q3">
        <v>1.4483000000000001E-4</v>
      </c>
      <c r="R3">
        <v>5.2309999999999999E-5</v>
      </c>
      <c r="S3">
        <v>5.2080000000000003E-5</v>
      </c>
    </row>
    <row r="4" spans="1:19" x14ac:dyDescent="0.35">
      <c r="A4" t="s">
        <v>288</v>
      </c>
      <c r="B4">
        <v>4.87E-6</v>
      </c>
      <c r="C4">
        <v>3.5660000000000001E-5</v>
      </c>
      <c r="D4">
        <v>8.5399999999999996E-6</v>
      </c>
      <c r="E4">
        <v>5.9999999999999997E-7</v>
      </c>
      <c r="F4">
        <v>9.0999999999999997E-7</v>
      </c>
      <c r="G4">
        <v>3.8199999999999998E-6</v>
      </c>
      <c r="H4">
        <v>2.1299999999999999E-6</v>
      </c>
      <c r="I4">
        <v>5.9000000000000003E-6</v>
      </c>
      <c r="J4">
        <v>3.0599999999999999E-6</v>
      </c>
      <c r="K4">
        <v>1.401E-5</v>
      </c>
      <c r="L4">
        <v>4.0199999999999996E-6</v>
      </c>
      <c r="M4">
        <v>1.2684999999999999E-4</v>
      </c>
      <c r="N4">
        <v>3.5240000000000001E-5</v>
      </c>
      <c r="O4">
        <v>9.2699999999999993E-6</v>
      </c>
      <c r="P4">
        <v>6.8309999999999996E-4</v>
      </c>
      <c r="Q4">
        <v>7.0618000000000005E-4</v>
      </c>
      <c r="R4">
        <v>2.2892999999999999E-4</v>
      </c>
      <c r="S4">
        <v>2.2723E-4</v>
      </c>
    </row>
    <row r="5" spans="1:19" x14ac:dyDescent="0.35">
      <c r="A5" t="s">
        <v>289</v>
      </c>
      <c r="B5">
        <v>1.082E-5</v>
      </c>
      <c r="C5">
        <v>1.8830000000000001E-5</v>
      </c>
      <c r="D5">
        <v>1.895E-5</v>
      </c>
      <c r="E5">
        <v>1.04E-6</v>
      </c>
      <c r="F5">
        <v>3.89E-6</v>
      </c>
      <c r="G5">
        <v>1.291E-5</v>
      </c>
      <c r="H5">
        <v>8.7199999999999995E-6</v>
      </c>
      <c r="I5">
        <v>4.8799999999999999E-6</v>
      </c>
      <c r="J5">
        <v>1.77E-6</v>
      </c>
      <c r="K5">
        <v>2.0910000000000001E-5</v>
      </c>
      <c r="L5">
        <v>7.1099999999999997E-6</v>
      </c>
      <c r="M5">
        <v>1.433E-5</v>
      </c>
      <c r="N5">
        <v>7.2200000000000003E-6</v>
      </c>
      <c r="O5">
        <v>1.8899999999999999E-6</v>
      </c>
      <c r="P5">
        <v>2.4436E-4</v>
      </c>
      <c r="Q5">
        <v>2.3932000000000001E-4</v>
      </c>
      <c r="R5">
        <v>8.6730000000000005E-5</v>
      </c>
      <c r="S5">
        <v>8.5959999999999997E-5</v>
      </c>
    </row>
    <row r="6" spans="1:19" x14ac:dyDescent="0.35">
      <c r="A6" t="s">
        <v>290</v>
      </c>
      <c r="B6">
        <v>8.2659999999999998E-5</v>
      </c>
      <c r="C6">
        <v>1.0315999999999999E-4</v>
      </c>
      <c r="D6">
        <v>1.0158E-4</v>
      </c>
      <c r="E6">
        <v>4.3109999999999999E-5</v>
      </c>
      <c r="F6">
        <v>6.2999999999999998E-6</v>
      </c>
      <c r="G6">
        <v>2.7739999999999999E-5</v>
      </c>
      <c r="H6">
        <v>1.3483000000000001E-4</v>
      </c>
      <c r="I6">
        <v>2.0581000000000001E-4</v>
      </c>
      <c r="J6">
        <v>1.485E-5</v>
      </c>
      <c r="K6">
        <v>8.7070000000000005E-5</v>
      </c>
      <c r="L6">
        <v>5.8529999999999997E-5</v>
      </c>
      <c r="M6">
        <v>1.1131800000000001E-3</v>
      </c>
      <c r="N6">
        <v>1.0779E-4</v>
      </c>
      <c r="O6">
        <v>9.6490000000000006E-5</v>
      </c>
      <c r="P6">
        <v>5.2713500000000002E-3</v>
      </c>
      <c r="Q6">
        <v>4.50024E-3</v>
      </c>
      <c r="R6">
        <v>1.62396E-3</v>
      </c>
      <c r="S6">
        <v>1.6135500000000001E-3</v>
      </c>
    </row>
    <row r="7" spans="1:19" x14ac:dyDescent="0.35">
      <c r="A7" t="s">
        <v>291</v>
      </c>
      <c r="B7">
        <v>8.5199999999999997E-6</v>
      </c>
      <c r="C7">
        <v>8.1929999999999997E-5</v>
      </c>
      <c r="D7">
        <v>2.3669999999999999E-5</v>
      </c>
      <c r="E7">
        <v>1.3400000000000001E-6</v>
      </c>
      <c r="F7">
        <v>6.7999999999999995E-7</v>
      </c>
      <c r="G7">
        <v>2.7599999999999998E-6</v>
      </c>
      <c r="H7">
        <v>8.5299999999999996E-6</v>
      </c>
      <c r="I7">
        <v>1.287E-5</v>
      </c>
      <c r="J7">
        <v>3.9099999999999998E-6</v>
      </c>
      <c r="K7">
        <v>1.4070000000000001E-5</v>
      </c>
      <c r="L7">
        <v>7.8099999999999998E-6</v>
      </c>
      <c r="M7">
        <v>6.0930000000000001E-5</v>
      </c>
      <c r="N7">
        <v>6.1800000000000001E-6</v>
      </c>
      <c r="O7">
        <v>1.1800000000000001E-5</v>
      </c>
      <c r="P7">
        <v>7.9160000000000005E-4</v>
      </c>
      <c r="Q7">
        <v>6.6774E-4</v>
      </c>
      <c r="R7">
        <v>2.3817E-4</v>
      </c>
      <c r="S7">
        <v>2.3657999999999999E-4</v>
      </c>
    </row>
    <row r="8" spans="1:19" x14ac:dyDescent="0.35">
      <c r="A8" t="s">
        <v>292</v>
      </c>
      <c r="B8">
        <v>6.9999999999999997E-7</v>
      </c>
      <c r="C8">
        <v>5.9999999999999997E-7</v>
      </c>
      <c r="D8">
        <v>6.63E-6</v>
      </c>
      <c r="E8">
        <v>1.9999999999999999E-6</v>
      </c>
      <c r="F8">
        <v>3.7E-7</v>
      </c>
      <c r="G8">
        <v>5.3499999999999996E-6</v>
      </c>
      <c r="H8">
        <v>4.6E-6</v>
      </c>
      <c r="I8">
        <v>3.1749999999999999E-5</v>
      </c>
      <c r="J8">
        <v>1.31E-6</v>
      </c>
      <c r="K8">
        <v>2.8419999999999999E-5</v>
      </c>
      <c r="L8">
        <v>1.6759999999999999E-5</v>
      </c>
      <c r="M8">
        <v>3.5970000000000003E-5</v>
      </c>
      <c r="N8">
        <v>7.6990000000000007E-5</v>
      </c>
      <c r="O8">
        <v>1.3010000000000001E-5</v>
      </c>
      <c r="P8">
        <v>6.9435999999999999E-4</v>
      </c>
      <c r="Q8">
        <v>5.4661E-4</v>
      </c>
      <c r="R8">
        <v>2.0153E-4</v>
      </c>
      <c r="S8">
        <v>2.0044E-4</v>
      </c>
    </row>
    <row r="9" spans="1:19" x14ac:dyDescent="0.35">
      <c r="A9" t="s">
        <v>293</v>
      </c>
      <c r="B9">
        <v>1.2300000000000001E-6</v>
      </c>
      <c r="C9">
        <v>4.0000000000000001E-8</v>
      </c>
      <c r="D9">
        <v>4.0500000000000002E-6</v>
      </c>
      <c r="E9">
        <v>4.5999999999999999E-7</v>
      </c>
      <c r="F9">
        <v>9.9999999999999995E-8</v>
      </c>
      <c r="G9">
        <v>1.75E-6</v>
      </c>
      <c r="H9">
        <v>4.1999999999999996E-6</v>
      </c>
      <c r="I9">
        <v>5.8100000000000003E-6</v>
      </c>
      <c r="J9">
        <v>2.6E-7</v>
      </c>
      <c r="K9">
        <v>1.7799999999999999E-6</v>
      </c>
      <c r="L9">
        <v>5.2E-7</v>
      </c>
      <c r="M9">
        <v>9.1800000000000002E-6</v>
      </c>
      <c r="N9">
        <v>5.0999999999999999E-7</v>
      </c>
      <c r="O9">
        <v>1.33E-6</v>
      </c>
      <c r="P9">
        <v>1.8500999999999999E-4</v>
      </c>
      <c r="Q9">
        <v>1.2569999999999999E-4</v>
      </c>
      <c r="R9">
        <v>4.6539999999999998E-5</v>
      </c>
      <c r="S9">
        <v>4.6279999999999997E-5</v>
      </c>
    </row>
    <row r="10" spans="1:19" x14ac:dyDescent="0.35">
      <c r="A10" t="s">
        <v>294</v>
      </c>
      <c r="B10">
        <v>1.552E-5</v>
      </c>
      <c r="C10">
        <v>7.4100000000000002E-6</v>
      </c>
      <c r="D10">
        <v>2.3450000000000001E-5</v>
      </c>
      <c r="E10">
        <v>3.7000000000000002E-6</v>
      </c>
      <c r="F10">
        <v>2.5299999999999999E-6</v>
      </c>
      <c r="G10">
        <v>1.491E-5</v>
      </c>
      <c r="H10">
        <v>9.8400000000000007E-6</v>
      </c>
      <c r="I10">
        <v>2.2779999999999999E-5</v>
      </c>
      <c r="J10">
        <v>7.5000000000000002E-6</v>
      </c>
      <c r="K10">
        <v>1.685E-5</v>
      </c>
      <c r="L10">
        <v>9.1900000000000001E-6</v>
      </c>
      <c r="M10">
        <v>6.457E-5</v>
      </c>
      <c r="N10">
        <v>1.615E-5</v>
      </c>
      <c r="O10">
        <v>1.9449999999999998E-5</v>
      </c>
      <c r="P10">
        <v>1.9723200000000001E-3</v>
      </c>
      <c r="Q10">
        <v>1.8626000000000001E-3</v>
      </c>
      <c r="R10">
        <v>5.7063999999999997E-4</v>
      </c>
      <c r="S10">
        <v>5.6550000000000003E-4</v>
      </c>
    </row>
    <row r="11" spans="1:19" x14ac:dyDescent="0.35">
      <c r="A11" t="s">
        <v>295</v>
      </c>
      <c r="B11">
        <v>1.2490000000000001E-5</v>
      </c>
      <c r="C11">
        <v>3.6799999999999999E-6</v>
      </c>
      <c r="D11">
        <v>5.0850000000000003E-5</v>
      </c>
      <c r="E11">
        <v>3.481E-5</v>
      </c>
      <c r="F11">
        <v>6.2999999999999998E-6</v>
      </c>
      <c r="G11">
        <v>3.8319999999999999E-5</v>
      </c>
      <c r="H11">
        <v>1.166E-5</v>
      </c>
      <c r="I11">
        <v>2.4870000000000001E-5</v>
      </c>
      <c r="J11">
        <v>7.7300000000000005E-6</v>
      </c>
      <c r="K11">
        <v>2.3589999999999999E-5</v>
      </c>
      <c r="L11">
        <v>1.9850000000000001E-5</v>
      </c>
      <c r="M11">
        <v>3.8449999999999999E-5</v>
      </c>
      <c r="N11">
        <v>3.8149999999999999E-5</v>
      </c>
      <c r="O11">
        <v>1.0900000000000001E-5</v>
      </c>
      <c r="P11">
        <v>1.1732100000000001E-3</v>
      </c>
      <c r="Q11">
        <v>7.8817000000000004E-4</v>
      </c>
      <c r="R11">
        <v>3.0968E-4</v>
      </c>
      <c r="S11">
        <v>3.0702000000000003E-4</v>
      </c>
    </row>
    <row r="12" spans="1:19" x14ac:dyDescent="0.35">
      <c r="A12" t="s">
        <v>296</v>
      </c>
      <c r="B12">
        <v>1.1799999999999999E-6</v>
      </c>
      <c r="C12">
        <v>3.9999999999999998E-7</v>
      </c>
      <c r="D12">
        <v>2.1399999999999998E-6</v>
      </c>
      <c r="E12">
        <v>1.4999999999999999E-7</v>
      </c>
      <c r="F12">
        <v>2.9999999999999997E-8</v>
      </c>
      <c r="G12">
        <v>3.9000000000000002E-7</v>
      </c>
      <c r="H12">
        <v>3.9099999999999998E-6</v>
      </c>
      <c r="I12">
        <v>4.8999999999999997E-7</v>
      </c>
      <c r="J12">
        <v>4.0999999999999999E-7</v>
      </c>
      <c r="K12">
        <v>1.6E-7</v>
      </c>
      <c r="L12">
        <v>4.9999999999999998E-8</v>
      </c>
      <c r="M12">
        <v>1.8E-7</v>
      </c>
      <c r="N12">
        <v>3.3000000000000002E-7</v>
      </c>
      <c r="O12">
        <v>3.2000000000000001E-7</v>
      </c>
      <c r="P12">
        <v>1.4965000000000001E-4</v>
      </c>
      <c r="Q12">
        <v>2.6048E-4</v>
      </c>
      <c r="R12">
        <v>5.9660000000000001E-5</v>
      </c>
      <c r="S12">
        <v>5.9240000000000002E-5</v>
      </c>
    </row>
    <row r="13" spans="1:19" x14ac:dyDescent="0.35">
      <c r="A13" t="s">
        <v>297</v>
      </c>
      <c r="B13">
        <v>1.3890000000000001E-5</v>
      </c>
      <c r="C13">
        <v>3.6500000000000002E-6</v>
      </c>
      <c r="D13">
        <v>9.3400000000000004E-6</v>
      </c>
      <c r="E13">
        <v>2.9999999999999999E-7</v>
      </c>
      <c r="F13">
        <v>1.86E-6</v>
      </c>
      <c r="G13">
        <v>1.44E-6</v>
      </c>
      <c r="H13">
        <v>7.3E-7</v>
      </c>
      <c r="I13">
        <v>3.1700000000000001E-6</v>
      </c>
      <c r="J13">
        <v>3.3000000000000002E-7</v>
      </c>
      <c r="K13">
        <v>5.2499999999999997E-6</v>
      </c>
      <c r="L13">
        <v>1.64E-6</v>
      </c>
      <c r="M13">
        <v>3.6949999999999997E-5</v>
      </c>
      <c r="N13">
        <v>1.64E-6</v>
      </c>
      <c r="O13">
        <v>1.11E-6</v>
      </c>
      <c r="P13">
        <v>1.1355E-4</v>
      </c>
      <c r="Q13">
        <v>1.3948000000000001E-4</v>
      </c>
      <c r="R13">
        <v>4.7080000000000003E-5</v>
      </c>
      <c r="S13">
        <v>4.6650000000000002E-5</v>
      </c>
    </row>
    <row r="14" spans="1:19" x14ac:dyDescent="0.35">
      <c r="A14" t="s">
        <v>298</v>
      </c>
      <c r="B14">
        <v>1.56E-5</v>
      </c>
      <c r="C14">
        <v>1.116E-5</v>
      </c>
      <c r="D14">
        <v>4.6199999999999998E-5</v>
      </c>
      <c r="E14">
        <v>7.1199999999999996E-6</v>
      </c>
      <c r="F14">
        <v>1.8300000000000001E-6</v>
      </c>
      <c r="G14">
        <v>3.1720000000000001E-5</v>
      </c>
      <c r="H14">
        <v>7.2999999999999999E-5</v>
      </c>
      <c r="I14">
        <v>1.3574999999999999E-4</v>
      </c>
      <c r="J14">
        <v>7.3599999999999998E-6</v>
      </c>
      <c r="K14">
        <v>1.0533E-4</v>
      </c>
      <c r="L14">
        <v>1.6655000000000001E-4</v>
      </c>
      <c r="M14">
        <v>1.0073000000000001E-4</v>
      </c>
      <c r="N14">
        <v>2.387E-5</v>
      </c>
      <c r="O14">
        <v>2.9159999999999999E-5</v>
      </c>
      <c r="P14">
        <v>1.89369E-3</v>
      </c>
      <c r="Q14">
        <v>1.2738000000000001E-3</v>
      </c>
      <c r="R14">
        <v>5.2404999999999997E-4</v>
      </c>
      <c r="S14">
        <v>5.2037000000000003E-4</v>
      </c>
    </row>
    <row r="15" spans="1:19" x14ac:dyDescent="0.35">
      <c r="A15" t="s">
        <v>299</v>
      </c>
      <c r="B15">
        <v>1.3699999999999999E-5</v>
      </c>
      <c r="C15">
        <v>9.7100000000000002E-6</v>
      </c>
      <c r="D15">
        <v>2.4899999999999999E-5</v>
      </c>
      <c r="E15">
        <v>2.3999999999999999E-6</v>
      </c>
      <c r="F15">
        <v>2.7E-6</v>
      </c>
      <c r="G15">
        <v>1.205E-5</v>
      </c>
      <c r="H15">
        <v>5.2620000000000001E-5</v>
      </c>
      <c r="I15">
        <v>1.5665000000000001E-4</v>
      </c>
      <c r="J15">
        <v>5.3299999999999998E-6</v>
      </c>
      <c r="K15">
        <v>1.0694E-4</v>
      </c>
      <c r="L15">
        <v>4.0590000000000003E-5</v>
      </c>
      <c r="M15">
        <v>3.5320000000000001E-5</v>
      </c>
      <c r="N15">
        <v>9.5119999999999997E-5</v>
      </c>
      <c r="O15">
        <v>4.3519999999999997E-5</v>
      </c>
      <c r="P15">
        <v>5.5707E-4</v>
      </c>
      <c r="Q15">
        <v>5.3987999999999996E-4</v>
      </c>
      <c r="R15">
        <v>2.3578999999999999E-4</v>
      </c>
      <c r="S15">
        <v>2.3395999999999999E-4</v>
      </c>
    </row>
    <row r="16" spans="1:19" x14ac:dyDescent="0.35">
      <c r="A16" t="s">
        <v>300</v>
      </c>
      <c r="B16">
        <v>4.7240000000000002E-5</v>
      </c>
      <c r="C16">
        <v>1.6700000000000001E-6</v>
      </c>
      <c r="D16">
        <v>3.9610000000000002E-5</v>
      </c>
      <c r="E16">
        <v>7.4000000000000001E-7</v>
      </c>
      <c r="F16">
        <v>2.6299999999999998E-6</v>
      </c>
      <c r="G16">
        <v>6.3300000000000004E-6</v>
      </c>
      <c r="H16">
        <v>5.8300000000000001E-6</v>
      </c>
      <c r="I16">
        <v>2.1650000000000001E-5</v>
      </c>
      <c r="J16">
        <v>3.7699999999999999E-6</v>
      </c>
      <c r="K16">
        <v>1.8859999999999999E-5</v>
      </c>
      <c r="L16">
        <v>7.4090000000000004E-5</v>
      </c>
      <c r="M16">
        <v>2.743E-5</v>
      </c>
      <c r="N16">
        <v>9.5599999999999999E-6</v>
      </c>
      <c r="O16">
        <v>8.9900000000000003E-6</v>
      </c>
      <c r="P16">
        <v>3.4738E-4</v>
      </c>
      <c r="Q16">
        <v>3.0378000000000002E-4</v>
      </c>
      <c r="R16">
        <v>1.2449999999999999E-4</v>
      </c>
      <c r="S16">
        <v>1.2354E-4</v>
      </c>
    </row>
    <row r="17" spans="1:19" x14ac:dyDescent="0.35">
      <c r="A17" t="s">
        <v>301</v>
      </c>
      <c r="B17">
        <v>2.173E-5</v>
      </c>
      <c r="C17">
        <v>1.358E-5</v>
      </c>
      <c r="D17">
        <v>1.8689999999999999E-5</v>
      </c>
      <c r="E17">
        <v>1.68E-6</v>
      </c>
      <c r="F17">
        <v>4.3000000000000001E-7</v>
      </c>
      <c r="G17">
        <v>1.1569999999999999E-5</v>
      </c>
      <c r="H17">
        <v>2.864E-5</v>
      </c>
      <c r="I17">
        <v>9.2099999999999999E-6</v>
      </c>
      <c r="J17">
        <v>2.21E-6</v>
      </c>
      <c r="K17">
        <v>1.012E-5</v>
      </c>
      <c r="L17">
        <v>1.2999999999999999E-5</v>
      </c>
      <c r="M17">
        <v>1.6920000000000001E-5</v>
      </c>
      <c r="N17">
        <v>3.0800000000000003E-5</v>
      </c>
      <c r="O17">
        <v>2.8600000000000001E-6</v>
      </c>
      <c r="P17">
        <v>3.1105E-4</v>
      </c>
      <c r="Q17">
        <v>2.8516000000000001E-4</v>
      </c>
      <c r="R17">
        <v>1.0891999999999999E-4</v>
      </c>
      <c r="S17">
        <v>1.0806000000000001E-4</v>
      </c>
    </row>
    <row r="18" spans="1:19" x14ac:dyDescent="0.35">
      <c r="A18" t="s">
        <v>302</v>
      </c>
      <c r="B18">
        <v>6.99E-6</v>
      </c>
      <c r="C18">
        <v>2.5299999999999998E-5</v>
      </c>
      <c r="D18">
        <v>3.8829999999999999E-5</v>
      </c>
      <c r="E18">
        <v>2.5000000000000002E-6</v>
      </c>
      <c r="F18">
        <v>2.7599999999999998E-6</v>
      </c>
      <c r="G18">
        <v>1.5469999999999999E-5</v>
      </c>
      <c r="H18">
        <v>1.396E-5</v>
      </c>
      <c r="I18">
        <v>2.374E-5</v>
      </c>
      <c r="J18">
        <v>3.7400000000000002E-6</v>
      </c>
      <c r="K18">
        <v>3.0049999999999999E-5</v>
      </c>
      <c r="L18">
        <v>1.3499999999999999E-5</v>
      </c>
      <c r="M18">
        <v>3.3139999999999998E-5</v>
      </c>
      <c r="N18">
        <v>4.388E-5</v>
      </c>
      <c r="O18">
        <v>3.0400000000000001E-6</v>
      </c>
      <c r="P18">
        <v>3.302E-4</v>
      </c>
      <c r="Q18">
        <v>3.4045000000000001E-4</v>
      </c>
      <c r="R18">
        <v>1.3056E-4</v>
      </c>
      <c r="S18">
        <v>1.294E-4</v>
      </c>
    </row>
    <row r="19" spans="1:19" x14ac:dyDescent="0.35">
      <c r="A19" t="s">
        <v>303</v>
      </c>
      <c r="B19">
        <v>4.6E-6</v>
      </c>
      <c r="C19">
        <v>1.4972E-4</v>
      </c>
      <c r="D19">
        <v>1.0859999999999999E-5</v>
      </c>
      <c r="E19">
        <v>5.4000000000000002E-7</v>
      </c>
      <c r="F19">
        <v>2.9900000000000002E-6</v>
      </c>
      <c r="G19">
        <v>1.2140000000000001E-5</v>
      </c>
      <c r="H19">
        <v>1.5302999999999999E-4</v>
      </c>
      <c r="I19">
        <v>1.5787E-4</v>
      </c>
      <c r="J19">
        <v>3.4599999999999999E-6</v>
      </c>
      <c r="K19">
        <v>1.821E-5</v>
      </c>
      <c r="L19">
        <v>1.2680000000000001E-5</v>
      </c>
      <c r="M19">
        <v>3.3299999999999999E-6</v>
      </c>
      <c r="N19">
        <v>1.147E-5</v>
      </c>
      <c r="O19">
        <v>2.4099999999999998E-6</v>
      </c>
      <c r="P19">
        <v>4.3258000000000001E-4</v>
      </c>
      <c r="Q19">
        <v>4.9929E-4</v>
      </c>
      <c r="R19">
        <v>2.0411999999999999E-4</v>
      </c>
      <c r="S19">
        <v>2.0288000000000001E-4</v>
      </c>
    </row>
    <row r="20" spans="1:19" x14ac:dyDescent="0.35">
      <c r="A20" t="s">
        <v>304</v>
      </c>
      <c r="B20">
        <v>2.3199999999999998E-6</v>
      </c>
      <c r="C20">
        <v>1.1999999999999999E-7</v>
      </c>
      <c r="D20">
        <v>4.9699999999999998E-6</v>
      </c>
      <c r="E20">
        <v>1.8300000000000001E-6</v>
      </c>
      <c r="F20">
        <v>1.7099999999999999E-6</v>
      </c>
      <c r="G20">
        <v>8.3399999999999998E-6</v>
      </c>
      <c r="H20">
        <v>2.39E-6</v>
      </c>
      <c r="I20">
        <v>4.6E-6</v>
      </c>
      <c r="J20">
        <v>5.0999999999999999E-7</v>
      </c>
      <c r="K20">
        <v>4.2899999999999996E-6</v>
      </c>
      <c r="L20">
        <v>1.3599999999999999E-6</v>
      </c>
      <c r="M20">
        <v>3.8999999999999999E-6</v>
      </c>
      <c r="N20">
        <v>6.4099999999999996E-6</v>
      </c>
      <c r="O20">
        <v>1.13E-6</v>
      </c>
      <c r="P20">
        <v>1.0268999999999999E-4</v>
      </c>
      <c r="Q20">
        <v>1.4572000000000001E-4</v>
      </c>
      <c r="R20">
        <v>4.2209999999999997E-5</v>
      </c>
      <c r="S20">
        <v>4.1810000000000001E-5</v>
      </c>
    </row>
    <row r="21" spans="1:19" x14ac:dyDescent="0.35">
      <c r="A21" t="s">
        <v>11</v>
      </c>
      <c r="B21">
        <v>2.6299999999999998E-6</v>
      </c>
      <c r="C21">
        <v>1.1000000000000001E-6</v>
      </c>
      <c r="D21">
        <v>1.4780000000000001E-5</v>
      </c>
      <c r="E21">
        <v>2.9100000000000001E-6</v>
      </c>
      <c r="F21">
        <v>5.7999999999999995E-7</v>
      </c>
      <c r="G21">
        <v>6.4799999999999998E-6</v>
      </c>
      <c r="H21">
        <v>8.3100000000000001E-6</v>
      </c>
      <c r="I21">
        <v>2.9620000000000001E-5</v>
      </c>
      <c r="J21">
        <v>2.4499999999999998E-6</v>
      </c>
      <c r="K21">
        <v>6.81E-6</v>
      </c>
      <c r="L21">
        <v>5.8000000000000004E-6</v>
      </c>
      <c r="M21">
        <v>7.1559999999999999E-5</v>
      </c>
      <c r="N21">
        <v>6.3899999999999998E-6</v>
      </c>
      <c r="O21">
        <v>4.7099999999999998E-6</v>
      </c>
      <c r="P21">
        <v>8.0055999999999997E-4</v>
      </c>
      <c r="Q21">
        <v>9.8876999999999993E-4</v>
      </c>
      <c r="R21">
        <v>2.7530000000000002E-4</v>
      </c>
      <c r="S21">
        <v>2.7347E-4</v>
      </c>
    </row>
    <row r="22" spans="1:19" x14ac:dyDescent="0.35">
      <c r="A22" t="s">
        <v>305</v>
      </c>
      <c r="B22">
        <v>2.6400000000000001E-6</v>
      </c>
      <c r="C22">
        <v>7.8000000000000005E-7</v>
      </c>
      <c r="D22">
        <v>1.154E-5</v>
      </c>
      <c r="E22">
        <v>6.6800000000000004E-6</v>
      </c>
      <c r="F22">
        <v>6.5000000000000002E-7</v>
      </c>
      <c r="G22">
        <v>1.291E-5</v>
      </c>
      <c r="H22">
        <v>9.9199999999999999E-6</v>
      </c>
      <c r="I22">
        <v>4.2580000000000002E-5</v>
      </c>
      <c r="J22">
        <v>2.9699999999999999E-6</v>
      </c>
      <c r="K22">
        <v>4.4029999999999997E-5</v>
      </c>
      <c r="L22">
        <v>1.491E-5</v>
      </c>
      <c r="M22">
        <v>2.0087999999999999E-4</v>
      </c>
      <c r="N22">
        <v>1.3869999999999999E-5</v>
      </c>
      <c r="O22">
        <v>2.5130000000000002E-5</v>
      </c>
      <c r="P22">
        <v>1.2573599999999999E-3</v>
      </c>
      <c r="Q22">
        <v>1.0469100000000001E-3</v>
      </c>
      <c r="R22">
        <v>3.6697999999999999E-4</v>
      </c>
      <c r="S22">
        <v>3.6492000000000002E-4</v>
      </c>
    </row>
    <row r="23" spans="1:19" x14ac:dyDescent="0.35">
      <c r="A23" t="s">
        <v>306</v>
      </c>
      <c r="B23">
        <v>1.024E-5</v>
      </c>
      <c r="C23">
        <v>8.7499999999999992E-6</v>
      </c>
      <c r="D23">
        <v>2.9450000000000001E-5</v>
      </c>
      <c r="E23">
        <v>3.3500000000000001E-6</v>
      </c>
      <c r="F23">
        <v>3.05E-6</v>
      </c>
      <c r="G23">
        <v>1.287E-5</v>
      </c>
      <c r="H23">
        <v>2.3470000000000001E-5</v>
      </c>
      <c r="I23">
        <v>3.2839999999999997E-5</v>
      </c>
      <c r="J23">
        <v>6.28E-6</v>
      </c>
      <c r="K23">
        <v>8.6520000000000005E-5</v>
      </c>
      <c r="L23">
        <v>5.5899999999999997E-5</v>
      </c>
      <c r="M23">
        <v>3.4289999999999999E-5</v>
      </c>
      <c r="N23">
        <v>3.5175000000000001E-4</v>
      </c>
      <c r="O23">
        <v>3.2799999999999998E-5</v>
      </c>
      <c r="P23">
        <v>1.0114600000000001E-3</v>
      </c>
      <c r="Q23">
        <v>8.8703999999999996E-4</v>
      </c>
      <c r="R23">
        <v>3.5305999999999998E-4</v>
      </c>
      <c r="S23">
        <v>3.5042999999999999E-4</v>
      </c>
    </row>
    <row r="24" spans="1:19" x14ac:dyDescent="0.35">
      <c r="A24" t="s">
        <v>307</v>
      </c>
      <c r="B24">
        <v>3.5040000000000003E-5</v>
      </c>
      <c r="C24">
        <v>1.6929999999999999E-5</v>
      </c>
      <c r="D24">
        <v>2.8079999999999999E-5</v>
      </c>
      <c r="E24">
        <v>2.8200000000000001E-6</v>
      </c>
      <c r="F24">
        <v>3.9899999999999999E-6</v>
      </c>
      <c r="G24">
        <v>1.965E-5</v>
      </c>
      <c r="H24">
        <v>3.6279999999999998E-5</v>
      </c>
      <c r="I24">
        <v>1.278E-5</v>
      </c>
      <c r="J24">
        <v>4.1300000000000003E-6</v>
      </c>
      <c r="K24">
        <v>3.4159999999999998E-5</v>
      </c>
      <c r="L24">
        <v>2.1109999999999999E-5</v>
      </c>
      <c r="M24">
        <v>7.6879999999999996E-5</v>
      </c>
      <c r="N24">
        <v>1.044E-5</v>
      </c>
      <c r="O24">
        <v>2.8549999999999999E-5</v>
      </c>
      <c r="P24">
        <v>7.6878000000000005E-4</v>
      </c>
      <c r="Q24">
        <v>6.2184000000000002E-4</v>
      </c>
      <c r="R24">
        <v>2.3813999999999999E-4</v>
      </c>
      <c r="S24">
        <v>2.3643000000000001E-4</v>
      </c>
    </row>
    <row r="25" spans="1:19" x14ac:dyDescent="0.35">
      <c r="A25" t="s">
        <v>308</v>
      </c>
      <c r="B25">
        <v>8.1799999999999996E-6</v>
      </c>
      <c r="C25">
        <v>1.4E-5</v>
      </c>
      <c r="D25">
        <v>8.49E-6</v>
      </c>
      <c r="E25">
        <v>2.7999999999999999E-6</v>
      </c>
      <c r="F25">
        <v>3.23E-6</v>
      </c>
      <c r="G25">
        <v>5.2900000000000002E-6</v>
      </c>
      <c r="H25">
        <v>4.392E-5</v>
      </c>
      <c r="I25">
        <v>9.4599999999999992E-6</v>
      </c>
      <c r="J25">
        <v>1.2899999999999999E-6</v>
      </c>
      <c r="K25">
        <v>1.15E-5</v>
      </c>
      <c r="L25">
        <v>1.147E-5</v>
      </c>
      <c r="M25">
        <v>1.2130000000000001E-5</v>
      </c>
      <c r="N25">
        <v>1.2819999999999999E-5</v>
      </c>
      <c r="O25">
        <v>6.9099999999999999E-6</v>
      </c>
      <c r="P25">
        <v>1.7568999999999999E-4</v>
      </c>
      <c r="Q25">
        <v>2.3535E-4</v>
      </c>
      <c r="R25">
        <v>8.0110000000000004E-5</v>
      </c>
      <c r="S25">
        <v>7.9369999999999994E-5</v>
      </c>
    </row>
    <row r="26" spans="1:19" x14ac:dyDescent="0.35">
      <c r="A26" t="s">
        <v>309</v>
      </c>
      <c r="B26">
        <v>1.208E-5</v>
      </c>
      <c r="C26">
        <v>5.2299999999999999E-6</v>
      </c>
      <c r="D26">
        <v>3.3370000000000001E-5</v>
      </c>
      <c r="E26">
        <v>2.2900000000000001E-6</v>
      </c>
      <c r="F26">
        <v>1.79E-6</v>
      </c>
      <c r="G26">
        <v>1.241E-5</v>
      </c>
      <c r="H26">
        <v>8.8599999999999999E-6</v>
      </c>
      <c r="I26">
        <v>5.4209999999999998E-5</v>
      </c>
      <c r="J26">
        <v>3.7400000000000002E-6</v>
      </c>
      <c r="K26">
        <v>2.5299999999999998E-5</v>
      </c>
      <c r="L26">
        <v>1.7629999999999999E-5</v>
      </c>
      <c r="M26">
        <v>3.5630000000000003E-5</v>
      </c>
      <c r="N26">
        <v>3.328E-5</v>
      </c>
      <c r="O26">
        <v>6.02E-6</v>
      </c>
      <c r="P26">
        <v>6.9618999999999996E-4</v>
      </c>
      <c r="Q26">
        <v>5.8987000000000004E-4</v>
      </c>
      <c r="R26">
        <v>2.1469999999999999E-4</v>
      </c>
      <c r="S26">
        <v>2.1299000000000001E-4</v>
      </c>
    </row>
    <row r="27" spans="1:19" x14ac:dyDescent="0.35">
      <c r="A27" t="s">
        <v>310</v>
      </c>
      <c r="B27">
        <v>7.3100000000000003E-6</v>
      </c>
      <c r="C27">
        <v>1.8410000000000002E-5</v>
      </c>
      <c r="D27">
        <v>1.3200000000000001E-6</v>
      </c>
      <c r="E27">
        <v>8.0000000000000002E-8</v>
      </c>
      <c r="F27">
        <v>7.8999999999999995E-7</v>
      </c>
      <c r="G27">
        <v>5.5000000000000003E-7</v>
      </c>
      <c r="H27">
        <v>8.0299999999999994E-6</v>
      </c>
      <c r="I27">
        <v>5.5000000000000003E-7</v>
      </c>
      <c r="J27">
        <v>5.5000000000000003E-7</v>
      </c>
      <c r="K27">
        <v>1.22E-6</v>
      </c>
      <c r="L27">
        <v>4.7999999999999996E-7</v>
      </c>
      <c r="M27">
        <v>1.46E-6</v>
      </c>
      <c r="N27">
        <v>1.1000000000000001E-7</v>
      </c>
      <c r="O27">
        <v>6.0999999999999998E-7</v>
      </c>
      <c r="P27">
        <v>7.4530000000000006E-5</v>
      </c>
      <c r="Q27">
        <v>1.1362E-4</v>
      </c>
      <c r="R27">
        <v>3.5160000000000002E-5</v>
      </c>
      <c r="S27">
        <v>3.4860000000000002E-5</v>
      </c>
    </row>
    <row r="28" spans="1:19" x14ac:dyDescent="0.35">
      <c r="A28" t="s">
        <v>311</v>
      </c>
      <c r="B28">
        <v>3.5259999999999998E-5</v>
      </c>
      <c r="C28">
        <v>1.04E-6</v>
      </c>
      <c r="D28">
        <v>1.8029999999999998E-5</v>
      </c>
      <c r="E28">
        <v>5.9999999999999997E-7</v>
      </c>
      <c r="F28">
        <v>3.7E-7</v>
      </c>
      <c r="G28">
        <v>2.3999999999999999E-6</v>
      </c>
      <c r="H28">
        <v>2.2299999999999998E-6</v>
      </c>
      <c r="I28">
        <v>1.9700000000000001E-5</v>
      </c>
      <c r="J28">
        <v>1.0699999999999999E-6</v>
      </c>
      <c r="K28">
        <v>6.5699999999999998E-6</v>
      </c>
      <c r="L28">
        <v>1.719E-5</v>
      </c>
      <c r="M28">
        <v>6.0700000000000003E-6</v>
      </c>
      <c r="N28">
        <v>5.3299999999999998E-6</v>
      </c>
      <c r="O28">
        <v>7.9300000000000003E-6</v>
      </c>
      <c r="P28">
        <v>2.5114000000000001E-4</v>
      </c>
      <c r="Q28">
        <v>2.0565000000000001E-4</v>
      </c>
      <c r="R28">
        <v>8.1119999999999996E-5</v>
      </c>
      <c r="S28">
        <v>8.0519999999999995E-5</v>
      </c>
    </row>
    <row r="29" spans="1:19" x14ac:dyDescent="0.35">
      <c r="A29" t="s">
        <v>312</v>
      </c>
      <c r="B29">
        <v>5.9999999999999997E-7</v>
      </c>
      <c r="C29">
        <v>2.7440000000000002E-5</v>
      </c>
      <c r="D29">
        <v>2.3499999999999999E-6</v>
      </c>
      <c r="E29">
        <v>3.7E-7</v>
      </c>
      <c r="F29">
        <v>3.1E-7</v>
      </c>
      <c r="G29">
        <v>2.4600000000000002E-6</v>
      </c>
      <c r="H29">
        <v>1.22E-6</v>
      </c>
      <c r="I29">
        <v>2.5000000000000002E-6</v>
      </c>
      <c r="J29">
        <v>1.3E-6</v>
      </c>
      <c r="K29">
        <v>3.2899999999999998E-6</v>
      </c>
      <c r="L29">
        <v>8.4E-7</v>
      </c>
      <c r="M29">
        <v>4.1099999999999996E-6</v>
      </c>
      <c r="N29">
        <v>7.8000000000000005E-7</v>
      </c>
      <c r="O29">
        <v>1.7649999999999999E-5</v>
      </c>
      <c r="P29">
        <v>2.5491000000000001E-4</v>
      </c>
      <c r="Q29">
        <v>3.7617999999999999E-4</v>
      </c>
      <c r="R29">
        <v>1.0086000000000001E-4</v>
      </c>
      <c r="S29">
        <v>1.0009999999999999E-4</v>
      </c>
    </row>
    <row r="30" spans="1:19" x14ac:dyDescent="0.35">
      <c r="A30" t="s">
        <v>313</v>
      </c>
      <c r="B30">
        <v>4.9999999999999998E-7</v>
      </c>
      <c r="C30">
        <v>3.1E-7</v>
      </c>
      <c r="D30">
        <v>2.3300000000000001E-6</v>
      </c>
      <c r="E30">
        <v>1.35E-6</v>
      </c>
      <c r="F30">
        <v>4.5999999999999999E-7</v>
      </c>
      <c r="G30">
        <v>2.65E-6</v>
      </c>
      <c r="H30">
        <v>6.3500000000000002E-6</v>
      </c>
      <c r="I30">
        <v>1.6899999999999999E-6</v>
      </c>
      <c r="J30">
        <v>1.0300000000000001E-6</v>
      </c>
      <c r="K30">
        <v>1.277E-5</v>
      </c>
      <c r="L30">
        <v>5.3299999999999998E-6</v>
      </c>
      <c r="M30">
        <v>2.8039999999999999E-5</v>
      </c>
      <c r="N30">
        <v>1.3200000000000001E-6</v>
      </c>
      <c r="O30">
        <v>2.4499999999999998E-6</v>
      </c>
      <c r="P30">
        <v>1.5171999999999999E-4</v>
      </c>
      <c r="Q30">
        <v>1.5269E-4</v>
      </c>
      <c r="R30">
        <v>5.0710000000000001E-5</v>
      </c>
      <c r="S30">
        <v>5.028E-5</v>
      </c>
    </row>
    <row r="31" spans="1:19" x14ac:dyDescent="0.35">
      <c r="A31" t="s">
        <v>314</v>
      </c>
      <c r="B31">
        <v>1.4899999999999999E-6</v>
      </c>
      <c r="C31">
        <v>1.33E-6</v>
      </c>
      <c r="D31">
        <v>2.0489999999999999E-5</v>
      </c>
      <c r="E31">
        <v>6.3600000000000001E-6</v>
      </c>
      <c r="F31">
        <v>4.9999999999999998E-7</v>
      </c>
      <c r="G31">
        <v>1.9720000000000001E-5</v>
      </c>
      <c r="H31">
        <v>4.1529999999999997E-5</v>
      </c>
      <c r="I31">
        <v>8.8709999999999996E-5</v>
      </c>
      <c r="J31">
        <v>6.2299999999999996E-6</v>
      </c>
      <c r="K31">
        <v>1.5909999999999998E-5</v>
      </c>
      <c r="L31">
        <v>1.1250000000000001E-5</v>
      </c>
      <c r="M31">
        <v>5.0880000000000001E-5</v>
      </c>
      <c r="N31">
        <v>5.2000000000000002E-6</v>
      </c>
      <c r="O31">
        <v>1.986E-5</v>
      </c>
      <c r="P31">
        <v>1.3663900000000001E-3</v>
      </c>
      <c r="Q31">
        <v>1.0029100000000001E-3</v>
      </c>
      <c r="R31">
        <v>3.6593999999999998E-4</v>
      </c>
      <c r="S31">
        <v>3.6335000000000002E-4</v>
      </c>
    </row>
    <row r="32" spans="1:19" x14ac:dyDescent="0.35">
      <c r="A32" t="s">
        <v>315</v>
      </c>
      <c r="B32">
        <v>4.1500000000000001E-6</v>
      </c>
      <c r="C32">
        <v>6.5409999999999999E-5</v>
      </c>
      <c r="D32">
        <v>2.65E-6</v>
      </c>
      <c r="E32">
        <v>3.5999999999999999E-7</v>
      </c>
      <c r="F32">
        <v>1.4999999999999999E-7</v>
      </c>
      <c r="G32">
        <v>1.1400000000000001E-6</v>
      </c>
      <c r="H32">
        <v>7.4599999999999997E-6</v>
      </c>
      <c r="I32">
        <v>1.4899999999999999E-6</v>
      </c>
      <c r="J32">
        <v>9.5000000000000001E-7</v>
      </c>
      <c r="K32">
        <v>1.7600000000000001E-6</v>
      </c>
      <c r="L32">
        <v>9.5000000000000001E-7</v>
      </c>
      <c r="M32">
        <v>2.0149999999999999E-5</v>
      </c>
      <c r="N32">
        <v>1.9999999999999999E-6</v>
      </c>
      <c r="O32">
        <v>7.6000000000000003E-7</v>
      </c>
      <c r="P32">
        <v>1.5872999999999999E-4</v>
      </c>
      <c r="Q32">
        <v>2.8569000000000001E-4</v>
      </c>
      <c r="R32">
        <v>7.9939999999999997E-5</v>
      </c>
      <c r="S32">
        <v>7.9400000000000006E-5</v>
      </c>
    </row>
    <row r="33" spans="1:19" x14ac:dyDescent="0.35">
      <c r="A33" t="s">
        <v>316</v>
      </c>
      <c r="B33">
        <v>6.7499999999999997E-6</v>
      </c>
      <c r="C33">
        <v>3.8E-6</v>
      </c>
      <c r="D33">
        <v>5.8319999999999997E-5</v>
      </c>
      <c r="E33">
        <v>3.0429999999999998E-5</v>
      </c>
      <c r="F33">
        <v>2.0099999999999998E-6</v>
      </c>
      <c r="G33">
        <v>2.51E-5</v>
      </c>
      <c r="H33">
        <v>1.6869999999999999E-5</v>
      </c>
      <c r="I33">
        <v>8.7849999999999994E-5</v>
      </c>
      <c r="J33">
        <v>8.6600000000000001E-6</v>
      </c>
      <c r="K33">
        <v>4.0200000000000001E-5</v>
      </c>
      <c r="L33">
        <v>4.5130000000000003E-5</v>
      </c>
      <c r="M33">
        <v>1.9019999999999999E-4</v>
      </c>
      <c r="N33">
        <v>1.9049999999999999E-5</v>
      </c>
      <c r="O33">
        <v>2.493E-5</v>
      </c>
      <c r="P33">
        <v>4.9519300000000002E-3</v>
      </c>
      <c r="Q33">
        <v>3.0779000000000002E-3</v>
      </c>
      <c r="R33">
        <v>1.1381799999999999E-3</v>
      </c>
      <c r="S33">
        <v>1.13258E-3</v>
      </c>
    </row>
    <row r="34" spans="1:19" x14ac:dyDescent="0.35">
      <c r="A34" t="s">
        <v>317</v>
      </c>
      <c r="B34">
        <v>1.7589999999999999E-5</v>
      </c>
      <c r="C34">
        <v>1.7400000000000001E-6</v>
      </c>
      <c r="D34">
        <v>1.6893E-4</v>
      </c>
      <c r="E34">
        <v>2.1880000000000001E-5</v>
      </c>
      <c r="F34">
        <v>6.3999999999999997E-6</v>
      </c>
      <c r="G34">
        <v>1.4749999999999999E-5</v>
      </c>
      <c r="H34">
        <v>1.9389999999999999E-5</v>
      </c>
      <c r="I34">
        <v>1.2321000000000001E-4</v>
      </c>
      <c r="J34">
        <v>9.6500000000000008E-6</v>
      </c>
      <c r="K34">
        <v>3.0689999999999999E-5</v>
      </c>
      <c r="L34">
        <v>3.9709999999999998E-5</v>
      </c>
      <c r="M34">
        <v>1.1951E-4</v>
      </c>
      <c r="N34">
        <v>2.4839999999999999E-5</v>
      </c>
      <c r="O34">
        <v>2.5230000000000001E-5</v>
      </c>
      <c r="P34">
        <v>9.701E-4</v>
      </c>
      <c r="Q34">
        <v>8.6406999999999999E-4</v>
      </c>
      <c r="R34">
        <v>3.3997999999999998E-4</v>
      </c>
      <c r="S34">
        <v>3.3730000000000001E-4</v>
      </c>
    </row>
    <row r="35" spans="1:19" x14ac:dyDescent="0.35">
      <c r="A35" t="s">
        <v>318</v>
      </c>
      <c r="B35">
        <v>2.243E-5</v>
      </c>
      <c r="C35">
        <v>5.0019999999999999E-5</v>
      </c>
      <c r="D35">
        <v>5.8499999999999999E-6</v>
      </c>
      <c r="E35">
        <v>1.6999999999999999E-7</v>
      </c>
      <c r="F35">
        <v>5.9999999999999997E-7</v>
      </c>
      <c r="G35">
        <v>3.3000000000000002E-7</v>
      </c>
      <c r="H35">
        <v>1.99E-6</v>
      </c>
      <c r="I35">
        <v>3.4999999999999998E-7</v>
      </c>
      <c r="J35">
        <v>7.6000000000000003E-7</v>
      </c>
      <c r="K35">
        <v>1.0899999999999999E-6</v>
      </c>
      <c r="L35">
        <v>8.67E-6</v>
      </c>
      <c r="M35">
        <v>3.72E-6</v>
      </c>
      <c r="N35">
        <v>1.46E-6</v>
      </c>
      <c r="O35">
        <v>5.0999999999999999E-7</v>
      </c>
      <c r="P35">
        <v>8.9409999999999999E-5</v>
      </c>
      <c r="Q35">
        <v>9.8480000000000006E-5</v>
      </c>
      <c r="R35">
        <v>4.1659999999999998E-5</v>
      </c>
      <c r="S35">
        <v>4.1430000000000001E-5</v>
      </c>
    </row>
    <row r="36" spans="1:19" x14ac:dyDescent="0.35">
      <c r="A36" t="s">
        <v>319</v>
      </c>
      <c r="B36">
        <v>1.254E-5</v>
      </c>
      <c r="C36">
        <v>1.698E-5</v>
      </c>
      <c r="D36">
        <v>7.0389999999999995E-5</v>
      </c>
      <c r="E36">
        <v>4.9699999999999998E-6</v>
      </c>
      <c r="F36">
        <v>3.14E-6</v>
      </c>
      <c r="G36">
        <v>2.1840000000000001E-5</v>
      </c>
      <c r="H36">
        <v>7.7929999999999994E-5</v>
      </c>
      <c r="I36">
        <v>8.9250000000000001E-5</v>
      </c>
      <c r="J36">
        <v>1.326E-5</v>
      </c>
      <c r="K36">
        <v>1.2563E-4</v>
      </c>
      <c r="L36">
        <v>5.2960000000000001E-5</v>
      </c>
      <c r="M36">
        <v>7.9359999999999999E-5</v>
      </c>
      <c r="N36">
        <v>9.0729999999999994E-5</v>
      </c>
      <c r="O36">
        <v>1.7669999999999999E-5</v>
      </c>
      <c r="P36">
        <v>1.39273E-3</v>
      </c>
      <c r="Q36">
        <v>1.0879799999999999E-3</v>
      </c>
      <c r="R36">
        <v>4.3437E-4</v>
      </c>
      <c r="S36">
        <v>4.3112000000000001E-4</v>
      </c>
    </row>
    <row r="37" spans="1:19" x14ac:dyDescent="0.35">
      <c r="A37" t="s">
        <v>320</v>
      </c>
      <c r="B37">
        <v>1.132E-5</v>
      </c>
      <c r="C37">
        <v>1.5220000000000001E-4</v>
      </c>
      <c r="D37">
        <v>1.083E-5</v>
      </c>
      <c r="E37">
        <v>9.5999999999999991E-7</v>
      </c>
      <c r="F37">
        <v>8.4E-7</v>
      </c>
      <c r="G37">
        <v>4.5600000000000004E-6</v>
      </c>
      <c r="H37">
        <v>3.0239999999999998E-5</v>
      </c>
      <c r="I37">
        <v>6.0100000000000001E-6</v>
      </c>
      <c r="J37">
        <v>3.6799999999999999E-6</v>
      </c>
      <c r="K37">
        <v>2.3370000000000002E-5</v>
      </c>
      <c r="L37">
        <v>2.904E-5</v>
      </c>
      <c r="M37">
        <v>1.059E-5</v>
      </c>
      <c r="N37">
        <v>6.2899999999999999E-6</v>
      </c>
      <c r="O37">
        <v>2.7700000000000002E-6</v>
      </c>
      <c r="P37">
        <v>3.3185000000000002E-4</v>
      </c>
      <c r="Q37">
        <v>4.0456999999999998E-4</v>
      </c>
      <c r="R37">
        <v>1.4564999999999999E-4</v>
      </c>
      <c r="S37">
        <v>1.4459E-4</v>
      </c>
    </row>
    <row r="38" spans="1:19" x14ac:dyDescent="0.35">
      <c r="A38" t="s">
        <v>321</v>
      </c>
      <c r="B38">
        <v>1.066E-5</v>
      </c>
      <c r="C38">
        <v>8.4E-7</v>
      </c>
      <c r="D38">
        <v>1.2099999999999999E-5</v>
      </c>
      <c r="E38">
        <v>1.2899999999999999E-6</v>
      </c>
      <c r="F38">
        <v>7.9799999999999998E-6</v>
      </c>
      <c r="G38">
        <v>8.5799999999999992E-6</v>
      </c>
      <c r="H38">
        <v>1.84E-6</v>
      </c>
      <c r="I38">
        <v>2.3099999999999999E-6</v>
      </c>
      <c r="J38">
        <v>2.21E-6</v>
      </c>
      <c r="K38">
        <v>1.487E-5</v>
      </c>
      <c r="L38">
        <v>6.6200000000000001E-6</v>
      </c>
      <c r="M38">
        <v>4.2059999999999998E-4</v>
      </c>
      <c r="N38">
        <v>3.9999999999999998E-6</v>
      </c>
      <c r="O38">
        <v>5.57E-6</v>
      </c>
      <c r="P38">
        <v>3.5832000000000003E-4</v>
      </c>
      <c r="Q38">
        <v>4.1860999999999998E-4</v>
      </c>
      <c r="R38">
        <v>1.5640000000000001E-4</v>
      </c>
      <c r="S38">
        <v>1.5532999999999999E-4</v>
      </c>
    </row>
    <row r="39" spans="1:19" x14ac:dyDescent="0.35">
      <c r="A39" t="s">
        <v>322</v>
      </c>
      <c r="B39">
        <v>9.7599999999999997E-6</v>
      </c>
      <c r="C39">
        <v>7.292E-5</v>
      </c>
      <c r="D39">
        <v>4.1919999999999998E-5</v>
      </c>
      <c r="E39">
        <v>5.57E-6</v>
      </c>
      <c r="F39">
        <v>5.1000000000000003E-6</v>
      </c>
      <c r="G39">
        <v>3.731E-5</v>
      </c>
      <c r="H39">
        <v>3.7889999999999998E-5</v>
      </c>
      <c r="I39">
        <v>7.6030000000000002E-5</v>
      </c>
      <c r="J39">
        <v>1.11E-5</v>
      </c>
      <c r="K39">
        <v>8.8510000000000005E-5</v>
      </c>
      <c r="L39">
        <v>3.5849999999999997E-5</v>
      </c>
      <c r="M39">
        <v>7.9029999999999994E-5</v>
      </c>
      <c r="N39">
        <v>2.7509999999999999E-5</v>
      </c>
      <c r="O39">
        <v>2.6149999999999999E-5</v>
      </c>
      <c r="P39">
        <v>1.6205799999999999E-3</v>
      </c>
      <c r="Q39">
        <v>1.2791899999999999E-3</v>
      </c>
      <c r="R39">
        <v>4.7961E-4</v>
      </c>
      <c r="S39">
        <v>4.7596999999999998E-4</v>
      </c>
    </row>
    <row r="40" spans="1:19" x14ac:dyDescent="0.35">
      <c r="A40" t="s">
        <v>323</v>
      </c>
      <c r="B40">
        <v>2.2000000000000001E-7</v>
      </c>
      <c r="C40">
        <v>9.9999999999999995E-8</v>
      </c>
      <c r="D40">
        <v>1.11E-6</v>
      </c>
      <c r="E40">
        <v>9.7999999999999993E-7</v>
      </c>
      <c r="F40">
        <v>1.8E-7</v>
      </c>
      <c r="G40">
        <v>1.9099999999999999E-6</v>
      </c>
      <c r="H40">
        <v>1.86E-6</v>
      </c>
      <c r="I40">
        <v>2.5299999999999999E-6</v>
      </c>
      <c r="J40">
        <v>2.6E-7</v>
      </c>
      <c r="K40">
        <v>5.6099999999999997E-6</v>
      </c>
      <c r="L40">
        <v>1.4699999999999999E-6</v>
      </c>
      <c r="M40">
        <v>6.4799999999999998E-6</v>
      </c>
      <c r="N40">
        <v>2.5399999999999998E-6</v>
      </c>
      <c r="O40">
        <v>4.1300000000000003E-6</v>
      </c>
      <c r="P40">
        <v>1.059E-4</v>
      </c>
      <c r="Q40">
        <v>1.3415000000000001E-4</v>
      </c>
      <c r="R40">
        <v>3.82E-5</v>
      </c>
      <c r="S40">
        <v>3.7880000000000003E-5</v>
      </c>
    </row>
    <row r="41" spans="1:19" x14ac:dyDescent="0.35">
      <c r="A41" t="s">
        <v>324</v>
      </c>
      <c r="B41">
        <v>3.1599999999999998E-6</v>
      </c>
      <c r="C41">
        <v>9.0999999999999997E-7</v>
      </c>
      <c r="D41">
        <v>1.1260000000000001E-5</v>
      </c>
      <c r="E41">
        <v>1.396E-5</v>
      </c>
      <c r="F41">
        <v>3.1E-6</v>
      </c>
      <c r="G41">
        <v>1.501E-5</v>
      </c>
      <c r="H41">
        <v>1.007E-5</v>
      </c>
      <c r="I41">
        <v>2.2269999999999999E-5</v>
      </c>
      <c r="J41">
        <v>4.0300000000000004E-6</v>
      </c>
      <c r="K41">
        <v>2.5340000000000001E-5</v>
      </c>
      <c r="L41">
        <v>2.1420000000000002E-5</v>
      </c>
      <c r="M41">
        <v>3.765E-5</v>
      </c>
      <c r="N41">
        <v>3.2159999999999997E-5</v>
      </c>
      <c r="O41">
        <v>6.4200000000000004E-6</v>
      </c>
      <c r="P41">
        <v>3.1380999999999998E-4</v>
      </c>
      <c r="Q41">
        <v>3.4382E-4</v>
      </c>
      <c r="R41">
        <v>1.2142E-4</v>
      </c>
      <c r="S41">
        <v>1.2016E-4</v>
      </c>
    </row>
    <row r="42" spans="1:19" x14ac:dyDescent="0.35">
      <c r="A42" t="s">
        <v>325</v>
      </c>
      <c r="B42">
        <v>2.192E-5</v>
      </c>
      <c r="C42">
        <v>9.5999999999999991E-7</v>
      </c>
      <c r="D42">
        <v>2.7700000000000002E-6</v>
      </c>
      <c r="E42">
        <v>2.7000000000000001E-7</v>
      </c>
      <c r="F42">
        <v>5.7999999999999995E-7</v>
      </c>
      <c r="G42">
        <v>9.7999999999999993E-7</v>
      </c>
      <c r="H42">
        <v>5.0999999999999999E-7</v>
      </c>
      <c r="I42">
        <v>1.2500000000000001E-6</v>
      </c>
      <c r="J42">
        <v>1.2899999999999999E-6</v>
      </c>
      <c r="K42">
        <v>2.8600000000000001E-6</v>
      </c>
      <c r="L42">
        <v>6.1E-6</v>
      </c>
      <c r="M42">
        <v>4.25E-6</v>
      </c>
      <c r="N42">
        <v>1.4300000000000001E-6</v>
      </c>
      <c r="O42">
        <v>6.4999999999999996E-6</v>
      </c>
      <c r="P42">
        <v>1.0027E-4</v>
      </c>
      <c r="Q42">
        <v>8.8059999999999994E-5</v>
      </c>
      <c r="R42">
        <v>3.383E-5</v>
      </c>
      <c r="S42">
        <v>3.3569999999999999E-5</v>
      </c>
    </row>
    <row r="43" spans="1:19" x14ac:dyDescent="0.35">
      <c r="A43" t="s">
        <v>326</v>
      </c>
      <c r="B43">
        <v>4.4299999999999999E-6</v>
      </c>
      <c r="C43">
        <v>3.6399999999999999E-6</v>
      </c>
      <c r="D43">
        <v>4.0280000000000001E-5</v>
      </c>
      <c r="E43">
        <v>5.93E-6</v>
      </c>
      <c r="F43">
        <v>2.7700000000000002E-6</v>
      </c>
      <c r="G43">
        <v>2.1800000000000001E-5</v>
      </c>
      <c r="H43">
        <v>1.2279999999999999E-5</v>
      </c>
      <c r="I43">
        <v>3.2979999999999999E-5</v>
      </c>
      <c r="J43">
        <v>5.4600000000000002E-6</v>
      </c>
      <c r="K43">
        <v>3.3729999999999997E-5</v>
      </c>
      <c r="L43">
        <v>2.1270000000000001E-5</v>
      </c>
      <c r="M43">
        <v>3.9669999999999998E-5</v>
      </c>
      <c r="N43">
        <v>1.0448E-4</v>
      </c>
      <c r="O43">
        <v>1.471E-5</v>
      </c>
      <c r="P43">
        <v>6.4720000000000001E-4</v>
      </c>
      <c r="Q43">
        <v>5.5504999999999997E-4</v>
      </c>
      <c r="R43">
        <v>2.1273E-4</v>
      </c>
      <c r="S43">
        <v>2.1099000000000001E-4</v>
      </c>
    </row>
    <row r="44" spans="1:19" x14ac:dyDescent="0.35">
      <c r="A44" t="s">
        <v>327</v>
      </c>
      <c r="B44">
        <v>2.056E-5</v>
      </c>
      <c r="C44">
        <v>9.5834000000000002E-4</v>
      </c>
      <c r="D44">
        <v>4.6969999999999999E-5</v>
      </c>
      <c r="E44">
        <v>7.0199999999999997E-6</v>
      </c>
      <c r="F44">
        <v>5.9000000000000003E-6</v>
      </c>
      <c r="G44">
        <v>1.825E-5</v>
      </c>
      <c r="H44">
        <v>2.3735E-4</v>
      </c>
      <c r="I44">
        <v>2.6119000000000001E-4</v>
      </c>
      <c r="J44">
        <v>1.895E-5</v>
      </c>
      <c r="K44">
        <v>1.0772000000000001E-4</v>
      </c>
      <c r="L44">
        <v>1.22E-4</v>
      </c>
      <c r="M44">
        <v>3.0609000000000002E-4</v>
      </c>
      <c r="N44">
        <v>1.0056999999999999E-4</v>
      </c>
      <c r="O44">
        <v>2.1679999999999999E-5</v>
      </c>
      <c r="P44">
        <v>3.0416499999999999E-3</v>
      </c>
      <c r="Q44">
        <v>2.3371899999999998E-3</v>
      </c>
      <c r="R44">
        <v>1.0034899999999999E-3</v>
      </c>
      <c r="S44">
        <v>9.961900000000001E-4</v>
      </c>
    </row>
    <row r="45" spans="1:19" x14ac:dyDescent="0.35">
      <c r="A45" t="s">
        <v>328</v>
      </c>
      <c r="B45">
        <v>1.7400000000000001E-6</v>
      </c>
      <c r="C45">
        <v>2.338E-5</v>
      </c>
      <c r="D45">
        <v>6.5799999999999997E-6</v>
      </c>
      <c r="E45">
        <v>5.8999999999999996E-7</v>
      </c>
      <c r="F45">
        <v>3.3999999999999997E-7</v>
      </c>
      <c r="G45">
        <v>6.5200000000000003E-6</v>
      </c>
      <c r="H45">
        <v>6.5699999999999998E-6</v>
      </c>
      <c r="I45">
        <v>1.171E-5</v>
      </c>
      <c r="J45">
        <v>3.6399999999999999E-6</v>
      </c>
      <c r="K45">
        <v>1.9470000000000002E-5</v>
      </c>
      <c r="L45">
        <v>3.5200000000000002E-6</v>
      </c>
      <c r="M45">
        <v>2.0639999999999999E-5</v>
      </c>
      <c r="N45">
        <v>1.1770000000000001E-5</v>
      </c>
      <c r="O45">
        <v>1.5099999999999999E-5</v>
      </c>
      <c r="P45">
        <v>3.0025000000000001E-4</v>
      </c>
      <c r="Q45">
        <v>2.7577E-4</v>
      </c>
      <c r="R45">
        <v>9.9290000000000007E-5</v>
      </c>
      <c r="S45">
        <v>9.8490000000000001E-5</v>
      </c>
    </row>
    <row r="46" spans="1:19" x14ac:dyDescent="0.35">
      <c r="A46" t="s">
        <v>329</v>
      </c>
      <c r="B46">
        <v>1.0300000000000001E-6</v>
      </c>
      <c r="C46">
        <v>8.4E-7</v>
      </c>
      <c r="D46">
        <v>2.2699999999999999E-6</v>
      </c>
      <c r="E46">
        <v>2.4999999999999999E-7</v>
      </c>
      <c r="F46">
        <v>5.5000000000000003E-7</v>
      </c>
      <c r="G46">
        <v>1.02E-6</v>
      </c>
      <c r="H46">
        <v>8.4E-7</v>
      </c>
      <c r="I46">
        <v>8.2999999999999999E-7</v>
      </c>
      <c r="J46">
        <v>5.8999999999999996E-7</v>
      </c>
      <c r="K46">
        <v>1.81E-6</v>
      </c>
      <c r="L46">
        <v>1.8300000000000001E-6</v>
      </c>
      <c r="M46">
        <v>1.9570000000000001E-5</v>
      </c>
      <c r="N46">
        <v>8.8999999999999995E-7</v>
      </c>
      <c r="O46">
        <v>1.1400000000000001E-6</v>
      </c>
      <c r="P46">
        <v>4.689E-5</v>
      </c>
      <c r="Q46">
        <v>7.0669999999999999E-5</v>
      </c>
      <c r="R46">
        <v>2.107E-5</v>
      </c>
      <c r="S46">
        <v>2.0869999999999998E-5</v>
      </c>
    </row>
    <row r="47" spans="1:19" x14ac:dyDescent="0.35">
      <c r="A47" t="s">
        <v>330</v>
      </c>
      <c r="B47">
        <v>5.22E-6</v>
      </c>
      <c r="C47">
        <v>1.137E-5</v>
      </c>
      <c r="D47">
        <v>1.1374000000000001E-4</v>
      </c>
      <c r="E47">
        <v>4.69E-6</v>
      </c>
      <c r="F47">
        <v>4.5800000000000002E-6</v>
      </c>
      <c r="G47">
        <v>1.1610000000000001E-5</v>
      </c>
      <c r="H47">
        <v>1.065E-5</v>
      </c>
      <c r="I47">
        <v>3.7679999999999998E-5</v>
      </c>
      <c r="J47">
        <v>4.0600000000000001E-6</v>
      </c>
      <c r="K47">
        <v>2.0299999999999999E-5</v>
      </c>
      <c r="L47">
        <v>1.3339999999999999E-5</v>
      </c>
      <c r="M47">
        <v>3.824E-5</v>
      </c>
      <c r="N47">
        <v>3.5320000000000001E-5</v>
      </c>
      <c r="O47">
        <v>6.1700000000000002E-6</v>
      </c>
      <c r="P47">
        <v>1.2216200000000001E-3</v>
      </c>
      <c r="Q47">
        <v>1.1793999999999999E-3</v>
      </c>
      <c r="R47">
        <v>3.8256999999999999E-4</v>
      </c>
      <c r="S47">
        <v>3.8007999999999998E-4</v>
      </c>
    </row>
    <row r="48" spans="1:19" x14ac:dyDescent="0.35">
      <c r="A48" t="s">
        <v>331</v>
      </c>
      <c r="B48">
        <v>1.7620000000000001E-5</v>
      </c>
      <c r="C48">
        <v>1.4899999999999999E-6</v>
      </c>
      <c r="D48">
        <v>1.8620000000000001E-5</v>
      </c>
      <c r="E48">
        <v>3.3799999999999998E-6</v>
      </c>
      <c r="F48">
        <v>5.3199999999999999E-6</v>
      </c>
      <c r="G48">
        <v>8.7199999999999995E-6</v>
      </c>
      <c r="H48">
        <v>2.7370000000000001E-5</v>
      </c>
      <c r="I48">
        <v>1.102E-5</v>
      </c>
      <c r="J48">
        <v>4.7600000000000002E-6</v>
      </c>
      <c r="K48">
        <v>1.872E-5</v>
      </c>
      <c r="L48">
        <v>1.489E-5</v>
      </c>
      <c r="M48">
        <v>6.2639999999999997E-5</v>
      </c>
      <c r="N48">
        <v>2.1034E-4</v>
      </c>
      <c r="O48">
        <v>6.7499999999999997E-6</v>
      </c>
      <c r="P48">
        <v>1.02633E-3</v>
      </c>
      <c r="Q48">
        <v>8.4940000000000005E-4</v>
      </c>
      <c r="R48">
        <v>3.1338999999999998E-4</v>
      </c>
      <c r="S48">
        <v>3.1139999999999998E-4</v>
      </c>
    </row>
    <row r="49" spans="1:19" x14ac:dyDescent="0.35">
      <c r="A49" t="s">
        <v>332</v>
      </c>
      <c r="B49">
        <v>7.6000000000000003E-7</v>
      </c>
      <c r="C49">
        <v>4.0120000000000002E-5</v>
      </c>
      <c r="D49">
        <v>1.95E-6</v>
      </c>
      <c r="E49">
        <v>1.3E-7</v>
      </c>
      <c r="F49">
        <v>1.9099999999999999E-6</v>
      </c>
      <c r="G49">
        <v>1.6199999999999999E-6</v>
      </c>
      <c r="H49">
        <v>6.7499999999999997E-6</v>
      </c>
      <c r="I49">
        <v>1.588E-5</v>
      </c>
      <c r="J49">
        <v>1.4899999999999999E-6</v>
      </c>
      <c r="K49">
        <v>1.012E-5</v>
      </c>
      <c r="L49">
        <v>1.3999999999999999E-6</v>
      </c>
      <c r="M49">
        <v>2.0700000000000001E-6</v>
      </c>
      <c r="N49">
        <v>6.0900000000000001E-6</v>
      </c>
      <c r="O49">
        <v>1.1599999999999999E-6</v>
      </c>
      <c r="P49">
        <v>1.1302E-4</v>
      </c>
      <c r="Q49">
        <v>1.8175999999999999E-4</v>
      </c>
      <c r="R49">
        <v>5.8310000000000002E-5</v>
      </c>
      <c r="S49">
        <v>5.7849999999999997E-5</v>
      </c>
    </row>
    <row r="50" spans="1:19" x14ac:dyDescent="0.35">
      <c r="A50" t="s">
        <v>333</v>
      </c>
      <c r="B50">
        <v>1.7450000000000001E-5</v>
      </c>
      <c r="C50">
        <v>2.3800000000000001E-6</v>
      </c>
      <c r="D50">
        <v>4.3420000000000001E-5</v>
      </c>
      <c r="E50">
        <v>3.8399999999999997E-6</v>
      </c>
      <c r="F50">
        <v>5.6999999999999996E-6</v>
      </c>
      <c r="G50">
        <v>4.795E-5</v>
      </c>
      <c r="H50">
        <v>1.1950000000000001E-5</v>
      </c>
      <c r="I50">
        <v>3.4050000000000001E-5</v>
      </c>
      <c r="J50">
        <v>7.1300000000000003E-6</v>
      </c>
      <c r="K50">
        <v>6.4999999999999994E-5</v>
      </c>
      <c r="L50">
        <v>6.8120000000000005E-5</v>
      </c>
      <c r="M50">
        <v>6.4319999999999994E-5</v>
      </c>
      <c r="N50">
        <v>2.4470000000000001E-5</v>
      </c>
      <c r="O50">
        <v>1.491E-5</v>
      </c>
      <c r="P50">
        <v>5.7368999999999996E-4</v>
      </c>
      <c r="Q50">
        <v>5.5606000000000004E-4</v>
      </c>
      <c r="R50">
        <v>2.1058000000000001E-4</v>
      </c>
      <c r="S50">
        <v>2.0884000000000001E-4</v>
      </c>
    </row>
    <row r="51" spans="1:19" x14ac:dyDescent="0.35">
      <c r="A51" t="s">
        <v>334</v>
      </c>
      <c r="B51">
        <v>1.5E-6</v>
      </c>
      <c r="C51">
        <v>7.9419999999999995E-5</v>
      </c>
      <c r="D51">
        <v>4.2E-7</v>
      </c>
      <c r="E51">
        <v>8.9999999999999999E-8</v>
      </c>
      <c r="F51">
        <v>5.9999999999999995E-8</v>
      </c>
      <c r="G51">
        <v>2.1E-7</v>
      </c>
      <c r="H51">
        <v>6.4400000000000002E-6</v>
      </c>
      <c r="I51">
        <v>2.9500000000000001E-6</v>
      </c>
      <c r="J51">
        <v>3.8000000000000001E-7</v>
      </c>
      <c r="K51">
        <v>1.4899999999999999E-6</v>
      </c>
      <c r="L51">
        <v>3.5999999999999999E-7</v>
      </c>
      <c r="M51">
        <v>1.0300000000000001E-6</v>
      </c>
      <c r="N51">
        <v>2.1E-7</v>
      </c>
      <c r="O51">
        <v>7.0000000000000005E-8</v>
      </c>
      <c r="P51">
        <v>5.3440000000000003E-5</v>
      </c>
      <c r="Q51">
        <v>8.3510000000000005E-5</v>
      </c>
      <c r="R51">
        <v>3.3259999999999997E-5</v>
      </c>
      <c r="S51">
        <v>3.3080000000000002E-5</v>
      </c>
    </row>
    <row r="52" spans="1:19" x14ac:dyDescent="0.35">
      <c r="A52" t="s">
        <v>165</v>
      </c>
      <c r="B52">
        <v>7.2875999999999995E-4</v>
      </c>
      <c r="C52">
        <v>4.5482999999999998E-4</v>
      </c>
      <c r="D52">
        <v>1.6097100000000001E-3</v>
      </c>
      <c r="E52">
        <v>5.4847999999999995E-4</v>
      </c>
      <c r="F52">
        <v>1.8127E-4</v>
      </c>
      <c r="G52">
        <v>5.7594999999999999E-4</v>
      </c>
      <c r="H52">
        <v>1.13827E-3</v>
      </c>
      <c r="I52">
        <v>1.2472E-3</v>
      </c>
      <c r="J52">
        <v>4.9638000000000004E-4</v>
      </c>
      <c r="K52">
        <v>2.06026E-3</v>
      </c>
      <c r="L52">
        <v>1.6904800000000001E-3</v>
      </c>
      <c r="M52">
        <v>1.9402499999999999E-3</v>
      </c>
      <c r="N52">
        <v>1.1961000000000001E-3</v>
      </c>
      <c r="O52">
        <v>5.8416000000000002E-4</v>
      </c>
      <c r="P52">
        <v>3.1644029999999997E-2</v>
      </c>
      <c r="Q52">
        <v>2.743102E-2</v>
      </c>
      <c r="R52">
        <v>9.4080899999999992E-3</v>
      </c>
      <c r="S52">
        <v>9.3943700000000008E-3</v>
      </c>
    </row>
    <row r="53" spans="1:19" x14ac:dyDescent="0.35">
      <c r="A53" t="s">
        <v>166</v>
      </c>
      <c r="B53">
        <v>3.9596999999999999E-4</v>
      </c>
      <c r="C53">
        <v>3.4759999999999999E-4</v>
      </c>
      <c r="D53">
        <v>3.4021000000000002E-4</v>
      </c>
      <c r="E53">
        <v>1.2894999999999999E-4</v>
      </c>
      <c r="F53">
        <v>1.7920000000000001E-5</v>
      </c>
      <c r="G53">
        <v>6.9179999999999998E-5</v>
      </c>
      <c r="H53">
        <v>1.5191E-4</v>
      </c>
      <c r="I53">
        <v>1.4540000000000001E-4</v>
      </c>
      <c r="J53">
        <v>5.8730000000000002E-5</v>
      </c>
      <c r="K53">
        <v>1.6336000000000001E-4</v>
      </c>
      <c r="L53">
        <v>1.2255999999999999E-4</v>
      </c>
      <c r="M53">
        <v>1.5259E-4</v>
      </c>
      <c r="N53">
        <v>2.1422999999999999E-4</v>
      </c>
      <c r="O53">
        <v>1.1029E-4</v>
      </c>
      <c r="P53">
        <v>4.7846099999999999E-3</v>
      </c>
      <c r="Q53">
        <v>4.2321399999999997E-3</v>
      </c>
      <c r="R53">
        <v>1.1142999999999999E-3</v>
      </c>
      <c r="S53">
        <v>1.1066299999999999E-3</v>
      </c>
    </row>
    <row r="54" spans="1:19" x14ac:dyDescent="0.35">
      <c r="A54" t="s">
        <v>88</v>
      </c>
      <c r="B54">
        <v>4.5989999999999998E-5</v>
      </c>
      <c r="C54">
        <v>1.2473000000000001E-4</v>
      </c>
      <c r="D54">
        <v>5.0729999999999997E-5</v>
      </c>
      <c r="E54">
        <v>8.4200000000000007E-6</v>
      </c>
      <c r="F54">
        <v>9.1500000000000005E-6</v>
      </c>
      <c r="G54">
        <v>3.5219999999999998E-5</v>
      </c>
      <c r="H54">
        <v>6.2020000000000006E-5</v>
      </c>
      <c r="I54">
        <v>3.2820000000000001E-5</v>
      </c>
      <c r="J54">
        <v>1.428E-5</v>
      </c>
      <c r="K54">
        <v>7.0419999999999993E-5</v>
      </c>
      <c r="L54">
        <v>4.1289999999999999E-5</v>
      </c>
      <c r="M54">
        <v>9.7520000000000001E-5</v>
      </c>
      <c r="N54">
        <v>3.4199999999999998E-5</v>
      </c>
      <c r="O54">
        <v>5.3789999999999998E-5</v>
      </c>
      <c r="P54">
        <v>3.9610899999999996E-3</v>
      </c>
      <c r="Q54">
        <v>3.3954200000000001E-3</v>
      </c>
      <c r="R54">
        <v>1.04813E-3</v>
      </c>
      <c r="S54">
        <v>1.0454399999999999E-3</v>
      </c>
    </row>
    <row r="55" spans="1:19" x14ac:dyDescent="0.35">
      <c r="A55" t="s">
        <v>149</v>
      </c>
      <c r="B55">
        <v>1.5317900000000001E-3</v>
      </c>
      <c r="C55">
        <v>1.1220500000000001E-3</v>
      </c>
      <c r="D55">
        <v>8.1747999999999999E-4</v>
      </c>
      <c r="E55">
        <v>6.9351999999999999E-4</v>
      </c>
      <c r="F55">
        <v>1.3165E-4</v>
      </c>
      <c r="G55">
        <v>1.3569999999999999E-4</v>
      </c>
      <c r="H55">
        <v>6.6029999999999995E-4</v>
      </c>
      <c r="I55">
        <v>5.2492999999999995E-4</v>
      </c>
      <c r="J55">
        <v>4.9102E-4</v>
      </c>
      <c r="K55">
        <v>1.30835E-3</v>
      </c>
      <c r="L55">
        <v>1.0252799999999999E-3</v>
      </c>
      <c r="M55">
        <v>1.6965699999999999E-3</v>
      </c>
      <c r="N55">
        <v>8.7416000000000002E-4</v>
      </c>
      <c r="O55">
        <v>8.6360000000000007E-5</v>
      </c>
      <c r="P55">
        <v>7.9426900000000005E-3</v>
      </c>
      <c r="Q55">
        <v>1.2834689999999999E-2</v>
      </c>
      <c r="R55">
        <v>3.3916200000000001E-3</v>
      </c>
      <c r="S55">
        <v>3.3791899999999998E-3</v>
      </c>
    </row>
    <row r="56" spans="1:19" x14ac:dyDescent="0.35">
      <c r="A56" t="s">
        <v>167</v>
      </c>
      <c r="B56">
        <v>6.3918000000000004E-4</v>
      </c>
      <c r="C56">
        <v>1.7547E-4</v>
      </c>
      <c r="D56">
        <v>1.4683E-4</v>
      </c>
      <c r="E56">
        <v>1.6479999999999999E-4</v>
      </c>
      <c r="F56">
        <v>1.4080000000000001E-5</v>
      </c>
      <c r="G56">
        <v>2.387E-5</v>
      </c>
      <c r="H56">
        <v>1.2506999999999999E-4</v>
      </c>
      <c r="I56">
        <v>9.4829999999999998E-5</v>
      </c>
      <c r="J56">
        <v>4.969E-5</v>
      </c>
      <c r="K56">
        <v>1.4286E-4</v>
      </c>
      <c r="L56">
        <v>8.4900000000000004E-5</v>
      </c>
      <c r="M56">
        <v>1.1742E-4</v>
      </c>
      <c r="N56">
        <v>6.6089999999999999E-5</v>
      </c>
      <c r="O56">
        <v>6.3380000000000006E-5</v>
      </c>
      <c r="P56">
        <v>2.17577E-3</v>
      </c>
      <c r="Q56">
        <v>3.07808E-3</v>
      </c>
      <c r="R56">
        <v>5.2541000000000003E-4</v>
      </c>
      <c r="S56">
        <v>5.2019999999999996E-4</v>
      </c>
    </row>
    <row r="57" spans="1:19" x14ac:dyDescent="0.35">
      <c r="A57" t="s">
        <v>168</v>
      </c>
      <c r="B57">
        <v>1.6338999999999999E-4</v>
      </c>
      <c r="C57">
        <v>1.5543999999999999E-4</v>
      </c>
      <c r="D57">
        <v>6.9645999999999998E-4</v>
      </c>
      <c r="E57">
        <v>1.8436E-4</v>
      </c>
      <c r="F57">
        <v>4.6499999999999999E-5</v>
      </c>
      <c r="G57">
        <v>5.4914999999999999E-4</v>
      </c>
      <c r="H57">
        <v>7.4069000000000001E-4</v>
      </c>
      <c r="I57">
        <v>4.5166999999999999E-4</v>
      </c>
      <c r="J57">
        <v>2.5403999999999997E-4</v>
      </c>
      <c r="K57">
        <v>1.14595E-3</v>
      </c>
      <c r="L57">
        <v>1.1201E-3</v>
      </c>
      <c r="M57">
        <v>2.1608999999999999E-3</v>
      </c>
      <c r="N57">
        <v>1.0219199999999999E-3</v>
      </c>
      <c r="O57">
        <v>1.4310000000000001E-4</v>
      </c>
      <c r="P57">
        <v>2.2048749999999999E-2</v>
      </c>
      <c r="Q57">
        <v>2.7895449999999999E-2</v>
      </c>
      <c r="R57">
        <v>8.8194699999999994E-3</v>
      </c>
      <c r="S57">
        <v>8.8046500000000007E-3</v>
      </c>
    </row>
    <row r="58" spans="1:19" x14ac:dyDescent="0.35">
      <c r="A58" t="s">
        <v>169</v>
      </c>
      <c r="B58">
        <v>2.0440000000000001E-5</v>
      </c>
      <c r="C58">
        <v>6.3500000000000002E-6</v>
      </c>
      <c r="D58">
        <v>4.5510000000000003E-5</v>
      </c>
      <c r="E58">
        <v>8.92E-5</v>
      </c>
      <c r="F58">
        <v>4.0099999999999997E-6</v>
      </c>
      <c r="G58">
        <v>4.6249999999999999E-5</v>
      </c>
      <c r="H58">
        <v>1.2672000000000001E-4</v>
      </c>
      <c r="I58">
        <v>2.0165999999999999E-4</v>
      </c>
      <c r="J58">
        <v>1.225E-5</v>
      </c>
      <c r="K58">
        <v>2.0274E-4</v>
      </c>
      <c r="L58">
        <v>2.1295999999999999E-4</v>
      </c>
      <c r="M58">
        <v>7.6621000000000002E-4</v>
      </c>
      <c r="N58">
        <v>2.7782000000000002E-4</v>
      </c>
      <c r="O58">
        <v>2.3519999999999998E-5</v>
      </c>
      <c r="P58">
        <v>1.84954E-3</v>
      </c>
      <c r="Q58">
        <v>1.62637E-3</v>
      </c>
      <c r="R58">
        <v>6.0957999999999997E-4</v>
      </c>
      <c r="S58">
        <v>6.0300999999999996E-4</v>
      </c>
    </row>
    <row r="59" spans="1:19" x14ac:dyDescent="0.35">
      <c r="A59" t="s">
        <v>89</v>
      </c>
      <c r="B59">
        <v>2.069E-5</v>
      </c>
      <c r="C59">
        <v>5.6889999999999999E-5</v>
      </c>
      <c r="D59">
        <v>4.9669999999999997E-5</v>
      </c>
      <c r="E59">
        <v>1.3709999999999999E-5</v>
      </c>
      <c r="F59">
        <v>9.9000000000000005E-7</v>
      </c>
      <c r="G59">
        <v>5.57E-6</v>
      </c>
      <c r="H59">
        <v>1.9470000000000002E-5</v>
      </c>
      <c r="I59">
        <v>3.4839999999999998E-5</v>
      </c>
      <c r="J59">
        <v>1.279E-5</v>
      </c>
      <c r="K59">
        <v>2.2929999999999999E-5</v>
      </c>
      <c r="L59">
        <v>2.4870000000000001E-5</v>
      </c>
      <c r="M59">
        <v>6.5939999999999995E-5</v>
      </c>
      <c r="N59">
        <v>4.0330000000000002E-5</v>
      </c>
      <c r="O59">
        <v>1.6379999999999999E-5</v>
      </c>
      <c r="P59">
        <v>1.5740000000000001E-3</v>
      </c>
      <c r="Q59">
        <v>7.6909000000000005E-4</v>
      </c>
      <c r="R59">
        <v>2.5784000000000001E-4</v>
      </c>
      <c r="S59">
        <v>2.5556999999999999E-4</v>
      </c>
    </row>
    <row r="60" spans="1:19" x14ac:dyDescent="0.35">
      <c r="A60" t="s">
        <v>170</v>
      </c>
      <c r="B60">
        <v>1.6099700000000001E-3</v>
      </c>
      <c r="C60">
        <v>6.6170200000000004E-3</v>
      </c>
      <c r="D60">
        <v>7.9339999999999999E-4</v>
      </c>
      <c r="E60">
        <v>5.5535999999999997E-4</v>
      </c>
      <c r="F60">
        <v>8.4610000000000005E-5</v>
      </c>
      <c r="G60">
        <v>1.9600999999999999E-4</v>
      </c>
      <c r="H60">
        <v>6.2036999999999997E-4</v>
      </c>
      <c r="I60">
        <v>4.4841999999999999E-4</v>
      </c>
      <c r="J60">
        <v>3.7572000000000001E-4</v>
      </c>
      <c r="K60">
        <v>7.8766000000000003E-4</v>
      </c>
      <c r="L60">
        <v>4.7668999999999999E-4</v>
      </c>
      <c r="M60">
        <v>1.0596500000000001E-3</v>
      </c>
      <c r="N60">
        <v>2.7688000000000002E-4</v>
      </c>
      <c r="O60">
        <v>1.5901000000000001E-4</v>
      </c>
      <c r="P60">
        <v>1.3159509999999999E-2</v>
      </c>
      <c r="Q60">
        <v>1.7452570000000001E-2</v>
      </c>
      <c r="R60">
        <v>4.6596299999999997E-3</v>
      </c>
      <c r="S60">
        <v>4.6358500000000004E-3</v>
      </c>
    </row>
    <row r="61" spans="1:19" x14ac:dyDescent="0.35">
      <c r="A61" t="s">
        <v>90</v>
      </c>
      <c r="B61">
        <v>5.7875999999999999E-4</v>
      </c>
      <c r="C61">
        <v>2.2430200000000001E-3</v>
      </c>
      <c r="D61">
        <v>1.2801100000000001E-3</v>
      </c>
      <c r="E61">
        <v>2.4792999999999999E-4</v>
      </c>
      <c r="F61">
        <v>1.1534E-4</v>
      </c>
      <c r="G61">
        <v>5.7457000000000005E-4</v>
      </c>
      <c r="H61">
        <v>1.2618799999999999E-3</v>
      </c>
      <c r="I61">
        <v>1.9675700000000001E-3</v>
      </c>
      <c r="J61">
        <v>2.0387000000000001E-4</v>
      </c>
      <c r="K61">
        <v>1.4351800000000001E-3</v>
      </c>
      <c r="L61">
        <v>1.1108699999999999E-3</v>
      </c>
      <c r="M61">
        <v>3.7867700000000001E-3</v>
      </c>
      <c r="N61">
        <v>1.7101200000000001E-3</v>
      </c>
      <c r="O61">
        <v>6.1868999999999997E-4</v>
      </c>
      <c r="P61">
        <v>3.9955379999999999E-2</v>
      </c>
      <c r="Q61">
        <v>3.4187389999999998E-2</v>
      </c>
      <c r="R61">
        <v>1.248959E-2</v>
      </c>
      <c r="S61">
        <v>1.240135E-2</v>
      </c>
    </row>
    <row r="68" spans="1:20" x14ac:dyDescent="0.35">
      <c r="S68" t="s">
        <v>335</v>
      </c>
      <c r="T68" t="s">
        <v>335</v>
      </c>
    </row>
    <row r="69" spans="1:20" x14ac:dyDescent="0.35">
      <c r="A69" t="str">
        <f>A1</f>
        <v>isocode</v>
      </c>
      <c r="B69" t="str">
        <f>B1</f>
        <v>Agriculture</v>
      </c>
      <c r="C69" t="str">
        <f t="shared" ref="C69:S69" si="0">C1</f>
        <v>Mining</v>
      </c>
      <c r="D69" t="str">
        <f t="shared" si="0"/>
        <v>Food</v>
      </c>
      <c r="E69" t="str">
        <f t="shared" si="0"/>
        <v>Textiles</v>
      </c>
      <c r="F69" t="str">
        <f t="shared" si="0"/>
        <v>Wood</v>
      </c>
      <c r="G69" t="str">
        <f t="shared" si="0"/>
        <v>Paper &amp; printing</v>
      </c>
      <c r="H69" t="str">
        <f t="shared" si="0"/>
        <v>Refined products</v>
      </c>
      <c r="I69" t="str">
        <f t="shared" si="0"/>
        <v>Chemicals</v>
      </c>
      <c r="J69" t="str">
        <f t="shared" si="0"/>
        <v>Non-metallic minerals</v>
      </c>
      <c r="K69" t="str">
        <f t="shared" si="0"/>
        <v>Metals</v>
      </c>
      <c r="L69" t="str">
        <f t="shared" si="0"/>
        <v>Machines n.e.c</v>
      </c>
      <c r="M69" t="str">
        <f t="shared" si="0"/>
        <v>Computers and electronics</v>
      </c>
      <c r="N69" t="str">
        <f t="shared" si="0"/>
        <v>Transport equipment</v>
      </c>
      <c r="O69" t="str">
        <f t="shared" si="0"/>
        <v>Furniture &amp; other</v>
      </c>
      <c r="P69" t="str">
        <f t="shared" si="0"/>
        <v>Tradable services</v>
      </c>
      <c r="Q69" t="str">
        <f t="shared" si="0"/>
        <v>Nontradable services</v>
      </c>
      <c r="R69" t="str">
        <f t="shared" si="0"/>
        <v>Consumption</v>
      </c>
      <c r="S69" t="str">
        <f t="shared" si="0"/>
        <v>Real Factor Income</v>
      </c>
      <c r="T69" t="s">
        <v>336</v>
      </c>
    </row>
    <row r="70" spans="1:20" x14ac:dyDescent="0.35">
      <c r="A70" t="str">
        <f t="shared" ref="A70:A129" si="1">A2</f>
        <v>AL</v>
      </c>
      <c r="B70">
        <f>100*(LN(B2)-LN(Results_2025_01!B2))</f>
        <v>1.422948910396471</v>
      </c>
      <c r="C70">
        <f>100*(LN(C2)-LN(Results_2025_01!C2))</f>
        <v>0.98007971704276997</v>
      </c>
      <c r="D70">
        <f>100*(LN(D2)-LN(Results_2025_01!D2))</f>
        <v>0</v>
      </c>
      <c r="E70">
        <f>100*(LN(E2)-LN(Results_2025_01!E2))</f>
        <v>3.6831358531143721</v>
      </c>
      <c r="F70">
        <f>100*(LN(F2)-LN(Results_2025_01!F2))</f>
        <v>1.1806512586989726</v>
      </c>
      <c r="G70">
        <f>100*(LN(G2)-LN(Results_2025_01!G2))</f>
        <v>-0.14398850579873113</v>
      </c>
      <c r="H70">
        <f>100*(LN(H2)-LN(Results_2025_01!H2))</f>
        <v>2.8953043608058948</v>
      </c>
      <c r="I70">
        <f>100*(LN(I2)-LN(Results_2025_01!I2))</f>
        <v>-0.82850515341057474</v>
      </c>
      <c r="J70">
        <f>100*(LN(J2)-LN(Results_2025_01!J2))</f>
        <v>2.5409715525368526</v>
      </c>
      <c r="K70">
        <f>100*(LN(K2)-LN(Results_2025_01!K2))</f>
        <v>1.5636423769755936</v>
      </c>
      <c r="L70">
        <f>100*(LN(L2)-LN(Results_2025_01!L2))</f>
        <v>-2.1172279926055637</v>
      </c>
      <c r="M70">
        <f>100*(LN(M2)-LN(Results_2025_01!M2))</f>
        <v>-1.3064656146424269</v>
      </c>
      <c r="N70">
        <f>100*(LN(N2)-LN(Results_2025_01!N2))</f>
        <v>-3.4304408062830305</v>
      </c>
      <c r="O70">
        <f>100*(LN(O2)-LN(Results_2025_01!O2))</f>
        <v>0</v>
      </c>
      <c r="P70">
        <f>100*(LN(P2)-LN(Results_2025_01!P2))</f>
        <v>2.6831591517506581E-3</v>
      </c>
      <c r="Q70">
        <f>100*(LN(Q2)-LN(Results_2025_01!Q2))</f>
        <v>0.12925211834078354</v>
      </c>
      <c r="R70">
        <f>100*(LN(R2)-LN(Results_2025_01!R2))</f>
        <v>0.69743316859653959</v>
      </c>
      <c r="S70">
        <f>100*(Results_2025_01!S2/Results_2025_01!R2)*(LN(S2)-LN(Results_2025_01!S2))</f>
        <v>9.5082757356884359E-2</v>
      </c>
      <c r="T70">
        <f t="shared" ref="T70:T128" si="2">R70-S70</f>
        <v>0.60235041123965527</v>
      </c>
    </row>
    <row r="71" spans="1:20" x14ac:dyDescent="0.35">
      <c r="A71" t="str">
        <f t="shared" si="1"/>
        <v>AK</v>
      </c>
      <c r="B71">
        <f>100*(LN(B3)-LN(Results_2025_01!B3))</f>
        <v>-1.2820688429060922</v>
      </c>
      <c r="C71">
        <f>100*(LN(C3)-LN(Results_2025_01!C3))</f>
        <v>0.23512298801424691</v>
      </c>
      <c r="D71">
        <f>100*(LN(D3)-LN(Results_2025_01!D3))</f>
        <v>0.26075634070803488</v>
      </c>
      <c r="E71">
        <f>100*(LN(E3)-LN(Results_2025_01!E3))</f>
        <v>0</v>
      </c>
      <c r="F71">
        <f>100*(LN(F3)-LN(Results_2025_01!F3))</f>
        <v>0</v>
      </c>
      <c r="G71">
        <f>100*(LN(G3)-LN(Results_2025_01!G3))</f>
        <v>0</v>
      </c>
      <c r="H71">
        <f>100*(LN(H3)-LN(Results_2025_01!H3))</f>
        <v>3.1010236742559982</v>
      </c>
      <c r="I71">
        <f>100*(LN(I3)-LN(Results_2025_01!I3))</f>
        <v>0</v>
      </c>
      <c r="J71">
        <f>100*(LN(J3)-LN(Results_2025_01!J3))</f>
        <v>0</v>
      </c>
      <c r="K71">
        <f>100*(LN(K3)-LN(Results_2025_01!K3))</f>
        <v>0</v>
      </c>
      <c r="L71">
        <f>100*(LN(L3)-LN(Results_2025_01!L3))</f>
        <v>0</v>
      </c>
      <c r="M71">
        <f>100*(LN(M3)-LN(Results_2025_01!M3))</f>
        <v>-5.4067221270274857</v>
      </c>
      <c r="N71">
        <f>100*(LN(N3)-LN(Results_2025_01!N3))</f>
        <v>-11.778303565638382</v>
      </c>
      <c r="O71">
        <f>100*(LN(O3)-LN(Results_2025_01!O3))</f>
        <v>0</v>
      </c>
      <c r="P71">
        <f>100*(LN(P3)-LN(Results_2025_01!P3))</f>
        <v>0</v>
      </c>
      <c r="Q71">
        <f>100*(LN(Q3)-LN(Results_2025_01!Q3))</f>
        <v>3.4529194777022099E-2</v>
      </c>
      <c r="R71">
        <f>100*(LN(R3)-LN(Results_2025_01!R3))</f>
        <v>0.42145656254195529</v>
      </c>
      <c r="S71">
        <f>100*(Results_2025_01!S3/Results_2025_01!R3)*(LN(S3)-LN(Results_2025_01!S3))</f>
        <v>9.5941621768632121E-2</v>
      </c>
      <c r="T71">
        <f t="shared" si="2"/>
        <v>0.32551494077332316</v>
      </c>
    </row>
    <row r="72" spans="1:20" x14ac:dyDescent="0.35">
      <c r="A72" t="str">
        <f t="shared" si="1"/>
        <v>AZ</v>
      </c>
      <c r="B72">
        <f>100*(LN(B4)-LN(Results_2025_01!B4))</f>
        <v>0.20554991820951329</v>
      </c>
      <c r="C72">
        <f>100*(LN(C4)-LN(Results_2025_01!C4))</f>
        <v>-0.19610596003225567</v>
      </c>
      <c r="D72">
        <f>100*(LN(D4)-LN(Results_2025_01!D4))</f>
        <v>0.23446669592530611</v>
      </c>
      <c r="E72">
        <f>100*(LN(E4)-LN(Results_2025_01!E4))</f>
        <v>3.3901551675681318</v>
      </c>
      <c r="F72">
        <f>100*(LN(F4)-LN(Results_2025_01!F4))</f>
        <v>1.1049836186584727</v>
      </c>
      <c r="G72">
        <f>100*(LN(G4)-LN(Results_2025_01!G4))</f>
        <v>-1.0416760858255714</v>
      </c>
      <c r="H72">
        <f>100*(LN(H4)-LN(Results_2025_01!H4))</f>
        <v>0.94340322333597015</v>
      </c>
      <c r="I72">
        <f>100*(LN(I4)-LN(Results_2025_01!I4))</f>
        <v>-0.84388686458645168</v>
      </c>
      <c r="J72">
        <f>100*(LN(J4)-LN(Results_2025_01!J4))</f>
        <v>2.6491615446976979</v>
      </c>
      <c r="K72">
        <f>100*(LN(K4)-LN(Results_2025_01!K4))</f>
        <v>2.3836448154510137</v>
      </c>
      <c r="L72">
        <f>100*(LN(L4)-LN(Results_2025_01!L4))</f>
        <v>-5.0920090427256426</v>
      </c>
      <c r="M72">
        <f>100*(LN(M4)-LN(Results_2025_01!M4))</f>
        <v>-0.94155266002431404</v>
      </c>
      <c r="N72">
        <f>100*(LN(N4)-LN(Results_2025_01!N4))</f>
        <v>-1.6324595564586986</v>
      </c>
      <c r="O72">
        <f>100*(LN(O4)-LN(Results_2025_01!O4))</f>
        <v>-0.32310205814454207</v>
      </c>
      <c r="P72">
        <f>100*(LN(P4)-LN(Results_2025_01!P4))</f>
        <v>-0.11265793418138159</v>
      </c>
      <c r="Q72">
        <f>100*(LN(Q4)-LN(Results_2025_01!Q4))</f>
        <v>-7.0800971418982783E-3</v>
      </c>
      <c r="R72">
        <f>100*(LN(R4)-LN(Results_2025_01!R4))</f>
        <v>0.20989119603704864</v>
      </c>
      <c r="S72">
        <f>100*(Results_2025_01!S4/Results_2025_01!R4)*(LN(S4)-LN(Results_2025_01!S4))</f>
        <v>-0.32005749475220108</v>
      </c>
      <c r="T72">
        <f t="shared" si="2"/>
        <v>0.52994869078924967</v>
      </c>
    </row>
    <row r="73" spans="1:20" x14ac:dyDescent="0.35">
      <c r="A73" t="str">
        <f t="shared" si="1"/>
        <v>AR</v>
      </c>
      <c r="B73">
        <f>100*(LN(B5)-LN(Results_2025_01!B5))</f>
        <v>1.5836381262902322</v>
      </c>
      <c r="C73">
        <f>100*(LN(C5)-LN(Results_2025_01!C5))</f>
        <v>0.74627212015894173</v>
      </c>
      <c r="D73">
        <f>100*(LN(D5)-LN(Results_2025_01!D5))</f>
        <v>-0.15818616533458396</v>
      </c>
      <c r="E73">
        <f>100*(LN(E5)-LN(Results_2025_01!E5))</f>
        <v>3.9220713153280684</v>
      </c>
      <c r="F73">
        <f>100*(LN(F5)-LN(Results_2025_01!F5))</f>
        <v>1.5544354437800223</v>
      </c>
      <c r="G73">
        <f>100*(LN(G5)-LN(Results_2025_01!G5))</f>
        <v>0.31031832505146184</v>
      </c>
      <c r="H73">
        <f>100*(LN(H5)-LN(Results_2025_01!H5))</f>
        <v>1.5020501924723817</v>
      </c>
      <c r="I73">
        <f>100*(LN(I5)-LN(Results_2025_01!I5))</f>
        <v>-1.4242356715543636</v>
      </c>
      <c r="J73">
        <f>100*(LN(J5)-LN(Results_2025_01!J5))</f>
        <v>2.8655255760376974</v>
      </c>
      <c r="K73">
        <f>100*(LN(K5)-LN(Results_2025_01!K5))</f>
        <v>2.7146601551937266</v>
      </c>
      <c r="L73">
        <f>100*(LN(L5)-LN(Results_2025_01!L5))</f>
        <v>-0.84034107963795179</v>
      </c>
      <c r="M73">
        <f>100*(LN(M5)-LN(Results_2025_01!M5))</f>
        <v>-0.903097489053728</v>
      </c>
      <c r="N73">
        <f>100*(LN(N5)-LN(Results_2025_01!N5))</f>
        <v>-5.2608218968860143</v>
      </c>
      <c r="O73">
        <f>100*(LN(O5)-LN(Results_2025_01!O5))</f>
        <v>0</v>
      </c>
      <c r="P73">
        <f>100*(LN(P5)-LN(Results_2025_01!P5))</f>
        <v>4.5025685867372545E-2</v>
      </c>
      <c r="Q73">
        <f>100*(LN(Q5)-LN(Results_2025_01!Q5))</f>
        <v>0.16728006577260146</v>
      </c>
      <c r="R73">
        <f>100*(LN(R5)-LN(Results_2025_01!R5))</f>
        <v>0.82200173407755983</v>
      </c>
      <c r="S73">
        <f>100*(Results_2025_01!S5/Results_2025_01!R5)*(LN(S5)-LN(Results_2025_01!S5))</f>
        <v>0.18583004075529377</v>
      </c>
      <c r="T73">
        <f t="shared" si="2"/>
        <v>0.63617169332226609</v>
      </c>
    </row>
    <row r="74" spans="1:20" x14ac:dyDescent="0.35">
      <c r="A74" t="str">
        <f t="shared" si="1"/>
        <v>CA</v>
      </c>
      <c r="B74">
        <f>100*(LN(B6)-LN(Results_2025_01!B6))</f>
        <v>-1.1546916844832111</v>
      </c>
      <c r="C74">
        <f>100*(LN(C6)-LN(Results_2025_01!C6))</f>
        <v>0.74921294264189697</v>
      </c>
      <c r="D74">
        <f>100*(LN(D6)-LN(Results_2025_01!D6))</f>
        <v>-0.24580908104745447</v>
      </c>
      <c r="E74">
        <f>100*(LN(E6)-LN(Results_2025_01!E6))</f>
        <v>1.8967902706810591</v>
      </c>
      <c r="F74">
        <f>100*(LN(F6)-LN(Results_2025_01!F6))</f>
        <v>0.95694510161514756</v>
      </c>
      <c r="G74">
        <f>100*(LN(G6)-LN(Results_2025_01!G6))</f>
        <v>-1.0399950290011617</v>
      </c>
      <c r="H74">
        <f>100*(LN(H6)-LN(Results_2025_01!H6))</f>
        <v>2.9733852791546056</v>
      </c>
      <c r="I74">
        <f>100*(LN(I6)-LN(Results_2025_01!I6))</f>
        <v>-0.93820206511896487</v>
      </c>
      <c r="J74">
        <f>100*(LN(J6)-LN(Results_2025_01!J6))</f>
        <v>1.8349138668195764</v>
      </c>
      <c r="K74">
        <f>100*(LN(K6)-LN(Results_2025_01!K6))</f>
        <v>1.7611392502322687</v>
      </c>
      <c r="L74">
        <f>100*(LN(L6)-LN(Results_2025_01!L6))</f>
        <v>-3.7063016314473174</v>
      </c>
      <c r="M74">
        <f>100*(LN(M6)-LN(Results_2025_01!M6))</f>
        <v>-1.5412691168511294</v>
      </c>
      <c r="N74">
        <f>100*(LN(N6)-LN(Results_2025_01!N6))</f>
        <v>-2.4106387062360568</v>
      </c>
      <c r="O74">
        <f>100*(LN(O6)-LN(Results_2025_01!O6))</f>
        <v>-1.8584651120827189</v>
      </c>
      <c r="P74">
        <f>100*(LN(P6)-LN(Results_2025_01!P6))</f>
        <v>-0.37415569956413819</v>
      </c>
      <c r="Q74">
        <f>100*(LN(Q6)-LN(Results_2025_01!Q6))</f>
        <v>-0.18980961473040736</v>
      </c>
      <c r="R74">
        <f>100*(LN(R6)-LN(Results_2025_01!R6))</f>
        <v>-0.10585788952734987</v>
      </c>
      <c r="S74">
        <f>100*(Results_2025_01!S6/Results_2025_01!R6)*(LN(S6)-LN(Results_2025_01!S6))</f>
        <v>-0.56381564356487868</v>
      </c>
      <c r="T74">
        <f t="shared" si="2"/>
        <v>0.45795775403752881</v>
      </c>
    </row>
    <row r="75" spans="1:20" x14ac:dyDescent="0.35">
      <c r="A75" t="str">
        <f t="shared" si="1"/>
        <v>CO</v>
      </c>
      <c r="B75">
        <f>100*(LN(B7)-LN(Results_2025_01!B7))</f>
        <v>0.94340322333597015</v>
      </c>
      <c r="C75">
        <f>100*(LN(C7)-LN(Results_2025_01!C7))</f>
        <v>1.2206286252691712E-2</v>
      </c>
      <c r="D75">
        <f>100*(LN(D7)-LN(Results_2025_01!D7))</f>
        <v>-0.3374106954757039</v>
      </c>
      <c r="E75">
        <f>100*(LN(E7)-LN(Results_2025_01!E7))</f>
        <v>1.503787736454143</v>
      </c>
      <c r="F75">
        <f>100*(LN(F7)-LN(Results_2025_01!F7))</f>
        <v>0</v>
      </c>
      <c r="G75">
        <f>100*(LN(G7)-LN(Results_2025_01!G7))</f>
        <v>-1.0810916104215806</v>
      </c>
      <c r="H75">
        <f>100*(LN(H7)-LN(Results_2025_01!H7))</f>
        <v>0.47003611803315692</v>
      </c>
      <c r="I75">
        <f>100*(LN(I7)-LN(Results_2025_01!I7))</f>
        <v>-0.61967665375117775</v>
      </c>
      <c r="J75">
        <f>100*(LN(J7)-LN(Results_2025_01!J7))</f>
        <v>2.0672570804718404</v>
      </c>
      <c r="K75">
        <f>100*(LN(K7)-LN(Results_2025_01!K7))</f>
        <v>2.5919377552074963</v>
      </c>
      <c r="L75">
        <f>100*(LN(L7)-LN(Results_2025_01!L7))</f>
        <v>-1.3986241974739855</v>
      </c>
      <c r="M75">
        <f>100*(LN(M7)-LN(Results_2025_01!M7))</f>
        <v>-0.83354245790143722</v>
      </c>
      <c r="N75">
        <f>100*(LN(N7)-LN(Results_2025_01!N7))</f>
        <v>-1.1263192278711642</v>
      </c>
      <c r="O75">
        <f>100*(LN(O7)-LN(Results_2025_01!O7))</f>
        <v>-0.16934805063328895</v>
      </c>
      <c r="P75">
        <f>100*(LN(P7)-LN(Results_2025_01!P7))</f>
        <v>-0.13129325725840246</v>
      </c>
      <c r="Q75">
        <f>100*(LN(Q7)-LN(Results_2025_01!Q7))</f>
        <v>5.9905349565347876E-3</v>
      </c>
      <c r="R75">
        <f>100*(LN(R7)-LN(Results_2025_01!R7))</f>
        <v>0.23540302602107488</v>
      </c>
      <c r="S75">
        <f>100*(Results_2025_01!S7/Results_2025_01!R7)*(LN(S7)-LN(Results_2025_01!S7))</f>
        <v>-0.2401776478695575</v>
      </c>
      <c r="T75">
        <f t="shared" si="2"/>
        <v>0.47558067389063241</v>
      </c>
    </row>
    <row r="76" spans="1:20" x14ac:dyDescent="0.35">
      <c r="A76" t="str">
        <f t="shared" si="1"/>
        <v>CT</v>
      </c>
      <c r="B76">
        <f>100*(LN(B8)-LN(Results_2025_01!B8))</f>
        <v>1.4388737452099676</v>
      </c>
      <c r="C76">
        <f>100*(LN(C8)-LN(Results_2025_01!C8))</f>
        <v>0</v>
      </c>
      <c r="D76">
        <f>100*(LN(D8)-LN(Results_2025_01!D8))</f>
        <v>-0.60150557297617979</v>
      </c>
      <c r="E76">
        <f>100*(LN(E8)-LN(Results_2025_01!E8))</f>
        <v>2.0202707317519497</v>
      </c>
      <c r="F76">
        <f>100*(LN(F8)-LN(Results_2025_01!F8))</f>
        <v>0</v>
      </c>
      <c r="G76">
        <f>100*(LN(G8)-LN(Results_2025_01!G8))</f>
        <v>-1.6682499959935981</v>
      </c>
      <c r="H76">
        <f>100*(LN(H8)-LN(Results_2025_01!H8))</f>
        <v>1.7544309650908474</v>
      </c>
      <c r="I76">
        <f>100*(LN(I8)-LN(Results_2025_01!I8))</f>
        <v>-0.50267149514517939</v>
      </c>
      <c r="J76">
        <f>100*(LN(J8)-LN(Results_2025_01!J8))</f>
        <v>1.5384918839478345</v>
      </c>
      <c r="K76">
        <f>100*(LN(K8)-LN(Results_2025_01!K8))</f>
        <v>2.1697454423080131</v>
      </c>
      <c r="L76">
        <f>100*(LN(L8)-LN(Results_2025_01!L8))</f>
        <v>-2.2419818115695378</v>
      </c>
      <c r="M76">
        <f>100*(LN(M8)-LN(Results_2025_01!M8))</f>
        <v>-1.2981814684225768</v>
      </c>
      <c r="N76">
        <f>100*(LN(N8)-LN(Results_2025_01!N8))</f>
        <v>-2.4125384119940918</v>
      </c>
      <c r="O76">
        <f>100*(LN(O8)-LN(Results_2025_01!O8))</f>
        <v>-0.30698412442884404</v>
      </c>
      <c r="P76">
        <f>100*(LN(P8)-LN(Results_2025_01!P8))</f>
        <v>-0.22728917214918098</v>
      </c>
      <c r="Q76">
        <f>100*(LN(Q8)-LN(Results_2025_01!Q8))</f>
        <v>-0.14442283659468202</v>
      </c>
      <c r="R76">
        <f>100*(LN(R8)-LN(Results_2025_01!R8))</f>
        <v>-0.14379573569858195</v>
      </c>
      <c r="S76">
        <f>100*(Results_2025_01!S8/Results_2025_01!R8)*(LN(S8)-LN(Results_2025_01!S8))</f>
        <v>-0.531587998431024</v>
      </c>
      <c r="T76">
        <f t="shared" si="2"/>
        <v>0.38779226273244205</v>
      </c>
    </row>
    <row r="77" spans="1:20" x14ac:dyDescent="0.35">
      <c r="A77" t="str">
        <f t="shared" si="1"/>
        <v>DE</v>
      </c>
      <c r="B77">
        <f>100*(LN(B9)-LN(Results_2025_01!B9))</f>
        <v>-1.6129381929882669</v>
      </c>
      <c r="C77">
        <f>100*(LN(C9)-LN(Results_2025_01!C9))</f>
        <v>0</v>
      </c>
      <c r="D77">
        <f>100*(LN(D9)-LN(Results_2025_01!D9))</f>
        <v>-2.1978906718775448</v>
      </c>
      <c r="E77">
        <f>100*(LN(E9)-LN(Results_2025_01!E9))</f>
        <v>2.1978906718775448</v>
      </c>
      <c r="F77">
        <f>100*(LN(F9)-LN(Results_2025_01!F9))</f>
        <v>0</v>
      </c>
      <c r="G77">
        <f>100*(LN(G9)-LN(Results_2025_01!G9))</f>
        <v>-0.56980211146377968</v>
      </c>
      <c r="H77">
        <f>100*(LN(H9)-LN(Results_2025_01!H9))</f>
        <v>3.3901551675679542</v>
      </c>
      <c r="I77">
        <f>100*(LN(I9)-LN(Results_2025_01!I9))</f>
        <v>-3.7166439875273127</v>
      </c>
      <c r="J77">
        <f>100*(LN(J9)-LN(Results_2025_01!J9))</f>
        <v>3.9220713153280684</v>
      </c>
      <c r="K77">
        <f>100*(LN(K9)-LN(Results_2025_01!K9))</f>
        <v>2.2728251077555939</v>
      </c>
      <c r="L77">
        <f>100*(LN(L9)-LN(Results_2025_01!L9))</f>
        <v>-7.4107972153722557</v>
      </c>
      <c r="M77">
        <f>100*(LN(M9)-LN(Results_2025_01!M9))</f>
        <v>-1.5135424065102043</v>
      </c>
      <c r="N77">
        <f>100*(LN(N9)-LN(Results_2025_01!N9))</f>
        <v>-5.7158413839948352</v>
      </c>
      <c r="O77">
        <f>100*(LN(O9)-LN(Results_2025_01!O9))</f>
        <v>-0.74906717291582936</v>
      </c>
      <c r="P77">
        <f>100*(LN(P9)-LN(Results_2025_01!P9))</f>
        <v>-0.10804387631999646</v>
      </c>
      <c r="Q77">
        <f>100*(LN(Q9)-LN(Results_2025_01!Q9))</f>
        <v>-8.7471676683748001E-2</v>
      </c>
      <c r="R77">
        <f>100*(LN(R9)-LN(Results_2025_01!R9))</f>
        <v>-0.15029525105045849</v>
      </c>
      <c r="S77">
        <f>100*(Results_2025_01!S9/Results_2025_01!R9)*(LN(S9)-LN(Results_2025_01!S9))</f>
        <v>-0.53781168225964759</v>
      </c>
      <c r="T77">
        <f t="shared" si="2"/>
        <v>0.38751643120918911</v>
      </c>
    </row>
    <row r="78" spans="1:20" x14ac:dyDescent="0.35">
      <c r="A78" t="str">
        <f t="shared" si="1"/>
        <v>FL</v>
      </c>
      <c r="B78">
        <f>100*(LN(B10)-LN(Results_2025_01!B10))</f>
        <v>-0.19311238701700262</v>
      </c>
      <c r="C78">
        <f>100*(LN(C10)-LN(Results_2025_01!C10))</f>
        <v>0.13504390978713587</v>
      </c>
      <c r="D78">
        <f>100*(LN(D10)-LN(Results_2025_01!D10))</f>
        <v>-1.6913722442062351</v>
      </c>
      <c r="E78">
        <f>100*(LN(E10)-LN(Results_2025_01!E10))</f>
        <v>1.9100171373420238</v>
      </c>
      <c r="F78">
        <f>100*(LN(F10)-LN(Results_2025_01!F10))</f>
        <v>0.39604012160978641</v>
      </c>
      <c r="G78">
        <f>100*(LN(G10)-LN(Results_2025_01!G10))</f>
        <v>-0.86811897450456144</v>
      </c>
      <c r="H78">
        <f>100*(LN(H10)-LN(Results_2025_01!H10))</f>
        <v>1.8462062839736504</v>
      </c>
      <c r="I78">
        <f>100*(LN(I10)-LN(Results_2025_01!I10))</f>
        <v>-3.3242862443390919</v>
      </c>
      <c r="J78">
        <f>100*(LN(J10)-LN(Results_2025_01!J10))</f>
        <v>2.2927504643705632</v>
      </c>
      <c r="K78">
        <f>100*(LN(K10)-LN(Results_2025_01!K10))</f>
        <v>0.17820022535683933</v>
      </c>
      <c r="L78">
        <f>100*(LN(L10)-LN(Results_2025_01!L10))</f>
        <v>-7.2396575392179585</v>
      </c>
      <c r="M78">
        <f>100*(LN(M10)-LN(Results_2025_01!M10))</f>
        <v>-4.5118157767831235</v>
      </c>
      <c r="N78">
        <f>100*(LN(N10)-LN(Results_2025_01!N10))</f>
        <v>-6.2989334150742593</v>
      </c>
      <c r="O78">
        <f>100*(LN(O10)-LN(Results_2025_01!O10))</f>
        <v>-1.6824256130110626</v>
      </c>
      <c r="P78">
        <f>100*(LN(P10)-LN(Results_2025_01!P10))</f>
        <v>-0.33356732513265541</v>
      </c>
      <c r="Q78">
        <f>100*(LN(Q10)-LN(Results_2025_01!Q10))</f>
        <v>-0.16575967575027661</v>
      </c>
      <c r="R78">
        <f>100*(LN(R10)-LN(Results_2025_01!R10))</f>
        <v>-0.1208438197095596</v>
      </c>
      <c r="S78">
        <f>100*(Results_2025_01!S10/Results_2025_01!R10)*(LN(S10)-LN(Results_2025_01!S10))</f>
        <v>-0.7660659777242691</v>
      </c>
      <c r="T78">
        <f t="shared" si="2"/>
        <v>0.6452221580147095</v>
      </c>
    </row>
    <row r="79" spans="1:20" x14ac:dyDescent="0.35">
      <c r="A79" t="str">
        <f t="shared" si="1"/>
        <v>GA</v>
      </c>
      <c r="B79">
        <f>100*(LN(B11)-LN(Results_2025_01!B11))</f>
        <v>0.80386284964344412</v>
      </c>
      <c r="C79">
        <f>100*(LN(C11)-LN(Results_2025_01!C11))</f>
        <v>-0.27137058715958062</v>
      </c>
      <c r="D79">
        <f>100*(LN(D11)-LN(Results_2025_01!D11))</f>
        <v>-0.72499582768106308</v>
      </c>
      <c r="E79">
        <f>100*(LN(E11)-LN(Results_2025_01!E11))</f>
        <v>3.0628032095592062</v>
      </c>
      <c r="F79">
        <f>100*(LN(F11)-LN(Results_2025_01!F11))</f>
        <v>0</v>
      </c>
      <c r="G79">
        <f>100*(LN(G11)-LN(Results_2025_01!G11))</f>
        <v>-0.54652055354065254</v>
      </c>
      <c r="H79">
        <f>100*(LN(H11)-LN(Results_2025_01!H11))</f>
        <v>0.68847087774983606</v>
      </c>
      <c r="I79">
        <f>100*(LN(I11)-LN(Results_2025_01!I11))</f>
        <v>-1.7537316741718101</v>
      </c>
      <c r="J79">
        <f>100*(LN(J11)-LN(Results_2025_01!J11))</f>
        <v>1.4332492900775762</v>
      </c>
      <c r="K79">
        <f>100*(LN(K11)-LN(Results_2025_01!K11))</f>
        <v>1.6239673133238597</v>
      </c>
      <c r="L79">
        <f>100*(LN(L11)-LN(Results_2025_01!L11))</f>
        <v>-4.3377919314488977</v>
      </c>
      <c r="M79">
        <f>100*(LN(M11)-LN(Results_2025_01!M11))</f>
        <v>-2.6941975955422137</v>
      </c>
      <c r="N79">
        <f>100*(LN(N11)-LN(Results_2025_01!N11))</f>
        <v>-4.8353196716554692</v>
      </c>
      <c r="O79">
        <f>100*(LN(O11)-LN(Results_2025_01!O11))</f>
        <v>-1.6378892084038199</v>
      </c>
      <c r="P79">
        <f>100*(LN(P11)-LN(Results_2025_01!P11))</f>
        <v>-0.34970872004551623</v>
      </c>
      <c r="Q79">
        <f>100*(LN(Q11)-LN(Results_2025_01!Q11))</f>
        <v>-0.12172701686923304</v>
      </c>
      <c r="R79">
        <f>100*(LN(R11)-LN(Results_2025_01!R11))</f>
        <v>3.229661236616721E-2</v>
      </c>
      <c r="S79">
        <f>100*(Results_2025_01!S11/Results_2025_01!R11)*(LN(S11)-LN(Results_2025_01!S11))</f>
        <v>-0.57988499017212647</v>
      </c>
      <c r="T79">
        <f t="shared" si="2"/>
        <v>0.61218160253829368</v>
      </c>
    </row>
    <row r="80" spans="1:20" x14ac:dyDescent="0.35">
      <c r="A80" t="str">
        <f t="shared" si="1"/>
        <v>HI</v>
      </c>
      <c r="B80">
        <f>100*(LN(B12)-LN(Results_2025_01!B12))</f>
        <v>0</v>
      </c>
      <c r="C80">
        <f>100*(LN(C12)-LN(Results_2025_01!C12))</f>
        <v>2.5317807984288621</v>
      </c>
      <c r="D80">
        <f>100*(LN(D12)-LN(Results_2025_01!D12))</f>
        <v>0</v>
      </c>
      <c r="E80">
        <f>100*(LN(E12)-LN(Results_2025_01!E12))</f>
        <v>6.8992871486951657</v>
      </c>
      <c r="F80">
        <f>100*(LN(F12)-LN(Results_2025_01!F12))</f>
        <v>0</v>
      </c>
      <c r="G80">
        <f>100*(LN(G12)-LN(Results_2025_01!G12))</f>
        <v>0</v>
      </c>
      <c r="H80">
        <f>100*(LN(H12)-LN(Results_2025_01!H12))</f>
        <v>1.8065007397638055</v>
      </c>
      <c r="I80">
        <f>100*(LN(I12)-LN(Results_2025_01!I12))</f>
        <v>0</v>
      </c>
      <c r="J80">
        <f>100*(LN(J12)-LN(Results_2025_01!J12))</f>
        <v>2.4692612590371255</v>
      </c>
      <c r="K80">
        <f>100*(LN(K12)-LN(Results_2025_01!K12))</f>
        <v>0</v>
      </c>
      <c r="L80">
        <f>100*(LN(L12)-LN(Results_2025_01!L12))</f>
        <v>0</v>
      </c>
      <c r="M80">
        <f>100*(LN(M12)-LN(Results_2025_01!M12))</f>
        <v>-5.4067221270274857</v>
      </c>
      <c r="N80">
        <f>100*(LN(N12)-LN(Results_2025_01!N12))</f>
        <v>-8.7011376989631017</v>
      </c>
      <c r="O80">
        <f>100*(LN(O12)-LN(Results_2025_01!O12))</f>
        <v>0</v>
      </c>
      <c r="P80">
        <f>100*(LN(P12)-LN(Results_2025_01!P12))</f>
        <v>-0.14690173581968224</v>
      </c>
      <c r="Q80">
        <f>100*(LN(Q12)-LN(Results_2025_01!Q12))</f>
        <v>-7.6751865000446173E-2</v>
      </c>
      <c r="R80">
        <f>100*(LN(R12)-LN(Results_2025_01!R12))</f>
        <v>0.10062050152974678</v>
      </c>
      <c r="S80">
        <f>100*(Results_2025_01!S12/Results_2025_01!R12)*(LN(S12)-LN(Results_2025_01!S12))</f>
        <v>-0.40349916577404876</v>
      </c>
      <c r="T80">
        <f t="shared" si="2"/>
        <v>0.50411966730379554</v>
      </c>
    </row>
    <row r="81" spans="1:20" x14ac:dyDescent="0.35">
      <c r="A81" t="str">
        <f t="shared" si="1"/>
        <v>ID</v>
      </c>
      <c r="B81">
        <f>100*(LN(B13)-LN(Results_2025_01!B13))</f>
        <v>1.1585936986371337</v>
      </c>
      <c r="C81">
        <f>100*(LN(C13)-LN(Results_2025_01!C13))</f>
        <v>-0.27359798188744122</v>
      </c>
      <c r="D81">
        <f>100*(LN(D13)-LN(Results_2025_01!D13))</f>
        <v>0.10712373814989462</v>
      </c>
      <c r="E81">
        <f>100*(LN(E13)-LN(Results_2025_01!E13))</f>
        <v>6.8992871486951657</v>
      </c>
      <c r="F81">
        <f>100*(LN(F13)-LN(Results_2025_01!F13))</f>
        <v>1.0810916104215806</v>
      </c>
      <c r="G81">
        <f>100*(LN(G13)-LN(Results_2025_01!G13))</f>
        <v>0</v>
      </c>
      <c r="H81">
        <f>100*(LN(H13)-LN(Results_2025_01!H13))</f>
        <v>0</v>
      </c>
      <c r="I81">
        <f>100*(LN(I13)-LN(Results_2025_01!I13))</f>
        <v>-1.2539349252735477</v>
      </c>
      <c r="J81">
        <f>100*(LN(J13)-LN(Results_2025_01!J13))</f>
        <v>3.0771658666752799</v>
      </c>
      <c r="K81">
        <f>100*(LN(K13)-LN(Results_2025_01!K13))</f>
        <v>2.1174997136458984</v>
      </c>
      <c r="L81">
        <f>100*(LN(L13)-LN(Results_2025_01!L13))</f>
        <v>-1.8127384592556695</v>
      </c>
      <c r="M81">
        <f>100*(LN(M13)-LN(Results_2025_01!M13))</f>
        <v>-2.0359663876053702</v>
      </c>
      <c r="N81">
        <f>100*(LN(N13)-LN(Results_2025_01!N13))</f>
        <v>-5.3425166673580549</v>
      </c>
      <c r="O81">
        <f>100*(LN(O13)-LN(Results_2025_01!O13))</f>
        <v>0</v>
      </c>
      <c r="P81">
        <f>100*(LN(P13)-LN(Results_2025_01!P13))</f>
        <v>3.5232978432020445E-2</v>
      </c>
      <c r="Q81">
        <f>100*(LN(Q13)-LN(Results_2025_01!Q13))</f>
        <v>0.10760016819499896</v>
      </c>
      <c r="R81">
        <f>100*(LN(R13)-LN(Results_2025_01!R13))</f>
        <v>0.72479532813645164</v>
      </c>
      <c r="S81">
        <f>100*(Results_2025_01!S13/Results_2025_01!R13)*(LN(S13)-LN(Results_2025_01!S13))</f>
        <v>6.4164209733066913E-2</v>
      </c>
      <c r="T81">
        <f t="shared" si="2"/>
        <v>0.66063111840338473</v>
      </c>
    </row>
    <row r="82" spans="1:20" x14ac:dyDescent="0.35">
      <c r="A82" t="str">
        <f t="shared" si="1"/>
        <v>IL</v>
      </c>
      <c r="B82">
        <f>100*(LN(B14)-LN(Results_2025_01!B14))</f>
        <v>0.32102756302485602</v>
      </c>
      <c r="C82">
        <f>100*(LN(C14)-LN(Results_2025_01!C14))</f>
        <v>-1.0695289116748441</v>
      </c>
      <c r="D82">
        <f>100*(LN(D14)-LN(Results_2025_01!D14))</f>
        <v>-0.90498355199191138</v>
      </c>
      <c r="E82">
        <f>100*(LN(E14)-LN(Results_2025_01!E14))</f>
        <v>2.4166065847182949</v>
      </c>
      <c r="F82">
        <f>100*(LN(F14)-LN(Results_2025_01!F14))</f>
        <v>0.54794657646262124</v>
      </c>
      <c r="G82">
        <f>100*(LN(G14)-LN(Results_2025_01!G14))</f>
        <v>-1.3776047544117986</v>
      </c>
      <c r="H82">
        <f>100*(LN(H14)-LN(Results_2025_01!H14))</f>
        <v>-2.3154510839319187</v>
      </c>
      <c r="I82">
        <f>100*(LN(I14)-LN(Results_2025_01!I14))</f>
        <v>-1.018734304217439</v>
      </c>
      <c r="J82">
        <f>100*(LN(J14)-LN(Results_2025_01!J14))</f>
        <v>1.3680103904080809</v>
      </c>
      <c r="K82">
        <f>100*(LN(K14)-LN(Results_2025_01!K14))</f>
        <v>2.0429425800987389</v>
      </c>
      <c r="L82">
        <f>100*(LN(L14)-LN(Results_2025_01!L14))</f>
        <v>-2.2500875073246718</v>
      </c>
      <c r="M82">
        <f>100*(LN(M14)-LN(Results_2025_01!M14))</f>
        <v>-2.7997130115421598</v>
      </c>
      <c r="N82">
        <f>100*(LN(N14)-LN(Results_2025_01!N14))</f>
        <v>-3.6607007465656594</v>
      </c>
      <c r="O82">
        <f>100*(LN(O14)-LN(Results_2025_01!O14))</f>
        <v>-1.0914160180677257</v>
      </c>
      <c r="P82">
        <f>100*(LN(P14)-LN(Results_2025_01!P14))</f>
        <v>-0.29370300183071407</v>
      </c>
      <c r="Q82">
        <f>100*(LN(Q14)-LN(Results_2025_01!Q14))</f>
        <v>-9.5730580674224797E-2</v>
      </c>
      <c r="R82">
        <f>100*(LN(R14)-LN(Results_2025_01!R14))</f>
        <v>3.8171581721258008E-2</v>
      </c>
      <c r="S82">
        <f>100*(Results_2025_01!S14/Results_2025_01!R14)*(LN(S14)-LN(Results_2025_01!S14))</f>
        <v>-0.46303683249965272</v>
      </c>
      <c r="T82">
        <f t="shared" si="2"/>
        <v>0.50120841422091078</v>
      </c>
    </row>
    <row r="83" spans="1:20" x14ac:dyDescent="0.35">
      <c r="A83" t="str">
        <f t="shared" si="1"/>
        <v>IN</v>
      </c>
      <c r="B83">
        <f>100*(LN(B15)-LN(Results_2025_01!B15))</f>
        <v>1.1747565349951472</v>
      </c>
      <c r="C83">
        <f>100*(LN(C15)-LN(Results_2025_01!C15))</f>
        <v>0.72351736807796385</v>
      </c>
      <c r="D83">
        <f>100*(LN(D15)-LN(Results_2025_01!D15))</f>
        <v>-0.20060187268668983</v>
      </c>
      <c r="E83">
        <f>100*(LN(E15)-LN(Results_2025_01!E15))</f>
        <v>2.960046977629105</v>
      </c>
      <c r="F83">
        <f>100*(LN(F15)-LN(Results_2025_01!F15))</f>
        <v>0.74349784875167302</v>
      </c>
      <c r="G83">
        <f>100*(LN(G15)-LN(Results_2025_01!G15))</f>
        <v>-0.82645098498925762</v>
      </c>
      <c r="H83">
        <f>100*(LN(H15)-LN(Results_2025_01!H15))</f>
        <v>1.0123283855046239</v>
      </c>
      <c r="I83">
        <f>100*(LN(I15)-LN(Results_2025_01!I15))</f>
        <v>-1.1298837988750421</v>
      </c>
      <c r="J83">
        <f>100*(LN(J15)-LN(Results_2025_01!J15))</f>
        <v>1.8939960100922804</v>
      </c>
      <c r="K83">
        <f>100*(LN(K15)-LN(Results_2025_01!K15))</f>
        <v>2.4996567513857926</v>
      </c>
      <c r="L83">
        <f>100*(LN(L15)-LN(Results_2025_01!L15))</f>
        <v>-1.4916525504673928</v>
      </c>
      <c r="M83">
        <f>100*(LN(M15)-LN(Results_2025_01!M15))</f>
        <v>-1.7679708431296959</v>
      </c>
      <c r="N83">
        <f>100*(LN(N15)-LN(Results_2025_01!N15))</f>
        <v>-1.771433212902096</v>
      </c>
      <c r="O83">
        <f>100*(LN(O15)-LN(Results_2025_01!O15))</f>
        <v>-0.59564895470298751</v>
      </c>
      <c r="P83">
        <f>100*(LN(P15)-LN(Results_2025_01!P15))</f>
        <v>1.4361883585767288E-2</v>
      </c>
      <c r="Q83">
        <f>100*(LN(Q15)-LN(Results_2025_01!Q15))</f>
        <v>0.14643597897432414</v>
      </c>
      <c r="R83">
        <f>100*(LN(R15)-LN(Results_2025_01!R15))</f>
        <v>0.68942310690367492</v>
      </c>
      <c r="S83">
        <f>100*(Results_2025_01!S15/Results_2025_01!R15)*(LN(S15)-LN(Results_2025_01!S15))</f>
        <v>0.13655936257014795</v>
      </c>
      <c r="T83">
        <f t="shared" si="2"/>
        <v>0.55286374433352692</v>
      </c>
    </row>
    <row r="84" spans="1:20" x14ac:dyDescent="0.35">
      <c r="A84" t="str">
        <f t="shared" si="1"/>
        <v>IA</v>
      </c>
      <c r="B84">
        <f>100*(LN(B16)-LN(Results_2025_01!B16))</f>
        <v>1.149682665431051</v>
      </c>
      <c r="C84">
        <f>100*(LN(C16)-LN(Results_2025_01!C16))</f>
        <v>0</v>
      </c>
      <c r="D84">
        <f>100*(LN(D16)-LN(Results_2025_01!D16))</f>
        <v>-0.22695760593194336</v>
      </c>
      <c r="E84">
        <f>100*(LN(E16)-LN(Results_2025_01!E16))</f>
        <v>4.1385216162854732</v>
      </c>
      <c r="F84">
        <f>100*(LN(F16)-LN(Results_2025_01!F16))</f>
        <v>1.5325970478226481</v>
      </c>
      <c r="G84">
        <f>100*(LN(G16)-LN(Results_2025_01!G16))</f>
        <v>-1.2559034776494116</v>
      </c>
      <c r="H84">
        <f>100*(LN(H16)-LN(Results_2025_01!H16))</f>
        <v>0.17167386190557465</v>
      </c>
      <c r="I84">
        <f>100*(LN(I16)-LN(Results_2025_01!I16))</f>
        <v>-0.91954670931002624</v>
      </c>
      <c r="J84">
        <f>100*(LN(J16)-LN(Results_2025_01!J16))</f>
        <v>3.2347833865518538</v>
      </c>
      <c r="K84">
        <f>100*(LN(K16)-LN(Results_2025_01!K16))</f>
        <v>2.5780160277768971</v>
      </c>
      <c r="L84">
        <f>100*(LN(L16)-LN(Results_2025_01!L16))</f>
        <v>-0.25611660559405891</v>
      </c>
      <c r="M84">
        <f>100*(LN(M16)-LN(Results_2025_01!M16))</f>
        <v>-0.36390142050031216</v>
      </c>
      <c r="N84">
        <f>100*(LN(N16)-LN(Results_2025_01!N16))</f>
        <v>-0.83333815591437599</v>
      </c>
      <c r="O84">
        <f>100*(LN(O16)-LN(Results_2025_01!O16))</f>
        <v>-0.22222231367177159</v>
      </c>
      <c r="P84">
        <f>100*(LN(P16)-LN(Results_2025_01!P16))</f>
        <v>2.5911584062576765E-2</v>
      </c>
      <c r="Q84">
        <f>100*(LN(Q16)-LN(Results_2025_01!Q16))</f>
        <v>0.18121617453221717</v>
      </c>
      <c r="R84">
        <f>100*(LN(R16)-LN(Results_2025_01!R16))</f>
        <v>0.8226516270804396</v>
      </c>
      <c r="S84">
        <f>100*(Results_2025_01!S16/Results_2025_01!R16)*(LN(S16)-LN(Results_2025_01!S16))</f>
        <v>0.26689250007869847</v>
      </c>
      <c r="T84">
        <f t="shared" si="2"/>
        <v>0.55575912700174113</v>
      </c>
    </row>
    <row r="85" spans="1:20" x14ac:dyDescent="0.35">
      <c r="A85" t="str">
        <f t="shared" si="1"/>
        <v>KS</v>
      </c>
      <c r="B85">
        <f>100*(LN(B17)-LN(Results_2025_01!B17))</f>
        <v>1.2969148894311999</v>
      </c>
      <c r="C85">
        <f>100*(LN(C17)-LN(Results_2025_01!C17))</f>
        <v>0.44280515157328892</v>
      </c>
      <c r="D85">
        <f>100*(LN(D17)-LN(Results_2025_01!D17))</f>
        <v>-0.37383221106068731</v>
      </c>
      <c r="E85">
        <f>100*(LN(E17)-LN(Results_2025_01!E17))</f>
        <v>3.0213778596495544</v>
      </c>
      <c r="F85">
        <f>100*(LN(F17)-LN(Results_2025_01!F17))</f>
        <v>0</v>
      </c>
      <c r="G85">
        <f>100*(LN(G17)-LN(Results_2025_01!G17))</f>
        <v>0</v>
      </c>
      <c r="H85">
        <f>100*(LN(H17)-LN(Results_2025_01!H17))</f>
        <v>0.87673716075649111</v>
      </c>
      <c r="I85">
        <f>100*(LN(I17)-LN(Results_2025_01!I17))</f>
        <v>-1.4016401973536929</v>
      </c>
      <c r="J85">
        <f>100*(LN(J17)-LN(Results_2025_01!J17))</f>
        <v>2.2884293833588032</v>
      </c>
      <c r="K85">
        <f>100*(LN(K17)-LN(Results_2025_01!K17))</f>
        <v>2.8057952795156993</v>
      </c>
      <c r="L85">
        <f>100*(LN(L17)-LN(Results_2025_01!L17))</f>
        <v>-0.99503308531687651</v>
      </c>
      <c r="M85">
        <f>100*(LN(M17)-LN(Results_2025_01!M17))</f>
        <v>-0.7653849551449099</v>
      </c>
      <c r="N85">
        <f>100*(LN(N17)-LN(Results_2025_01!N17))</f>
        <v>-2.0566277581476555</v>
      </c>
      <c r="O85">
        <f>100*(LN(O17)-LN(Results_2025_01!O17))</f>
        <v>0</v>
      </c>
      <c r="P85">
        <f>100*(LN(P17)-LN(Results_2025_01!P17))</f>
        <v>6.4300411544593317E-3</v>
      </c>
      <c r="Q85">
        <f>100*(LN(Q17)-LN(Results_2025_01!Q17))</f>
        <v>0.12983596876114945</v>
      </c>
      <c r="R85">
        <f>100*(LN(R17)-LN(Results_2025_01!R17))</f>
        <v>0.5893203059457619</v>
      </c>
      <c r="S85">
        <f>100*(Results_2025_01!S17/Results_2025_01!R17)*(LN(S17)-LN(Results_2025_01!S17))</f>
        <v>2.7702101275757115E-2</v>
      </c>
      <c r="T85">
        <f t="shared" si="2"/>
        <v>0.56161820467000478</v>
      </c>
    </row>
    <row r="86" spans="1:20" x14ac:dyDescent="0.35">
      <c r="A86" t="str">
        <f t="shared" si="1"/>
        <v>KY</v>
      </c>
      <c r="B86">
        <f>100*(LN(B18)-LN(Results_2025_01!B18))</f>
        <v>0.7178781727006367</v>
      </c>
      <c r="C86">
        <f>100*(LN(C18)-LN(Results_2025_01!C18))</f>
        <v>0.59464991877256068</v>
      </c>
      <c r="D86">
        <f>100*(LN(D18)-LN(Results_2025_01!D18))</f>
        <v>-0.48811914513890997</v>
      </c>
      <c r="E86">
        <f>100*(LN(E18)-LN(Results_2025_01!E18))</f>
        <v>2.0202707317519497</v>
      </c>
      <c r="F86">
        <f>100*(LN(F18)-LN(Results_2025_01!F18))</f>
        <v>1.0929070532190721</v>
      </c>
      <c r="G86">
        <f>100*(LN(G18)-LN(Results_2025_01!G18))</f>
        <v>-0.3226850170097606</v>
      </c>
      <c r="H86">
        <f>100*(LN(H18)-LN(Results_2025_01!H18))</f>
        <v>0.43072571975795171</v>
      </c>
      <c r="I86">
        <f>100*(LN(I18)-LN(Results_2025_01!I18))</f>
        <v>-2.7831495223347602</v>
      </c>
      <c r="J86">
        <f>100*(LN(J18)-LN(Results_2025_01!J18))</f>
        <v>2.1622464013164588</v>
      </c>
      <c r="K86">
        <f>100*(LN(K18)-LN(Results_2025_01!K18))</f>
        <v>1.8472397635441951</v>
      </c>
      <c r="L86">
        <f>100*(LN(L18)-LN(Results_2025_01!L18))</f>
        <v>-2.5595547188963508</v>
      </c>
      <c r="M86">
        <f>100*(LN(M18)-LN(Results_2025_01!M18))</f>
        <v>-2.9435750920198345</v>
      </c>
      <c r="N86">
        <f>100*(LN(N18)-LN(Results_2025_01!N18))</f>
        <v>-3.5154185216457634</v>
      </c>
      <c r="O86">
        <f>100*(LN(O18)-LN(Results_2025_01!O18))</f>
        <v>-1.9544596072970322</v>
      </c>
      <c r="P86">
        <f>100*(LN(P18)-LN(Results_2025_01!P18))</f>
        <v>-6.3577604660380871E-2</v>
      </c>
      <c r="Q86">
        <f>100*(LN(Q18)-LN(Results_2025_01!Q18))</f>
        <v>6.1702098359806001E-2</v>
      </c>
      <c r="R86">
        <f>100*(LN(R18)-LN(Results_2025_01!R18))</f>
        <v>0.51449527966038744</v>
      </c>
      <c r="S86">
        <f>100*(Results_2025_01!S18/Results_2025_01!R18)*(LN(S18)-LN(Results_2025_01!S18))</f>
        <v>-0.12325727718735648</v>
      </c>
      <c r="T86">
        <f t="shared" si="2"/>
        <v>0.6377525568477439</v>
      </c>
    </row>
    <row r="87" spans="1:20" x14ac:dyDescent="0.35">
      <c r="A87" t="str">
        <f t="shared" si="1"/>
        <v>LA</v>
      </c>
      <c r="B87">
        <f>100*(LN(B19)-LN(Results_2025_01!B19))</f>
        <v>-7.7363536613487938</v>
      </c>
      <c r="C87">
        <f>100*(LN(C19)-LN(Results_2025_01!C19))</f>
        <v>1.9082875692904011</v>
      </c>
      <c r="D87">
        <f>100*(LN(D19)-LN(Results_2025_01!D19))</f>
        <v>-5.5520076385629835</v>
      </c>
      <c r="E87">
        <f>100*(LN(E19)-LN(Results_2025_01!E19))</f>
        <v>1.8692133012152112</v>
      </c>
      <c r="F87">
        <f>100*(LN(F19)-LN(Results_2025_01!F19))</f>
        <v>0.33500868852822663</v>
      </c>
      <c r="G87">
        <f>100*(LN(G19)-LN(Results_2025_01!G19))</f>
        <v>0</v>
      </c>
      <c r="H87">
        <f>100*(LN(H19)-LN(Results_2025_01!H19))</f>
        <v>0.19623240205906001</v>
      </c>
      <c r="I87">
        <f>100*(LN(I19)-LN(Results_2025_01!I19))</f>
        <v>-0.62514016613501866</v>
      </c>
      <c r="J87">
        <f>100*(LN(J19)-LN(Results_2025_01!J19))</f>
        <v>2.3392879574705816</v>
      </c>
      <c r="K87">
        <f>100*(LN(K19)-LN(Results_2025_01!K19))</f>
        <v>2.558537781809278</v>
      </c>
      <c r="L87">
        <f>100*(LN(L19)-LN(Results_2025_01!L19))</f>
        <v>-1.3317862332149488</v>
      </c>
      <c r="M87">
        <f>100*(LN(M19)-LN(Results_2025_01!M19))</f>
        <v>-2.3739987303072141</v>
      </c>
      <c r="N87">
        <f>100*(LN(N19)-LN(Results_2025_01!N19))</f>
        <v>0</v>
      </c>
      <c r="O87">
        <f>100*(LN(O19)-LN(Results_2025_01!O19))</f>
        <v>0.4158010148662683</v>
      </c>
      <c r="P87">
        <f>100*(LN(P19)-LN(Results_2025_01!P19))</f>
        <v>2.0807564780778165E-2</v>
      </c>
      <c r="Q87">
        <f>100*(LN(Q19)-LN(Results_2025_01!Q19))</f>
        <v>7.0124122565484726E-2</v>
      </c>
      <c r="R87">
        <f>100*(LN(R19)-LN(Results_2025_01!R19))</f>
        <v>0.2796381246783497</v>
      </c>
      <c r="S87">
        <f>100*(Results_2025_01!S19/Results_2025_01!R19)*(LN(S19)-LN(Results_2025_01!S19))</f>
        <v>-0.15241302823534097</v>
      </c>
      <c r="T87">
        <f t="shared" si="2"/>
        <v>0.43205115291369067</v>
      </c>
    </row>
    <row r="88" spans="1:20" x14ac:dyDescent="0.35">
      <c r="A88" t="str">
        <f t="shared" si="1"/>
        <v>ME</v>
      </c>
      <c r="B88">
        <f>100*(LN(B20)-LN(Results_2025_01!B20))</f>
        <v>0.86580627431143142</v>
      </c>
      <c r="C88">
        <f>100*(LN(C20)-LN(Results_2025_01!C20))</f>
        <v>0</v>
      </c>
      <c r="D88">
        <f>100*(LN(D20)-LN(Results_2025_01!D20))</f>
        <v>0</v>
      </c>
      <c r="E88">
        <f>100*(LN(E20)-LN(Results_2025_01!E20))</f>
        <v>3.3336420267591649</v>
      </c>
      <c r="F88">
        <f>100*(LN(F20)-LN(Results_2025_01!F20))</f>
        <v>1.1764841579587682</v>
      </c>
      <c r="G88">
        <f>100*(LN(G20)-LN(Results_2025_01!G20))</f>
        <v>0.11997601919038203</v>
      </c>
      <c r="H88">
        <f>100*(LN(H20)-LN(Results_2025_01!H20))</f>
        <v>0.84034107963795179</v>
      </c>
      <c r="I88">
        <f>100*(LN(I20)-LN(Results_2025_01!I20))</f>
        <v>-0.2171553513507618</v>
      </c>
      <c r="J88">
        <f>100*(LN(J20)-LN(Results_2025_01!J20))</f>
        <v>4.0005334613699262</v>
      </c>
      <c r="K88">
        <f>100*(LN(K20)-LN(Results_2025_01!K20))</f>
        <v>3.5590945102700999</v>
      </c>
      <c r="L88">
        <f>100*(LN(L20)-LN(Results_2025_01!L20))</f>
        <v>0</v>
      </c>
      <c r="M88">
        <f>100*(LN(M20)-LN(Results_2025_01!M20))</f>
        <v>-2.7814688182877134</v>
      </c>
      <c r="N88">
        <f>100*(LN(N20)-LN(Results_2025_01!N20))</f>
        <v>-1.3942905969011932</v>
      </c>
      <c r="O88">
        <f>100*(LN(O20)-LN(Results_2025_01!O20))</f>
        <v>0.88889474172457739</v>
      </c>
      <c r="P88">
        <f>100*(LN(P20)-LN(Results_2025_01!P20))</f>
        <v>5.8445355258029963E-2</v>
      </c>
      <c r="Q88">
        <f>100*(LN(Q20)-LN(Results_2025_01!Q20))</f>
        <v>2.0589547445837297E-2</v>
      </c>
      <c r="R88">
        <f>100*(LN(R20)-LN(Results_2025_01!R20))</f>
        <v>0.64171343206336218</v>
      </c>
      <c r="S88">
        <f>100*(Results_2025_01!S20/Results_2025_01!R20)*(LN(S20)-LN(Results_2025_01!S20))</f>
        <v>-4.7698576018312545E-2</v>
      </c>
      <c r="T88">
        <f t="shared" si="2"/>
        <v>0.68941200808167469</v>
      </c>
    </row>
    <row r="89" spans="1:20" x14ac:dyDescent="0.35">
      <c r="A89" t="str">
        <f t="shared" si="1"/>
        <v>MD</v>
      </c>
      <c r="B89">
        <f>100*(LN(B21)-LN(Results_2025_01!B21))</f>
        <v>0.76336248550710195</v>
      </c>
      <c r="C89">
        <f>100*(LN(C21)-LN(Results_2025_01!C21))</f>
        <v>-0.90498355199191138</v>
      </c>
      <c r="D89">
        <f>100*(LN(D21)-LN(Results_2025_01!D21))</f>
        <v>-1.0767264184615044</v>
      </c>
      <c r="E89">
        <f>100*(LN(E21)-LN(Results_2025_01!E21))</f>
        <v>2.4349029010286571</v>
      </c>
      <c r="F89">
        <f>100*(LN(F21)-LN(Results_2025_01!F21))</f>
        <v>0</v>
      </c>
      <c r="G89">
        <f>100*(LN(G21)-LN(Results_2025_01!G21))</f>
        <v>-1.5314234973041962</v>
      </c>
      <c r="H89">
        <f>100*(LN(H21)-LN(Results_2025_01!H21))</f>
        <v>2.0669428852908567</v>
      </c>
      <c r="I89">
        <f>100*(LN(I21)-LN(Results_2025_01!I21))</f>
        <v>-0.80699832713904129</v>
      </c>
      <c r="J89">
        <f>100*(LN(J21)-LN(Results_2025_01!J21))</f>
        <v>2.0619287202734427</v>
      </c>
      <c r="K89">
        <f>100*(LN(K21)-LN(Results_2025_01!K21))</f>
        <v>-0.14673516939485154</v>
      </c>
      <c r="L89">
        <f>100*(LN(L21)-LN(Results_2025_01!L21))</f>
        <v>-4.0546094394349197</v>
      </c>
      <c r="M89">
        <f>100*(LN(M21)-LN(Results_2025_01!M21))</f>
        <v>-0.82110265793602366</v>
      </c>
      <c r="N89">
        <f>100*(LN(N21)-LN(Results_2025_01!N21))</f>
        <v>-8.2567506129269219</v>
      </c>
      <c r="O89">
        <f>100*(LN(O21)-LN(Results_2025_01!O21))</f>
        <v>-0.84567100182244559</v>
      </c>
      <c r="P89">
        <f>100*(LN(P21)-LN(Results_2025_01!P21))</f>
        <v>-0.20838670123115577</v>
      </c>
      <c r="Q89">
        <f>100*(LN(Q21)-LN(Results_2025_01!Q21))</f>
        <v>-0.152598498574541</v>
      </c>
      <c r="R89">
        <f>100*(LN(R21)-LN(Results_2025_01!R21))</f>
        <v>-0.11979744775789669</v>
      </c>
      <c r="S89">
        <f>100*(Results_2025_01!S21/Results_2025_01!R21)*(LN(S21)-LN(Results_2025_01!S21))</f>
        <v>-0.59678109800540402</v>
      </c>
      <c r="T89">
        <f t="shared" si="2"/>
        <v>0.47698365024750733</v>
      </c>
    </row>
    <row r="90" spans="1:20" x14ac:dyDescent="0.35">
      <c r="A90" t="str">
        <f t="shared" si="1"/>
        <v>MA</v>
      </c>
      <c r="B90">
        <f>100*(LN(B22)-LN(Results_2025_01!B22))</f>
        <v>-0.75472056353831363</v>
      </c>
      <c r="C90">
        <f>100*(LN(C22)-LN(Results_2025_01!C22))</f>
        <v>1.2903404835908461</v>
      </c>
      <c r="D90">
        <f>100*(LN(D22)-LN(Results_2025_01!D22))</f>
        <v>-1.2914514404023691</v>
      </c>
      <c r="E90">
        <f>100*(LN(E22)-LN(Results_2025_01!E22))</f>
        <v>2.5778531328075616</v>
      </c>
      <c r="F90">
        <f>100*(LN(F22)-LN(Results_2025_01!F22))</f>
        <v>0</v>
      </c>
      <c r="G90">
        <f>100*(LN(G22)-LN(Results_2025_01!G22))</f>
        <v>-0.61776258239572002</v>
      </c>
      <c r="H90">
        <f>100*(LN(H22)-LN(Results_2025_01!H22))</f>
        <v>1.5236455242089164</v>
      </c>
      <c r="I90">
        <f>100*(LN(I22)-LN(Results_2025_01!I22))</f>
        <v>-0.88847907352747058</v>
      </c>
      <c r="J90">
        <f>100*(LN(J22)-LN(Results_2025_01!J22))</f>
        <v>2.0408871631207859</v>
      </c>
      <c r="K90">
        <f>100*(LN(K22)-LN(Results_2025_01!K22))</f>
        <v>2.0652409107912106</v>
      </c>
      <c r="L90">
        <f>100*(LN(L22)-LN(Results_2025_01!L22))</f>
        <v>-3.2335380642935618</v>
      </c>
      <c r="M90">
        <f>100*(LN(M22)-LN(Results_2025_01!M22))</f>
        <v>-1.0990753737008419</v>
      </c>
      <c r="N90">
        <f>100*(LN(N22)-LN(Results_2025_01!N22))</f>
        <v>-1.4316636799557969</v>
      </c>
      <c r="O90">
        <f>100*(LN(O22)-LN(Results_2025_01!O22))</f>
        <v>-1.6183499048890937</v>
      </c>
      <c r="P90">
        <f>100*(LN(P22)-LN(Results_2025_01!P22))</f>
        <v>-0.29066324993021198</v>
      </c>
      <c r="Q90">
        <f>100*(LN(Q22)-LN(Results_2025_01!Q22))</f>
        <v>-0.15938996163713526</v>
      </c>
      <c r="R90">
        <f>100*(LN(R22)-LN(Results_2025_01!R22))</f>
        <v>-0.10077214094783571</v>
      </c>
      <c r="S90">
        <f>100*(Results_2025_01!S22/Results_2025_01!R22)*(LN(S22)-LN(Results_2025_01!S22))</f>
        <v>-0.50214537849884888</v>
      </c>
      <c r="T90">
        <f t="shared" si="2"/>
        <v>0.40137323755101317</v>
      </c>
    </row>
    <row r="91" spans="1:20" x14ac:dyDescent="0.35">
      <c r="A91" t="str">
        <f t="shared" si="1"/>
        <v>MI</v>
      </c>
      <c r="B91">
        <f>100*(LN(B23)-LN(Results_2025_01!B23))</f>
        <v>0.88279141235645398</v>
      </c>
      <c r="C91">
        <f>100*(LN(C23)-LN(Results_2025_01!C23))</f>
        <v>-2.7059148114005893</v>
      </c>
      <c r="D91">
        <f>100*(LN(D23)-LN(Results_2025_01!D23))</f>
        <v>-0.40664237667904501</v>
      </c>
      <c r="E91">
        <f>100*(LN(E23)-LN(Results_2025_01!E23))</f>
        <v>2.723315045835939</v>
      </c>
      <c r="F91">
        <f>100*(LN(F23)-LN(Results_2025_01!F23))</f>
        <v>0.32840752011900065</v>
      </c>
      <c r="G91">
        <f>100*(LN(G23)-LN(Results_2025_01!G23))</f>
        <v>-1.1587615172388155</v>
      </c>
      <c r="H91">
        <f>100*(LN(H23)-LN(Results_2025_01!H23))</f>
        <v>-1.3962570814497255</v>
      </c>
      <c r="I91">
        <f>100*(LN(I23)-LN(Results_2025_01!I23))</f>
        <v>-1.6609169371335497</v>
      </c>
      <c r="J91">
        <f>100*(LN(J23)-LN(Results_2025_01!J23))</f>
        <v>1.2820688429060922</v>
      </c>
      <c r="K91">
        <f>100*(LN(K23)-LN(Results_2025_01!K23))</f>
        <v>1.4435640667324279</v>
      </c>
      <c r="L91">
        <f>100*(LN(L23)-LN(Results_2025_01!L23))</f>
        <v>-1.7203581157653858</v>
      </c>
      <c r="M91">
        <f>100*(LN(M23)-LN(Results_2025_01!M23))</f>
        <v>-3.4397200183576615</v>
      </c>
      <c r="N91">
        <f>100*(LN(N23)-LN(Results_2025_01!N23))</f>
        <v>-2.1904740623771346</v>
      </c>
      <c r="O91">
        <f>100*(LN(O23)-LN(Results_2025_01!O23))</f>
        <v>-0.30441423812277435</v>
      </c>
      <c r="P91">
        <f>100*(LN(P23)-LN(Results_2025_01!P23))</f>
        <v>-0.12350742861482189</v>
      </c>
      <c r="Q91">
        <f>100*(LN(Q23)-LN(Results_2025_01!Q23))</f>
        <v>-3.0433680174013489E-2</v>
      </c>
      <c r="R91">
        <f>100*(LN(R23)-LN(Results_2025_01!R23))</f>
        <v>0.15590235168740918</v>
      </c>
      <c r="S91">
        <f>100*(Results_2025_01!S23/Results_2025_01!R23)*(LN(S23)-LN(Results_2025_01!S23))</f>
        <v>-0.37800933654049917</v>
      </c>
      <c r="T91">
        <f t="shared" si="2"/>
        <v>0.53391168822790835</v>
      </c>
    </row>
    <row r="92" spans="1:20" x14ac:dyDescent="0.35">
      <c r="A92" t="str">
        <f t="shared" si="1"/>
        <v>MN</v>
      </c>
      <c r="B92">
        <f>100*(LN(B24)-LN(Results_2025_01!B24))</f>
        <v>1.0327114155849415</v>
      </c>
      <c r="C92">
        <f>100*(LN(C24)-LN(Results_2025_01!C24))</f>
        <v>-0.88209922153801301</v>
      </c>
      <c r="D92">
        <f>100*(LN(D24)-LN(Results_2025_01!D24))</f>
        <v>-0.60358784348402139</v>
      </c>
      <c r="E92">
        <f>100*(LN(E24)-LN(Results_2025_01!E24))</f>
        <v>2.5135973271542156</v>
      </c>
      <c r="F92">
        <f>100*(LN(F24)-LN(Results_2025_01!F24))</f>
        <v>0.75472056353831363</v>
      </c>
      <c r="G92">
        <f>100*(LN(G24)-LN(Results_2025_01!G24))</f>
        <v>-0.50761530318599313</v>
      </c>
      <c r="H92">
        <f>100*(LN(H24)-LN(Results_2025_01!H24))</f>
        <v>-1.0692356836297989</v>
      </c>
      <c r="I92">
        <f>100*(LN(I24)-LN(Results_2025_01!I24))</f>
        <v>-0.93458624182378713</v>
      </c>
      <c r="J92">
        <f>100*(LN(J24)-LN(Results_2025_01!J24))</f>
        <v>1.7094433359298833</v>
      </c>
      <c r="K92">
        <f>100*(LN(K24)-LN(Results_2025_01!K24))</f>
        <v>2.8806743188486195</v>
      </c>
      <c r="L92">
        <f>100*(LN(L24)-LN(Results_2025_01!L24))</f>
        <v>-2.1556598540836802</v>
      </c>
      <c r="M92">
        <f>100*(LN(M24)-LN(Results_2025_01!M24))</f>
        <v>-2.1362284487826955</v>
      </c>
      <c r="N92">
        <f>100*(LN(N24)-LN(Results_2025_01!N24))</f>
        <v>-2.3664142582461523</v>
      </c>
      <c r="O92">
        <f>100*(LN(O24)-LN(Results_2025_01!O24))</f>
        <v>-0.80237653572012846</v>
      </c>
      <c r="P92">
        <f>100*(LN(P24)-LN(Results_2025_01!P24))</f>
        <v>-0.14687821499430598</v>
      </c>
      <c r="Q92">
        <f>100*(LN(Q24)-LN(Results_2025_01!Q24))</f>
        <v>4.8245085040754532E-3</v>
      </c>
      <c r="R92">
        <f>100*(LN(R24)-LN(Results_2025_01!R24))</f>
        <v>0.31122538474601669</v>
      </c>
      <c r="S92">
        <f>100*(Results_2025_01!S24/Results_2025_01!R24)*(LN(S24)-LN(Results_2025_01!S24))</f>
        <v>-0.20239550059341876</v>
      </c>
      <c r="T92">
        <f t="shared" si="2"/>
        <v>0.51362088533943551</v>
      </c>
    </row>
    <row r="93" spans="1:20" x14ac:dyDescent="0.35">
      <c r="A93" t="str">
        <f t="shared" si="1"/>
        <v>MS</v>
      </c>
      <c r="B93">
        <f>100*(LN(B25)-LN(Results_2025_01!B25))</f>
        <v>1.1063419544255382</v>
      </c>
      <c r="C93">
        <f>100*(LN(C25)-LN(Results_2025_01!C25))</f>
        <v>1.2940511275735034</v>
      </c>
      <c r="D93">
        <f>100*(LN(D25)-LN(Results_2025_01!D25))</f>
        <v>-0.23529422620267582</v>
      </c>
      <c r="E93">
        <f>100*(LN(E25)-LN(Results_2025_01!E25))</f>
        <v>3.6367644170875124</v>
      </c>
      <c r="F93">
        <f>100*(LN(F25)-LN(Results_2025_01!F25))</f>
        <v>1.2461220437812059</v>
      </c>
      <c r="G93">
        <f>100*(LN(G25)-LN(Results_2025_01!G25))</f>
        <v>-0.1888574687868072</v>
      </c>
      <c r="H93">
        <f>100*(LN(H25)-LN(Results_2025_01!H25))</f>
        <v>3.8055636199239018</v>
      </c>
      <c r="I93">
        <f>100*(LN(I25)-LN(Results_2025_01!I25))</f>
        <v>-1.5731839918414536</v>
      </c>
      <c r="J93">
        <f>100*(LN(J25)-LN(Results_2025_01!J25))</f>
        <v>3.149866705937221</v>
      </c>
      <c r="K93">
        <f>100*(LN(K25)-LN(Results_2025_01!K25))</f>
        <v>2.8220567642252448</v>
      </c>
      <c r="L93">
        <f>100*(LN(L25)-LN(Results_2025_01!L25))</f>
        <v>-0.26121042279250162</v>
      </c>
      <c r="M93">
        <f>100*(LN(M25)-LN(Results_2025_01!M25))</f>
        <v>-1.3917539422413583</v>
      </c>
      <c r="N93">
        <f>100*(LN(N25)-LN(Results_2025_01!N25))</f>
        <v>-1.3942905969013708</v>
      </c>
      <c r="O93">
        <f>100*(LN(O25)-LN(Results_2025_01!O25))</f>
        <v>0</v>
      </c>
      <c r="P93">
        <f>100*(LN(P25)-LN(Results_2025_01!P25))</f>
        <v>0.14809754358680038</v>
      </c>
      <c r="Q93">
        <f>100*(LN(Q25)-LN(Results_2025_01!Q25))</f>
        <v>0.25100521570173839</v>
      </c>
      <c r="R93">
        <f>100*(LN(R25)-LN(Results_2025_01!R25))</f>
        <v>1.1550662004705003</v>
      </c>
      <c r="S93">
        <f>100*(Results_2025_01!S25/Results_2025_01!R25)*(LN(S25)-LN(Results_2025_01!S25))</f>
        <v>0.49127447424329374</v>
      </c>
      <c r="T93">
        <f t="shared" si="2"/>
        <v>0.66379172622720661</v>
      </c>
    </row>
    <row r="94" spans="1:20" x14ac:dyDescent="0.35">
      <c r="A94" t="str">
        <f t="shared" si="1"/>
        <v>MO</v>
      </c>
      <c r="B94">
        <f>100*(LN(B26)-LN(Results_2025_01!B26))</f>
        <v>0.99834439841828271</v>
      </c>
      <c r="C94">
        <f>100*(LN(C26)-LN(Results_2025_01!C26))</f>
        <v>-0.19102202561196435</v>
      </c>
      <c r="D94">
        <f>100*(LN(D26)-LN(Results_2025_01!D26))</f>
        <v>-0.11979636053833786</v>
      </c>
      <c r="E94">
        <f>100*(LN(E26)-LN(Results_2025_01!E26))</f>
        <v>2.6550232094120219</v>
      </c>
      <c r="F94">
        <f>100*(LN(F26)-LN(Results_2025_01!F26))</f>
        <v>1.1236073266925217</v>
      </c>
      <c r="G94">
        <f>100*(LN(G26)-LN(Results_2025_01!G26))</f>
        <v>0.16129035754648413</v>
      </c>
      <c r="H94">
        <f>100*(LN(H26)-LN(Results_2025_01!H26))</f>
        <v>0.79320529199033984</v>
      </c>
      <c r="I94">
        <f>100*(LN(I26)-LN(Results_2025_01!I26))</f>
        <v>-0.44174561067222839</v>
      </c>
      <c r="J94">
        <f>100*(LN(J26)-LN(Results_2025_01!J26))</f>
        <v>2.4358443832039001</v>
      </c>
      <c r="K94">
        <f>100*(LN(K26)-LN(Results_2025_01!K26))</f>
        <v>2.4811196696287396</v>
      </c>
      <c r="L94">
        <f>100*(LN(L26)-LN(Results_2025_01!L26))</f>
        <v>-0.50919487671556851</v>
      </c>
      <c r="M94">
        <f>100*(LN(M26)-LN(Results_2025_01!M26))</f>
        <v>-0.42010984628291226</v>
      </c>
      <c r="N94">
        <f>100*(LN(N26)-LN(Results_2025_01!N26))</f>
        <v>-1.9048194970693544</v>
      </c>
      <c r="O94">
        <f>100*(LN(O26)-LN(Results_2025_01!O26))</f>
        <v>0</v>
      </c>
      <c r="P94">
        <f>100*(LN(P26)-LN(Results_2025_01!P26))</f>
        <v>-9.9061792505228397E-2</v>
      </c>
      <c r="Q94">
        <f>100*(LN(Q26)-LN(Results_2025_01!Q26))</f>
        <v>4.4087225592903678E-2</v>
      </c>
      <c r="R94">
        <f>100*(LN(R26)-LN(Results_2025_01!R26))</f>
        <v>0.36863390710202282</v>
      </c>
      <c r="S94">
        <f>100*(Results_2025_01!S26/Results_2025_01!R26)*(LN(S26)-LN(Results_2025_01!S26))</f>
        <v>-0.20122189992449074</v>
      </c>
      <c r="T94">
        <f t="shared" si="2"/>
        <v>0.56985580702651362</v>
      </c>
    </row>
    <row r="95" spans="1:20" x14ac:dyDescent="0.35">
      <c r="A95" t="str">
        <f t="shared" si="1"/>
        <v>MT</v>
      </c>
      <c r="B95">
        <f>100*(LN(B27)-LN(Results_2025_01!B27))</f>
        <v>1.5162247739677781</v>
      </c>
      <c r="C95">
        <f>100*(LN(C27)-LN(Results_2025_01!C27))</f>
        <v>-1.0805075409173526</v>
      </c>
      <c r="D95">
        <f>100*(LN(D27)-LN(Results_2025_01!D27))</f>
        <v>-0.75472056353831363</v>
      </c>
      <c r="E95">
        <f>100*(LN(E27)-LN(Results_2025_01!E27))</f>
        <v>0</v>
      </c>
      <c r="F95">
        <f>100*(LN(F27)-LN(Results_2025_01!F27))</f>
        <v>2.5642430613336487</v>
      </c>
      <c r="G95">
        <f>100*(LN(G27)-LN(Results_2025_01!G27))</f>
        <v>0</v>
      </c>
      <c r="H95">
        <f>100*(LN(H27)-LN(Results_2025_01!H27))</f>
        <v>-1.6059641017346138</v>
      </c>
      <c r="I95">
        <f>100*(LN(I27)-LN(Results_2025_01!I27))</f>
        <v>-3.5718082602079093</v>
      </c>
      <c r="J95">
        <f>100*(LN(J27)-LN(Results_2025_01!J27))</f>
        <v>0</v>
      </c>
      <c r="K95">
        <f>100*(LN(K27)-LN(Results_2025_01!K27))</f>
        <v>5.0430853626890482</v>
      </c>
      <c r="L95">
        <f>100*(LN(L27)-LN(Results_2025_01!L27))</f>
        <v>-4.08219945202557</v>
      </c>
      <c r="M95">
        <f>100*(LN(M27)-LN(Results_2025_01!M27))</f>
        <v>0</v>
      </c>
      <c r="N95">
        <f>100*(LN(N27)-LN(Results_2025_01!N27))</f>
        <v>-8.7011376989629241</v>
      </c>
      <c r="O95">
        <f>100*(LN(O27)-LN(Results_2025_01!O27))</f>
        <v>0</v>
      </c>
      <c r="P95">
        <f>100*(LN(P27)-LN(Results_2025_01!P27))</f>
        <v>0.107396976358487</v>
      </c>
      <c r="Q95">
        <f>100*(LN(Q27)-LN(Results_2025_01!Q27))</f>
        <v>0.12329371883303963</v>
      </c>
      <c r="R95">
        <f>100*(LN(R27)-LN(Results_2025_01!R27))</f>
        <v>0.85690327251022325</v>
      </c>
      <c r="S95">
        <f>100*(Results_2025_01!S27/Results_2025_01!R27)*(LN(S27)-LN(Results_2025_01!S27))</f>
        <v>0.22922585755695371</v>
      </c>
      <c r="T95">
        <f t="shared" si="2"/>
        <v>0.62767741495326956</v>
      </c>
    </row>
    <row r="96" spans="1:20" x14ac:dyDescent="0.35">
      <c r="A96" t="str">
        <f t="shared" si="1"/>
        <v>NE</v>
      </c>
      <c r="B96">
        <f>100*(LN(B28)-LN(Results_2025_01!B28))</f>
        <v>1.3131790189296666</v>
      </c>
      <c r="C96">
        <f>100*(LN(C28)-LN(Results_2025_01!C28))</f>
        <v>-2.843793532053418</v>
      </c>
      <c r="D96">
        <f>100*(LN(D28)-LN(Results_2025_01!D28))</f>
        <v>-0.71843359579215615</v>
      </c>
      <c r="E96">
        <f>100*(LN(E28)-LN(Results_2025_01!E28))</f>
        <v>1.6807118316382486</v>
      </c>
      <c r="F96">
        <f>100*(LN(F28)-LN(Results_2025_01!F28))</f>
        <v>2.7398974188113101</v>
      </c>
      <c r="G96">
        <f>100*(LN(G28)-LN(Results_2025_01!G28))</f>
        <v>-0.82988028146946391</v>
      </c>
      <c r="H96">
        <f>100*(LN(H28)-LN(Results_2025_01!H28))</f>
        <v>1.3544225107757768</v>
      </c>
      <c r="I96">
        <f>100*(LN(I28)-LN(Results_2025_01!I28))</f>
        <v>5.0774309290879671E-2</v>
      </c>
      <c r="J96">
        <f>100*(LN(J28)-LN(Results_2025_01!J28))</f>
        <v>1.8868484304382704</v>
      </c>
      <c r="K96">
        <f>100*(LN(K28)-LN(Results_2025_01!K28))</f>
        <v>2.9345735139820306</v>
      </c>
      <c r="L96">
        <f>100*(LN(L28)-LN(Results_2025_01!L28))</f>
        <v>-0.98408898374451326</v>
      </c>
      <c r="M96">
        <f>100*(LN(M28)-LN(Results_2025_01!M28))</f>
        <v>-0.98361448767132487</v>
      </c>
      <c r="N96">
        <f>100*(LN(N28)-LN(Results_2025_01!N28))</f>
        <v>-1.1194146743152444</v>
      </c>
      <c r="O96">
        <f>100*(LN(O28)-LN(Results_2025_01!O28))</f>
        <v>0.37902761737811375</v>
      </c>
      <c r="P96">
        <f>100*(LN(P28)-LN(Results_2025_01!P28))</f>
        <v>7.9640027120575496E-3</v>
      </c>
      <c r="Q96">
        <f>100*(LN(Q28)-LN(Results_2025_01!Q28))</f>
        <v>0.11677128753522226</v>
      </c>
      <c r="R96">
        <f>100*(LN(R28)-LN(Results_2025_01!R28))</f>
        <v>0.61827821538535943</v>
      </c>
      <c r="S96">
        <f>100*(Results_2025_01!S28/Results_2025_01!R28)*(LN(S28)-LN(Results_2025_01!S28))</f>
        <v>8.6789337578657907E-2</v>
      </c>
      <c r="T96">
        <f t="shared" si="2"/>
        <v>0.53148887780670151</v>
      </c>
    </row>
    <row r="97" spans="1:20" x14ac:dyDescent="0.35">
      <c r="A97" t="str">
        <f t="shared" si="1"/>
        <v>NV</v>
      </c>
      <c r="B97">
        <f>100*(LN(B29)-LN(Results_2025_01!B29))</f>
        <v>-1.6529301951209163</v>
      </c>
      <c r="C97">
        <f>100*(LN(C29)-LN(Results_2025_01!C29))</f>
        <v>-0.32745162968303987</v>
      </c>
      <c r="D97">
        <f>100*(LN(D29)-LN(Results_2025_01!D29))</f>
        <v>-2.1053409197833162</v>
      </c>
      <c r="E97">
        <f>100*(LN(E29)-LN(Results_2025_01!E29))</f>
        <v>2.7398974188113101</v>
      </c>
      <c r="F97">
        <f>100*(LN(F29)-LN(Results_2025_01!F29))</f>
        <v>3.2789822822989478</v>
      </c>
      <c r="G97">
        <f>100*(LN(G29)-LN(Results_2025_01!G29))</f>
        <v>0</v>
      </c>
      <c r="H97">
        <f>100*(LN(H29)-LN(Results_2025_01!H29))</f>
        <v>0.82304991365145241</v>
      </c>
      <c r="I97">
        <f>100*(LN(I29)-LN(Results_2025_01!I29))</f>
        <v>-0.79681696491764598</v>
      </c>
      <c r="J97">
        <f>100*(LN(J29)-LN(Results_2025_01!J29))</f>
        <v>3.1252543504106001</v>
      </c>
      <c r="K97">
        <f>100*(LN(K29)-LN(Results_2025_01!K29))</f>
        <v>-2.1053409197833162</v>
      </c>
      <c r="L97">
        <f>100*(LN(L29)-LN(Results_2025_01!L29))</f>
        <v>-3.5091319811270338</v>
      </c>
      <c r="M97">
        <f>100*(LN(M29)-LN(Results_2025_01!M29))</f>
        <v>-8.620001791875076</v>
      </c>
      <c r="N97">
        <f>100*(LN(N29)-LN(Results_2025_01!N29))</f>
        <v>-3.7740327982845656</v>
      </c>
      <c r="O97">
        <f>100*(LN(O29)-LN(Results_2025_01!O29))</f>
        <v>-0.56497325421194233</v>
      </c>
      <c r="P97">
        <f>100*(LN(P29)-LN(Results_2025_01!P29))</f>
        <v>-0.15287825638790054</v>
      </c>
      <c r="Q97">
        <f>100*(LN(Q29)-LN(Results_2025_01!Q29))</f>
        <v>-0.10362006905237919</v>
      </c>
      <c r="R97">
        <f>100*(LN(R29)-LN(Results_2025_01!R29))</f>
        <v>2.9748624345593555E-2</v>
      </c>
      <c r="S97">
        <f>100*(Results_2025_01!S29/Results_2025_01!R29)*(LN(S29)-LN(Results_2025_01!S29))</f>
        <v>-0.50708816817211289</v>
      </c>
      <c r="T97">
        <f t="shared" si="2"/>
        <v>0.53683679251770644</v>
      </c>
    </row>
    <row r="98" spans="1:20" x14ac:dyDescent="0.35">
      <c r="A98" t="str">
        <f t="shared" si="1"/>
        <v>NH</v>
      </c>
      <c r="B98">
        <f>100*(LN(B30)-LN(Results_2025_01!B30))</f>
        <v>-1.9802627296179764</v>
      </c>
      <c r="C98">
        <f>100*(LN(C30)-LN(Results_2025_01!C30))</f>
        <v>0</v>
      </c>
      <c r="D98">
        <f>100*(LN(D30)-LN(Results_2025_01!D30))</f>
        <v>-1.2793351459908564</v>
      </c>
      <c r="E98">
        <f>100*(LN(E30)-LN(Results_2025_01!E30))</f>
        <v>2.247285585205816</v>
      </c>
      <c r="F98">
        <f>100*(LN(F30)-LN(Results_2025_01!F30))</f>
        <v>0</v>
      </c>
      <c r="G98">
        <f>100*(LN(G30)-LN(Results_2025_01!G30))</f>
        <v>-0.75188324140267326</v>
      </c>
      <c r="H98">
        <f>100*(LN(H30)-LN(Results_2025_01!H30))</f>
        <v>1.2678458259770764</v>
      </c>
      <c r="I98">
        <f>100*(LN(I30)-LN(Results_2025_01!I30))</f>
        <v>-0.58997221271894773</v>
      </c>
      <c r="J98">
        <f>100*(LN(J30)-LN(Results_2025_01!J30))</f>
        <v>2.9558802241544058</v>
      </c>
      <c r="K98">
        <f>100*(LN(K30)-LN(Results_2025_01!K30))</f>
        <v>3.912674732545085</v>
      </c>
      <c r="L98">
        <f>100*(LN(L30)-LN(Results_2025_01!L30))</f>
        <v>-1.3047715392474402</v>
      </c>
      <c r="M98">
        <f>100*(LN(M30)-LN(Results_2025_01!M30))</f>
        <v>-1.2404908318490726</v>
      </c>
      <c r="N98">
        <f>100*(LN(N30)-LN(Results_2025_01!N30))</f>
        <v>-1.503787736454143</v>
      </c>
      <c r="O98">
        <f>100*(LN(O30)-LN(Results_2025_01!O30))</f>
        <v>-0.40733253876368281</v>
      </c>
      <c r="P98">
        <f>100*(LN(P30)-LN(Results_2025_01!P30))</f>
        <v>-7.9061804092006582E-2</v>
      </c>
      <c r="Q98">
        <f>100*(LN(Q30)-LN(Results_2025_01!Q30))</f>
        <v>2.6200301453371821E-2</v>
      </c>
      <c r="R98">
        <f>100*(LN(R30)-LN(Results_2025_01!R30))</f>
        <v>0.55368937182933564</v>
      </c>
      <c r="S98">
        <f>100*(Results_2025_01!S30/Results_2025_01!R30)*(LN(S30)-LN(Results_2025_01!S30))</f>
        <v>-3.9666819745072954E-2</v>
      </c>
      <c r="T98">
        <f t="shared" si="2"/>
        <v>0.59335619157440855</v>
      </c>
    </row>
    <row r="99" spans="1:20" x14ac:dyDescent="0.35">
      <c r="A99" t="str">
        <f t="shared" si="1"/>
        <v>NJ</v>
      </c>
      <c r="B99">
        <f>100*(LN(B31)-LN(Results_2025_01!B31))</f>
        <v>-1.9934214900818148</v>
      </c>
      <c r="C99">
        <f>100*(LN(C31)-LN(Results_2025_01!C31))</f>
        <v>0.75472056353831363</v>
      </c>
      <c r="D99">
        <f>100*(LN(D31)-LN(Results_2025_01!D31))</f>
        <v>-2.9809899609420043</v>
      </c>
      <c r="E99">
        <f>100*(LN(E31)-LN(Results_2025_01!E31))</f>
        <v>1.2658396871923827</v>
      </c>
      <c r="F99">
        <f>100*(LN(F31)-LN(Results_2025_01!F31))</f>
        <v>0</v>
      </c>
      <c r="G99">
        <f>100*(LN(G31)-LN(Results_2025_01!G31))</f>
        <v>-0.8080852053938159</v>
      </c>
      <c r="H99">
        <f>100*(LN(H31)-LN(Results_2025_01!H31))</f>
        <v>3.5538600866050984</v>
      </c>
      <c r="I99">
        <f>100*(LN(I31)-LN(Results_2025_01!I31))</f>
        <v>-1.576949303154862</v>
      </c>
      <c r="J99">
        <f>100*(LN(J31)-LN(Results_2025_01!J31))</f>
        <v>1.4551590640310863</v>
      </c>
      <c r="K99">
        <f>100*(LN(K31)-LN(Results_2025_01!K31))</f>
        <v>-2.6056064632680176</v>
      </c>
      <c r="L99">
        <f>100*(LN(L31)-LN(Results_2025_01!L31))</f>
        <v>-4.5185792621756704</v>
      </c>
      <c r="M99">
        <f>100*(LN(M31)-LN(Results_2025_01!M31))</f>
        <v>-2.6761341060598909</v>
      </c>
      <c r="N99">
        <f>100*(LN(N31)-LN(Results_2025_01!N31))</f>
        <v>-4.1437189864172552</v>
      </c>
      <c r="O99">
        <f>100*(LN(O31)-LN(Results_2025_01!O31))</f>
        <v>-1.7469872798503872</v>
      </c>
      <c r="P99">
        <f>100*(LN(P31)-LN(Results_2025_01!P31))</f>
        <v>-0.44106657552012152</v>
      </c>
      <c r="Q99">
        <f>100*(LN(Q31)-LN(Results_2025_01!Q31))</f>
        <v>-0.2599046488273693</v>
      </c>
      <c r="R99">
        <f>100*(LN(R31)-LN(Results_2025_01!R31))</f>
        <v>-0.3900129038590272</v>
      </c>
      <c r="S99">
        <f>100*(Results_2025_01!S31/Results_2025_01!R31)*(LN(S31)-LN(Results_2025_01!S31))</f>
        <v>-0.89410414068648369</v>
      </c>
      <c r="T99">
        <f t="shared" si="2"/>
        <v>0.50409123682745649</v>
      </c>
    </row>
    <row r="100" spans="1:20" x14ac:dyDescent="0.35">
      <c r="A100" t="str">
        <f t="shared" si="1"/>
        <v>NM</v>
      </c>
      <c r="B100">
        <f>100*(LN(B32)-LN(Results_2025_01!B32))</f>
        <v>1.456336418789661</v>
      </c>
      <c r="C100">
        <f>100*(LN(C32)-LN(Results_2025_01!C32))</f>
        <v>0.38293682392769313</v>
      </c>
      <c r="D100">
        <f>100*(LN(D32)-LN(Results_2025_01!D32))</f>
        <v>0.37807228399060477</v>
      </c>
      <c r="E100">
        <f>100*(LN(E32)-LN(Results_2025_01!E32))</f>
        <v>5.7158413839950128</v>
      </c>
      <c r="F100">
        <f>100*(LN(F32)-LN(Results_2025_01!F32))</f>
        <v>0</v>
      </c>
      <c r="G100">
        <f>100*(LN(G32)-LN(Results_2025_01!G32))</f>
        <v>0</v>
      </c>
      <c r="H100">
        <f>100*(LN(H32)-LN(Results_2025_01!H32))</f>
        <v>0.1341381824200738</v>
      </c>
      <c r="I100">
        <f>100*(LN(I32)-LN(Results_2025_01!I32))</f>
        <v>0</v>
      </c>
      <c r="J100">
        <f>100*(LN(J32)-LN(Results_2025_01!J32))</f>
        <v>2.1277398447285378</v>
      </c>
      <c r="K100">
        <f>100*(LN(K32)-LN(Results_2025_01!K32))</f>
        <v>1.7192400540373853</v>
      </c>
      <c r="L100">
        <f>100*(LN(L32)-LN(Results_2025_01!L32))</f>
        <v>-1.0471299867294448</v>
      </c>
      <c r="M100">
        <f>100*(LN(M32)-LN(Results_2025_01!M32))</f>
        <v>-1.3800120436838981</v>
      </c>
      <c r="N100">
        <f>100*(LN(N32)-LN(Results_2025_01!N32))</f>
        <v>-0.99503308531669887</v>
      </c>
      <c r="O100">
        <f>100*(LN(O32)-LN(Results_2025_01!O32))</f>
        <v>1.3245226750020933</v>
      </c>
      <c r="P100">
        <f>100*(LN(P32)-LN(Results_2025_01!P32))</f>
        <v>6.9324092897637968E-2</v>
      </c>
      <c r="Q100">
        <f>100*(LN(Q32)-LN(Results_2025_01!Q32))</f>
        <v>0.10506409875894462</v>
      </c>
      <c r="R100">
        <f>100*(LN(R32)-LN(Results_2025_01!R32))</f>
        <v>0.55193316228905331</v>
      </c>
      <c r="S100">
        <f>100*(Results_2025_01!S32/Results_2025_01!R32)*(LN(S32)-LN(Results_2025_01!S32))</f>
        <v>7.5443175172656612E-2</v>
      </c>
      <c r="T100">
        <f t="shared" si="2"/>
        <v>0.47648998711639667</v>
      </c>
    </row>
    <row r="101" spans="1:20" x14ac:dyDescent="0.35">
      <c r="A101" t="str">
        <f t="shared" si="1"/>
        <v>NY</v>
      </c>
      <c r="B101">
        <f>100*(LN(B33)-LN(Results_2025_01!B33))</f>
        <v>-0.14803851704332516</v>
      </c>
      <c r="C101">
        <f>100*(LN(C33)-LN(Results_2025_01!C33))</f>
        <v>-0.78637364602158755</v>
      </c>
      <c r="D101">
        <f>100*(LN(D33)-LN(Results_2025_01!D33))</f>
        <v>-1.6158188099343107</v>
      </c>
      <c r="E101">
        <f>100*(LN(E33)-LN(Results_2025_01!E33))</f>
        <v>2.4618675133210033</v>
      </c>
      <c r="F101">
        <f>100*(LN(F33)-LN(Results_2025_01!F33))</f>
        <v>-0.49627893421284597</v>
      </c>
      <c r="G101">
        <f>100*(LN(G33)-LN(Results_2025_01!G33))</f>
        <v>-0.91216178758450894</v>
      </c>
      <c r="H101">
        <f>100*(LN(H33)-LN(Results_2025_01!H33))</f>
        <v>0.47534254684276078</v>
      </c>
      <c r="I101">
        <f>100*(LN(I33)-LN(Results_2025_01!I33))</f>
        <v>-1.2443599478737966</v>
      </c>
      <c r="J101">
        <f>100*(LN(J33)-LN(Results_2025_01!J33))</f>
        <v>1.5125361070756682</v>
      </c>
      <c r="K101">
        <f>100*(LN(K33)-LN(Results_2025_01!K33))</f>
        <v>-1.652930195121094</v>
      </c>
      <c r="L101">
        <f>100*(LN(L33)-LN(Results_2025_01!L33))</f>
        <v>-2.1699481561947565</v>
      </c>
      <c r="M101">
        <f>100*(LN(M33)-LN(Results_2025_01!M33))</f>
        <v>-1.2020003616548536</v>
      </c>
      <c r="N101">
        <f>100*(LN(N33)-LN(Results_2025_01!N33))</f>
        <v>-3.3043791078323892</v>
      </c>
      <c r="O101">
        <f>100*(LN(O33)-LN(Results_2025_01!O33))</f>
        <v>-6.9714632615362149</v>
      </c>
      <c r="P101">
        <f>100*(LN(P33)-LN(Results_2025_01!P33))</f>
        <v>-0.4352449981938733</v>
      </c>
      <c r="Q101">
        <f>100*(LN(Q33)-LN(Results_2025_01!Q33))</f>
        <v>-0.34250385391638716</v>
      </c>
      <c r="R101">
        <f>100*(LN(R33)-LN(Results_2025_01!R33))</f>
        <v>-0.57645126204723951</v>
      </c>
      <c r="S101">
        <f>100*(Results_2025_01!S33/Results_2025_01!R33)*(LN(S33)-LN(Results_2025_01!S33))</f>
        <v>-0.92763290606072701</v>
      </c>
      <c r="T101">
        <f t="shared" si="2"/>
        <v>0.3511816440134875</v>
      </c>
    </row>
    <row r="102" spans="1:20" x14ac:dyDescent="0.35">
      <c r="A102" t="str">
        <f t="shared" si="1"/>
        <v>NC</v>
      </c>
      <c r="B102">
        <f>100*(LN(B34)-LN(Results_2025_01!B34))</f>
        <v>0.28465718054313527</v>
      </c>
      <c r="C102">
        <f>100*(LN(C34)-LN(Results_2025_01!C34))</f>
        <v>0</v>
      </c>
      <c r="D102">
        <f>100*(LN(D34)-LN(Results_2025_01!D34))</f>
        <v>-1.7428484454166338</v>
      </c>
      <c r="E102">
        <f>100*(LN(E34)-LN(Results_2025_01!E34))</f>
        <v>2.5458445070521307</v>
      </c>
      <c r="F102">
        <f>100*(LN(F34)-LN(Results_2025_01!F34))</f>
        <v>0.46985207815541941</v>
      </c>
      <c r="G102">
        <f>100*(LN(G34)-LN(Results_2025_01!G34))</f>
        <v>-1.2129528765269626</v>
      </c>
      <c r="H102">
        <f>100*(LN(H34)-LN(Results_2025_01!H34))</f>
        <v>1.5069134201976198</v>
      </c>
      <c r="I102">
        <f>100*(LN(I34)-LN(Results_2025_01!I34))</f>
        <v>-0.84054483401612146</v>
      </c>
      <c r="J102">
        <f>100*(LN(J34)-LN(Results_2025_01!J34))</f>
        <v>2.5184961753605961</v>
      </c>
      <c r="K102">
        <f>100*(LN(K34)-LN(Results_2025_01!K34))</f>
        <v>2.1739986636406528</v>
      </c>
      <c r="L102">
        <f>100*(LN(L34)-LN(Results_2025_01!L34))</f>
        <v>-1.8216349009110289</v>
      </c>
      <c r="M102">
        <f>100*(LN(M34)-LN(Results_2025_01!M34))</f>
        <v>-1.4619414789910579</v>
      </c>
      <c r="N102">
        <f>100*(LN(N34)-LN(Results_2025_01!N34))</f>
        <v>-2.2687540266794315</v>
      </c>
      <c r="O102">
        <f>100*(LN(O34)-LN(Results_2025_01!O34))</f>
        <v>-0.39557013606170699</v>
      </c>
      <c r="P102">
        <f>100*(LN(P34)-LN(Results_2025_01!P34))</f>
        <v>-0.18331810816611949</v>
      </c>
      <c r="Q102">
        <f>100*(LN(Q34)-LN(Results_2025_01!Q34))</f>
        <v>-5.7864008025099167E-3</v>
      </c>
      <c r="R102">
        <f>100*(LN(R34)-LN(Results_2025_01!R34))</f>
        <v>0.34473140697039995</v>
      </c>
      <c r="S102">
        <f>100*(Results_2025_01!S34/Results_2025_01!R34)*(LN(S34)-LN(Results_2025_01!S34))</f>
        <v>-0.21865090974799128</v>
      </c>
      <c r="T102">
        <f t="shared" si="2"/>
        <v>0.56338231671839123</v>
      </c>
    </row>
    <row r="103" spans="1:20" x14ac:dyDescent="0.35">
      <c r="A103" t="str">
        <f t="shared" si="1"/>
        <v>ND</v>
      </c>
      <c r="B103">
        <f>100*(LN(B35)-LN(Results_2025_01!B35))</f>
        <v>1.3013421251626411</v>
      </c>
      <c r="C103">
        <f>100*(LN(C35)-LN(Results_2025_01!C35))</f>
        <v>-7.9936055415430474E-2</v>
      </c>
      <c r="D103">
        <f>100*(LN(D35)-LN(Results_2025_01!D35))</f>
        <v>-0.51151006667708998</v>
      </c>
      <c r="E103">
        <f>100*(LN(E35)-LN(Results_2025_01!E35))</f>
        <v>0</v>
      </c>
      <c r="F103">
        <f>100*(LN(F35)-LN(Results_2025_01!F35))</f>
        <v>1.6807118316382486</v>
      </c>
      <c r="G103">
        <f>100*(LN(G35)-LN(Results_2025_01!G35))</f>
        <v>-2.9852963149680889</v>
      </c>
      <c r="H103">
        <f>100*(LN(H35)-LN(Results_2025_01!H35))</f>
        <v>-1.0000083334583465</v>
      </c>
      <c r="I103">
        <f>100*(LN(I35)-LN(Results_2025_01!I35))</f>
        <v>-2.8170876966697733</v>
      </c>
      <c r="J103">
        <f>100*(LN(J35)-LN(Results_2025_01!J35))</f>
        <v>2.6668247082161756</v>
      </c>
      <c r="K103">
        <f>100*(LN(K35)-LN(Results_2025_01!K35))</f>
        <v>2.7908788117075645</v>
      </c>
      <c r="L103">
        <f>100*(LN(L35)-LN(Results_2025_01!L35))</f>
        <v>-1.3745920904636222</v>
      </c>
      <c r="M103">
        <f>100*(LN(M35)-LN(Results_2025_01!M35))</f>
        <v>-0.53619431413842733</v>
      </c>
      <c r="N103">
        <f>100*(LN(N35)-LN(Results_2025_01!N35))</f>
        <v>-1.360565205577835</v>
      </c>
      <c r="O103">
        <f>100*(LN(O35)-LN(Results_2025_01!O35))</f>
        <v>0</v>
      </c>
      <c r="P103">
        <f>100*(LN(P35)-LN(Results_2025_01!P35))</f>
        <v>0.17911120874778419</v>
      </c>
      <c r="Q103">
        <f>100*(LN(Q35)-LN(Results_2025_01!Q35))</f>
        <v>0.23382311268278499</v>
      </c>
      <c r="R103">
        <f>100*(LN(R35)-LN(Results_2025_01!R35))</f>
        <v>1.0375289114016084</v>
      </c>
      <c r="S103">
        <f>100*(Results_2025_01!S35/Results_2025_01!R35)*(LN(S35)-LN(Results_2025_01!S35))</f>
        <v>0.65272443677338576</v>
      </c>
      <c r="T103">
        <f t="shared" si="2"/>
        <v>0.38480447462822265</v>
      </c>
    </row>
    <row r="104" spans="1:20" x14ac:dyDescent="0.35">
      <c r="A104" t="str">
        <f t="shared" si="1"/>
        <v>OH</v>
      </c>
      <c r="B104">
        <f>100*(LN(B36)-LN(Results_2025_01!B36))</f>
        <v>0.80064478937416084</v>
      </c>
      <c r="C104">
        <f>100*(LN(C36)-LN(Results_2025_01!C36))</f>
        <v>-5.8875480064024543E-2</v>
      </c>
      <c r="D104">
        <f>100*(LN(D36)-LN(Results_2025_01!D36))</f>
        <v>9.9495424311868419E-2</v>
      </c>
      <c r="E104">
        <f>100*(LN(E36)-LN(Results_2025_01!E36))</f>
        <v>2.4441135159145588</v>
      </c>
      <c r="F104">
        <f>100*(LN(F36)-LN(Results_2025_01!F36))</f>
        <v>0.31897953680992686</v>
      </c>
      <c r="G104">
        <f>100*(LN(G36)-LN(Results_2025_01!G36))</f>
        <v>-0.82079804178309956</v>
      </c>
      <c r="H104">
        <f>100*(LN(H36)-LN(Results_2025_01!H36))</f>
        <v>-0.28190690120162287</v>
      </c>
      <c r="I104">
        <f>100*(LN(I36)-LN(Results_2025_01!I36))</f>
        <v>-1.2360270940053653</v>
      </c>
      <c r="J104">
        <f>100*(LN(J36)-LN(Results_2025_01!J36))</f>
        <v>2.1342273481772978</v>
      </c>
      <c r="K104">
        <f>100*(LN(K36)-LN(Results_2025_01!K36))</f>
        <v>2.3109849264791649</v>
      </c>
      <c r="L104">
        <f>100*(LN(L36)-LN(Results_2025_01!L36))</f>
        <v>-1.9076695961105727</v>
      </c>
      <c r="M104">
        <f>100*(LN(M36)-LN(Results_2025_01!M36))</f>
        <v>-1.2522076970116203</v>
      </c>
      <c r="N104">
        <f>100*(LN(N36)-LN(Results_2025_01!N36))</f>
        <v>-2.8253536396118051</v>
      </c>
      <c r="O104">
        <f>100*(LN(O36)-LN(Results_2025_01!O36))</f>
        <v>-0.6205943754153509</v>
      </c>
      <c r="P104">
        <f>100*(LN(P36)-LN(Results_2025_01!P36))</f>
        <v>-0.16429023514188401</v>
      </c>
      <c r="Q104">
        <f>100*(LN(Q36)-LN(Results_2025_01!Q36))</f>
        <v>3.2174884562863326E-2</v>
      </c>
      <c r="R104">
        <f>100*(LN(R36)-LN(Results_2025_01!R36))</f>
        <v>0.38520582306009743</v>
      </c>
      <c r="S104">
        <f>100*(Results_2025_01!S36/Results_2025_01!R36)*(LN(S36)-LN(Results_2025_01!S36))</f>
        <v>-0.14801821281689767</v>
      </c>
      <c r="T104">
        <f t="shared" si="2"/>
        <v>0.53322403587699507</v>
      </c>
    </row>
    <row r="105" spans="1:20" x14ac:dyDescent="0.35">
      <c r="A105" t="str">
        <f t="shared" si="1"/>
        <v>OK</v>
      </c>
      <c r="B105">
        <f>100*(LN(B37)-LN(Results_2025_01!B37))</f>
        <v>1.333945969392758</v>
      </c>
      <c r="C105">
        <f>100*(LN(C37)-LN(Results_2025_01!C37))</f>
        <v>0.434582892435742</v>
      </c>
      <c r="D105">
        <f>100*(LN(D37)-LN(Results_2025_01!D37))</f>
        <v>9.2378759456401838E-2</v>
      </c>
      <c r="E105">
        <f>100*(LN(E37)-LN(Results_2025_01!E37))</f>
        <v>3.1748698314579826</v>
      </c>
      <c r="F105">
        <f>100*(LN(F37)-LN(Results_2025_01!F37))</f>
        <v>1.1976191046715101</v>
      </c>
      <c r="G105">
        <f>100*(LN(G37)-LN(Results_2025_01!G37))</f>
        <v>-0.43763745997988934</v>
      </c>
      <c r="H105">
        <f>100*(LN(H37)-LN(Results_2025_01!H37))</f>
        <v>1.6672610279323763</v>
      </c>
      <c r="I105">
        <f>100*(LN(I37)-LN(Results_2025_01!I37))</f>
        <v>-0.49792633996066371</v>
      </c>
      <c r="J105">
        <f>100*(LN(J37)-LN(Results_2025_01!J37))</f>
        <v>2.4760549680651778</v>
      </c>
      <c r="K105">
        <f>100*(LN(K37)-LN(Results_2025_01!K37))</f>
        <v>2.7767510686315333</v>
      </c>
      <c r="L105">
        <f>100*(LN(L37)-LN(Results_2025_01!L37))</f>
        <v>-3.4429334132468625E-2</v>
      </c>
      <c r="M105">
        <f>100*(LN(M37)-LN(Results_2025_01!M37))</f>
        <v>-2.6096541519804006</v>
      </c>
      <c r="N105">
        <f>100*(LN(N37)-LN(Results_2025_01!N37))</f>
        <v>-1.1067306639681362</v>
      </c>
      <c r="O105">
        <f>100*(LN(O37)-LN(Results_2025_01!O37))</f>
        <v>0.36166404701880595</v>
      </c>
      <c r="P105">
        <f>100*(LN(P37)-LN(Results_2025_01!P37))</f>
        <v>6.3301634391699224E-2</v>
      </c>
      <c r="Q105">
        <f>100*(LN(Q37)-LN(Results_2025_01!Q37))</f>
        <v>0.1657452109249391</v>
      </c>
      <c r="R105">
        <f>100*(LN(R37)-LN(Results_2025_01!R37))</f>
        <v>0.84807623824083578</v>
      </c>
      <c r="S105">
        <f>100*(Results_2025_01!S37/Results_2025_01!R37)*(LN(S37)-LN(Results_2025_01!S37))</f>
        <v>0.33181164747747921</v>
      </c>
      <c r="T105">
        <f t="shared" si="2"/>
        <v>0.51626459076335651</v>
      </c>
    </row>
    <row r="106" spans="1:20" x14ac:dyDescent="0.35">
      <c r="A106" t="str">
        <f t="shared" si="1"/>
        <v>OR</v>
      </c>
      <c r="B106">
        <f>100*(LN(B38)-LN(Results_2025_01!B38))</f>
        <v>-1.0266072430598072</v>
      </c>
      <c r="C106">
        <f>100*(LN(C38)-LN(Results_2025_01!C38))</f>
        <v>0</v>
      </c>
      <c r="D106">
        <f>100*(LN(D38)-LN(Results_2025_01!D38))</f>
        <v>-8.2610496230550723E-2</v>
      </c>
      <c r="E106">
        <f>100*(LN(E38)-LN(Results_2025_01!E38))</f>
        <v>2.353049741019575</v>
      </c>
      <c r="F106">
        <f>100*(LN(F38)-LN(Results_2025_01!F38))</f>
        <v>1.3880349032405093</v>
      </c>
      <c r="G106">
        <f>100*(LN(G38)-LN(Results_2025_01!G38))</f>
        <v>-0.81254074439183199</v>
      </c>
      <c r="H106">
        <f>100*(LN(H38)-LN(Results_2025_01!H38))</f>
        <v>-0.54200674693394291</v>
      </c>
      <c r="I106">
        <f>100*(LN(I38)-LN(Results_2025_01!I38))</f>
        <v>-5.0643732818755893</v>
      </c>
      <c r="J106">
        <f>100*(LN(J38)-LN(Results_2025_01!J38))</f>
        <v>1.826534797729451</v>
      </c>
      <c r="K106">
        <f>100*(LN(K38)-LN(Results_2025_01!K38))</f>
        <v>0.94595299975246405</v>
      </c>
      <c r="L106">
        <f>100*(LN(L38)-LN(Results_2025_01!L38))</f>
        <v>-4.4320399680660927</v>
      </c>
      <c r="M106">
        <f>100*(LN(M38)-LN(Results_2025_01!M38))</f>
        <v>-0.8640640845736236</v>
      </c>
      <c r="N106">
        <f>100*(LN(N38)-LN(Results_2025_01!N38))</f>
        <v>-6.7658648473814864</v>
      </c>
      <c r="O106">
        <f>100*(LN(O38)-LN(Results_2025_01!O38))</f>
        <v>-0.53715438019104056</v>
      </c>
      <c r="P106">
        <f>100*(LN(P38)-LN(Results_2025_01!P38))</f>
        <v>-0.1143574491826449</v>
      </c>
      <c r="Q106">
        <f>100*(LN(Q38)-LN(Results_2025_01!Q38))</f>
        <v>-2.6273990095404542E-2</v>
      </c>
      <c r="R106">
        <f>100*(LN(R38)-LN(Results_2025_01!R38))</f>
        <v>0.26249254804344702</v>
      </c>
      <c r="S106">
        <f>100*(Results_2025_01!S38/Results_2025_01!R38)*(LN(S38)-LN(Results_2025_01!S38))</f>
        <v>-0.2246259541823532</v>
      </c>
      <c r="T106">
        <f t="shared" si="2"/>
        <v>0.48711850222580022</v>
      </c>
    </row>
    <row r="107" spans="1:20" x14ac:dyDescent="0.35">
      <c r="A107" t="str">
        <f t="shared" si="1"/>
        <v>PA</v>
      </c>
      <c r="B107">
        <f>100*(LN(B39)-LN(Results_2025_01!B39))</f>
        <v>0.51361181217668417</v>
      </c>
      <c r="C107">
        <f>100*(LN(C39)-LN(Results_2025_01!C39))</f>
        <v>2.1765605887617667</v>
      </c>
      <c r="D107">
        <f>100*(LN(D39)-LN(Results_2025_01!D39))</f>
        <v>-0.92604247191889755</v>
      </c>
      <c r="E107">
        <f>100*(LN(E39)-LN(Results_2025_01!E39))</f>
        <v>1.4466798417753779</v>
      </c>
      <c r="F107">
        <f>100*(LN(F39)-LN(Results_2025_01!F39))</f>
        <v>0.58997221271877009</v>
      </c>
      <c r="G107">
        <f>100*(LN(G39)-LN(Results_2025_01!G39))</f>
        <v>-0.34782643763247023</v>
      </c>
      <c r="H107">
        <f>100*(LN(H39)-LN(Results_2025_01!H39))</f>
        <v>3.7648974582154437</v>
      </c>
      <c r="I107">
        <f>100*(LN(I39)-LN(Results_2025_01!I39))</f>
        <v>-1.5789458319968475</v>
      </c>
      <c r="J107">
        <f>100*(LN(J39)-LN(Results_2025_01!J39))</f>
        <v>2.0938407185170149</v>
      </c>
      <c r="K107">
        <f>100*(LN(K39)-LN(Results_2025_01!K39))</f>
        <v>2.1353937288051128</v>
      </c>
      <c r="L107">
        <f>100*(LN(L39)-LN(Results_2025_01!L39))</f>
        <v>-1.8242628621917945</v>
      </c>
      <c r="M107">
        <f>100*(LN(M39)-LN(Results_2025_01!M39))</f>
        <v>-2.0043261480045871</v>
      </c>
      <c r="N107">
        <f>100*(LN(N39)-LN(Results_2025_01!N39))</f>
        <v>-1.979549973783179</v>
      </c>
      <c r="O107">
        <f>100*(LN(O39)-LN(Results_2025_01!O39))</f>
        <v>-0.76190844764383314</v>
      </c>
      <c r="P107">
        <f>100*(LN(P39)-LN(Results_2025_01!P39))</f>
        <v>-0.27298597488156773</v>
      </c>
      <c r="Q107">
        <f>100*(LN(Q39)-LN(Results_2025_01!Q39))</f>
        <v>-2.8138849775682928E-2</v>
      </c>
      <c r="R107">
        <f>100*(LN(R39)-LN(Results_2025_01!R39))</f>
        <v>0.25678779024511655</v>
      </c>
      <c r="S107">
        <f>100*(Results_2025_01!S39/Results_2025_01!R39)*(LN(S39)-LN(Results_2025_01!S39))</f>
        <v>-0.28469859351675886</v>
      </c>
      <c r="T107">
        <f t="shared" si="2"/>
        <v>0.54148638376187541</v>
      </c>
    </row>
    <row r="108" spans="1:20" x14ac:dyDescent="0.35">
      <c r="A108" t="str">
        <f t="shared" si="1"/>
        <v>RI</v>
      </c>
      <c r="B108">
        <f>100*(LN(B40)-LN(Results_2025_01!B40))</f>
        <v>0</v>
      </c>
      <c r="C108">
        <f>100*(LN(C40)-LN(Results_2025_01!C40))</f>
        <v>0</v>
      </c>
      <c r="D108">
        <f>100*(LN(D40)-LN(Results_2025_01!D40))</f>
        <v>-1.7857617400006021</v>
      </c>
      <c r="E108">
        <f>100*(LN(E40)-LN(Results_2025_01!E40))</f>
        <v>2.0619287202736203</v>
      </c>
      <c r="F108">
        <f>100*(LN(F40)-LN(Results_2025_01!F40))</f>
        <v>0</v>
      </c>
      <c r="G108">
        <f>100*(LN(G40)-LN(Results_2025_01!G40))</f>
        <v>-0.52219439811516111</v>
      </c>
      <c r="H108">
        <f>100*(LN(H40)-LN(Results_2025_01!H40))</f>
        <v>1.0810916104215806</v>
      </c>
      <c r="I108">
        <f>100*(LN(I40)-LN(Results_2025_01!I40))</f>
        <v>-1.9570096194096109</v>
      </c>
      <c r="J108">
        <f>100*(LN(J40)-LN(Results_2025_01!J40))</f>
        <v>0</v>
      </c>
      <c r="K108">
        <f>100*(LN(K40)-LN(Results_2025_01!K40))</f>
        <v>1.9802627296179764</v>
      </c>
      <c r="L108">
        <f>100*(LN(L40)-LN(Results_2025_01!L40))</f>
        <v>-2.0202707317519497</v>
      </c>
      <c r="M108">
        <f>100*(LN(M40)-LN(Results_2025_01!M40))</f>
        <v>-0.46189458562952979</v>
      </c>
      <c r="N108">
        <f>100*(LN(N40)-LN(Results_2025_01!N40))</f>
        <v>-1.9493794681000765</v>
      </c>
      <c r="O108">
        <f>100*(LN(O40)-LN(Results_2025_01!O40))</f>
        <v>-0.72376673002310099</v>
      </c>
      <c r="P108">
        <f>100*(LN(P40)-LN(Results_2025_01!P40))</f>
        <v>-9.4384150470538941E-2</v>
      </c>
      <c r="Q108">
        <f>100*(LN(Q40)-LN(Results_2025_01!Q40))</f>
        <v>-9.6859524020054266E-2</v>
      </c>
      <c r="R108">
        <f>100*(LN(R40)-LN(Results_2025_01!R40))</f>
        <v>0.26212334798731973</v>
      </c>
      <c r="S108">
        <f>100*(Results_2025_01!S40/Results_2025_01!R40)*(LN(S40)-LN(Results_2025_01!S40))</f>
        <v>-0.34179217352088931</v>
      </c>
      <c r="T108">
        <f t="shared" si="2"/>
        <v>0.60391552150820904</v>
      </c>
    </row>
    <row r="109" spans="1:20" x14ac:dyDescent="0.35">
      <c r="A109" t="str">
        <f t="shared" si="1"/>
        <v>SC</v>
      </c>
      <c r="B109">
        <f>100*(LN(B41)-LN(Results_2025_01!B41))</f>
        <v>0</v>
      </c>
      <c r="C109">
        <f>100*(LN(C41)-LN(Results_2025_01!C41))</f>
        <v>1.1049836186584727</v>
      </c>
      <c r="D109">
        <f>100*(LN(D41)-LN(Results_2025_01!D41))</f>
        <v>-1.847830842973508</v>
      </c>
      <c r="E109">
        <f>100*(LN(E41)-LN(Results_2025_01!E41))</f>
        <v>3.1286655151529175</v>
      </c>
      <c r="F109">
        <f>100*(LN(F41)-LN(Results_2025_01!F41))</f>
        <v>0.32310205814471971</v>
      </c>
      <c r="G109">
        <f>100*(LN(G41)-LN(Results_2025_01!G41))</f>
        <v>-1.1920670962309643</v>
      </c>
      <c r="H109">
        <f>100*(LN(H41)-LN(Results_2025_01!H41))</f>
        <v>-0.49529571288484675</v>
      </c>
      <c r="I109">
        <f>100*(LN(I41)-LN(Results_2025_01!I41))</f>
        <v>-1.9564874848189362</v>
      </c>
      <c r="J109">
        <f>100*(LN(J41)-LN(Results_2025_01!J41))</f>
        <v>1.5000281259492709</v>
      </c>
      <c r="K109">
        <f>100*(LN(K41)-LN(Results_2025_01!K41))</f>
        <v>1.3508350024791227</v>
      </c>
      <c r="L109">
        <f>100*(LN(L41)-LN(Results_2025_01!L41))</f>
        <v>-4.1158072493507447</v>
      </c>
      <c r="M109">
        <f>100*(LN(M41)-LN(Results_2025_01!M41))</f>
        <v>-1.6594612338851178</v>
      </c>
      <c r="N109">
        <f>100*(LN(N41)-LN(Results_2025_01!N41))</f>
        <v>-6.237900823132847</v>
      </c>
      <c r="O109">
        <f>100*(LN(O41)-LN(Results_2025_01!O41))</f>
        <v>-0.31104224143927439</v>
      </c>
      <c r="P109">
        <f>100*(LN(P41)-LN(Results_2025_01!P41))</f>
        <v>-0.16238680275435513</v>
      </c>
      <c r="Q109">
        <f>100*(LN(Q41)-LN(Results_2025_01!Q41))</f>
        <v>-1.7449469289587682E-2</v>
      </c>
      <c r="R109">
        <f>100*(LN(R41)-LN(Results_2025_01!R41))</f>
        <v>0.40437439051039803</v>
      </c>
      <c r="S109">
        <f>100*(Results_2025_01!S41/Results_2025_01!R41)*(LN(S41)-LN(Results_2025_01!S41))</f>
        <v>-0.33131980601940236</v>
      </c>
      <c r="T109">
        <f t="shared" si="2"/>
        <v>0.73569419652980039</v>
      </c>
    </row>
    <row r="110" spans="1:20" x14ac:dyDescent="0.35">
      <c r="A110" t="str">
        <f t="shared" si="1"/>
        <v>SD</v>
      </c>
      <c r="B110">
        <f>100*(LN(B42)-LN(Results_2025_01!B42))</f>
        <v>1.5632502249825819</v>
      </c>
      <c r="C110">
        <f>100*(LN(C42)-LN(Results_2025_01!C42))</f>
        <v>1.0471299867294448</v>
      </c>
      <c r="D110">
        <f>100*(LN(D42)-LN(Results_2025_01!D42))</f>
        <v>-1.7889564750776188</v>
      </c>
      <c r="E110">
        <f>100*(LN(E42)-LN(Results_2025_01!E42))</f>
        <v>0</v>
      </c>
      <c r="F110">
        <f>100*(LN(F42)-LN(Results_2025_01!F42))</f>
        <v>1.7391742711870606</v>
      </c>
      <c r="G110">
        <f>100*(LN(G42)-LN(Results_2025_01!G42))</f>
        <v>0</v>
      </c>
      <c r="H110">
        <f>100*(LN(H42)-LN(Results_2025_01!H42))</f>
        <v>0</v>
      </c>
      <c r="I110">
        <f>100*(LN(I42)-LN(Results_2025_01!I42))</f>
        <v>-0.79681696491764598</v>
      </c>
      <c r="J110">
        <f>100*(LN(J42)-LN(Results_2025_01!J42))</f>
        <v>2.353049741019575</v>
      </c>
      <c r="K110">
        <f>100*(LN(K42)-LN(Results_2025_01!K42))</f>
        <v>3.9220713153280684</v>
      </c>
      <c r="L110">
        <f>100*(LN(L42)-LN(Results_2025_01!L42))</f>
        <v>0.16406894574600983</v>
      </c>
      <c r="M110">
        <f>100*(LN(M42)-LN(Results_2025_01!M42))</f>
        <v>0</v>
      </c>
      <c r="N110">
        <f>100*(LN(N42)-LN(Results_2025_01!N42))</f>
        <v>-0.6968669316092857</v>
      </c>
      <c r="O110">
        <f>100*(LN(O42)-LN(Results_2025_01!O42))</f>
        <v>0.77220460939102509</v>
      </c>
      <c r="P110">
        <f>100*(LN(P42)-LN(Results_2025_01!P42))</f>
        <v>8.9797960636239793E-2</v>
      </c>
      <c r="Q110">
        <f>100*(LN(Q42)-LN(Results_2025_01!Q42))</f>
        <v>0.17048364645209091</v>
      </c>
      <c r="R110">
        <f>100*(LN(R42)-LN(Results_2025_01!R42))</f>
        <v>0.92057071787348121</v>
      </c>
      <c r="S110">
        <f>100*(Results_2025_01!S42/Results_2025_01!R42)*(LN(S42)-LN(Results_2025_01!S42))</f>
        <v>0.38707625778877713</v>
      </c>
      <c r="T110">
        <f t="shared" si="2"/>
        <v>0.53349446008470403</v>
      </c>
    </row>
    <row r="111" spans="1:20" x14ac:dyDescent="0.35">
      <c r="A111" t="str">
        <f t="shared" si="1"/>
        <v>TN</v>
      </c>
      <c r="B111">
        <f>100*(LN(B43)-LN(Results_2025_01!B43))</f>
        <v>0.67950431328291927</v>
      </c>
      <c r="C111">
        <f>100*(LN(C43)-LN(Results_2025_01!C43))</f>
        <v>0.550965581096996</v>
      </c>
      <c r="D111">
        <f>100*(LN(D43)-LN(Results_2025_01!D43))</f>
        <v>-0.56937893642370341</v>
      </c>
      <c r="E111">
        <f>100*(LN(E43)-LN(Results_2025_01!E43))</f>
        <v>1.8723951266288452</v>
      </c>
      <c r="F111">
        <f>100*(LN(F43)-LN(Results_2025_01!F43))</f>
        <v>0.36166404701880595</v>
      </c>
      <c r="G111">
        <f>100*(LN(G43)-LN(Results_2025_01!G43))</f>
        <v>-0.77679166014767986</v>
      </c>
      <c r="H111">
        <f>100*(LN(H43)-LN(Results_2025_01!H43))</f>
        <v>1.3114942077827152</v>
      </c>
      <c r="I111">
        <f>100*(LN(I43)-LN(Results_2025_01!I43))</f>
        <v>-1.7433564467554064</v>
      </c>
      <c r="J111">
        <f>100*(LN(J43)-LN(Results_2025_01!J43))</f>
        <v>2.035222884889798</v>
      </c>
      <c r="K111">
        <f>100*(LN(K43)-LN(Results_2025_01!K43))</f>
        <v>1.2830252087161043</v>
      </c>
      <c r="L111">
        <f>100*(LN(L43)-LN(Results_2025_01!L43))</f>
        <v>-2.5529351192778549</v>
      </c>
      <c r="M111">
        <f>100*(LN(M43)-LN(Results_2025_01!M43))</f>
        <v>-6.3245777661672165</v>
      </c>
      <c r="N111">
        <f>100*(LN(N43)-LN(Results_2025_01!N43))</f>
        <v>-1.5386380091817031</v>
      </c>
      <c r="O111">
        <f>100*(LN(O43)-LN(Results_2025_01!O43))</f>
        <v>-3.0792258747094792</v>
      </c>
      <c r="P111">
        <f>100*(LN(P43)-LN(Results_2025_01!P43))</f>
        <v>-0.21454101870759246</v>
      </c>
      <c r="Q111">
        <f>100*(LN(Q43)-LN(Results_2025_01!Q43))</f>
        <v>-7.3839950766529938E-2</v>
      </c>
      <c r="R111">
        <f>100*(LN(R43)-LN(Results_2025_01!R43))</f>
        <v>0.10817676195440384</v>
      </c>
      <c r="S111">
        <f>100*(Results_2025_01!S43/Results_2025_01!R43)*(LN(S43)-LN(Results_2025_01!S43))</f>
        <v>-0.47642991294252868</v>
      </c>
      <c r="T111">
        <f t="shared" si="2"/>
        <v>0.58460667489693252</v>
      </c>
    </row>
    <row r="112" spans="1:20" x14ac:dyDescent="0.35">
      <c r="A112" t="str">
        <f t="shared" si="1"/>
        <v>TX</v>
      </c>
      <c r="B112">
        <f>100*(LN(B44)-LN(Results_2025_01!B44))</f>
        <v>0</v>
      </c>
      <c r="C112">
        <f>100*(LN(C44)-LN(Results_2025_01!C44))</f>
        <v>0.21414067296321448</v>
      </c>
      <c r="D112">
        <f>100*(LN(D44)-LN(Results_2025_01!D44))</f>
        <v>-0.36127974690813858</v>
      </c>
      <c r="E112">
        <f>100*(LN(E44)-LN(Results_2025_01!E44))</f>
        <v>1.4347448408141616</v>
      </c>
      <c r="F112">
        <f>100*(LN(F44)-LN(Results_2025_01!F44))</f>
        <v>0.6802747322753433</v>
      </c>
      <c r="G112">
        <f>100*(LN(G44)-LN(Results_2025_01!G44))</f>
        <v>-2.6495196781775476</v>
      </c>
      <c r="H112">
        <f>100*(LN(H44)-LN(Results_2025_01!H44))</f>
        <v>-1.5510020162871285</v>
      </c>
      <c r="I112">
        <f>100*(LN(I44)-LN(Results_2025_01!I44))</f>
        <v>-1.982589909312793</v>
      </c>
      <c r="J112">
        <f>100*(LN(J44)-LN(Results_2025_01!J44))</f>
        <v>2.2412891231166299</v>
      </c>
      <c r="K112">
        <f>100*(LN(K44)-LN(Results_2025_01!K44))</f>
        <v>0.18583911685592369</v>
      </c>
      <c r="L112">
        <f>100*(LN(L44)-LN(Results_2025_01!L44))</f>
        <v>-3.257827215581699</v>
      </c>
      <c r="M112">
        <f>100*(LN(M44)-LN(Results_2025_01!M44))</f>
        <v>-2.691410257023108</v>
      </c>
      <c r="N112">
        <f>100*(LN(N44)-LN(Results_2025_01!N44))</f>
        <v>-2.9200585385204647</v>
      </c>
      <c r="O112">
        <f>100*(LN(O44)-LN(Results_2025_01!O44))</f>
        <v>-1.5560954723088827</v>
      </c>
      <c r="P112">
        <f>100*(LN(P44)-LN(Results_2025_01!P44))</f>
        <v>-0.19509830074477819</v>
      </c>
      <c r="Q112">
        <f>100*(LN(Q44)-LN(Results_2025_01!Q44))</f>
        <v>-4.2777272232363828E-2</v>
      </c>
      <c r="R112">
        <f>100*(LN(R44)-LN(Results_2025_01!R44))</f>
        <v>5.1832581924582399E-2</v>
      </c>
      <c r="S112">
        <f>100*(Results_2025_01!S44/Results_2025_01!R44)*(LN(S44)-LN(Results_2025_01!S44))</f>
        <v>-0.46770849668208758</v>
      </c>
      <c r="T112">
        <f t="shared" si="2"/>
        <v>0.51954107860666998</v>
      </c>
    </row>
    <row r="113" spans="1:20" x14ac:dyDescent="0.35">
      <c r="A113" t="str">
        <f t="shared" si="1"/>
        <v>UT</v>
      </c>
      <c r="B113">
        <f>100*(LN(B45)-LN(Results_2025_01!B45))</f>
        <v>0.5763704716750695</v>
      </c>
      <c r="C113">
        <f>100*(LN(C45)-LN(Results_2025_01!C45))</f>
        <v>0.17123291855121181</v>
      </c>
      <c r="D113">
        <f>100*(LN(D45)-LN(Results_2025_01!D45))</f>
        <v>-0.15186031771907693</v>
      </c>
      <c r="E113">
        <f>100*(LN(E45)-LN(Results_2025_01!E45))</f>
        <v>3.4486176071169439</v>
      </c>
      <c r="F113">
        <f>100*(LN(F45)-LN(Results_2025_01!F45))</f>
        <v>0</v>
      </c>
      <c r="G113">
        <f>100*(LN(G45)-LN(Results_2025_01!G45))</f>
        <v>0.15349197180825058</v>
      </c>
      <c r="H113">
        <f>100*(LN(H45)-LN(Results_2025_01!H45))</f>
        <v>0.6106889208179922</v>
      </c>
      <c r="I113">
        <f>100*(LN(I45)-LN(Results_2025_01!I45))</f>
        <v>-0.42607648608541382</v>
      </c>
      <c r="J113">
        <f>100*(LN(J45)-LN(Results_2025_01!J45))</f>
        <v>2.7856954502965436</v>
      </c>
      <c r="K113">
        <f>100*(LN(K45)-LN(Results_2025_01!K45))</f>
        <v>-2.3852945149583249</v>
      </c>
      <c r="L113">
        <f>100*(LN(L45)-LN(Results_2025_01!L45))</f>
        <v>-0.84866138773183053</v>
      </c>
      <c r="M113">
        <f>100*(LN(M45)-LN(Results_2025_01!M45))</f>
        <v>-1.9669619515029879</v>
      </c>
      <c r="N113">
        <f>100*(LN(N45)-LN(Results_2025_01!N45))</f>
        <v>-0.84602873493899722</v>
      </c>
      <c r="O113">
        <f>100*(LN(O45)-LN(Results_2025_01!O45))</f>
        <v>0</v>
      </c>
      <c r="P113">
        <f>100*(LN(P45)-LN(Results_2025_01!P45))</f>
        <v>-5.3274732389141377E-2</v>
      </c>
      <c r="Q113">
        <f>100*(LN(Q45)-LN(Results_2025_01!Q45))</f>
        <v>5.8036201708766555E-2</v>
      </c>
      <c r="R113">
        <f>100*(LN(R45)-LN(Results_2025_01!R45))</f>
        <v>0.40367397636043023</v>
      </c>
      <c r="S113">
        <f>100*(Results_2025_01!S45/Results_2025_01!R45)*(LN(S45)-LN(Results_2025_01!S45))</f>
        <v>-0.17205645774297662</v>
      </c>
      <c r="T113">
        <f t="shared" si="2"/>
        <v>0.57573043410340685</v>
      </c>
    </row>
    <row r="114" spans="1:20" x14ac:dyDescent="0.35">
      <c r="A114" t="str">
        <f t="shared" si="1"/>
        <v>VT</v>
      </c>
      <c r="B114">
        <f>100*(LN(B46)-LN(Results_2025_01!B46))</f>
        <v>0.97561749453642932</v>
      </c>
      <c r="C114">
        <f>100*(LN(C46)-LN(Results_2025_01!C46))</f>
        <v>-1.1834457647003305</v>
      </c>
      <c r="D114">
        <f>100*(LN(D46)-LN(Results_2025_01!D46))</f>
        <v>-1.3129291441792645</v>
      </c>
      <c r="E114">
        <f>100*(LN(E46)-LN(Results_2025_01!E46))</f>
        <v>4.08219945202557</v>
      </c>
      <c r="F114">
        <f>100*(LN(F46)-LN(Results_2025_01!F46))</f>
        <v>0</v>
      </c>
      <c r="G114">
        <f>100*(LN(G46)-LN(Results_2025_01!G46))</f>
        <v>0</v>
      </c>
      <c r="H114">
        <f>100*(LN(H46)-LN(Results_2025_01!H46))</f>
        <v>1.1976191046715101</v>
      </c>
      <c r="I114">
        <f>100*(LN(I46)-LN(Results_2025_01!I46))</f>
        <v>-1.1976191046715101</v>
      </c>
      <c r="J114">
        <f>100*(LN(J46)-LN(Results_2025_01!J46))</f>
        <v>3.4486176071169439</v>
      </c>
      <c r="K114">
        <f>100*(LN(K46)-LN(Results_2025_01!K46))</f>
        <v>2.8013036227672927</v>
      </c>
      <c r="L114">
        <f>100*(LN(L46)-LN(Results_2025_01!L46))</f>
        <v>-1.0869672236903938</v>
      </c>
      <c r="M114">
        <f>100*(LN(M46)-LN(Results_2025_01!M46))</f>
        <v>-3.7607841302296663</v>
      </c>
      <c r="N114">
        <f>100*(LN(N46)-LN(Results_2025_01!N46))</f>
        <v>-1.117330059812538</v>
      </c>
      <c r="O114">
        <f>100*(LN(O46)-LN(Results_2025_01!O46))</f>
        <v>-5.1293294387551924</v>
      </c>
      <c r="P114">
        <f>100*(LN(P46)-LN(Results_2025_01!P46))</f>
        <v>8.5342441706437455E-2</v>
      </c>
      <c r="Q114">
        <f>100*(LN(Q46)-LN(Results_2025_01!Q46))</f>
        <v>2.830455722264702E-2</v>
      </c>
      <c r="R114">
        <f>100*(LN(R46)-LN(Results_2025_01!R46))</f>
        <v>0.33277900926744763</v>
      </c>
      <c r="S114">
        <f>100*(Results_2025_01!S46/Results_2025_01!R46)*(LN(S46)-LN(Results_2025_01!S46))</f>
        <v>-0.33389172551278284</v>
      </c>
      <c r="T114">
        <f t="shared" si="2"/>
        <v>0.66667073478023053</v>
      </c>
    </row>
    <row r="115" spans="1:20" x14ac:dyDescent="0.35">
      <c r="A115" t="str">
        <f t="shared" si="1"/>
        <v>VA</v>
      </c>
      <c r="B115">
        <f>100*(LN(B47)-LN(Results_2025_01!B47))</f>
        <v>0</v>
      </c>
      <c r="C115">
        <f>100*(LN(C47)-LN(Results_2025_01!C47))</f>
        <v>0.26420094628392121</v>
      </c>
      <c r="D115">
        <f>100*(LN(D47)-LN(Results_2025_01!D47))</f>
        <v>-1.6653246798794541</v>
      </c>
      <c r="E115">
        <f>100*(LN(E47)-LN(Results_2025_01!E47))</f>
        <v>3.2505570404932627</v>
      </c>
      <c r="F115">
        <f>100*(LN(F47)-LN(Results_2025_01!F47))</f>
        <v>-0.2181025946359938</v>
      </c>
      <c r="G115">
        <f>100*(LN(G47)-LN(Results_2025_01!G47))</f>
        <v>-0.77220460939102509</v>
      </c>
      <c r="H115">
        <f>100*(LN(H47)-LN(Results_2025_01!H47))</f>
        <v>1.323270726657455</v>
      </c>
      <c r="I115">
        <f>100*(LN(I47)-LN(Results_2025_01!I47))</f>
        <v>-1.0559760215002711</v>
      </c>
      <c r="J115">
        <f>100*(LN(J47)-LN(Results_2025_01!J47))</f>
        <v>1.9901154317295777</v>
      </c>
      <c r="K115">
        <f>100*(LN(K47)-LN(Results_2025_01!K47))</f>
        <v>2.6455248865216774</v>
      </c>
      <c r="L115">
        <f>100*(LN(L47)-LN(Results_2025_01!L47))</f>
        <v>-1.4881226996649843</v>
      </c>
      <c r="M115">
        <f>100*(LN(M47)-LN(Results_2025_01!M47))</f>
        <v>-1.3248667616155174</v>
      </c>
      <c r="N115">
        <f>100*(LN(N47)-LN(Results_2025_01!N47))</f>
        <v>-1.6844867698239341</v>
      </c>
      <c r="O115">
        <f>100*(LN(O47)-LN(Results_2025_01!O47))</f>
        <v>-0.64620580280916329</v>
      </c>
      <c r="P115">
        <f>100*(LN(P47)-LN(Results_2025_01!P47))</f>
        <v>-0.21260597417338545</v>
      </c>
      <c r="Q115">
        <f>100*(LN(Q47)-LN(Results_2025_01!Q47))</f>
        <v>-0.10592996901648277</v>
      </c>
      <c r="R115">
        <f>100*(LN(R47)-LN(Results_2025_01!R47))</f>
        <v>-1.8295631315634608E-2</v>
      </c>
      <c r="S115">
        <f>100*(Results_2025_01!S47/Results_2025_01!R47)*(LN(S47)-LN(Results_2025_01!S47))</f>
        <v>-0.48465791721853052</v>
      </c>
      <c r="T115">
        <f t="shared" si="2"/>
        <v>0.46636228590289591</v>
      </c>
    </row>
    <row r="116" spans="1:20" x14ac:dyDescent="0.35">
      <c r="A116" t="str">
        <f t="shared" si="1"/>
        <v>WA</v>
      </c>
      <c r="B116">
        <f>100*(LN(B48)-LN(Results_2025_01!B48))</f>
        <v>-3.8412738178385197</v>
      </c>
      <c r="C116">
        <f>100*(LN(C48)-LN(Results_2025_01!C48))</f>
        <v>-1.3333530869465093</v>
      </c>
      <c r="D116">
        <f>100*(LN(D48)-LN(Results_2025_01!D48))</f>
        <v>-1.1215070820139061</v>
      </c>
      <c r="E116">
        <f>100*(LN(E48)-LN(Results_2025_01!E48))</f>
        <v>2.3953241022491412</v>
      </c>
      <c r="F116">
        <f>100*(LN(F48)-LN(Results_2025_01!F48))</f>
        <v>0.18814680997056854</v>
      </c>
      <c r="G116">
        <f>100*(LN(G48)-LN(Results_2025_01!G48))</f>
        <v>-0.57175684632042589</v>
      </c>
      <c r="H116">
        <f>100*(LN(H48)-LN(Results_2025_01!H48))</f>
        <v>0.43940019433339472</v>
      </c>
      <c r="I116">
        <f>100*(LN(I48)-LN(Results_2025_01!I48))</f>
        <v>-0.54298775943681932</v>
      </c>
      <c r="J116">
        <f>100*(LN(J48)-LN(Results_2025_01!J48))</f>
        <v>1.6949558313772428</v>
      </c>
      <c r="K116">
        <f>100*(LN(K48)-LN(Results_2025_01!K48))</f>
        <v>1.5612699367714811</v>
      </c>
      <c r="L116">
        <f>100*(LN(L48)-LN(Results_2025_01!L48))</f>
        <v>-1.6650401313384577</v>
      </c>
      <c r="M116">
        <f>100*(LN(M48)-LN(Results_2025_01!M48))</f>
        <v>-1.5838151787038512</v>
      </c>
      <c r="N116">
        <f>100*(LN(N48)-LN(Results_2025_01!N48))</f>
        <v>-5.5662361183221876</v>
      </c>
      <c r="O116">
        <f>100*(LN(O48)-LN(Results_2025_01!O48))</f>
        <v>-1.6164936853355627</v>
      </c>
      <c r="P116">
        <f>100*(LN(P48)-LN(Results_2025_01!P48))</f>
        <v>-0.25884061704575245</v>
      </c>
      <c r="Q116">
        <f>100*(LN(Q48)-LN(Results_2025_01!Q48))</f>
        <v>-0.22931069874827514</v>
      </c>
      <c r="R116">
        <f>100*(LN(R48)-LN(Results_2025_01!R48))</f>
        <v>-0.45526256184889036</v>
      </c>
      <c r="S116">
        <f>100*(Results_2025_01!S48/Results_2025_01!R48)*(LN(S48)-LN(Results_2025_01!S48))</f>
        <v>-0.90940928185691305</v>
      </c>
      <c r="T116">
        <f t="shared" si="2"/>
        <v>0.4541467200080227</v>
      </c>
    </row>
    <row r="117" spans="1:20" x14ac:dyDescent="0.35">
      <c r="A117" t="str">
        <f t="shared" si="1"/>
        <v>WV</v>
      </c>
      <c r="B117">
        <f>100*(LN(B49)-LN(Results_2025_01!B49))</f>
        <v>1.3245226750020933</v>
      </c>
      <c r="C117">
        <f>100*(LN(C49)-LN(Results_2025_01!C49))</f>
        <v>0.27455402245912808</v>
      </c>
      <c r="D117">
        <f>100*(LN(D49)-LN(Results_2025_01!D49))</f>
        <v>0</v>
      </c>
      <c r="E117">
        <f>100*(LN(E49)-LN(Results_2025_01!E49))</f>
        <v>8.0042707673536384</v>
      </c>
      <c r="F117">
        <f>100*(LN(F49)-LN(Results_2025_01!F49))</f>
        <v>1.5831465216681551</v>
      </c>
      <c r="G117">
        <f>100*(LN(G49)-LN(Results_2025_01!G49))</f>
        <v>0</v>
      </c>
      <c r="H117">
        <f>100*(LN(H49)-LN(Results_2025_01!H49))</f>
        <v>2.3989156370022968</v>
      </c>
      <c r="I117">
        <f>100*(LN(I49)-LN(Results_2025_01!I49))</f>
        <v>-2.0567879928593769</v>
      </c>
      <c r="J117">
        <f>100*(LN(J49)-LN(Results_2025_01!J49))</f>
        <v>3.4133006369458485</v>
      </c>
      <c r="K117">
        <f>100*(LN(K49)-LN(Results_2025_01!K49))</f>
        <v>2.9074729700244717</v>
      </c>
      <c r="L117">
        <f>100*(LN(L49)-LN(Results_2025_01!L49))</f>
        <v>-0.71174677688645716</v>
      </c>
      <c r="M117">
        <f>100*(LN(M49)-LN(Results_2025_01!M49))</f>
        <v>-1.9139340210696076</v>
      </c>
      <c r="N117">
        <f>100*(LN(N49)-LN(Results_2025_01!N49))</f>
        <v>-3.7071126436959645</v>
      </c>
      <c r="O117">
        <f>100*(LN(O49)-LN(Results_2025_01!O49))</f>
        <v>-0.85837436913909215</v>
      </c>
      <c r="P117">
        <f>100*(LN(P49)-LN(Results_2025_01!P49))</f>
        <v>0.11509009282431037</v>
      </c>
      <c r="Q117">
        <f>100*(LN(Q49)-LN(Results_2025_01!Q49))</f>
        <v>0.14865797644763035</v>
      </c>
      <c r="R117">
        <f>100*(LN(R49)-LN(Results_2025_01!R49))</f>
        <v>0.75744896483165292</v>
      </c>
      <c r="S117">
        <f>100*(Results_2025_01!S49/Results_2025_01!R49)*(LN(S49)-LN(Results_2025_01!S49))</f>
        <v>0.1899003850677391</v>
      </c>
      <c r="T117">
        <f t="shared" si="2"/>
        <v>0.56754857976391382</v>
      </c>
    </row>
    <row r="118" spans="1:20" x14ac:dyDescent="0.35">
      <c r="A118" t="str">
        <f t="shared" si="1"/>
        <v>WI</v>
      </c>
      <c r="B118">
        <f>100*(LN(B50)-LN(Results_2025_01!B50))</f>
        <v>0.97898852725268881</v>
      </c>
      <c r="C118">
        <f>100*(LN(C50)-LN(Results_2025_01!C50))</f>
        <v>0.4210532536342626</v>
      </c>
      <c r="D118">
        <f>100*(LN(D50)-LN(Results_2025_01!D50))</f>
        <v>-0.20706322824413093</v>
      </c>
      <c r="E118">
        <f>100*(LN(E50)-LN(Results_2025_01!E50))</f>
        <v>2.9064132943911858</v>
      </c>
      <c r="F118">
        <f>100*(LN(F50)-LN(Results_2025_01!F50))</f>
        <v>1.4134510934905364</v>
      </c>
      <c r="G118">
        <f>100*(LN(G50)-LN(Results_2025_01!G50))</f>
        <v>-0.2083334086853128</v>
      </c>
      <c r="H118">
        <f>100*(LN(H50)-LN(Results_2025_01!H50))</f>
        <v>1.1784648168248424</v>
      </c>
      <c r="I118">
        <f>100*(LN(I50)-LN(Results_2025_01!I50))</f>
        <v>-0.49802358685262504</v>
      </c>
      <c r="J118">
        <f>100*(LN(J50)-LN(Results_2025_01!J50))</f>
        <v>2.9895464796625859</v>
      </c>
      <c r="K118">
        <f>100*(LN(K50)-LN(Results_2025_01!K50))</f>
        <v>2.9983507800798392</v>
      </c>
      <c r="L118">
        <f>100*(LN(L50)-LN(Results_2025_01!L50))</f>
        <v>-1.1530449574630453</v>
      </c>
      <c r="M118">
        <f>100*(LN(M50)-LN(Results_2025_01!M50))</f>
        <v>-1.4355421332091112</v>
      </c>
      <c r="N118">
        <f>100*(LN(N50)-LN(Results_2025_01!N50))</f>
        <v>-0.93553661793510656</v>
      </c>
      <c r="O118">
        <f>100*(LN(O50)-LN(Results_2025_01!O50))</f>
        <v>-0.40160696548898756</v>
      </c>
      <c r="P118">
        <f>100*(LN(P50)-LN(Results_2025_01!P50))</f>
        <v>-2.9628338851228619E-2</v>
      </c>
      <c r="Q118">
        <f>100*(LN(Q50)-LN(Results_2025_01!Q50))</f>
        <v>0.1529781539619357</v>
      </c>
      <c r="R118">
        <f>100*(LN(R50)-LN(Results_2025_01!R50))</f>
        <v>0.77227823405472407</v>
      </c>
      <c r="S118">
        <f>100*(Results_2025_01!S50/Results_2025_01!R50)*(LN(S50)-LN(Results_2025_01!S50))</f>
        <v>0.18168743822291719</v>
      </c>
      <c r="T118">
        <f t="shared" si="2"/>
        <v>0.59059079583180685</v>
      </c>
    </row>
    <row r="119" spans="1:20" x14ac:dyDescent="0.35">
      <c r="A119" t="str">
        <f t="shared" si="1"/>
        <v>WY</v>
      </c>
      <c r="B119">
        <f>100*(LN(B51)-LN(Results_2025_01!B51))</f>
        <v>2.0202707317519497</v>
      </c>
      <c r="C119">
        <f>100*(LN(C51)-LN(Results_2025_01!C51))</f>
        <v>5.0377834818604583E-2</v>
      </c>
      <c r="D119">
        <f>100*(LN(D51)-LN(Results_2025_01!D51))</f>
        <v>0</v>
      </c>
      <c r="E119">
        <f>100*(LN(E51)-LN(Results_2025_01!E51))</f>
        <v>0</v>
      </c>
      <c r="F119">
        <f>100*(LN(F51)-LN(Results_2025_01!F51))</f>
        <v>0</v>
      </c>
      <c r="G119">
        <f>100*(LN(G51)-LN(Results_2025_01!G51))</f>
        <v>0</v>
      </c>
      <c r="H119">
        <f>100*(LN(H51)-LN(Results_2025_01!H51))</f>
        <v>0.77942717268193462</v>
      </c>
      <c r="I119">
        <f>100*(LN(I51)-LN(Results_2025_01!I51))</f>
        <v>-3.6609745612560474</v>
      </c>
      <c r="J119">
        <f>100*(LN(J51)-LN(Results_2025_01!J51))</f>
        <v>2.6668247082161756</v>
      </c>
      <c r="K119">
        <f>100*(LN(K51)-LN(Results_2025_01!K51))</f>
        <v>4.1101675685551342</v>
      </c>
      <c r="L119">
        <f>100*(LN(L51)-LN(Results_2025_01!L51))</f>
        <v>-5.4067221270274857</v>
      </c>
      <c r="M119">
        <f>100*(LN(M51)-LN(Results_2025_01!M51))</f>
        <v>0</v>
      </c>
      <c r="N119">
        <f>100*(LN(N51)-LN(Results_2025_01!N51))</f>
        <v>0</v>
      </c>
      <c r="O119">
        <f>100*(LN(O51)-LN(Results_2025_01!O51))</f>
        <v>0</v>
      </c>
      <c r="P119">
        <f>100*(LN(P51)-LN(Results_2025_01!P51))</f>
        <v>0.16855514806284333</v>
      </c>
      <c r="Q119">
        <f>100*(LN(Q51)-LN(Results_2025_01!Q51))</f>
        <v>0.22777687723678497</v>
      </c>
      <c r="R119">
        <f>100*(LN(R51)-LN(Results_2025_01!R51))</f>
        <v>0.96677490152874412</v>
      </c>
      <c r="S119">
        <f>100*(Results_2025_01!S51/Results_2025_01!R51)*(LN(S51)-LN(Results_2025_01!S51))</f>
        <v>0.57514664664340431</v>
      </c>
      <c r="T119">
        <f t="shared" si="2"/>
        <v>0.39162825488533981</v>
      </c>
    </row>
    <row r="120" spans="1:20" x14ac:dyDescent="0.35">
      <c r="A120" t="str">
        <f t="shared" si="1"/>
        <v>EUR</v>
      </c>
      <c r="B120">
        <f>100*(LN(B52)-LN(Results_2025_01!B52))</f>
        <v>-0.22889421242329178</v>
      </c>
      <c r="C120">
        <f>100*(LN(C52)-LN(Results_2025_01!C52))</f>
        <v>-0.33582489665695547</v>
      </c>
      <c r="D120">
        <f>100*(LN(D52)-LN(Results_2025_01!D52))</f>
        <v>-0.21781431105916127</v>
      </c>
      <c r="E120">
        <f>100*(LN(E52)-LN(Results_2025_01!E52))</f>
        <v>-0.327642362343461</v>
      </c>
      <c r="F120">
        <f>100*(LN(F52)-LN(Results_2025_01!F52))</f>
        <v>-0.39641080374881454</v>
      </c>
      <c r="G120">
        <f>100*(LN(G52)-LN(Results_2025_01!G52))</f>
        <v>-0.45041219498314078</v>
      </c>
      <c r="H120">
        <f>100*(LN(H52)-LN(Results_2025_01!H52))</f>
        <v>-0.65586063656857263</v>
      </c>
      <c r="I120">
        <f>100*(LN(I52)-LN(Results_2025_01!I52))</f>
        <v>-5.6911320075148097E-2</v>
      </c>
      <c r="J120">
        <f>100*(LN(J52)-LN(Results_2025_01!J52))</f>
        <v>-0.32583145945066505</v>
      </c>
      <c r="K120">
        <f>100*(LN(K52)-LN(Results_2025_01!K52))</f>
        <v>-1.0914561916195886</v>
      </c>
      <c r="L120">
        <f>100*(LN(L52)-LN(Results_2025_01!L52))</f>
        <v>-0.4715333542471889</v>
      </c>
      <c r="M120">
        <f>100*(LN(M52)-LN(Results_2025_01!M52))</f>
        <v>-0.14523657569815995</v>
      </c>
      <c r="N120">
        <f>100*(LN(N52)-LN(Results_2025_01!N52))</f>
        <v>7.5272867686670963E-2</v>
      </c>
      <c r="O120">
        <f>100*(LN(O52)-LN(Results_2025_01!O52))</f>
        <v>-0.42875632588010859</v>
      </c>
      <c r="P120">
        <f>100*(LN(P52)-LN(Results_2025_01!P52))</f>
        <v>1.5928443398083303E-2</v>
      </c>
      <c r="Q120">
        <f>100*(LN(Q52)-LN(Results_2025_01!Q52))</f>
        <v>-4.192246204315353E-3</v>
      </c>
      <c r="R120">
        <f>100*(LN(R52)-LN(Results_2025_01!R52))</f>
        <v>-3.602632830252972E-2</v>
      </c>
      <c r="S120">
        <f>100*(Results_2025_01!S52/Results_2025_01!R52)*(LN(S52)-LN(Results_2025_01!S52))</f>
        <v>-3.2731354080174718E-2</v>
      </c>
      <c r="T120">
        <f t="shared" si="2"/>
        <v>-3.2949742223550016E-3</v>
      </c>
    </row>
    <row r="121" spans="1:20" x14ac:dyDescent="0.35">
      <c r="A121" t="str">
        <f t="shared" si="1"/>
        <v>BRA</v>
      </c>
      <c r="B121">
        <f>100*(LN(B53)-LN(Results_2025_01!B53))</f>
        <v>-0.9726016277669558</v>
      </c>
      <c r="C121">
        <f>100*(LN(C53)-LN(Results_2025_01!C53))</f>
        <v>2.8769113481708075E-3</v>
      </c>
      <c r="D121">
        <f>100*(LN(D53)-LN(Results_2025_01!D53))</f>
        <v>0.18240664074911095</v>
      </c>
      <c r="E121">
        <f>100*(LN(E53)-LN(Results_2025_01!E53))</f>
        <v>-0.86480347482957853</v>
      </c>
      <c r="F121">
        <f>100*(LN(F53)-LN(Results_2025_01!F53))</f>
        <v>-0.61196296684400409</v>
      </c>
      <c r="G121">
        <f>100*(LN(G53)-LN(Results_2025_01!G53))</f>
        <v>-0.24543432518182584</v>
      </c>
      <c r="H121">
        <f>100*(LN(H53)-LN(Results_2025_01!H53))</f>
        <v>-0.27609799290377879</v>
      </c>
      <c r="I121">
        <f>100*(LN(I53)-LN(Results_2025_01!I53))</f>
        <v>-0.45289310925458182</v>
      </c>
      <c r="J121">
        <f>100*(LN(J53)-LN(Results_2025_01!J53))</f>
        <v>-3.6610858492531761</v>
      </c>
      <c r="K121">
        <f>100*(LN(K53)-LN(Results_2025_01!K53))</f>
        <v>-0.57376706268676969</v>
      </c>
      <c r="L121">
        <f>100*(LN(L53)-LN(Results_2025_01!L53))</f>
        <v>-0.50459942666165603</v>
      </c>
      <c r="M121">
        <f>100*(LN(M53)-LN(Results_2025_01!M53))</f>
        <v>-0.11789364739875907</v>
      </c>
      <c r="N121">
        <f>100*(LN(N53)-LN(Results_2025_01!N53))</f>
        <v>2.3342125640013478E-2</v>
      </c>
      <c r="O121">
        <f>100*(LN(O53)-LN(Results_2025_01!O53))</f>
        <v>-0.8846419851552767</v>
      </c>
      <c r="P121">
        <f>100*(LN(P53)-LN(Results_2025_01!P53))</f>
        <v>-3.2808159286368266E-2</v>
      </c>
      <c r="Q121">
        <f>100*(LN(Q53)-LN(Results_2025_01!Q53))</f>
        <v>-5.3386626737239595E-2</v>
      </c>
      <c r="R121">
        <f>100*(LN(R53)-LN(Results_2025_01!R53))</f>
        <v>-0.1443810474961893</v>
      </c>
      <c r="S121">
        <f>100*(Results_2025_01!S53/Results_2025_01!R53)*(LN(S53)-LN(Results_2025_01!S53))</f>
        <v>-0.1237429624924435</v>
      </c>
      <c r="T121">
        <f t="shared" si="2"/>
        <v>-2.0638085003745796E-2</v>
      </c>
    </row>
    <row r="122" spans="1:20" x14ac:dyDescent="0.35">
      <c r="A122" t="str">
        <f t="shared" si="1"/>
        <v>CAN</v>
      </c>
      <c r="B122">
        <f>100*(LN(B54)-LN(Results_2025_01!B54))</f>
        <v>-0.34729793970278422</v>
      </c>
      <c r="C122">
        <f>100*(LN(C54)-LN(Results_2025_01!C54))</f>
        <v>-10.363530509531849</v>
      </c>
      <c r="D122">
        <f>100*(LN(D54)-LN(Results_2025_01!D54))</f>
        <v>-1.3898628350766273</v>
      </c>
      <c r="E122">
        <f>100*(LN(E54)-LN(Results_2025_01!E54))</f>
        <v>-3.5009409666653113</v>
      </c>
      <c r="F122">
        <f>100*(LN(F54)-LN(Results_2025_01!F54))</f>
        <v>0</v>
      </c>
      <c r="G122">
        <f>100*(LN(G54)-LN(Results_2025_01!G54))</f>
        <v>-0.96073075776441641</v>
      </c>
      <c r="H122">
        <f>100*(LN(H54)-LN(Results_2025_01!H54))</f>
        <v>3.7622506928087773</v>
      </c>
      <c r="I122">
        <f>100*(LN(I54)-LN(Results_2025_01!I54))</f>
        <v>-8.8863205882246277</v>
      </c>
      <c r="J122">
        <f>100*(LN(J54)-LN(Results_2025_01!J54))</f>
        <v>2.2663859577212619</v>
      </c>
      <c r="K122">
        <f>100*(LN(K54)-LN(Results_2025_01!K54))</f>
        <v>-14.489795928158955</v>
      </c>
      <c r="L122">
        <f>100*(LN(L54)-LN(Results_2025_01!L54))</f>
        <v>-3.0059515121385161</v>
      </c>
      <c r="M122">
        <f>100*(LN(M54)-LN(Results_2025_01!M54))</f>
        <v>-2.970215314888236</v>
      </c>
      <c r="N122">
        <f>100*(LN(N54)-LN(Results_2025_01!N54))</f>
        <v>-2.4549969412039019</v>
      </c>
      <c r="O122">
        <f>100*(LN(O54)-LN(Results_2025_01!O54))</f>
        <v>-2.3335923429309346</v>
      </c>
      <c r="P122">
        <f>100*(LN(P54)-LN(Results_2025_01!P54))</f>
        <v>-3.4580459860933388E-2</v>
      </c>
      <c r="Q122">
        <f>100*(LN(Q54)-LN(Results_2025_01!Q54))</f>
        <v>-0.12685520048796306</v>
      </c>
      <c r="R122">
        <f>100*(LN(R54)-LN(Results_2025_01!R54))</f>
        <v>-0.67606052008493123</v>
      </c>
      <c r="S122">
        <f>100*(Results_2025_01!S54/Results_2025_01!R54)*(LN(S54)-LN(Results_2025_01!S54))</f>
        <v>-0.68847010761670935</v>
      </c>
      <c r="T122">
        <f t="shared" si="2"/>
        <v>1.2409587531778121E-2</v>
      </c>
    </row>
    <row r="123" spans="1:20" x14ac:dyDescent="0.35">
      <c r="A123" t="str">
        <f t="shared" si="1"/>
        <v>CHN</v>
      </c>
      <c r="B123">
        <f>100*(LN(B55)-LN(Results_2025_01!B55))</f>
        <v>-0.1011376438926348</v>
      </c>
      <c r="C123">
        <f>100*(LN(C55)-LN(Results_2025_01!C55))</f>
        <v>-0.47212467832871141</v>
      </c>
      <c r="D123">
        <f>100*(LN(D55)-LN(Results_2025_01!D55))</f>
        <v>-0.15767764916967408</v>
      </c>
      <c r="E123">
        <f>100*(LN(E55)-LN(Results_2025_01!E55))</f>
        <v>-1.5864379695657682</v>
      </c>
      <c r="F123">
        <f>100*(LN(F55)-LN(Results_2025_01!F55))</f>
        <v>-1.5975021365175479</v>
      </c>
      <c r="G123">
        <f>100*(LN(G55)-LN(Results_2025_01!G55))</f>
        <v>-0.25758983884305309</v>
      </c>
      <c r="H123">
        <f>100*(LN(H55)-LN(Results_2025_01!H55))</f>
        <v>-1.1429212117736398</v>
      </c>
      <c r="I123">
        <f>100*(LN(I55)-LN(Results_2025_01!I55))</f>
        <v>-0.28534489000362484</v>
      </c>
      <c r="J123">
        <f>100*(LN(J55)-LN(Results_2025_01!J55))</f>
        <v>-2.5039267301418811</v>
      </c>
      <c r="K123">
        <f>100*(LN(K55)-LN(Results_2025_01!K55))</f>
        <v>-0.6354210268256999</v>
      </c>
      <c r="L123">
        <f>100*(LN(L55)-LN(Results_2025_01!L55))</f>
        <v>-0.19585209201116172</v>
      </c>
      <c r="M123">
        <f>100*(LN(M55)-LN(Results_2025_01!M55))</f>
        <v>-0.4340519442123103</v>
      </c>
      <c r="N123">
        <f>100*(LN(N55)-LN(Results_2025_01!N55))</f>
        <v>0.18778488125237303</v>
      </c>
      <c r="O123">
        <f>100*(LN(O55)-LN(Results_2025_01!O55))</f>
        <v>-1.1283942410809544</v>
      </c>
      <c r="P123">
        <f>100*(LN(P55)-LN(Results_2025_01!P55))</f>
        <v>-3.4239462573459889E-2</v>
      </c>
      <c r="Q123">
        <f>100*(LN(Q55)-LN(Results_2025_01!Q55))</f>
        <v>-5.8262577368051183E-2</v>
      </c>
      <c r="R123">
        <f>100*(LN(R55)-LN(Results_2025_01!R55))</f>
        <v>-0.17910487722812007</v>
      </c>
      <c r="S123">
        <f>100*(Results_2025_01!S55/Results_2025_01!R55)*(LN(S55)-LN(Results_2025_01!S55))</f>
        <v>-0.16642790019560641</v>
      </c>
      <c r="T123">
        <f t="shared" si="2"/>
        <v>-1.2676977032513664E-2</v>
      </c>
    </row>
    <row r="124" spans="1:20" x14ac:dyDescent="0.35">
      <c r="A124" t="str">
        <f t="shared" si="1"/>
        <v>IND</v>
      </c>
      <c r="B124">
        <f>100*(LN(B56)-LN(Results_2025_01!B56))</f>
        <v>0.17067656244993401</v>
      </c>
      <c r="C124">
        <f>100*(LN(C56)-LN(Results_2025_01!C56))</f>
        <v>-1.1397310247041048E-2</v>
      </c>
      <c r="D124">
        <f>100*(LN(D56)-LN(Results_2025_01!D56))</f>
        <v>6.8129175547149146E-2</v>
      </c>
      <c r="E124">
        <f>100*(LN(E56)-LN(Results_2025_01!E56))</f>
        <v>1.4547044621107119</v>
      </c>
      <c r="F124">
        <f>100*(LN(F56)-LN(Results_2025_01!F56))</f>
        <v>0.28449521322322369</v>
      </c>
      <c r="G124">
        <f>100*(LN(G56)-LN(Results_2025_01!G56))</f>
        <v>8.3822301638747376E-2</v>
      </c>
      <c r="H124">
        <f>100*(LN(H56)-LN(Results_2025_01!H56))</f>
        <v>0.59342595959694933</v>
      </c>
      <c r="I124">
        <f>100*(LN(I56)-LN(Results_2025_01!I56))</f>
        <v>0.15830302498525128</v>
      </c>
      <c r="J124">
        <f>100*(LN(J56)-LN(Results_2025_01!J56))</f>
        <v>1.0926859021052948</v>
      </c>
      <c r="K124">
        <f>100*(LN(K56)-LN(Results_2025_01!K56))</f>
        <v>2.8003360586303927E-2</v>
      </c>
      <c r="L124">
        <f>100*(LN(L56)-LN(Results_2025_01!L56))</f>
        <v>0.22404348738422897</v>
      </c>
      <c r="M124">
        <f>100*(LN(M56)-LN(Results_2025_01!M56))</f>
        <v>0.1022494976609778</v>
      </c>
      <c r="N124">
        <f>100*(LN(N56)-LN(Results_2025_01!N56))</f>
        <v>0.12112037816827126</v>
      </c>
      <c r="O124">
        <f>100*(LN(O56)-LN(Results_2025_01!O56))</f>
        <v>0.49031335872147253</v>
      </c>
      <c r="P124">
        <f>100*(LN(P56)-LN(Results_2025_01!P56))</f>
        <v>3.7694910714058949E-2</v>
      </c>
      <c r="Q124">
        <f>100*(LN(Q56)-LN(Results_2025_01!Q56))</f>
        <v>-4.7745643305141527E-2</v>
      </c>
      <c r="R124">
        <f>100*(LN(R56)-LN(Results_2025_01!R56))</f>
        <v>8.3779208617063006E-2</v>
      </c>
      <c r="S124">
        <f>100*(Results_2025_01!S56/Results_2025_01!R56)*(LN(S56)-LN(Results_2025_01!S56))</f>
        <v>6.6648042823185843E-2</v>
      </c>
      <c r="T124">
        <f t="shared" si="2"/>
        <v>1.7131165793877162E-2</v>
      </c>
    </row>
    <row r="125" spans="1:20" x14ac:dyDescent="0.35">
      <c r="A125" t="str">
        <f t="shared" si="1"/>
        <v>JPN</v>
      </c>
      <c r="B125">
        <f>100*(LN(B57)-LN(Results_2025_01!B57))</f>
        <v>1.8362662637727567E-2</v>
      </c>
      <c r="C125">
        <f>100*(LN(C57)-LN(Results_2025_01!C57))</f>
        <v>-0.44291884842451168</v>
      </c>
      <c r="D125">
        <f>100*(LN(D57)-LN(Results_2025_01!D57))</f>
        <v>-7.7504919700821517E-2</v>
      </c>
      <c r="E125">
        <f>100*(LN(E57)-LN(Results_2025_01!E57))</f>
        <v>-0.35195098192044583</v>
      </c>
      <c r="F125">
        <f>100*(LN(F57)-LN(Results_2025_01!F57))</f>
        <v>-0.25773210143000824</v>
      </c>
      <c r="G125">
        <f>100*(LN(G57)-LN(Results_2025_01!G57))</f>
        <v>-0.52126492704394067</v>
      </c>
      <c r="H125">
        <f>100*(LN(H57)-LN(Results_2025_01!H57))</f>
        <v>-0.83223454725693813</v>
      </c>
      <c r="I125">
        <f>100*(LN(I57)-LN(Results_2025_01!I57))</f>
        <v>-0.38670235684241661</v>
      </c>
      <c r="J125">
        <f>100*(LN(J57)-LN(Results_2025_01!J57))</f>
        <v>-0.54566645688947091</v>
      </c>
      <c r="K125">
        <f>100*(LN(K57)-LN(Results_2025_01!K57))</f>
        <v>-1.0702158799880124</v>
      </c>
      <c r="L125">
        <f>100*(LN(L57)-LN(Results_2025_01!L57))</f>
        <v>-0.56886367623851797</v>
      </c>
      <c r="M125">
        <f>100*(LN(M57)-LN(Results_2025_01!M57))</f>
        <v>-0.21172443062820179</v>
      </c>
      <c r="N125">
        <f>100*(LN(N57)-LN(Results_2025_01!N57))</f>
        <v>-0.60778599542485878</v>
      </c>
      <c r="O125">
        <f>100*(LN(O57)-LN(Results_2025_01!O57))</f>
        <v>-0.11174746238999944</v>
      </c>
      <c r="P125">
        <f>100*(LN(P57)-LN(Results_2025_01!P57))</f>
        <v>1.750819397017267E-2</v>
      </c>
      <c r="Q125">
        <f>100*(LN(Q57)-LN(Results_2025_01!Q57))</f>
        <v>-3.6773429497216625E-2</v>
      </c>
      <c r="R125">
        <f>100*(LN(R57)-LN(Results_2025_01!R57))</f>
        <v>-8.9647733502040694E-2</v>
      </c>
      <c r="S125">
        <f>100*(Results_2025_01!S57/Results_2025_01!R57)*(LN(S57)-LN(Results_2025_01!S57))</f>
        <v>-8.7833647576114199E-2</v>
      </c>
      <c r="T125">
        <f t="shared" si="2"/>
        <v>-1.8140859259264952E-3</v>
      </c>
    </row>
    <row r="126" spans="1:20" x14ac:dyDescent="0.35">
      <c r="A126" t="str">
        <f t="shared" si="1"/>
        <v>KOR</v>
      </c>
      <c r="B126">
        <f>100*(LN(B58)-LN(Results_2025_01!B58))</f>
        <v>-9.7799518797714313E-2</v>
      </c>
      <c r="C126">
        <f>100*(LN(C58)-LN(Results_2025_01!C58))</f>
        <v>-0.1573564447431508</v>
      </c>
      <c r="D126">
        <f>100*(LN(D58)-LN(Results_2025_01!D58))</f>
        <v>-4.3936731814042673E-2</v>
      </c>
      <c r="E126">
        <f>100*(LN(E58)-LN(Results_2025_01!E58))</f>
        <v>-1.1924139724099447</v>
      </c>
      <c r="F126">
        <f>100*(LN(F58)-LN(Results_2025_01!F58))</f>
        <v>-0.49751346401141205</v>
      </c>
      <c r="G126">
        <f>100*(LN(G58)-LN(Results_2025_01!G58))</f>
        <v>-0.77536464262148996</v>
      </c>
      <c r="H126">
        <f>100*(LN(H58)-LN(Results_2025_01!H58))</f>
        <v>-0.56657375356774509</v>
      </c>
      <c r="I126">
        <f>100*(LN(I58)-LN(Results_2025_01!I58))</f>
        <v>-0.33169168260354098</v>
      </c>
      <c r="J126">
        <f>100*(LN(J58)-LN(Results_2025_01!J58))</f>
        <v>-1.1363758650315248</v>
      </c>
      <c r="K126">
        <f>100*(LN(K58)-LN(Results_2025_01!K58))</f>
        <v>-1.769784642219463</v>
      </c>
      <c r="L126">
        <f>100*(LN(L58)-LN(Results_2025_01!L58))</f>
        <v>-0.60392028310864987</v>
      </c>
      <c r="M126">
        <f>100*(LN(M58)-LN(Results_2025_01!M58))</f>
        <v>-0.29062021562564766</v>
      </c>
      <c r="N126">
        <f>100*(LN(N58)-LN(Results_2025_01!N58))</f>
        <v>-0.31625125186582892</v>
      </c>
      <c r="O126">
        <f>100*(LN(O58)-LN(Results_2025_01!O58))</f>
        <v>-0.33955890011387879</v>
      </c>
      <c r="P126">
        <f>100*(LN(P58)-LN(Results_2025_01!P58))</f>
        <v>-5.8375855674874799E-2</v>
      </c>
      <c r="Q126">
        <f>100*(LN(Q58)-LN(Results_2025_01!Q58))</f>
        <v>-6.7612423592144921E-2</v>
      </c>
      <c r="R126">
        <f>100*(LN(R58)-LN(Results_2025_01!R58))</f>
        <v>-0.19830058039911336</v>
      </c>
      <c r="S126">
        <f>100*(Results_2025_01!S58/Results_2025_01!R58)*(LN(S58)-LN(Results_2025_01!S58))</f>
        <v>-0.18353926424241299</v>
      </c>
      <c r="T126">
        <f t="shared" si="2"/>
        <v>-1.4761316156700371E-2</v>
      </c>
    </row>
    <row r="127" spans="1:20" x14ac:dyDescent="0.35">
      <c r="A127" t="str">
        <f t="shared" si="1"/>
        <v>MEX</v>
      </c>
      <c r="B127">
        <f>100*(LN(B59)-LN(Results_2025_01!B59))</f>
        <v>-0.67437635154288245</v>
      </c>
      <c r="C127">
        <f>100*(LN(C59)-LN(Results_2025_01!C59))</f>
        <v>-2.4310973294902283</v>
      </c>
      <c r="D127">
        <f>100*(LN(D59)-LN(Results_2025_01!D59))</f>
        <v>-2.7404415491416145</v>
      </c>
      <c r="E127">
        <f>100*(LN(E59)-LN(Results_2025_01!E59))</f>
        <v>1.1001211061973493</v>
      </c>
      <c r="F127">
        <f>100*(LN(F59)-LN(Results_2025_01!F59))</f>
        <v>-1.0050335853501124</v>
      </c>
      <c r="G127">
        <f>100*(LN(G59)-LN(Results_2025_01!G59))</f>
        <v>-0.71556655954125858</v>
      </c>
      <c r="H127">
        <f>100*(LN(H59)-LN(Results_2025_01!H59))</f>
        <v>4.0886197916638167</v>
      </c>
      <c r="I127">
        <f>100*(LN(I59)-LN(Results_2025_01!I59))</f>
        <v>-3.3863280755834779</v>
      </c>
      <c r="J127">
        <f>100*(LN(J59)-LN(Results_2025_01!J59))</f>
        <v>2.5337855898806438</v>
      </c>
      <c r="K127">
        <f>100*(LN(K59)-LN(Results_2025_01!K59))</f>
        <v>-8.8427730661059911</v>
      </c>
      <c r="L127">
        <f>100*(LN(L59)-LN(Results_2025_01!L59))</f>
        <v>-7.6975933279777919</v>
      </c>
      <c r="M127">
        <f>100*(LN(M59)-LN(Results_2025_01!M59))</f>
        <v>-7.1819728493105472</v>
      </c>
      <c r="N127">
        <f>100*(LN(N59)-LN(Results_2025_01!N59))</f>
        <v>-3.0042557345749898</v>
      </c>
      <c r="O127">
        <f>100*(LN(O59)-LN(Results_2025_01!O59))</f>
        <v>-2.947581813295308</v>
      </c>
      <c r="P127">
        <f>100*(LN(P59)-LN(Results_2025_01!P59))</f>
        <v>-3.8112177301741212E-2</v>
      </c>
      <c r="Q127">
        <f>100*(LN(Q59)-LN(Results_2025_01!Q59))</f>
        <v>-0.31934807491103001</v>
      </c>
      <c r="R127">
        <f>100*(LN(R59)-LN(Results_2025_01!R59))</f>
        <v>-0.86115880414769919</v>
      </c>
      <c r="S127">
        <f>100*(Results_2025_01!S59/Results_2025_01!R59)*(LN(S59)-LN(Results_2025_01!S59))</f>
        <v>-0.78752652119918953</v>
      </c>
      <c r="T127">
        <f t="shared" si="2"/>
        <v>-7.3632282948509653E-2</v>
      </c>
    </row>
    <row r="128" spans="1:20" x14ac:dyDescent="0.35">
      <c r="A128" t="str">
        <f t="shared" si="1"/>
        <v>ROW</v>
      </c>
      <c r="B128">
        <f>100*(LN(B60)-LN(Results_2025_01!B60))</f>
        <v>-0.34599106913022482</v>
      </c>
      <c r="C128">
        <f>100*(LN(C60)-LN(Results_2025_01!C60))</f>
        <v>-4.8197395705162904E-2</v>
      </c>
      <c r="D128">
        <f>100*(LN(D60)-LN(Results_2025_01!D60))</f>
        <v>-0.26684808020620565</v>
      </c>
      <c r="E128">
        <f>100*(LN(E60)-LN(Results_2025_01!E60))</f>
        <v>-0.258955690673357</v>
      </c>
      <c r="F128">
        <f>100*(LN(F60)-LN(Results_2025_01!F60))</f>
        <v>-8.2698333025454929E-2</v>
      </c>
      <c r="G128">
        <f>100*(LN(G60)-LN(Results_2025_01!G60))</f>
        <v>-0.25476422624919337</v>
      </c>
      <c r="H128">
        <f>100*(LN(H60)-LN(Results_2025_01!H60))</f>
        <v>-0.79154603394719913</v>
      </c>
      <c r="I128">
        <f>100*(LN(I60)-LN(Results_2025_01!I60))</f>
        <v>-0.23388176249445891</v>
      </c>
      <c r="J128">
        <f>100*(LN(J60)-LN(Results_2025_01!J60))</f>
        <v>-0.74511448480434339</v>
      </c>
      <c r="K128">
        <f>100*(LN(K60)-LN(Results_2025_01!K60))</f>
        <v>-1.1700320907092276</v>
      </c>
      <c r="L128">
        <f>100*(LN(L60)-LN(Results_2025_01!L60))</f>
        <v>-0.57523717131990892</v>
      </c>
      <c r="M128">
        <f>100*(LN(M60)-LN(Results_2025_01!M60))</f>
        <v>-0.35608681671250864</v>
      </c>
      <c r="N128">
        <f>100*(LN(N60)-LN(Results_2025_01!N60))</f>
        <v>-0.19484040080541831</v>
      </c>
      <c r="O128">
        <f>100*(LN(O60)-LN(Results_2025_01!O60))</f>
        <v>-0.54564405188166631</v>
      </c>
      <c r="P128">
        <f>100*(LN(P60)-LN(Results_2025_01!P60))</f>
        <v>5.5474728805293694E-3</v>
      </c>
      <c r="Q128">
        <f>100*(LN(Q60)-LN(Results_2025_01!Q60))</f>
        <v>-5.917148072986933E-2</v>
      </c>
      <c r="R128">
        <f>100*(LN(R60)-LN(Results_2025_01!R60))</f>
        <v>-8.7951130585750548E-2</v>
      </c>
      <c r="S128">
        <f>100*(Results_2025_01!S60/Results_2025_01!R60)*(LN(S60)-LN(Results_2025_01!S60))</f>
        <v>-8.5161435335798105E-2</v>
      </c>
      <c r="T128">
        <f t="shared" si="2"/>
        <v>-2.7896952499524424E-3</v>
      </c>
    </row>
    <row r="129" spans="1:20" x14ac:dyDescent="0.35">
      <c r="A129" t="str">
        <f t="shared" si="1"/>
        <v>USA</v>
      </c>
      <c r="B129">
        <f>100*(LN(B61)-LN(Results_2025_01!B61))</f>
        <v>0.3444310346465862</v>
      </c>
      <c r="C129">
        <f>100*(LN(C61)-LN(Results_2025_01!C61))</f>
        <v>0.38280593573709609</v>
      </c>
      <c r="D129">
        <f>100*(LN(D61)-LN(Results_2025_01!D61))</f>
        <v>-0.88273495967241544</v>
      </c>
      <c r="E129">
        <f>100*(LN(E61)-LN(Results_2025_01!E61))</f>
        <v>2.4870097786958922</v>
      </c>
      <c r="F129">
        <f>100*(LN(F61)-LN(Results_2025_01!F61))</f>
        <v>0.73968052515471783</v>
      </c>
      <c r="G129">
        <f>100*(LN(G61)-LN(Results_2025_01!G61))</f>
        <v>-0.68857536331963232</v>
      </c>
      <c r="H129">
        <f>100*(LN(H61)-LN(Results_2025_01!H61))</f>
        <v>0.53874217504548128</v>
      </c>
      <c r="I129">
        <f>100*(LN(I61)-LN(Results_2025_01!I61))</f>
        <v>-1.2289678277702443</v>
      </c>
      <c r="J129">
        <f>100*(LN(J61)-LN(Results_2025_01!J61))</f>
        <v>2.0916702299816237</v>
      </c>
      <c r="K129">
        <f>100*(LN(K61)-LN(Results_2025_01!K61))</f>
        <v>1.7580012386972932</v>
      </c>
      <c r="L129">
        <f>100*(LN(L61)-LN(Results_2025_01!L61))</f>
        <v>-2.1163114487340984</v>
      </c>
      <c r="M129">
        <f>100*(LN(M61)-LN(Results_2025_01!M61))</f>
        <v>-1.6749327730566144</v>
      </c>
      <c r="N129">
        <f>100*(LN(N61)-LN(Results_2025_01!N61))</f>
        <v>-2.8846851803566054</v>
      </c>
      <c r="O129">
        <f>100*(LN(O61)-LN(Results_2025_01!O61))</f>
        <v>-1.2161280851393563</v>
      </c>
      <c r="P129">
        <f>100*(LN(P61)-LN(Results_2025_01!P61))</f>
        <v>-0.24335045045251746</v>
      </c>
      <c r="Q129">
        <f>100*(LN(Q61)-LN(Results_2025_01!Q61))</f>
        <v>-8.5725860863883341E-2</v>
      </c>
      <c r="R129">
        <f>100*(LN(R61)-LN(Results_2025_01!R61))</f>
        <v>8.570806596965852E-2</v>
      </c>
      <c r="S129">
        <f>100*(Results_2025_01!S61/Results_2025_01!R61)*(LN(S61)-LN(Results_2025_01!S61))</f>
        <v>-0.4190246312731955</v>
      </c>
      <c r="T129">
        <f>R129-S129</f>
        <v>0.50473269724285408</v>
      </c>
    </row>
  </sheetData>
  <conditionalFormatting sqref="B70:Q114">
    <cfRule type="colorScale" priority="1">
      <colorScale>
        <cfvo type="min"/>
        <cfvo type="percentile" val="50"/>
        <cfvo type="max"/>
        <color rgb="FF63BE7B"/>
        <color rgb="FFFCFCFF"/>
        <color rgb="FFF8696B"/>
      </colorScale>
    </cfRule>
  </conditionalFormatting>
  <pageMargins left="0.7" right="0.7" top="0.75" bottom="0.75" header="0.3" footer="0.3"/>
  <pageSetup orientation="portrait" horizontalDpi="1200" verticalDpi="1200" r:id="rId1"/>
  <headerFooter>
    <oddHeader>&amp;L&amp;"Aptos"&amp;11&amp;K000000 NONCONFIDENTIAL // FRSONLY&amp;1#_x000D_</oddHeader>
  </headerFooter>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87D4ACA-ECC8-4E4A-9A38-F4CA65A125BC}">
  <dimension ref="A1:T148"/>
  <sheetViews>
    <sheetView workbookViewId="0">
      <pane xSplit="1" ySplit="1" topLeftCell="B123" activePane="bottomRight" state="frozen"/>
      <selection pane="topRight" activeCell="B1" sqref="B1"/>
      <selection pane="bottomLeft" activeCell="A2" sqref="A2"/>
      <selection pane="bottomRight" activeCell="A132" sqref="A132:XFD148"/>
    </sheetView>
  </sheetViews>
  <sheetFormatPr defaultRowHeight="14.5" x14ac:dyDescent="0.35"/>
  <sheetData>
    <row r="1" spans="1:19" x14ac:dyDescent="0.35">
      <c r="A1" t="s">
        <v>78</v>
      </c>
      <c r="B1" t="s">
        <v>269</v>
      </c>
      <c r="C1" t="s">
        <v>270</v>
      </c>
      <c r="D1" t="s">
        <v>271</v>
      </c>
      <c r="E1" t="s">
        <v>272</v>
      </c>
      <c r="F1" t="s">
        <v>273</v>
      </c>
      <c r="G1" t="s">
        <v>274</v>
      </c>
      <c r="H1" t="s">
        <v>275</v>
      </c>
      <c r="I1" t="s">
        <v>276</v>
      </c>
      <c r="J1" t="s">
        <v>277</v>
      </c>
      <c r="K1" t="s">
        <v>278</v>
      </c>
      <c r="L1" t="s">
        <v>279</v>
      </c>
      <c r="M1" t="s">
        <v>280</v>
      </c>
      <c r="N1" t="s">
        <v>281</v>
      </c>
      <c r="O1" t="s">
        <v>282</v>
      </c>
      <c r="P1" t="s">
        <v>283</v>
      </c>
      <c r="Q1" t="s">
        <v>284</v>
      </c>
      <c r="R1" t="s">
        <v>157</v>
      </c>
      <c r="S1" t="s">
        <v>285</v>
      </c>
    </row>
    <row r="2" spans="1:19" x14ac:dyDescent="0.35">
      <c r="A2" t="s">
        <v>286</v>
      </c>
      <c r="B2">
        <v>6.46E-6</v>
      </c>
      <c r="C2">
        <v>1.508E-5</v>
      </c>
      <c r="D2">
        <v>1.2330000000000001E-5</v>
      </c>
      <c r="E2">
        <v>7.6499999999999996E-6</v>
      </c>
      <c r="F2">
        <v>4.2899999999999996E-6</v>
      </c>
      <c r="G2">
        <v>2.073E-5</v>
      </c>
      <c r="H2">
        <v>2.51E-5</v>
      </c>
      <c r="I2">
        <v>2.3790000000000001E-5</v>
      </c>
      <c r="J2">
        <v>2.83E-6</v>
      </c>
      <c r="K2">
        <v>4.2740000000000001E-5</v>
      </c>
      <c r="L2">
        <v>6.9399999999999996E-6</v>
      </c>
      <c r="M2">
        <v>1.7240000000000001E-5</v>
      </c>
      <c r="N2">
        <v>4.9849999999999999E-5</v>
      </c>
      <c r="O2">
        <v>6.9399999999999996E-6</v>
      </c>
      <c r="P2">
        <v>3.7196000000000001E-4</v>
      </c>
      <c r="Q2">
        <v>4.2435999999999998E-4</v>
      </c>
      <c r="R2">
        <v>1.4731E-4</v>
      </c>
      <c r="S2">
        <v>1.4650000000000001E-4</v>
      </c>
    </row>
    <row r="3" spans="1:19" x14ac:dyDescent="0.35">
      <c r="A3" t="s">
        <v>287</v>
      </c>
      <c r="B3">
        <v>1.5099999999999999E-6</v>
      </c>
      <c r="C3">
        <v>1.8007E-4</v>
      </c>
      <c r="D3">
        <v>3.8299999999999998E-6</v>
      </c>
      <c r="E3">
        <v>4.9999999999999998E-8</v>
      </c>
      <c r="F3">
        <v>1.3E-7</v>
      </c>
      <c r="G3">
        <v>1.4000000000000001E-7</v>
      </c>
      <c r="H3">
        <v>1.44E-6</v>
      </c>
      <c r="I3">
        <v>2.4999999999999999E-7</v>
      </c>
      <c r="J3">
        <v>2.2999999999999999E-7</v>
      </c>
      <c r="K3">
        <v>3.7E-7</v>
      </c>
      <c r="L3">
        <v>4.9999999999999998E-8</v>
      </c>
      <c r="M3">
        <v>1.8E-7</v>
      </c>
      <c r="N3">
        <v>8.0000000000000002E-8</v>
      </c>
      <c r="O3">
        <v>9.9999999999999995E-8</v>
      </c>
      <c r="P3">
        <v>1.0298000000000001E-4</v>
      </c>
      <c r="Q3">
        <v>1.448E-4</v>
      </c>
      <c r="R3">
        <v>5.2630000000000003E-5</v>
      </c>
      <c r="S3">
        <v>5.2479999999999999E-5</v>
      </c>
    </row>
    <row r="4" spans="1:19" x14ac:dyDescent="0.35">
      <c r="A4" t="s">
        <v>288</v>
      </c>
      <c r="B4">
        <v>4.8999999999999997E-6</v>
      </c>
      <c r="C4">
        <v>3.6199999999999999E-5</v>
      </c>
      <c r="D4">
        <v>8.5199999999999997E-6</v>
      </c>
      <c r="E4">
        <v>6.3E-7</v>
      </c>
      <c r="F4">
        <v>9.0999999999999997E-7</v>
      </c>
      <c r="G4">
        <v>3.8099999999999999E-6</v>
      </c>
      <c r="H4">
        <v>2.1600000000000001E-6</v>
      </c>
      <c r="I4">
        <v>5.8599999999999998E-6</v>
      </c>
      <c r="J4">
        <v>3.1099999999999999E-6</v>
      </c>
      <c r="K4">
        <v>1.417E-5</v>
      </c>
      <c r="L4">
        <v>3.9199999999999997E-6</v>
      </c>
      <c r="M4">
        <v>1.2632999999999999E-4</v>
      </c>
      <c r="N4">
        <v>3.4730000000000001E-5</v>
      </c>
      <c r="O4">
        <v>9.2399999999999996E-6</v>
      </c>
      <c r="P4">
        <v>6.8154999999999995E-4</v>
      </c>
      <c r="Q4">
        <v>7.0381000000000003E-4</v>
      </c>
      <c r="R4">
        <v>2.2735E-4</v>
      </c>
      <c r="S4">
        <v>2.2623000000000001E-4</v>
      </c>
    </row>
    <row r="5" spans="1:19" x14ac:dyDescent="0.35">
      <c r="A5" t="s">
        <v>289</v>
      </c>
      <c r="B5">
        <v>1.1E-5</v>
      </c>
      <c r="C5">
        <v>1.895E-5</v>
      </c>
      <c r="D5">
        <v>1.8899999999999999E-5</v>
      </c>
      <c r="E5">
        <v>1.0899999999999999E-6</v>
      </c>
      <c r="F5">
        <v>3.9400000000000004E-6</v>
      </c>
      <c r="G5">
        <v>1.29E-5</v>
      </c>
      <c r="H5">
        <v>8.8899999999999996E-6</v>
      </c>
      <c r="I5">
        <v>4.7999999999999998E-6</v>
      </c>
      <c r="J5">
        <v>1.79E-6</v>
      </c>
      <c r="K5">
        <v>2.1129999999999999E-5</v>
      </c>
      <c r="L5">
        <v>7.1300000000000003E-6</v>
      </c>
      <c r="M5">
        <v>1.4270000000000001E-5</v>
      </c>
      <c r="N5">
        <v>6.6900000000000003E-6</v>
      </c>
      <c r="O5">
        <v>1.9E-6</v>
      </c>
      <c r="P5">
        <v>2.4403000000000001E-4</v>
      </c>
      <c r="Q5">
        <v>2.3876999999999999E-4</v>
      </c>
      <c r="R5">
        <v>8.6409999999999994E-5</v>
      </c>
      <c r="S5">
        <v>8.5909999999999996E-5</v>
      </c>
    </row>
    <row r="6" spans="1:19" x14ac:dyDescent="0.35">
      <c r="A6" t="s">
        <v>290</v>
      </c>
      <c r="B6">
        <v>8.1290000000000003E-5</v>
      </c>
      <c r="C6">
        <v>1.0245E-4</v>
      </c>
      <c r="D6">
        <v>1.0075E-4</v>
      </c>
      <c r="E6">
        <v>4.5410000000000001E-5</v>
      </c>
      <c r="F6">
        <v>6.3600000000000001E-6</v>
      </c>
      <c r="G6">
        <v>2.739E-5</v>
      </c>
      <c r="H6">
        <v>1.2867999999999999E-4</v>
      </c>
      <c r="I6">
        <v>2.0259E-4</v>
      </c>
      <c r="J6">
        <v>1.487E-5</v>
      </c>
      <c r="K6">
        <v>8.6899999999999998E-5</v>
      </c>
      <c r="L6">
        <v>5.6959999999999997E-5</v>
      </c>
      <c r="M6">
        <v>1.1031700000000001E-3</v>
      </c>
      <c r="N6">
        <v>1.0559E-4</v>
      </c>
      <c r="O6">
        <v>9.4370000000000006E-5</v>
      </c>
      <c r="P6">
        <v>5.2479800000000002E-3</v>
      </c>
      <c r="Q6">
        <v>4.4734500000000003E-3</v>
      </c>
      <c r="R6">
        <v>1.60644E-3</v>
      </c>
      <c r="S6">
        <v>1.5996300000000001E-3</v>
      </c>
    </row>
    <row r="7" spans="1:19" x14ac:dyDescent="0.35">
      <c r="A7" t="s">
        <v>291</v>
      </c>
      <c r="B7">
        <v>8.6100000000000006E-6</v>
      </c>
      <c r="C7">
        <v>8.2880000000000006E-5</v>
      </c>
      <c r="D7">
        <v>2.353E-5</v>
      </c>
      <c r="E7">
        <v>1.42E-6</v>
      </c>
      <c r="F7">
        <v>6.8999999999999996E-7</v>
      </c>
      <c r="G7">
        <v>2.74E-6</v>
      </c>
      <c r="H7">
        <v>8.7299999999999994E-6</v>
      </c>
      <c r="I7">
        <v>1.278E-5</v>
      </c>
      <c r="J7">
        <v>3.9600000000000002E-6</v>
      </c>
      <c r="K7">
        <v>1.4219999999999999E-5</v>
      </c>
      <c r="L7">
        <v>7.79E-6</v>
      </c>
      <c r="M7">
        <v>6.0600000000000003E-5</v>
      </c>
      <c r="N7">
        <v>6.1099999999999999E-6</v>
      </c>
      <c r="O7">
        <v>1.1770000000000001E-5</v>
      </c>
      <c r="P7">
        <v>7.8998000000000002E-4</v>
      </c>
      <c r="Q7">
        <v>6.6602999999999996E-4</v>
      </c>
      <c r="R7">
        <v>2.3703999999999999E-4</v>
      </c>
      <c r="S7">
        <v>2.3599999999999999E-4</v>
      </c>
    </row>
    <row r="8" spans="1:19" x14ac:dyDescent="0.35">
      <c r="A8" t="s">
        <v>292</v>
      </c>
      <c r="B8">
        <v>6.9999999999999997E-7</v>
      </c>
      <c r="C8">
        <v>5.9999999999999997E-7</v>
      </c>
      <c r="D8">
        <v>6.5200000000000003E-6</v>
      </c>
      <c r="E8">
        <v>2.0899999999999999E-6</v>
      </c>
      <c r="F8">
        <v>3.7E-7</v>
      </c>
      <c r="G8">
        <v>5.2399999999999998E-6</v>
      </c>
      <c r="H8">
        <v>4.6999999999999999E-6</v>
      </c>
      <c r="I8">
        <v>3.1409999999999999E-5</v>
      </c>
      <c r="J8">
        <v>1.31E-6</v>
      </c>
      <c r="K8">
        <v>2.851E-5</v>
      </c>
      <c r="L8">
        <v>1.628E-5</v>
      </c>
      <c r="M8">
        <v>3.5630000000000003E-5</v>
      </c>
      <c r="N8">
        <v>7.5019999999999997E-5</v>
      </c>
      <c r="O8">
        <v>1.296E-5</v>
      </c>
      <c r="P8">
        <v>6.9165000000000003E-4</v>
      </c>
      <c r="Q8">
        <v>5.4352999999999997E-4</v>
      </c>
      <c r="R8">
        <v>1.9928E-4</v>
      </c>
      <c r="S8">
        <v>1.9856999999999999E-4</v>
      </c>
    </row>
    <row r="9" spans="1:19" x14ac:dyDescent="0.35">
      <c r="A9" t="s">
        <v>293</v>
      </c>
      <c r="B9">
        <v>1.1599999999999999E-6</v>
      </c>
      <c r="C9">
        <v>4.0000000000000001E-8</v>
      </c>
      <c r="D9">
        <v>3.8600000000000003E-6</v>
      </c>
      <c r="E9">
        <v>4.8999999999999997E-7</v>
      </c>
      <c r="F9">
        <v>9.9999999999999995E-8</v>
      </c>
      <c r="G9">
        <v>1.72E-6</v>
      </c>
      <c r="H9">
        <v>3.5599999999999998E-6</v>
      </c>
      <c r="I9">
        <v>5.2499999999999997E-6</v>
      </c>
      <c r="J9">
        <v>2.6E-7</v>
      </c>
      <c r="K9">
        <v>1.77E-6</v>
      </c>
      <c r="L9">
        <v>4.7999999999999996E-7</v>
      </c>
      <c r="M9">
        <v>9.0299999999999999E-6</v>
      </c>
      <c r="N9">
        <v>4.7999999999999996E-7</v>
      </c>
      <c r="O9">
        <v>1.3200000000000001E-6</v>
      </c>
      <c r="P9">
        <v>1.8424000000000001E-4</v>
      </c>
      <c r="Q9">
        <v>1.2469E-4</v>
      </c>
      <c r="R9">
        <v>4.5710000000000001E-5</v>
      </c>
      <c r="S9">
        <v>4.5540000000000001E-5</v>
      </c>
    </row>
    <row r="10" spans="1:19" x14ac:dyDescent="0.35">
      <c r="A10" t="s">
        <v>294</v>
      </c>
      <c r="B10">
        <v>1.5330000000000001E-5</v>
      </c>
      <c r="C10">
        <v>7.4000000000000003E-6</v>
      </c>
      <c r="D10">
        <v>2.2670000000000001E-5</v>
      </c>
      <c r="E10">
        <v>3.8800000000000001E-6</v>
      </c>
      <c r="F10">
        <v>2.5000000000000002E-6</v>
      </c>
      <c r="G10">
        <v>1.468E-5</v>
      </c>
      <c r="H10">
        <v>9.9499999999999996E-6</v>
      </c>
      <c r="I10">
        <v>2.1509999999999999E-5</v>
      </c>
      <c r="J10">
        <v>7.5599999999999996E-6</v>
      </c>
      <c r="K10">
        <v>1.6650000000000002E-5</v>
      </c>
      <c r="L10">
        <v>8.3599999999999996E-6</v>
      </c>
      <c r="M10">
        <v>6.177E-5</v>
      </c>
      <c r="N10">
        <v>1.486E-5</v>
      </c>
      <c r="O10">
        <v>1.9049999999999999E-5</v>
      </c>
      <c r="P10">
        <v>1.96356E-3</v>
      </c>
      <c r="Q10">
        <v>1.85071E-3</v>
      </c>
      <c r="R10">
        <v>5.6223000000000004E-4</v>
      </c>
      <c r="S10">
        <v>5.5886E-4</v>
      </c>
    </row>
    <row r="11" spans="1:19" x14ac:dyDescent="0.35">
      <c r="A11" t="s">
        <v>295</v>
      </c>
      <c r="B11">
        <v>1.255E-5</v>
      </c>
      <c r="C11">
        <v>3.6600000000000001E-6</v>
      </c>
      <c r="D11">
        <v>5.0130000000000003E-5</v>
      </c>
      <c r="E11">
        <v>3.7070000000000003E-5</v>
      </c>
      <c r="F11">
        <v>6.2600000000000002E-6</v>
      </c>
      <c r="G11">
        <v>3.7979999999999999E-5</v>
      </c>
      <c r="H11">
        <v>1.164E-5</v>
      </c>
      <c r="I11">
        <v>2.4119999999999999E-5</v>
      </c>
      <c r="J11">
        <v>7.7800000000000001E-6</v>
      </c>
      <c r="K11">
        <v>2.366E-5</v>
      </c>
      <c r="L11">
        <v>1.9279999999999998E-5</v>
      </c>
      <c r="M11">
        <v>3.7759999999999998E-5</v>
      </c>
      <c r="N11">
        <v>3.6019999999999997E-5</v>
      </c>
      <c r="O11">
        <v>1.0720000000000001E-5</v>
      </c>
      <c r="P11">
        <v>1.1683399999999999E-3</v>
      </c>
      <c r="Q11">
        <v>7.8396E-4</v>
      </c>
      <c r="R11">
        <v>3.0645999999999999E-4</v>
      </c>
      <c r="S11">
        <v>3.0470999999999997E-4</v>
      </c>
    </row>
    <row r="12" spans="1:19" x14ac:dyDescent="0.35">
      <c r="A12" t="s">
        <v>296</v>
      </c>
      <c r="B12">
        <v>1.1799999999999999E-6</v>
      </c>
      <c r="C12">
        <v>3.8000000000000001E-7</v>
      </c>
      <c r="D12">
        <v>2.1100000000000001E-6</v>
      </c>
      <c r="E12">
        <v>1.4999999999999999E-7</v>
      </c>
      <c r="F12">
        <v>2.9999999999999997E-8</v>
      </c>
      <c r="G12">
        <v>3.8000000000000001E-7</v>
      </c>
      <c r="H12">
        <v>3.5700000000000001E-6</v>
      </c>
      <c r="I12">
        <v>4.8999999999999997E-7</v>
      </c>
      <c r="J12">
        <v>3.9999999999999998E-7</v>
      </c>
      <c r="K12">
        <v>1.6E-7</v>
      </c>
      <c r="L12">
        <v>4.9999999999999998E-8</v>
      </c>
      <c r="M12">
        <v>1.8E-7</v>
      </c>
      <c r="N12">
        <v>2.8999999999999998E-7</v>
      </c>
      <c r="O12">
        <v>3.2000000000000001E-7</v>
      </c>
      <c r="P12">
        <v>1.4904999999999999E-4</v>
      </c>
      <c r="Q12">
        <v>2.588E-4</v>
      </c>
      <c r="R12">
        <v>5.8820000000000003E-5</v>
      </c>
      <c r="S12">
        <v>5.8539999999999999E-5</v>
      </c>
    </row>
    <row r="13" spans="1:19" x14ac:dyDescent="0.35">
      <c r="A13" t="s">
        <v>297</v>
      </c>
      <c r="B13">
        <v>1.4090000000000001E-5</v>
      </c>
      <c r="C13">
        <v>3.7100000000000001E-6</v>
      </c>
      <c r="D13">
        <v>9.3500000000000003E-6</v>
      </c>
      <c r="E13">
        <v>3.2000000000000001E-7</v>
      </c>
      <c r="F13">
        <v>1.8899999999999999E-6</v>
      </c>
      <c r="G13">
        <v>1.4300000000000001E-6</v>
      </c>
      <c r="H13">
        <v>7.5000000000000002E-7</v>
      </c>
      <c r="I13">
        <v>3.19E-6</v>
      </c>
      <c r="J13">
        <v>3.3999999999999997E-7</v>
      </c>
      <c r="K13">
        <v>5.3499999999999996E-6</v>
      </c>
      <c r="L13">
        <v>1.64E-6</v>
      </c>
      <c r="M13">
        <v>3.625E-5</v>
      </c>
      <c r="N13">
        <v>1.53E-6</v>
      </c>
      <c r="O13">
        <v>1.11E-6</v>
      </c>
      <c r="P13">
        <v>1.1339E-4</v>
      </c>
      <c r="Q13">
        <v>1.3914E-4</v>
      </c>
      <c r="R13">
        <v>4.6900000000000002E-5</v>
      </c>
      <c r="S13">
        <v>4.6610000000000003E-5</v>
      </c>
    </row>
    <row r="14" spans="1:19" x14ac:dyDescent="0.35">
      <c r="A14" t="s">
        <v>298</v>
      </c>
      <c r="B14">
        <v>1.5679999999999999E-5</v>
      </c>
      <c r="C14">
        <v>1.1399999999999999E-5</v>
      </c>
      <c r="D14">
        <v>4.579E-5</v>
      </c>
      <c r="E14">
        <v>7.4499999999999998E-6</v>
      </c>
      <c r="F14">
        <v>1.84E-6</v>
      </c>
      <c r="G14">
        <v>3.1439999999999997E-5</v>
      </c>
      <c r="H14">
        <v>7.6069999999999995E-5</v>
      </c>
      <c r="I14">
        <v>1.3479E-4</v>
      </c>
      <c r="J14">
        <v>7.4699999999999996E-6</v>
      </c>
      <c r="K14">
        <v>1.0653E-4</v>
      </c>
      <c r="L14">
        <v>1.6427E-4</v>
      </c>
      <c r="M14">
        <v>9.8839999999999996E-5</v>
      </c>
      <c r="N14">
        <v>2.3180000000000002E-5</v>
      </c>
      <c r="O14">
        <v>2.887E-5</v>
      </c>
      <c r="P14">
        <v>1.8882599999999999E-3</v>
      </c>
      <c r="Q14">
        <v>1.27002E-3</v>
      </c>
      <c r="R14">
        <v>5.2134000000000002E-4</v>
      </c>
      <c r="S14">
        <v>5.1893000000000002E-4</v>
      </c>
    </row>
    <row r="15" spans="1:19" x14ac:dyDescent="0.35">
      <c r="A15" t="s">
        <v>299</v>
      </c>
      <c r="B15">
        <v>1.3859999999999999E-5</v>
      </c>
      <c r="C15">
        <v>9.7599999999999997E-6</v>
      </c>
      <c r="D15">
        <v>2.4790000000000002E-5</v>
      </c>
      <c r="E15">
        <v>2.52E-6</v>
      </c>
      <c r="F15">
        <v>2.7300000000000001E-6</v>
      </c>
      <c r="G15">
        <v>1.199E-5</v>
      </c>
      <c r="H15">
        <v>5.3640000000000001E-5</v>
      </c>
      <c r="I15">
        <v>1.5281E-4</v>
      </c>
      <c r="J15">
        <v>5.4399999999999996E-6</v>
      </c>
      <c r="K15">
        <v>1.082E-4</v>
      </c>
      <c r="L15">
        <v>4.0670000000000002E-5</v>
      </c>
      <c r="M15">
        <v>3.5070000000000001E-5</v>
      </c>
      <c r="N15">
        <v>9.4339999999999995E-5</v>
      </c>
      <c r="O15">
        <v>4.3149999999999999E-5</v>
      </c>
      <c r="P15">
        <v>5.5643999999999995E-4</v>
      </c>
      <c r="Q15">
        <v>5.3877999999999999E-4</v>
      </c>
      <c r="R15">
        <v>2.351E-4</v>
      </c>
      <c r="S15">
        <v>2.3389999999999999E-4</v>
      </c>
    </row>
    <row r="16" spans="1:19" x14ac:dyDescent="0.35">
      <c r="A16" t="s">
        <v>300</v>
      </c>
      <c r="B16">
        <v>4.7889999999999997E-5</v>
      </c>
      <c r="C16">
        <v>1.68E-6</v>
      </c>
      <c r="D16">
        <v>3.9480000000000001E-5</v>
      </c>
      <c r="E16">
        <v>7.8000000000000005E-7</v>
      </c>
      <c r="F16">
        <v>2.6599999999999999E-6</v>
      </c>
      <c r="G16">
        <v>6.28E-6</v>
      </c>
      <c r="H16">
        <v>5.9699999999999996E-6</v>
      </c>
      <c r="I16">
        <v>2.1699999999999999E-5</v>
      </c>
      <c r="J16">
        <v>3.8600000000000003E-6</v>
      </c>
      <c r="K16">
        <v>1.9089999999999998E-5</v>
      </c>
      <c r="L16">
        <v>7.4460000000000002E-5</v>
      </c>
      <c r="M16">
        <v>2.7440000000000002E-5</v>
      </c>
      <c r="N16">
        <v>9.5200000000000003E-6</v>
      </c>
      <c r="O16">
        <v>8.9800000000000004E-6</v>
      </c>
      <c r="P16">
        <v>3.4703000000000002E-4</v>
      </c>
      <c r="Q16">
        <v>3.0333999999999998E-4</v>
      </c>
      <c r="R16">
        <v>1.2442E-4</v>
      </c>
      <c r="S16">
        <v>1.2379000000000001E-4</v>
      </c>
    </row>
    <row r="17" spans="1:19" x14ac:dyDescent="0.35">
      <c r="A17" t="s">
        <v>301</v>
      </c>
      <c r="B17">
        <v>2.2050000000000001E-5</v>
      </c>
      <c r="C17">
        <v>1.3689999999999999E-5</v>
      </c>
      <c r="D17">
        <v>1.857E-5</v>
      </c>
      <c r="E17">
        <v>1.7600000000000001E-6</v>
      </c>
      <c r="F17">
        <v>4.4000000000000002E-7</v>
      </c>
      <c r="G17">
        <v>1.154E-5</v>
      </c>
      <c r="H17">
        <v>2.923E-5</v>
      </c>
      <c r="I17">
        <v>9.0599999999999997E-6</v>
      </c>
      <c r="J17">
        <v>2.2500000000000001E-6</v>
      </c>
      <c r="K17">
        <v>1.023E-5</v>
      </c>
      <c r="L17">
        <v>1.305E-5</v>
      </c>
      <c r="M17">
        <v>1.6840000000000001E-5</v>
      </c>
      <c r="N17">
        <v>3.0069999999999998E-5</v>
      </c>
      <c r="O17">
        <v>2.8499999999999998E-6</v>
      </c>
      <c r="P17">
        <v>3.1066999999999998E-4</v>
      </c>
      <c r="Q17">
        <v>2.8462000000000002E-4</v>
      </c>
      <c r="R17">
        <v>1.0862E-4</v>
      </c>
      <c r="S17">
        <v>1.0805E-4</v>
      </c>
    </row>
    <row r="18" spans="1:19" x14ac:dyDescent="0.35">
      <c r="A18" t="s">
        <v>302</v>
      </c>
      <c r="B18">
        <v>7.0600000000000002E-6</v>
      </c>
      <c r="C18">
        <v>2.5389999999999999E-5</v>
      </c>
      <c r="D18">
        <v>3.8649999999999998E-5</v>
      </c>
      <c r="E18">
        <v>2.6199999999999999E-6</v>
      </c>
      <c r="F18">
        <v>2.7700000000000002E-6</v>
      </c>
      <c r="G18">
        <v>1.539E-5</v>
      </c>
      <c r="H18">
        <v>1.417E-5</v>
      </c>
      <c r="I18">
        <v>2.2580000000000001E-5</v>
      </c>
      <c r="J18">
        <v>3.7699999999999999E-6</v>
      </c>
      <c r="K18">
        <v>3.0369999999999999E-5</v>
      </c>
      <c r="L18">
        <v>1.3339999999999999E-5</v>
      </c>
      <c r="M18">
        <v>3.2610000000000001E-5</v>
      </c>
      <c r="N18">
        <v>4.2710000000000003E-5</v>
      </c>
      <c r="O18">
        <v>2.9900000000000002E-6</v>
      </c>
      <c r="P18">
        <v>3.2957E-4</v>
      </c>
      <c r="Q18">
        <v>3.3942999999999999E-4</v>
      </c>
      <c r="R18">
        <v>1.2986000000000001E-4</v>
      </c>
      <c r="S18">
        <v>1.2909999999999999E-4</v>
      </c>
    </row>
    <row r="19" spans="1:19" x14ac:dyDescent="0.35">
      <c r="A19" t="s">
        <v>303</v>
      </c>
      <c r="B19">
        <v>4.2899999999999996E-6</v>
      </c>
      <c r="C19">
        <v>1.3961E-4</v>
      </c>
      <c r="D19">
        <v>1.03E-5</v>
      </c>
      <c r="E19">
        <v>5.7000000000000005E-7</v>
      </c>
      <c r="F19">
        <v>2.9799999999999998E-6</v>
      </c>
      <c r="G19">
        <v>1.206E-5</v>
      </c>
      <c r="H19">
        <v>1.3442E-4</v>
      </c>
      <c r="I19">
        <v>1.5571000000000001E-4</v>
      </c>
      <c r="J19">
        <v>3.4599999999999999E-6</v>
      </c>
      <c r="K19">
        <v>1.8199999999999999E-5</v>
      </c>
      <c r="L19">
        <v>1.2649999999999999E-5</v>
      </c>
      <c r="M19">
        <v>3.2899999999999998E-6</v>
      </c>
      <c r="N19">
        <v>1.147E-5</v>
      </c>
      <c r="O19">
        <v>2.3999999999999999E-6</v>
      </c>
      <c r="P19">
        <v>4.3127999999999998E-4</v>
      </c>
      <c r="Q19">
        <v>4.9671999999999997E-4</v>
      </c>
      <c r="R19">
        <v>2.0202999999999999E-4</v>
      </c>
      <c r="S19">
        <v>2.0122E-4</v>
      </c>
    </row>
    <row r="20" spans="1:19" x14ac:dyDescent="0.35">
      <c r="A20" t="s">
        <v>304</v>
      </c>
      <c r="B20">
        <v>2.3599999999999999E-6</v>
      </c>
      <c r="C20">
        <v>1.1999999999999999E-7</v>
      </c>
      <c r="D20">
        <v>4.9699999999999998E-6</v>
      </c>
      <c r="E20">
        <v>1.9300000000000002E-6</v>
      </c>
      <c r="F20">
        <v>1.7400000000000001E-6</v>
      </c>
      <c r="G20">
        <v>8.3299999999999999E-6</v>
      </c>
      <c r="H20">
        <v>2.5100000000000001E-6</v>
      </c>
      <c r="I20">
        <v>4.6E-6</v>
      </c>
      <c r="J20">
        <v>5.2E-7</v>
      </c>
      <c r="K20">
        <v>4.3499999999999999E-6</v>
      </c>
      <c r="L20">
        <v>1.3599999999999999E-6</v>
      </c>
      <c r="M20">
        <v>3.8399999999999997E-6</v>
      </c>
      <c r="N20">
        <v>6.3199999999999996E-6</v>
      </c>
      <c r="O20">
        <v>1.1400000000000001E-6</v>
      </c>
      <c r="P20">
        <v>1.0251000000000001E-4</v>
      </c>
      <c r="Q20">
        <v>1.4519000000000001E-4</v>
      </c>
      <c r="R20">
        <v>4.1950000000000003E-5</v>
      </c>
      <c r="S20">
        <v>4.1690000000000002E-5</v>
      </c>
    </row>
    <row r="21" spans="1:19" x14ac:dyDescent="0.35">
      <c r="A21" t="s">
        <v>11</v>
      </c>
      <c r="B21">
        <v>2.6400000000000001E-6</v>
      </c>
      <c r="C21">
        <v>1.11E-6</v>
      </c>
      <c r="D21">
        <v>1.451E-5</v>
      </c>
      <c r="E21">
        <v>3.05E-6</v>
      </c>
      <c r="F21">
        <v>5.7999999999999995E-7</v>
      </c>
      <c r="G21">
        <v>6.3600000000000001E-6</v>
      </c>
      <c r="H21">
        <v>8.4500000000000004E-6</v>
      </c>
      <c r="I21">
        <v>2.934E-5</v>
      </c>
      <c r="J21">
        <v>2.48E-6</v>
      </c>
      <c r="K21">
        <v>6.7100000000000001E-6</v>
      </c>
      <c r="L21">
        <v>5.5400000000000003E-6</v>
      </c>
      <c r="M21">
        <v>7.1099999999999994E-5</v>
      </c>
      <c r="N21">
        <v>5.5600000000000001E-6</v>
      </c>
      <c r="O21">
        <v>4.6500000000000004E-6</v>
      </c>
      <c r="P21">
        <v>7.9754999999999995E-4</v>
      </c>
      <c r="Q21">
        <v>9.8328E-4</v>
      </c>
      <c r="R21">
        <v>2.7184000000000003E-4</v>
      </c>
      <c r="S21">
        <v>2.7064E-4</v>
      </c>
    </row>
    <row r="22" spans="1:19" x14ac:dyDescent="0.35">
      <c r="A22" t="s">
        <v>305</v>
      </c>
      <c r="B22">
        <v>2.6299999999999998E-6</v>
      </c>
      <c r="C22">
        <v>7.8000000000000005E-7</v>
      </c>
      <c r="D22">
        <v>1.136E-5</v>
      </c>
      <c r="E22">
        <v>7.0299999999999996E-6</v>
      </c>
      <c r="F22">
        <v>6.5000000000000002E-7</v>
      </c>
      <c r="G22">
        <v>1.279E-5</v>
      </c>
      <c r="H22">
        <v>1.0010000000000001E-5</v>
      </c>
      <c r="I22">
        <v>4.2190000000000001E-5</v>
      </c>
      <c r="J22">
        <v>3.01E-6</v>
      </c>
      <c r="K22">
        <v>4.4270000000000001E-5</v>
      </c>
      <c r="L22">
        <v>1.447E-5</v>
      </c>
      <c r="M22">
        <v>1.9914999999999999E-4</v>
      </c>
      <c r="N22">
        <v>1.367E-5</v>
      </c>
      <c r="O22">
        <v>2.4700000000000001E-5</v>
      </c>
      <c r="P22">
        <v>1.2525800000000001E-3</v>
      </c>
      <c r="Q22">
        <v>1.0415400000000001E-3</v>
      </c>
      <c r="R22">
        <v>3.6329999999999999E-4</v>
      </c>
      <c r="S22">
        <v>3.6195999999999998E-4</v>
      </c>
    </row>
    <row r="23" spans="1:19" x14ac:dyDescent="0.35">
      <c r="A23" t="s">
        <v>306</v>
      </c>
      <c r="B23">
        <v>1.0360000000000001E-5</v>
      </c>
      <c r="C23">
        <v>9.0599999999999997E-6</v>
      </c>
      <c r="D23">
        <v>2.9369999999999998E-5</v>
      </c>
      <c r="E23">
        <v>3.5300000000000001E-6</v>
      </c>
      <c r="F23">
        <v>3.0699999999999998E-6</v>
      </c>
      <c r="G23">
        <v>1.2799999999999999E-5</v>
      </c>
      <c r="H23">
        <v>2.4320000000000001E-5</v>
      </c>
      <c r="I23">
        <v>3.2480000000000001E-5</v>
      </c>
      <c r="J23">
        <v>6.37E-6</v>
      </c>
      <c r="K23">
        <v>8.7509999999999994E-5</v>
      </c>
      <c r="L23">
        <v>5.5779999999999998E-5</v>
      </c>
      <c r="M23">
        <v>3.3569999999999999E-5</v>
      </c>
      <c r="N23">
        <v>3.4787000000000002E-4</v>
      </c>
      <c r="O23">
        <v>3.2790000000000003E-5</v>
      </c>
      <c r="P23">
        <v>1.0094500000000001E-3</v>
      </c>
      <c r="Q23">
        <v>8.8453999999999996E-4</v>
      </c>
      <c r="R23">
        <v>3.5113000000000001E-4</v>
      </c>
      <c r="S23">
        <v>3.4940999999999998E-4</v>
      </c>
    </row>
    <row r="24" spans="1:19" x14ac:dyDescent="0.35">
      <c r="A24" t="s">
        <v>307</v>
      </c>
      <c r="B24">
        <v>3.5559999999999998E-5</v>
      </c>
      <c r="C24">
        <v>1.7289999999999999E-5</v>
      </c>
      <c r="D24">
        <v>2.798E-5</v>
      </c>
      <c r="E24">
        <v>2.9799999999999998E-6</v>
      </c>
      <c r="F24">
        <v>4.0199999999999996E-6</v>
      </c>
      <c r="G24">
        <v>1.9559999999999999E-5</v>
      </c>
      <c r="H24">
        <v>3.765E-5</v>
      </c>
      <c r="I24">
        <v>1.276E-5</v>
      </c>
      <c r="J24">
        <v>4.2100000000000003E-6</v>
      </c>
      <c r="K24">
        <v>3.4610000000000002E-5</v>
      </c>
      <c r="L24">
        <v>2.0930000000000001E-5</v>
      </c>
      <c r="M24">
        <v>7.5660000000000004E-5</v>
      </c>
      <c r="N24">
        <v>1.031E-5</v>
      </c>
      <c r="O24">
        <v>2.8410000000000001E-5</v>
      </c>
      <c r="P24">
        <v>7.6741999999999999E-4</v>
      </c>
      <c r="Q24">
        <v>6.2060000000000001E-4</v>
      </c>
      <c r="R24">
        <v>2.3741999999999999E-4</v>
      </c>
      <c r="S24">
        <v>2.363E-4</v>
      </c>
    </row>
    <row r="25" spans="1:19" x14ac:dyDescent="0.35">
      <c r="A25" t="s">
        <v>308</v>
      </c>
      <c r="B25">
        <v>8.1200000000000002E-6</v>
      </c>
      <c r="C25">
        <v>1.344E-5</v>
      </c>
      <c r="D25">
        <v>8.3399999999999998E-6</v>
      </c>
      <c r="E25">
        <v>2.96E-6</v>
      </c>
      <c r="F25">
        <v>3.2399999999999999E-6</v>
      </c>
      <c r="G25">
        <v>5.2700000000000004E-6</v>
      </c>
      <c r="H25">
        <v>4.1130000000000001E-5</v>
      </c>
      <c r="I25">
        <v>9.3200000000000006E-6</v>
      </c>
      <c r="J25">
        <v>1.31E-6</v>
      </c>
      <c r="K25">
        <v>1.1569999999999999E-5</v>
      </c>
      <c r="L25">
        <v>1.153E-5</v>
      </c>
      <c r="M25">
        <v>1.2089999999999999E-5</v>
      </c>
      <c r="N25">
        <v>1.2660000000000001E-5</v>
      </c>
      <c r="O25">
        <v>6.8800000000000002E-6</v>
      </c>
      <c r="P25">
        <v>1.7540000000000001E-4</v>
      </c>
      <c r="Q25">
        <v>2.3451E-4</v>
      </c>
      <c r="R25">
        <v>7.9610000000000005E-5</v>
      </c>
      <c r="S25">
        <v>7.9129999999999996E-5</v>
      </c>
    </row>
    <row r="26" spans="1:19" x14ac:dyDescent="0.35">
      <c r="A26" t="s">
        <v>309</v>
      </c>
      <c r="B26">
        <v>1.22E-5</v>
      </c>
      <c r="C26">
        <v>5.2100000000000001E-6</v>
      </c>
      <c r="D26">
        <v>3.3179999999999997E-5</v>
      </c>
      <c r="E26">
        <v>2.43E-6</v>
      </c>
      <c r="F26">
        <v>1.81E-6</v>
      </c>
      <c r="G26">
        <v>1.239E-5</v>
      </c>
      <c r="H26">
        <v>9.1500000000000005E-6</v>
      </c>
      <c r="I26">
        <v>5.3949999999999997E-5</v>
      </c>
      <c r="J26">
        <v>3.8099999999999999E-6</v>
      </c>
      <c r="K26">
        <v>2.5570000000000001E-5</v>
      </c>
      <c r="L26">
        <v>1.7710000000000002E-5</v>
      </c>
      <c r="M26">
        <v>3.5639999999999998E-5</v>
      </c>
      <c r="N26">
        <v>3.2929999999999998E-5</v>
      </c>
      <c r="O26">
        <v>6.0299999999999999E-6</v>
      </c>
      <c r="P26">
        <v>6.9490999999999997E-4</v>
      </c>
      <c r="Q26">
        <v>5.8819999999999999E-4</v>
      </c>
      <c r="R26">
        <v>2.1338999999999999E-4</v>
      </c>
      <c r="S26">
        <v>2.1227E-4</v>
      </c>
    </row>
    <row r="27" spans="1:19" x14ac:dyDescent="0.35">
      <c r="A27" t="s">
        <v>310</v>
      </c>
      <c r="B27">
        <v>7.4699999999999996E-6</v>
      </c>
      <c r="C27">
        <v>1.889E-5</v>
      </c>
      <c r="D27">
        <v>1.33E-6</v>
      </c>
      <c r="E27">
        <v>8.9999999999999999E-8</v>
      </c>
      <c r="F27">
        <v>7.9999999999999996E-7</v>
      </c>
      <c r="G27">
        <v>5.5000000000000003E-7</v>
      </c>
      <c r="H27">
        <v>8.4100000000000008E-6</v>
      </c>
      <c r="I27">
        <v>5.3000000000000001E-7</v>
      </c>
      <c r="J27">
        <v>5.6000000000000004E-7</v>
      </c>
      <c r="K27">
        <v>1.2500000000000001E-6</v>
      </c>
      <c r="L27">
        <v>4.7999999999999996E-7</v>
      </c>
      <c r="M27">
        <v>1.4500000000000001E-6</v>
      </c>
      <c r="N27">
        <v>1.1000000000000001E-7</v>
      </c>
      <c r="O27">
        <v>6.0999999999999998E-7</v>
      </c>
      <c r="P27">
        <v>7.4540000000000001E-5</v>
      </c>
      <c r="Q27">
        <v>1.1357999999999999E-4</v>
      </c>
      <c r="R27">
        <v>3.5309999999999999E-5</v>
      </c>
      <c r="S27">
        <v>3.5120000000000003E-5</v>
      </c>
    </row>
    <row r="28" spans="1:19" x14ac:dyDescent="0.35">
      <c r="A28" t="s">
        <v>311</v>
      </c>
      <c r="B28">
        <v>3.5840000000000002E-5</v>
      </c>
      <c r="C28">
        <v>1.08E-6</v>
      </c>
      <c r="D28">
        <v>1.7880000000000002E-5</v>
      </c>
      <c r="E28">
        <v>6.3E-7</v>
      </c>
      <c r="F28">
        <v>3.7E-7</v>
      </c>
      <c r="G28">
        <v>2.39E-6</v>
      </c>
      <c r="H28">
        <v>2.2800000000000002E-6</v>
      </c>
      <c r="I28">
        <v>1.9729999999999999E-5</v>
      </c>
      <c r="J28">
        <v>1.08E-6</v>
      </c>
      <c r="K28">
        <v>6.6599999999999998E-6</v>
      </c>
      <c r="L28">
        <v>1.7269999999999999E-5</v>
      </c>
      <c r="M28">
        <v>6.0499999999999997E-6</v>
      </c>
      <c r="N28">
        <v>5.31E-6</v>
      </c>
      <c r="O28">
        <v>7.9500000000000001E-6</v>
      </c>
      <c r="P28">
        <v>2.5086999999999999E-4</v>
      </c>
      <c r="Q28">
        <v>2.0526E-4</v>
      </c>
      <c r="R28">
        <v>8.0939999999999994E-5</v>
      </c>
      <c r="S28">
        <v>8.0550000000000006E-5</v>
      </c>
    </row>
    <row r="29" spans="1:19" x14ac:dyDescent="0.35">
      <c r="A29" t="s">
        <v>312</v>
      </c>
      <c r="B29">
        <v>5.7999999999999995E-7</v>
      </c>
      <c r="C29">
        <v>2.809E-5</v>
      </c>
      <c r="D29">
        <v>2.2900000000000001E-6</v>
      </c>
      <c r="E29">
        <v>3.9000000000000002E-7</v>
      </c>
      <c r="F29">
        <v>3.1E-7</v>
      </c>
      <c r="G29">
        <v>2.4399999999999999E-6</v>
      </c>
      <c r="H29">
        <v>1.22E-6</v>
      </c>
      <c r="I29">
        <v>2.48E-6</v>
      </c>
      <c r="J29">
        <v>1.3200000000000001E-6</v>
      </c>
      <c r="K29">
        <v>3.1499999999999999E-6</v>
      </c>
      <c r="L29">
        <v>8.2999999999999999E-7</v>
      </c>
      <c r="M29">
        <v>3.7000000000000002E-6</v>
      </c>
      <c r="N29">
        <v>7.6000000000000003E-7</v>
      </c>
      <c r="O29">
        <v>1.755E-5</v>
      </c>
      <c r="P29">
        <v>2.5413999999999998E-4</v>
      </c>
      <c r="Q29">
        <v>3.7461999999999999E-4</v>
      </c>
      <c r="R29">
        <v>1.0008E-4</v>
      </c>
      <c r="S29">
        <v>9.9580000000000005E-5</v>
      </c>
    </row>
    <row r="30" spans="1:19" x14ac:dyDescent="0.35">
      <c r="A30" t="s">
        <v>313</v>
      </c>
      <c r="B30">
        <v>5.0999999999999999E-7</v>
      </c>
      <c r="C30">
        <v>3.1E-7</v>
      </c>
      <c r="D30">
        <v>2.3199999999999998E-6</v>
      </c>
      <c r="E30">
        <v>1.39E-6</v>
      </c>
      <c r="F30">
        <v>4.5999999999999999E-7</v>
      </c>
      <c r="G30">
        <v>2.6299999999999998E-6</v>
      </c>
      <c r="H30">
        <v>6.5300000000000002E-6</v>
      </c>
      <c r="I30">
        <v>1.6899999999999999E-6</v>
      </c>
      <c r="J30">
        <v>1.0499999999999999E-6</v>
      </c>
      <c r="K30">
        <v>1.292E-5</v>
      </c>
      <c r="L30">
        <v>5.2800000000000003E-6</v>
      </c>
      <c r="M30">
        <v>2.7840000000000001E-5</v>
      </c>
      <c r="N30">
        <v>1.3E-6</v>
      </c>
      <c r="O30">
        <v>2.43E-6</v>
      </c>
      <c r="P30">
        <v>1.5134999999999999E-4</v>
      </c>
      <c r="Q30">
        <v>1.5212E-4</v>
      </c>
      <c r="R30">
        <v>5.0389999999999997E-5</v>
      </c>
      <c r="S30">
        <v>5.011E-5</v>
      </c>
    </row>
    <row r="31" spans="1:19" x14ac:dyDescent="0.35">
      <c r="A31" t="s">
        <v>314</v>
      </c>
      <c r="B31">
        <v>1.44E-6</v>
      </c>
      <c r="C31">
        <v>1.2500000000000001E-6</v>
      </c>
      <c r="D31">
        <v>1.9530000000000001E-5</v>
      </c>
      <c r="E31">
        <v>6.5599999999999999E-6</v>
      </c>
      <c r="F31">
        <v>4.8999999999999997E-7</v>
      </c>
      <c r="G31">
        <v>1.9360000000000001E-5</v>
      </c>
      <c r="H31">
        <v>3.769E-5</v>
      </c>
      <c r="I31">
        <v>8.5450000000000003E-5</v>
      </c>
      <c r="J31">
        <v>6.0900000000000001E-6</v>
      </c>
      <c r="K31">
        <v>1.543E-5</v>
      </c>
      <c r="L31">
        <v>1.078E-5</v>
      </c>
      <c r="M31">
        <v>4.9740000000000001E-5</v>
      </c>
      <c r="N31">
        <v>5.0000000000000004E-6</v>
      </c>
      <c r="O31">
        <v>1.9400000000000001E-5</v>
      </c>
      <c r="P31">
        <v>1.35754E-3</v>
      </c>
      <c r="Q31">
        <v>9.9340999999999991E-4</v>
      </c>
      <c r="R31">
        <v>3.5859999999999999E-4</v>
      </c>
      <c r="S31">
        <v>3.5691E-4</v>
      </c>
    </row>
    <row r="32" spans="1:19" x14ac:dyDescent="0.35">
      <c r="A32" t="s">
        <v>315</v>
      </c>
      <c r="B32">
        <v>4.2100000000000003E-6</v>
      </c>
      <c r="C32">
        <v>6.6019999999999995E-5</v>
      </c>
      <c r="D32">
        <v>2.6400000000000001E-6</v>
      </c>
      <c r="E32">
        <v>3.8000000000000001E-7</v>
      </c>
      <c r="F32">
        <v>1.4999999999999999E-7</v>
      </c>
      <c r="G32">
        <v>1.1400000000000001E-6</v>
      </c>
      <c r="H32">
        <v>7.5000000000000002E-6</v>
      </c>
      <c r="I32">
        <v>1.5E-6</v>
      </c>
      <c r="J32">
        <v>9.7000000000000003E-7</v>
      </c>
      <c r="K32">
        <v>1.7799999999999999E-6</v>
      </c>
      <c r="L32">
        <v>9.5000000000000001E-7</v>
      </c>
      <c r="M32">
        <v>1.999E-5</v>
      </c>
      <c r="N32">
        <v>2.0099999999999998E-6</v>
      </c>
      <c r="O32">
        <v>7.6000000000000003E-7</v>
      </c>
      <c r="P32">
        <v>1.5864000000000001E-4</v>
      </c>
      <c r="Q32">
        <v>2.8526000000000002E-4</v>
      </c>
      <c r="R32">
        <v>7.9969999999999995E-5</v>
      </c>
      <c r="S32">
        <v>7.962E-5</v>
      </c>
    </row>
    <row r="33" spans="1:19" x14ac:dyDescent="0.35">
      <c r="A33" t="s">
        <v>316</v>
      </c>
      <c r="B33">
        <v>6.72E-6</v>
      </c>
      <c r="C33">
        <v>3.8199999999999998E-6</v>
      </c>
      <c r="D33">
        <v>5.6690000000000001E-5</v>
      </c>
      <c r="E33">
        <v>3.1970000000000001E-5</v>
      </c>
      <c r="F33">
        <v>1.99E-6</v>
      </c>
      <c r="G33">
        <v>2.4769999999999998E-5</v>
      </c>
      <c r="H33">
        <v>1.7370000000000001E-5</v>
      </c>
      <c r="I33">
        <v>8.5820000000000002E-5</v>
      </c>
      <c r="J33">
        <v>8.7199999999999995E-6</v>
      </c>
      <c r="K33">
        <v>4.0040000000000003E-5</v>
      </c>
      <c r="L33">
        <v>4.4530000000000002E-5</v>
      </c>
      <c r="M33">
        <v>1.8851E-4</v>
      </c>
      <c r="N33">
        <v>1.8430000000000001E-5</v>
      </c>
      <c r="O33">
        <v>2.2120000000000002E-5</v>
      </c>
      <c r="P33">
        <v>4.9278799999999999E-3</v>
      </c>
      <c r="Q33">
        <v>3.0577E-3</v>
      </c>
      <c r="R33">
        <v>1.1231399999999999E-3</v>
      </c>
      <c r="S33">
        <v>1.11947E-3</v>
      </c>
    </row>
    <row r="34" spans="1:19" x14ac:dyDescent="0.35">
      <c r="A34" t="s">
        <v>317</v>
      </c>
      <c r="B34">
        <v>1.7640000000000001E-5</v>
      </c>
      <c r="C34">
        <v>1.75E-6</v>
      </c>
      <c r="D34">
        <v>1.6640000000000001E-4</v>
      </c>
      <c r="E34">
        <v>2.287E-5</v>
      </c>
      <c r="F34">
        <v>6.4300000000000003E-6</v>
      </c>
      <c r="G34">
        <v>1.4589999999999999E-5</v>
      </c>
      <c r="H34">
        <v>1.9740000000000001E-5</v>
      </c>
      <c r="I34">
        <v>1.2123E-4</v>
      </c>
      <c r="J34">
        <v>9.7999999999999993E-6</v>
      </c>
      <c r="K34">
        <v>3.0899999999999999E-5</v>
      </c>
      <c r="L34">
        <v>3.93E-5</v>
      </c>
      <c r="M34">
        <v>1.1848E-4</v>
      </c>
      <c r="N34">
        <v>2.4340000000000001E-5</v>
      </c>
      <c r="O34">
        <v>2.5049999999999999E-5</v>
      </c>
      <c r="P34">
        <v>9.6747000000000001E-4</v>
      </c>
      <c r="Q34">
        <v>8.6087999999999996E-4</v>
      </c>
      <c r="R34">
        <v>3.3797999999999999E-4</v>
      </c>
      <c r="S34">
        <v>3.3623000000000002E-4</v>
      </c>
    </row>
    <row r="35" spans="1:19" x14ac:dyDescent="0.35">
      <c r="A35" t="s">
        <v>318</v>
      </c>
      <c r="B35">
        <v>2.2799999999999999E-5</v>
      </c>
      <c r="C35">
        <v>5.0699999999999999E-5</v>
      </c>
      <c r="D35">
        <v>5.84E-6</v>
      </c>
      <c r="E35">
        <v>1.8E-7</v>
      </c>
      <c r="F35">
        <v>6.0999999999999998E-7</v>
      </c>
      <c r="G35">
        <v>3.3000000000000002E-7</v>
      </c>
      <c r="H35">
        <v>2.0700000000000001E-6</v>
      </c>
      <c r="I35">
        <v>3.5999999999999999E-7</v>
      </c>
      <c r="J35">
        <v>7.7000000000000004E-7</v>
      </c>
      <c r="K35">
        <v>1.11E-6</v>
      </c>
      <c r="L35">
        <v>8.7099999999999996E-6</v>
      </c>
      <c r="M35">
        <v>3.72E-6</v>
      </c>
      <c r="N35">
        <v>1.46E-6</v>
      </c>
      <c r="O35">
        <v>5.0999999999999999E-7</v>
      </c>
      <c r="P35">
        <v>8.9460000000000001E-5</v>
      </c>
      <c r="Q35">
        <v>9.857E-5</v>
      </c>
      <c r="R35">
        <v>4.2079999999999997E-5</v>
      </c>
      <c r="S35">
        <v>4.1919999999999998E-5</v>
      </c>
    </row>
    <row r="36" spans="1:19" x14ac:dyDescent="0.35">
      <c r="A36" t="s">
        <v>319</v>
      </c>
      <c r="B36">
        <v>1.2670000000000001E-5</v>
      </c>
      <c r="C36">
        <v>1.719E-5</v>
      </c>
      <c r="D36">
        <v>7.0400000000000004E-5</v>
      </c>
      <c r="E36">
        <v>5.2000000000000002E-6</v>
      </c>
      <c r="F36">
        <v>3.1599999999999998E-6</v>
      </c>
      <c r="G36">
        <v>2.1699999999999999E-5</v>
      </c>
      <c r="H36">
        <v>8.0220000000000001E-5</v>
      </c>
      <c r="I36">
        <v>8.8549999999999998E-5</v>
      </c>
      <c r="J36">
        <v>1.3540000000000001E-5</v>
      </c>
      <c r="K36">
        <v>1.2709E-4</v>
      </c>
      <c r="L36">
        <v>5.2670000000000002E-5</v>
      </c>
      <c r="M36">
        <v>7.8930000000000005E-5</v>
      </c>
      <c r="N36">
        <v>8.9040000000000001E-5</v>
      </c>
      <c r="O36">
        <v>1.7629999999999999E-5</v>
      </c>
      <c r="P36">
        <v>1.38977E-3</v>
      </c>
      <c r="Q36">
        <v>1.0853499999999999E-3</v>
      </c>
      <c r="R36">
        <v>4.3261999999999999E-4</v>
      </c>
      <c r="S36">
        <v>4.3049000000000001E-4</v>
      </c>
    </row>
    <row r="37" spans="1:19" x14ac:dyDescent="0.35">
      <c r="A37" t="s">
        <v>320</v>
      </c>
      <c r="B37">
        <v>1.148E-5</v>
      </c>
      <c r="C37">
        <v>1.5379E-4</v>
      </c>
      <c r="D37">
        <v>1.08E-5</v>
      </c>
      <c r="E37">
        <v>1.02E-6</v>
      </c>
      <c r="F37">
        <v>8.5000000000000001E-7</v>
      </c>
      <c r="G37">
        <v>4.5499999999999996E-6</v>
      </c>
      <c r="H37">
        <v>3.133E-5</v>
      </c>
      <c r="I37">
        <v>6.0000000000000002E-6</v>
      </c>
      <c r="J37">
        <v>3.76E-6</v>
      </c>
      <c r="K37">
        <v>2.368E-5</v>
      </c>
      <c r="L37">
        <v>2.9289999999999999E-5</v>
      </c>
      <c r="M37">
        <v>1.043E-5</v>
      </c>
      <c r="N37">
        <v>6.2600000000000002E-6</v>
      </c>
      <c r="O37">
        <v>2.7700000000000002E-6</v>
      </c>
      <c r="P37">
        <v>3.3178999999999999E-4</v>
      </c>
      <c r="Q37">
        <v>4.0444E-4</v>
      </c>
      <c r="R37">
        <v>1.4632999999999999E-4</v>
      </c>
      <c r="S37">
        <v>1.4563999999999999E-4</v>
      </c>
    </row>
    <row r="38" spans="1:19" x14ac:dyDescent="0.35">
      <c r="A38" t="s">
        <v>321</v>
      </c>
      <c r="B38">
        <v>1.0530000000000001E-5</v>
      </c>
      <c r="C38">
        <v>8.5000000000000001E-7</v>
      </c>
      <c r="D38">
        <v>1.206E-5</v>
      </c>
      <c r="E38">
        <v>1.3599999999999999E-6</v>
      </c>
      <c r="F38">
        <v>8.1300000000000001E-6</v>
      </c>
      <c r="G38">
        <v>8.5199999999999997E-6</v>
      </c>
      <c r="H38">
        <v>1.8700000000000001E-6</v>
      </c>
      <c r="I38">
        <v>2.1900000000000002E-6</v>
      </c>
      <c r="J38">
        <v>2.2500000000000001E-6</v>
      </c>
      <c r="K38">
        <v>1.488E-5</v>
      </c>
      <c r="L38">
        <v>6.4400000000000002E-6</v>
      </c>
      <c r="M38">
        <v>4.1790000000000002E-4</v>
      </c>
      <c r="N38">
        <v>3.7500000000000001E-6</v>
      </c>
      <c r="O38">
        <v>5.5300000000000004E-6</v>
      </c>
      <c r="P38">
        <v>3.5734999999999999E-4</v>
      </c>
      <c r="Q38">
        <v>4.1689E-4</v>
      </c>
      <c r="R38">
        <v>1.5515E-4</v>
      </c>
      <c r="S38">
        <v>1.5443999999999999E-4</v>
      </c>
    </row>
    <row r="39" spans="1:19" x14ac:dyDescent="0.35">
      <c r="A39" t="s">
        <v>322</v>
      </c>
      <c r="B39">
        <v>9.7399999999999999E-6</v>
      </c>
      <c r="C39">
        <v>6.8910000000000003E-5</v>
      </c>
      <c r="D39">
        <v>4.1199999999999999E-5</v>
      </c>
      <c r="E39">
        <v>5.7799999999999997E-6</v>
      </c>
      <c r="F39">
        <v>5.1100000000000002E-6</v>
      </c>
      <c r="G39">
        <v>3.6919999999999999E-5</v>
      </c>
      <c r="H39">
        <v>3.5899999999999998E-5</v>
      </c>
      <c r="I39">
        <v>7.3479999999999994E-5</v>
      </c>
      <c r="J39">
        <v>1.119E-5</v>
      </c>
      <c r="K39">
        <v>8.852E-5</v>
      </c>
      <c r="L39">
        <v>3.5500000000000002E-5</v>
      </c>
      <c r="M39">
        <v>7.8100000000000001E-5</v>
      </c>
      <c r="N39">
        <v>2.6999999999999999E-5</v>
      </c>
      <c r="O39">
        <v>2.5959999999999999E-5</v>
      </c>
      <c r="P39">
        <v>1.61389E-3</v>
      </c>
      <c r="Q39">
        <v>1.2721099999999999E-3</v>
      </c>
      <c r="R39">
        <v>4.7469999999999999E-4</v>
      </c>
      <c r="S39">
        <v>4.7230999999999998E-4</v>
      </c>
    </row>
    <row r="40" spans="1:19" x14ac:dyDescent="0.35">
      <c r="A40" t="s">
        <v>323</v>
      </c>
      <c r="B40">
        <v>2.2000000000000001E-7</v>
      </c>
      <c r="C40">
        <v>9.9999999999999995E-8</v>
      </c>
      <c r="D40">
        <v>1.08E-6</v>
      </c>
      <c r="E40">
        <v>1.0499999999999999E-6</v>
      </c>
      <c r="F40">
        <v>1.8E-7</v>
      </c>
      <c r="G40">
        <v>1.9E-6</v>
      </c>
      <c r="H40">
        <v>1.8899999999999999E-6</v>
      </c>
      <c r="I40">
        <v>2.4899999999999999E-6</v>
      </c>
      <c r="J40">
        <v>2.6E-7</v>
      </c>
      <c r="K40">
        <v>5.6300000000000003E-6</v>
      </c>
      <c r="L40">
        <v>1.44E-6</v>
      </c>
      <c r="M40">
        <v>6.4400000000000002E-6</v>
      </c>
      <c r="N40">
        <v>2.48E-6</v>
      </c>
      <c r="O40">
        <v>4.0999999999999997E-6</v>
      </c>
      <c r="P40">
        <v>1.0556E-4</v>
      </c>
      <c r="Q40">
        <v>1.3342000000000001E-4</v>
      </c>
      <c r="R40">
        <v>3.7780000000000001E-5</v>
      </c>
      <c r="S40">
        <v>3.7570000000000001E-5</v>
      </c>
    </row>
    <row r="41" spans="1:19" x14ac:dyDescent="0.35">
      <c r="A41" t="s">
        <v>324</v>
      </c>
      <c r="B41">
        <v>3.1099999999999999E-6</v>
      </c>
      <c r="C41">
        <v>9.0999999999999997E-7</v>
      </c>
      <c r="D41">
        <v>1.092E-5</v>
      </c>
      <c r="E41">
        <v>1.47E-5</v>
      </c>
      <c r="F41">
        <v>3.0699999999999998E-6</v>
      </c>
      <c r="G41">
        <v>1.4769999999999999E-5</v>
      </c>
      <c r="H41">
        <v>1.009E-5</v>
      </c>
      <c r="I41">
        <v>2.1650000000000001E-5</v>
      </c>
      <c r="J41">
        <v>4.0099999999999997E-6</v>
      </c>
      <c r="K41">
        <v>2.5409999999999999E-5</v>
      </c>
      <c r="L41">
        <v>2.0550000000000001E-5</v>
      </c>
      <c r="M41">
        <v>3.7160000000000003E-5</v>
      </c>
      <c r="N41">
        <v>2.9329999999999999E-5</v>
      </c>
      <c r="O41">
        <v>6.3799999999999999E-6</v>
      </c>
      <c r="P41">
        <v>3.1272E-4</v>
      </c>
      <c r="Q41">
        <v>3.4202000000000001E-4</v>
      </c>
      <c r="R41">
        <v>1.2011E-4</v>
      </c>
      <c r="S41">
        <v>1.1928E-4</v>
      </c>
    </row>
    <row r="42" spans="1:19" x14ac:dyDescent="0.35">
      <c r="A42" t="s">
        <v>325</v>
      </c>
      <c r="B42">
        <v>2.234E-5</v>
      </c>
      <c r="C42">
        <v>9.5999999999999991E-7</v>
      </c>
      <c r="D42">
        <v>2.7499999999999999E-6</v>
      </c>
      <c r="E42">
        <v>2.8999999999999998E-7</v>
      </c>
      <c r="F42">
        <v>5.8999999999999996E-7</v>
      </c>
      <c r="G42">
        <v>9.7999999999999993E-7</v>
      </c>
      <c r="H42">
        <v>5.3000000000000001E-7</v>
      </c>
      <c r="I42">
        <v>1.26E-6</v>
      </c>
      <c r="J42">
        <v>1.31E-6</v>
      </c>
      <c r="K42">
        <v>2.92E-6</v>
      </c>
      <c r="L42">
        <v>6.19E-6</v>
      </c>
      <c r="M42">
        <v>4.2599999999999999E-6</v>
      </c>
      <c r="N42">
        <v>1.4300000000000001E-6</v>
      </c>
      <c r="O42">
        <v>6.5400000000000001E-6</v>
      </c>
      <c r="P42">
        <v>1.0021E-4</v>
      </c>
      <c r="Q42">
        <v>8.7960000000000005E-5</v>
      </c>
      <c r="R42">
        <v>3.3859999999999998E-5</v>
      </c>
      <c r="S42">
        <v>3.3689999999999998E-5</v>
      </c>
    </row>
    <row r="43" spans="1:19" x14ac:dyDescent="0.35">
      <c r="A43" t="s">
        <v>326</v>
      </c>
      <c r="B43">
        <v>4.4299999999999999E-6</v>
      </c>
      <c r="C43">
        <v>3.6399999999999999E-6</v>
      </c>
      <c r="D43">
        <v>3.9660000000000003E-5</v>
      </c>
      <c r="E43">
        <v>6.2099999999999998E-6</v>
      </c>
      <c r="F43">
        <v>2.7599999999999998E-6</v>
      </c>
      <c r="G43">
        <v>2.1659999999999999E-5</v>
      </c>
      <c r="H43">
        <v>1.2289999999999999E-5</v>
      </c>
      <c r="I43">
        <v>3.2060000000000001E-5</v>
      </c>
      <c r="J43">
        <v>5.5400000000000003E-6</v>
      </c>
      <c r="K43">
        <v>3.4E-5</v>
      </c>
      <c r="L43">
        <v>2.1229999999999998E-5</v>
      </c>
      <c r="M43">
        <v>3.8359999999999999E-5</v>
      </c>
      <c r="N43">
        <v>1.0487E-4</v>
      </c>
      <c r="O43">
        <v>1.4260000000000001E-5</v>
      </c>
      <c r="P43">
        <v>6.4539000000000003E-4</v>
      </c>
      <c r="Q43">
        <v>5.5276999999999995E-4</v>
      </c>
      <c r="R43">
        <v>2.1094000000000001E-4</v>
      </c>
      <c r="S43">
        <v>2.098E-4</v>
      </c>
    </row>
    <row r="44" spans="1:19" x14ac:dyDescent="0.35">
      <c r="A44" t="s">
        <v>327</v>
      </c>
      <c r="B44">
        <v>2.0590000000000001E-5</v>
      </c>
      <c r="C44">
        <v>9.5728000000000002E-4</v>
      </c>
      <c r="D44">
        <v>4.6610000000000003E-5</v>
      </c>
      <c r="E44">
        <v>7.3799999999999996E-6</v>
      </c>
      <c r="F44">
        <v>5.93E-6</v>
      </c>
      <c r="G44">
        <v>1.7960000000000001E-5</v>
      </c>
      <c r="H44">
        <v>2.2890000000000001E-4</v>
      </c>
      <c r="I44">
        <v>2.5567999999999999E-4</v>
      </c>
      <c r="J44">
        <v>1.9199999999999999E-5</v>
      </c>
      <c r="K44">
        <v>1.0832000000000001E-4</v>
      </c>
      <c r="L44">
        <v>1.1966E-4</v>
      </c>
      <c r="M44">
        <v>3.0246E-4</v>
      </c>
      <c r="N44">
        <v>9.8690000000000005E-5</v>
      </c>
      <c r="O44">
        <v>2.1509999999999999E-5</v>
      </c>
      <c r="P44">
        <v>3.0352899999999999E-3</v>
      </c>
      <c r="Q44">
        <v>2.3319500000000002E-3</v>
      </c>
      <c r="R44">
        <v>1.0003499999999999E-3</v>
      </c>
      <c r="S44">
        <v>9.9558000000000003E-4</v>
      </c>
    </row>
    <row r="45" spans="1:19" x14ac:dyDescent="0.35">
      <c r="A45" t="s">
        <v>328</v>
      </c>
      <c r="B45">
        <v>1.77E-6</v>
      </c>
      <c r="C45">
        <v>2.3609999999999999E-5</v>
      </c>
      <c r="D45">
        <v>6.55E-6</v>
      </c>
      <c r="E45">
        <v>6.1999999999999999E-7</v>
      </c>
      <c r="F45">
        <v>3.3999999999999997E-7</v>
      </c>
      <c r="G45">
        <v>6.4999999999999996E-6</v>
      </c>
      <c r="H45">
        <v>6.6699999999999997E-6</v>
      </c>
      <c r="I45">
        <v>1.166E-5</v>
      </c>
      <c r="J45">
        <v>3.7000000000000002E-6</v>
      </c>
      <c r="K45">
        <v>1.8980000000000001E-5</v>
      </c>
      <c r="L45">
        <v>3.5200000000000002E-6</v>
      </c>
      <c r="M45">
        <v>2.033E-5</v>
      </c>
      <c r="N45">
        <v>1.171E-5</v>
      </c>
      <c r="O45">
        <v>1.5099999999999999E-5</v>
      </c>
      <c r="P45">
        <v>2.9970000000000002E-4</v>
      </c>
      <c r="Q45">
        <v>2.7496999999999998E-4</v>
      </c>
      <c r="R45">
        <v>9.8740000000000007E-5</v>
      </c>
      <c r="S45">
        <v>9.8220000000000005E-5</v>
      </c>
    </row>
    <row r="46" spans="1:19" x14ac:dyDescent="0.35">
      <c r="A46" t="s">
        <v>329</v>
      </c>
      <c r="B46">
        <v>1.0300000000000001E-6</v>
      </c>
      <c r="C46">
        <v>8.6000000000000002E-7</v>
      </c>
      <c r="D46">
        <v>2.2199999999999999E-6</v>
      </c>
      <c r="E46">
        <v>2.6E-7</v>
      </c>
      <c r="F46">
        <v>5.5000000000000003E-7</v>
      </c>
      <c r="G46">
        <v>1.0100000000000001E-6</v>
      </c>
      <c r="H46">
        <v>8.8999999999999995E-7</v>
      </c>
      <c r="I46">
        <v>8.2999999999999999E-7</v>
      </c>
      <c r="J46">
        <v>6.1999999999999999E-7</v>
      </c>
      <c r="K46">
        <v>1.8300000000000001E-6</v>
      </c>
      <c r="L46">
        <v>1.84E-6</v>
      </c>
      <c r="M46">
        <v>1.9519999999999999E-5</v>
      </c>
      <c r="N46">
        <v>8.8000000000000004E-7</v>
      </c>
      <c r="O46">
        <v>1.0699999999999999E-6</v>
      </c>
      <c r="P46">
        <v>4.6829999999999997E-5</v>
      </c>
      <c r="Q46">
        <v>7.0450000000000005E-5</v>
      </c>
      <c r="R46">
        <v>2.0930000000000001E-5</v>
      </c>
      <c r="S46">
        <v>2.0800000000000001E-5</v>
      </c>
    </row>
    <row r="47" spans="1:19" x14ac:dyDescent="0.35">
      <c r="A47" t="s">
        <v>330</v>
      </c>
      <c r="B47">
        <v>5.1800000000000004E-6</v>
      </c>
      <c r="C47">
        <v>1.1420000000000001E-5</v>
      </c>
      <c r="D47">
        <v>1.1047E-4</v>
      </c>
      <c r="E47">
        <v>4.9200000000000003E-6</v>
      </c>
      <c r="F47">
        <v>4.5600000000000004E-6</v>
      </c>
      <c r="G47">
        <v>1.147E-5</v>
      </c>
      <c r="H47">
        <v>1.0879999999999999E-5</v>
      </c>
      <c r="I47">
        <v>3.693E-5</v>
      </c>
      <c r="J47">
        <v>4.1099999999999996E-6</v>
      </c>
      <c r="K47">
        <v>2.0469999999999999E-5</v>
      </c>
      <c r="L47">
        <v>1.323E-5</v>
      </c>
      <c r="M47">
        <v>3.7870000000000002E-5</v>
      </c>
      <c r="N47">
        <v>3.4730000000000001E-5</v>
      </c>
      <c r="O47">
        <v>6.1199999999999999E-6</v>
      </c>
      <c r="P47">
        <v>1.21744E-3</v>
      </c>
      <c r="Q47">
        <v>1.1736100000000001E-3</v>
      </c>
      <c r="R47">
        <v>3.7857E-4</v>
      </c>
      <c r="S47">
        <v>3.7693999999999998E-4</v>
      </c>
    </row>
    <row r="48" spans="1:19" x14ac:dyDescent="0.35">
      <c r="A48" t="s">
        <v>331</v>
      </c>
      <c r="B48">
        <v>1.662E-5</v>
      </c>
      <c r="C48">
        <v>1.4300000000000001E-6</v>
      </c>
      <c r="D48">
        <v>1.8490000000000001E-5</v>
      </c>
      <c r="E48">
        <v>3.5499999999999999E-6</v>
      </c>
      <c r="F48">
        <v>5.4099999999999999E-6</v>
      </c>
      <c r="G48">
        <v>8.6600000000000001E-6</v>
      </c>
      <c r="H48">
        <v>2.6400000000000001E-5</v>
      </c>
      <c r="I48">
        <v>1.0879999999999999E-5</v>
      </c>
      <c r="J48">
        <v>4.7700000000000001E-6</v>
      </c>
      <c r="K48">
        <v>1.8669999999999999E-5</v>
      </c>
      <c r="L48">
        <v>1.4780000000000001E-5</v>
      </c>
      <c r="M48">
        <v>6.1859999999999994E-5</v>
      </c>
      <c r="N48">
        <v>1.9463E-4</v>
      </c>
      <c r="O48">
        <v>6.6800000000000004E-6</v>
      </c>
      <c r="P48">
        <v>1.02177E-3</v>
      </c>
      <c r="Q48">
        <v>8.4298000000000001E-4</v>
      </c>
      <c r="R48">
        <v>3.0786000000000002E-4</v>
      </c>
      <c r="S48">
        <v>3.0655999999999999E-4</v>
      </c>
    </row>
    <row r="49" spans="1:19" x14ac:dyDescent="0.35">
      <c r="A49" t="s">
        <v>332</v>
      </c>
      <c r="B49">
        <v>7.8999999999999995E-7</v>
      </c>
      <c r="C49">
        <v>4.0330000000000002E-5</v>
      </c>
      <c r="D49">
        <v>1.95E-6</v>
      </c>
      <c r="E49">
        <v>1.4000000000000001E-7</v>
      </c>
      <c r="F49">
        <v>1.9400000000000001E-6</v>
      </c>
      <c r="G49">
        <v>1.6199999999999999E-6</v>
      </c>
      <c r="H49">
        <v>7.0299999999999996E-6</v>
      </c>
      <c r="I49">
        <v>1.6039999999999999E-5</v>
      </c>
      <c r="J49">
        <v>1.53E-6</v>
      </c>
      <c r="K49">
        <v>1.027E-5</v>
      </c>
      <c r="L49">
        <v>1.3999999999999999E-6</v>
      </c>
      <c r="M49">
        <v>2.0600000000000002E-6</v>
      </c>
      <c r="N49">
        <v>5.9699999999999996E-6</v>
      </c>
      <c r="O49">
        <v>1.15E-6</v>
      </c>
      <c r="P49">
        <v>1.1294E-4</v>
      </c>
      <c r="Q49">
        <v>1.8147000000000001E-4</v>
      </c>
      <c r="R49">
        <v>5.8409999999999998E-5</v>
      </c>
      <c r="S49">
        <v>5.8100000000000003E-5</v>
      </c>
    </row>
    <row r="50" spans="1:19" x14ac:dyDescent="0.35">
      <c r="A50" t="s">
        <v>333</v>
      </c>
      <c r="B50">
        <v>1.7649999999999999E-5</v>
      </c>
      <c r="C50">
        <v>2.39E-6</v>
      </c>
      <c r="D50">
        <v>4.333E-5</v>
      </c>
      <c r="E50">
        <v>4.0300000000000004E-6</v>
      </c>
      <c r="F50">
        <v>5.7899999999999996E-6</v>
      </c>
      <c r="G50">
        <v>4.7759999999999997E-5</v>
      </c>
      <c r="H50">
        <v>1.218E-5</v>
      </c>
      <c r="I50">
        <v>3.4029999999999998E-5</v>
      </c>
      <c r="J50">
        <v>7.3000000000000004E-6</v>
      </c>
      <c r="K50">
        <v>6.58E-5</v>
      </c>
      <c r="L50">
        <v>6.7960000000000007E-5</v>
      </c>
      <c r="M50">
        <v>6.3780000000000003E-5</v>
      </c>
      <c r="N50">
        <v>2.4349999999999999E-5</v>
      </c>
      <c r="O50">
        <v>1.489E-5</v>
      </c>
      <c r="P50">
        <v>5.7275999999999996E-4</v>
      </c>
      <c r="Q50">
        <v>5.5473999999999996E-4</v>
      </c>
      <c r="R50">
        <v>2.0981E-4</v>
      </c>
      <c r="S50">
        <v>2.0866999999999999E-4</v>
      </c>
    </row>
    <row r="51" spans="1:19" x14ac:dyDescent="0.35">
      <c r="A51" t="s">
        <v>334</v>
      </c>
      <c r="B51">
        <v>1.5200000000000001E-6</v>
      </c>
      <c r="C51">
        <v>8.0480000000000002E-5</v>
      </c>
      <c r="D51">
        <v>4.2E-7</v>
      </c>
      <c r="E51">
        <v>9.9999999999999995E-8</v>
      </c>
      <c r="F51">
        <v>5.9999999999999995E-8</v>
      </c>
      <c r="G51">
        <v>2.1E-7</v>
      </c>
      <c r="H51">
        <v>6.6100000000000002E-6</v>
      </c>
      <c r="I51">
        <v>2.8700000000000001E-6</v>
      </c>
      <c r="J51">
        <v>3.8000000000000001E-7</v>
      </c>
      <c r="K51">
        <v>1.5200000000000001E-6</v>
      </c>
      <c r="L51">
        <v>3.4999999999999998E-7</v>
      </c>
      <c r="M51">
        <v>1.04E-6</v>
      </c>
      <c r="N51">
        <v>2.1E-7</v>
      </c>
      <c r="O51">
        <v>7.0000000000000005E-8</v>
      </c>
      <c r="P51">
        <v>5.3499999999999999E-5</v>
      </c>
      <c r="Q51">
        <v>8.3659999999999995E-5</v>
      </c>
      <c r="R51">
        <v>3.3699999999999999E-5</v>
      </c>
      <c r="S51">
        <v>3.358E-5</v>
      </c>
    </row>
    <row r="52" spans="1:19" x14ac:dyDescent="0.35">
      <c r="A52" t="s">
        <v>165</v>
      </c>
      <c r="B52">
        <v>7.2765000000000004E-4</v>
      </c>
      <c r="C52">
        <v>4.5428999999999999E-4</v>
      </c>
      <c r="D52">
        <v>1.6052799999999999E-3</v>
      </c>
      <c r="E52">
        <v>5.4398000000000001E-4</v>
      </c>
      <c r="F52">
        <v>1.807E-4</v>
      </c>
      <c r="G52">
        <v>5.7446999999999999E-4</v>
      </c>
      <c r="H52">
        <v>1.1359499999999999E-3</v>
      </c>
      <c r="I52">
        <v>1.23946E-3</v>
      </c>
      <c r="J52">
        <v>4.9313999999999998E-4</v>
      </c>
      <c r="K52">
        <v>2.05361E-3</v>
      </c>
      <c r="L52">
        <v>1.67571E-3</v>
      </c>
      <c r="M52">
        <v>1.93388E-3</v>
      </c>
      <c r="N52">
        <v>1.1957599999999999E-3</v>
      </c>
      <c r="O52">
        <v>5.8195000000000002E-4</v>
      </c>
      <c r="P52">
        <v>3.1646149999999998E-2</v>
      </c>
      <c r="Q52">
        <v>2.742967E-2</v>
      </c>
      <c r="R52">
        <v>9.4024899999999995E-3</v>
      </c>
      <c r="S52">
        <v>9.3896699999999993E-3</v>
      </c>
    </row>
    <row r="53" spans="1:19" x14ac:dyDescent="0.35">
      <c r="A53" t="s">
        <v>166</v>
      </c>
      <c r="B53">
        <v>3.9526999999999997E-4</v>
      </c>
      <c r="C53">
        <v>3.4748E-4</v>
      </c>
      <c r="D53">
        <v>3.3965999999999998E-4</v>
      </c>
      <c r="E53">
        <v>1.2850000000000001E-4</v>
      </c>
      <c r="F53">
        <v>1.785E-5</v>
      </c>
      <c r="G53">
        <v>6.8910000000000003E-5</v>
      </c>
      <c r="H53">
        <v>1.5164000000000001E-4</v>
      </c>
      <c r="I53">
        <v>1.4542E-4</v>
      </c>
      <c r="J53">
        <v>5.8570000000000003E-5</v>
      </c>
      <c r="K53">
        <v>1.6314000000000001E-4</v>
      </c>
      <c r="L53">
        <v>1.2254E-4</v>
      </c>
      <c r="M53">
        <v>1.5250999999999999E-4</v>
      </c>
      <c r="N53">
        <v>2.1431E-4</v>
      </c>
      <c r="O53">
        <v>1.1016E-4</v>
      </c>
      <c r="P53">
        <v>4.7836500000000004E-3</v>
      </c>
      <c r="Q53">
        <v>4.2309599999999998E-3</v>
      </c>
      <c r="R53">
        <v>1.11331E-3</v>
      </c>
      <c r="S53">
        <v>1.10585E-3</v>
      </c>
    </row>
    <row r="54" spans="1:19" x14ac:dyDescent="0.35">
      <c r="A54" t="s">
        <v>88</v>
      </c>
      <c r="B54">
        <v>4.5160000000000001E-5</v>
      </c>
      <c r="C54">
        <v>1.3807000000000001E-4</v>
      </c>
      <c r="D54">
        <v>5.0489999999999999E-5</v>
      </c>
      <c r="E54">
        <v>8.7900000000000005E-6</v>
      </c>
      <c r="F54">
        <v>9.3500000000000003E-6</v>
      </c>
      <c r="G54">
        <v>3.4700000000000003E-5</v>
      </c>
      <c r="H54">
        <v>6.0680000000000002E-5</v>
      </c>
      <c r="I54">
        <v>3.451E-5</v>
      </c>
      <c r="J54">
        <v>1.456E-5</v>
      </c>
      <c r="K54">
        <v>6.7319999999999999E-5</v>
      </c>
      <c r="L54">
        <v>4.0009999999999998E-5</v>
      </c>
      <c r="M54">
        <v>9.7510000000000007E-5</v>
      </c>
      <c r="N54">
        <v>3.2419999999999998E-5</v>
      </c>
      <c r="O54">
        <v>5.2849999999999997E-5</v>
      </c>
      <c r="P54">
        <v>3.9396199999999996E-3</v>
      </c>
      <c r="Q54">
        <v>3.3764400000000001E-3</v>
      </c>
      <c r="R54">
        <v>1.04144E-3</v>
      </c>
      <c r="S54">
        <v>1.0391599999999999E-3</v>
      </c>
    </row>
    <row r="55" spans="1:19" x14ac:dyDescent="0.35">
      <c r="A55" t="s">
        <v>149</v>
      </c>
      <c r="B55">
        <v>1.5325200000000001E-3</v>
      </c>
      <c r="C55">
        <v>1.1205799999999999E-3</v>
      </c>
      <c r="D55">
        <v>8.1709000000000003E-4</v>
      </c>
      <c r="E55">
        <v>6.8789999999999997E-4</v>
      </c>
      <c r="F55">
        <v>1.3051999999999999E-4</v>
      </c>
      <c r="G55">
        <v>1.3568E-4</v>
      </c>
      <c r="H55">
        <v>6.5791999999999999E-4</v>
      </c>
      <c r="I55">
        <v>5.2481999999999995E-4</v>
      </c>
      <c r="J55">
        <v>4.8890999999999995E-4</v>
      </c>
      <c r="K55">
        <v>1.3054200000000001E-3</v>
      </c>
      <c r="L55">
        <v>1.0254299999999999E-3</v>
      </c>
      <c r="M55">
        <v>1.6949700000000001E-3</v>
      </c>
      <c r="N55">
        <v>8.7701000000000001E-4</v>
      </c>
      <c r="O55">
        <v>8.5909999999999996E-5</v>
      </c>
      <c r="P55">
        <v>7.9423199999999992E-3</v>
      </c>
      <c r="Q55">
        <v>1.2833290000000001E-2</v>
      </c>
      <c r="R55">
        <v>3.3892100000000001E-3</v>
      </c>
      <c r="S55">
        <v>3.3770699999999998E-3</v>
      </c>
    </row>
    <row r="56" spans="1:19" x14ac:dyDescent="0.35">
      <c r="A56" t="s">
        <v>167</v>
      </c>
      <c r="B56">
        <v>6.3951999999999998E-4</v>
      </c>
      <c r="C56">
        <v>1.7537E-4</v>
      </c>
      <c r="D56">
        <v>1.4668E-4</v>
      </c>
      <c r="E56">
        <v>1.6517999999999999E-4</v>
      </c>
      <c r="F56">
        <v>1.403E-5</v>
      </c>
      <c r="G56">
        <v>2.3879999999999998E-5</v>
      </c>
      <c r="H56">
        <v>1.2509000000000001E-4</v>
      </c>
      <c r="I56">
        <v>9.4749999999999999E-5</v>
      </c>
      <c r="J56">
        <v>4.9910000000000002E-5</v>
      </c>
      <c r="K56">
        <v>1.4212E-4</v>
      </c>
      <c r="L56">
        <v>8.4919999999999993E-5</v>
      </c>
      <c r="M56">
        <v>1.1741E-4</v>
      </c>
      <c r="N56">
        <v>6.6359999999999995E-5</v>
      </c>
      <c r="O56">
        <v>6.2940000000000004E-5</v>
      </c>
      <c r="P56">
        <v>2.1759000000000001E-3</v>
      </c>
      <c r="Q56">
        <v>3.0777299999999999E-3</v>
      </c>
      <c r="R56">
        <v>5.2519999999999997E-4</v>
      </c>
      <c r="S56">
        <v>5.2004000000000004E-4</v>
      </c>
    </row>
    <row r="57" spans="1:19" x14ac:dyDescent="0.35">
      <c r="A57" t="s">
        <v>168</v>
      </c>
      <c r="B57">
        <v>1.6369999999999999E-4</v>
      </c>
      <c r="C57">
        <v>1.5545000000000001E-4</v>
      </c>
      <c r="D57">
        <v>6.9481999999999996E-4</v>
      </c>
      <c r="E57">
        <v>1.8389E-4</v>
      </c>
      <c r="F57">
        <v>4.6409999999999998E-5</v>
      </c>
      <c r="G57">
        <v>5.4898999999999996E-4</v>
      </c>
      <c r="H57">
        <v>7.4357000000000004E-4</v>
      </c>
      <c r="I57">
        <v>4.5129000000000002E-4</v>
      </c>
      <c r="J57">
        <v>2.5441999999999999E-4</v>
      </c>
      <c r="K57">
        <v>1.1424899999999999E-3</v>
      </c>
      <c r="L57">
        <v>1.12028E-3</v>
      </c>
      <c r="M57">
        <v>2.1579300000000002E-3</v>
      </c>
      <c r="N57">
        <v>1.01618E-3</v>
      </c>
      <c r="O57">
        <v>1.4323999999999999E-4</v>
      </c>
      <c r="P57">
        <v>2.2050070000000001E-2</v>
      </c>
      <c r="Q57">
        <v>2.7896190000000001E-2</v>
      </c>
      <c r="R57">
        <v>8.8166100000000008E-3</v>
      </c>
      <c r="S57">
        <v>8.8019099999999996E-3</v>
      </c>
    </row>
    <row r="58" spans="1:19" x14ac:dyDescent="0.35">
      <c r="A58" t="s">
        <v>169</v>
      </c>
      <c r="B58">
        <v>2.0449999999999999E-5</v>
      </c>
      <c r="C58">
        <v>6.3199999999999996E-6</v>
      </c>
      <c r="D58">
        <v>4.5510000000000003E-5</v>
      </c>
      <c r="E58">
        <v>8.8690000000000006E-5</v>
      </c>
      <c r="F58">
        <v>3.9999999999999998E-6</v>
      </c>
      <c r="G58">
        <v>4.6190000000000003E-5</v>
      </c>
      <c r="H58">
        <v>1.2516E-4</v>
      </c>
      <c r="I58">
        <v>2.0132E-4</v>
      </c>
      <c r="J58">
        <v>1.22E-5</v>
      </c>
      <c r="K58">
        <v>2.0209000000000001E-4</v>
      </c>
      <c r="L58">
        <v>2.1264E-4</v>
      </c>
      <c r="M58">
        <v>7.6391999999999996E-4</v>
      </c>
      <c r="N58">
        <v>2.7750000000000002E-4</v>
      </c>
      <c r="O58">
        <v>2.3540000000000002E-5</v>
      </c>
      <c r="P58">
        <v>1.84954E-3</v>
      </c>
      <c r="Q58">
        <v>1.6262900000000001E-3</v>
      </c>
      <c r="R58">
        <v>6.0902000000000005E-4</v>
      </c>
      <c r="S58">
        <v>6.0256000000000003E-4</v>
      </c>
    </row>
    <row r="59" spans="1:19" x14ac:dyDescent="0.35">
      <c r="A59" t="s">
        <v>89</v>
      </c>
      <c r="B59">
        <v>2.052E-5</v>
      </c>
      <c r="C59">
        <v>5.8600000000000001E-5</v>
      </c>
      <c r="D59">
        <v>4.9259999999999999E-5</v>
      </c>
      <c r="E59">
        <v>1.449E-5</v>
      </c>
      <c r="F59">
        <v>9.9999999999999995E-7</v>
      </c>
      <c r="G59">
        <v>5.5199999999999997E-6</v>
      </c>
      <c r="H59">
        <v>1.8819999999999999E-5</v>
      </c>
      <c r="I59">
        <v>3.4910000000000003E-5</v>
      </c>
      <c r="J59">
        <v>1.309E-5</v>
      </c>
      <c r="K59">
        <v>2.249E-5</v>
      </c>
      <c r="L59">
        <v>2.4070000000000002E-5</v>
      </c>
      <c r="M59">
        <v>6.6989999999999994E-5</v>
      </c>
      <c r="N59">
        <v>3.871E-5</v>
      </c>
      <c r="O59">
        <v>1.5869999999999999E-5</v>
      </c>
      <c r="P59">
        <v>1.5692600000000001E-3</v>
      </c>
      <c r="Q59">
        <v>7.6725000000000003E-4</v>
      </c>
      <c r="R59">
        <v>2.5722000000000001E-4</v>
      </c>
      <c r="S59">
        <v>2.5503E-4</v>
      </c>
    </row>
    <row r="60" spans="1:19" x14ac:dyDescent="0.35">
      <c r="A60" t="s">
        <v>170</v>
      </c>
      <c r="B60">
        <v>1.6015999999999999E-3</v>
      </c>
      <c r="C60">
        <v>6.587E-3</v>
      </c>
      <c r="D60">
        <v>7.8987000000000003E-4</v>
      </c>
      <c r="E60">
        <v>5.4146000000000001E-4</v>
      </c>
      <c r="F60">
        <v>8.386E-5</v>
      </c>
      <c r="G60">
        <v>1.9516999999999999E-4</v>
      </c>
      <c r="H60">
        <v>6.1541999999999999E-4</v>
      </c>
      <c r="I60">
        <v>4.4502000000000002E-4</v>
      </c>
      <c r="J60">
        <v>3.7289000000000002E-4</v>
      </c>
      <c r="K60">
        <v>7.8023000000000003E-4</v>
      </c>
      <c r="L60">
        <v>4.7419999999999998E-4</v>
      </c>
      <c r="M60">
        <v>1.05283E-3</v>
      </c>
      <c r="N60">
        <v>2.7729000000000002E-4</v>
      </c>
      <c r="O60">
        <v>1.5687000000000001E-4</v>
      </c>
      <c r="P60">
        <v>1.315329E-2</v>
      </c>
      <c r="Q60">
        <v>1.7435349999999999E-2</v>
      </c>
      <c r="R60">
        <v>4.6432599999999997E-3</v>
      </c>
      <c r="S60">
        <v>4.6202500000000002E-3</v>
      </c>
    </row>
    <row r="61" spans="1:19" x14ac:dyDescent="0.35">
      <c r="A61" t="s">
        <v>90</v>
      </c>
      <c r="B61">
        <v>5.8036000000000003E-4</v>
      </c>
      <c r="C61">
        <v>2.23602E-3</v>
      </c>
      <c r="D61">
        <v>1.26362E-3</v>
      </c>
      <c r="E61">
        <v>2.6092999999999998E-4</v>
      </c>
      <c r="F61">
        <v>1.1603999999999999E-4</v>
      </c>
      <c r="G61">
        <v>5.6972999999999995E-4</v>
      </c>
      <c r="H61">
        <v>1.2323799999999999E-3</v>
      </c>
      <c r="I61">
        <v>1.93272E-3</v>
      </c>
      <c r="J61">
        <v>2.0623000000000001E-4</v>
      </c>
      <c r="K61">
        <v>1.44407E-3</v>
      </c>
      <c r="L61">
        <v>1.0988199999999999E-3</v>
      </c>
      <c r="M61">
        <v>3.7475299999999998E-3</v>
      </c>
      <c r="N61">
        <v>1.66591E-3</v>
      </c>
      <c r="O61">
        <v>6.0977999999999998E-4</v>
      </c>
      <c r="P61">
        <v>3.9820580000000001E-2</v>
      </c>
      <c r="Q61">
        <v>3.4033010000000002E-2</v>
      </c>
      <c r="R61">
        <v>1.2384940000000001E-2</v>
      </c>
      <c r="S61">
        <v>1.232715E-2</v>
      </c>
    </row>
    <row r="68" spans="1:20" x14ac:dyDescent="0.35">
      <c r="S68" t="s">
        <v>335</v>
      </c>
      <c r="T68" t="s">
        <v>335</v>
      </c>
    </row>
    <row r="69" spans="1:20" x14ac:dyDescent="0.35">
      <c r="A69" t="str">
        <f>A1</f>
        <v>isocode</v>
      </c>
      <c r="B69" t="str">
        <f>B1</f>
        <v>Agriculture</v>
      </c>
      <c r="C69" t="str">
        <f t="shared" ref="C69:S69" si="0">C1</f>
        <v>Mining</v>
      </c>
      <c r="D69" t="str">
        <f t="shared" si="0"/>
        <v>Food</v>
      </c>
      <c r="E69" t="str">
        <f t="shared" si="0"/>
        <v>Textiles</v>
      </c>
      <c r="F69" t="str">
        <f t="shared" si="0"/>
        <v>Wood</v>
      </c>
      <c r="G69" t="str">
        <f t="shared" si="0"/>
        <v>Paper &amp; printing</v>
      </c>
      <c r="H69" t="str">
        <f t="shared" si="0"/>
        <v>Refined products</v>
      </c>
      <c r="I69" t="str">
        <f t="shared" si="0"/>
        <v>Chemicals</v>
      </c>
      <c r="J69" t="str">
        <f t="shared" si="0"/>
        <v>Non-metallic minerals</v>
      </c>
      <c r="K69" t="str">
        <f t="shared" si="0"/>
        <v>Metals</v>
      </c>
      <c r="L69" t="str">
        <f t="shared" si="0"/>
        <v>Machines n.e.c</v>
      </c>
      <c r="M69" t="str">
        <f t="shared" si="0"/>
        <v>Computers and electronics</v>
      </c>
      <c r="N69" t="str">
        <f t="shared" si="0"/>
        <v>Transport equipment</v>
      </c>
      <c r="O69" t="str">
        <f t="shared" si="0"/>
        <v>Furniture &amp; other</v>
      </c>
      <c r="P69" t="str">
        <f t="shared" si="0"/>
        <v>Tradable services</v>
      </c>
      <c r="Q69" t="str">
        <f t="shared" si="0"/>
        <v>Nontradable services</v>
      </c>
      <c r="R69" t="str">
        <f t="shared" si="0"/>
        <v>Consumption</v>
      </c>
      <c r="S69" t="str">
        <f t="shared" si="0"/>
        <v>Real Factor Income</v>
      </c>
      <c r="T69" t="s">
        <v>336</v>
      </c>
    </row>
    <row r="70" spans="1:20" x14ac:dyDescent="0.35">
      <c r="A70" t="str">
        <f t="shared" ref="A70:A129" si="1">A2</f>
        <v>AL</v>
      </c>
      <c r="B70">
        <f>100*(LN(B2)-LN(Results_2025_01!B2))</f>
        <v>2.8259337314402444</v>
      </c>
      <c r="C70">
        <f>100*(LN(C2)-LN(Results_2025_01!C2))</f>
        <v>-0.98978043272595073</v>
      </c>
      <c r="D70">
        <f>100*(LN(D2)-LN(Results_2025_01!D2))</f>
        <v>-0.56611554347387738</v>
      </c>
      <c r="E70">
        <f>100*(LN(E2)-LN(Results_2025_01!E2))</f>
        <v>9.8845834636632546</v>
      </c>
      <c r="F70">
        <f>100*(LN(F2)-LN(Results_2025_01!F2))</f>
        <v>1.8824085245634947</v>
      </c>
      <c r="G70">
        <f>100*(LN(G2)-LN(Results_2025_01!G2))</f>
        <v>-0.57720217971226617</v>
      </c>
      <c r="H70">
        <f>100*(LN(H2)-LN(Results_2025_01!H2))</f>
        <v>1.0010093595100855</v>
      </c>
      <c r="I70">
        <f>100*(LN(I2)-LN(Results_2025_01!I2))</f>
        <v>-1.8738836886246446</v>
      </c>
      <c r="J70">
        <f>100*(LN(J2)-LN(Results_2025_01!J2))</f>
        <v>3.9644831347240839</v>
      </c>
      <c r="K70">
        <f>100*(LN(K2)-LN(Results_2025_01!K2))</f>
        <v>2.0326863888666225</v>
      </c>
      <c r="L70">
        <f>100*(LN(L2)-LN(Results_2025_01!L2))</f>
        <v>-3.1208206453841925</v>
      </c>
      <c r="M70">
        <f>100*(LN(M2)-LN(Results_2025_01!M2))</f>
        <v>-2.7461679941387374</v>
      </c>
      <c r="N70">
        <f>100*(LN(N2)-LN(Results_2025_01!N2))</f>
        <v>-6.2781713056160982</v>
      </c>
      <c r="O70">
        <f>100*(LN(O2)-LN(Results_2025_01!O2))</f>
        <v>-0.28776998276160981</v>
      </c>
      <c r="P70">
        <f>100*(LN(P2)-LN(Results_2025_01!P2))</f>
        <v>-0.19606532836986545</v>
      </c>
      <c r="Q70">
        <f>100*(LN(Q2)-LN(Results_2025_01!Q2))</f>
        <v>-0.20950796849001918</v>
      </c>
      <c r="R70">
        <f>100*(LN(R2)-LN(Results_2025_01!R2))</f>
        <v>9.5082865082574131E-2</v>
      </c>
      <c r="S70">
        <f>100*(Results_2025_01!S2/Results_2025_01!R2)*(LN(S2)-LN(Results_2025_01!S2))</f>
        <v>-0.21767291830529908</v>
      </c>
      <c r="T70">
        <f t="shared" ref="T70:T128" si="2">R70-S70</f>
        <v>0.31275578338787324</v>
      </c>
    </row>
    <row r="71" spans="1:20" x14ac:dyDescent="0.35">
      <c r="A71" t="str">
        <f t="shared" si="1"/>
        <v>AK</v>
      </c>
      <c r="B71">
        <f>100*(LN(B3)-LN(Results_2025_01!B3))</f>
        <v>-3.8965968533384299</v>
      </c>
      <c r="C71">
        <f>100*(LN(C3)-LN(Results_2025_01!C3))</f>
        <v>0.92053426957754425</v>
      </c>
      <c r="D71">
        <f>100*(LN(D3)-LN(Results_2025_01!D3))</f>
        <v>0</v>
      </c>
      <c r="E71">
        <f>100*(LN(E3)-LN(Results_2025_01!E3))</f>
        <v>0</v>
      </c>
      <c r="F71">
        <f>100*(LN(F3)-LN(Results_2025_01!F3))</f>
        <v>0</v>
      </c>
      <c r="G71">
        <f>100*(LN(G3)-LN(Results_2025_01!G3))</f>
        <v>0</v>
      </c>
      <c r="H71">
        <f>100*(LN(H3)-LN(Results_2025_01!H3))</f>
        <v>12.562621311740862</v>
      </c>
      <c r="I71">
        <f>100*(LN(I3)-LN(Results_2025_01!I3))</f>
        <v>0</v>
      </c>
      <c r="J71">
        <f>100*(LN(J3)-LN(Results_2025_01!J3))</f>
        <v>4.4451762570833608</v>
      </c>
      <c r="K71">
        <f>100*(LN(K3)-LN(Results_2025_01!K3))</f>
        <v>2.7398974188113101</v>
      </c>
      <c r="L71">
        <f>100*(LN(L3)-LN(Results_2025_01!L3))</f>
        <v>0</v>
      </c>
      <c r="M71">
        <f>100*(LN(M3)-LN(Results_2025_01!M3))</f>
        <v>-5.4067221270274857</v>
      </c>
      <c r="N71">
        <f>100*(LN(N3)-LN(Results_2025_01!N3))</f>
        <v>-11.778303565638382</v>
      </c>
      <c r="O71">
        <f>100*(LN(O3)-LN(Results_2025_01!O3))</f>
        <v>0</v>
      </c>
      <c r="P71">
        <f>100*(LN(P3)-LN(Results_2025_01!P3))</f>
        <v>-7.7654828208295612E-2</v>
      </c>
      <c r="Q71">
        <f>100*(LN(Q3)-LN(Results_2025_01!Q3))</f>
        <v>1.381310866221952E-2</v>
      </c>
      <c r="R71">
        <f>100*(LN(R3)-LN(Results_2025_01!R3))</f>
        <v>1.0313307608587508</v>
      </c>
      <c r="S71">
        <f>100*(Results_2025_01!S3/Results_2025_01!R3)*(LN(S3)-LN(Results_2025_01!S3))</f>
        <v>0.86017499602290259</v>
      </c>
      <c r="T71">
        <f t="shared" si="2"/>
        <v>0.17115576483584816</v>
      </c>
    </row>
    <row r="72" spans="1:20" x14ac:dyDescent="0.35">
      <c r="A72" t="str">
        <f t="shared" si="1"/>
        <v>AZ</v>
      </c>
      <c r="B72">
        <f>100*(LN(B4)-LN(Results_2025_01!B4))</f>
        <v>0.81967672041773909</v>
      </c>
      <c r="C72">
        <f>100*(LN(C4)-LN(Results_2025_01!C4))</f>
        <v>1.3068446796408395</v>
      </c>
      <c r="D72">
        <f>100*(LN(D4)-LN(Results_2025_01!D4))</f>
        <v>0</v>
      </c>
      <c r="E72">
        <f>100*(LN(E4)-LN(Results_2025_01!E4))</f>
        <v>8.2691715845113478</v>
      </c>
      <c r="F72">
        <f>100*(LN(F4)-LN(Results_2025_01!F4))</f>
        <v>1.1049836186584727</v>
      </c>
      <c r="G72">
        <f>100*(LN(G4)-LN(Results_2025_01!G4))</f>
        <v>-1.3037994338130687</v>
      </c>
      <c r="H72">
        <f>100*(LN(H4)-LN(Results_2025_01!H4))</f>
        <v>2.3420274208099556</v>
      </c>
      <c r="I72">
        <f>100*(LN(I4)-LN(Results_2025_01!I4))</f>
        <v>-1.524161596861795</v>
      </c>
      <c r="J72">
        <f>100*(LN(J4)-LN(Results_2025_01!J4))</f>
        <v>4.2699425673831115</v>
      </c>
      <c r="K72">
        <f>100*(LN(K4)-LN(Results_2025_01!K4))</f>
        <v>3.5192141508183283</v>
      </c>
      <c r="L72">
        <f>100*(LN(L4)-LN(Results_2025_01!L4))</f>
        <v>-7.6110339255814452</v>
      </c>
      <c r="M72">
        <f>100*(LN(M4)-LN(Results_2025_01!M4))</f>
        <v>-1.352328180358775</v>
      </c>
      <c r="N72">
        <f>100*(LN(N4)-LN(Results_2025_01!N4))</f>
        <v>-3.0902529876582818</v>
      </c>
      <c r="O72">
        <f>100*(LN(O4)-LN(Results_2025_01!O4))</f>
        <v>-0.64725145056172551</v>
      </c>
      <c r="P72">
        <f>100*(LN(P4)-LN(Results_2025_01!P4))</f>
        <v>-0.33982250627646593</v>
      </c>
      <c r="Q72">
        <f>100*(LN(Q4)-LN(Results_2025_01!Q4))</f>
        <v>-0.34325301070738945</v>
      </c>
      <c r="R72">
        <f>100*(LN(R4)-LN(Results_2025_01!R4))</f>
        <v>-0.482668773826056</v>
      </c>
      <c r="S72">
        <f>100*(Results_2025_01!S4/Results_2025_01!R4)*(LN(S4)-LN(Results_2025_01!S4))</f>
        <v>-0.76016543288192395</v>
      </c>
      <c r="T72">
        <f t="shared" si="2"/>
        <v>0.27749665905586796</v>
      </c>
    </row>
    <row r="73" spans="1:20" x14ac:dyDescent="0.35">
      <c r="A73" t="str">
        <f t="shared" si="1"/>
        <v>AR</v>
      </c>
      <c r="B73">
        <f>100*(LN(B5)-LN(Results_2025_01!B5))</f>
        <v>3.2335380642937395</v>
      </c>
      <c r="C73">
        <f>100*(LN(C5)-LN(Results_2025_01!C5))</f>
        <v>1.3815310060964592</v>
      </c>
      <c r="D73">
        <f>100*(LN(D5)-LN(Results_2025_01!D5))</f>
        <v>-0.42238711161850517</v>
      </c>
      <c r="E73">
        <f>100*(LN(E5)-LN(Results_2025_01!E5))</f>
        <v>8.6177696241051649</v>
      </c>
      <c r="F73">
        <f>100*(LN(F5)-LN(Results_2025_01!F5))</f>
        <v>2.8315920117286453</v>
      </c>
      <c r="G73">
        <f>100*(LN(G5)-LN(Results_2025_01!G5))</f>
        <v>0.23282897595908736</v>
      </c>
      <c r="H73">
        <f>100*(LN(H5)-LN(Results_2025_01!H5))</f>
        <v>3.4328313529648824</v>
      </c>
      <c r="I73">
        <f>100*(LN(I5)-LN(Results_2025_01!I5))</f>
        <v>-3.0771658666754576</v>
      </c>
      <c r="J73">
        <f>100*(LN(J5)-LN(Results_2025_01!J5))</f>
        <v>3.9891329027302191</v>
      </c>
      <c r="K73">
        <f>100*(LN(K5)-LN(Results_2025_01!K5))</f>
        <v>3.7612919739361317</v>
      </c>
      <c r="L73">
        <f>100*(LN(L5)-LN(Results_2025_01!L5))</f>
        <v>-0.55944201853250775</v>
      </c>
      <c r="M73">
        <f>100*(LN(M5)-LN(Results_2025_01!M5))</f>
        <v>-1.3226785241872818</v>
      </c>
      <c r="N73">
        <f>100*(LN(N5)-LN(Results_2025_01!N5))</f>
        <v>-12.88492977334581</v>
      </c>
      <c r="O73">
        <f>100*(LN(O5)-LN(Results_2025_01!O5))</f>
        <v>0.5277057100842697</v>
      </c>
      <c r="P73">
        <f>100*(LN(P5)-LN(Results_2025_01!P5))</f>
        <v>-9.0112236785166999E-2</v>
      </c>
      <c r="Q73">
        <f>100*(LN(Q5)-LN(Results_2025_01!Q5))</f>
        <v>-6.2802237823689211E-2</v>
      </c>
      <c r="R73">
        <f>100*(LN(R5)-LN(Results_2025_01!R5))</f>
        <v>0.4523582497718337</v>
      </c>
      <c r="S73">
        <f>100*(Results_2025_01!S5/Results_2025_01!R5)*(LN(S5)-LN(Results_2025_01!S5))</f>
        <v>0.12779533525794887</v>
      </c>
      <c r="T73">
        <f t="shared" si="2"/>
        <v>0.32456291451388486</v>
      </c>
    </row>
    <row r="74" spans="1:20" x14ac:dyDescent="0.35">
      <c r="A74" t="str">
        <f t="shared" si="1"/>
        <v>CA</v>
      </c>
      <c r="B74">
        <f>100*(LN(B6)-LN(Results_2025_01!B6))</f>
        <v>-2.8259718169937997</v>
      </c>
      <c r="C74">
        <f>100*(LN(C6)-LN(Results_2025_01!C6))</f>
        <v>5.8582309818255851E-2</v>
      </c>
      <c r="D74">
        <f>100*(LN(D6)-LN(Results_2025_01!D6))</f>
        <v>-1.0662555356780956</v>
      </c>
      <c r="E74">
        <f>100*(LN(E6)-LN(Results_2025_01!E6))</f>
        <v>7.0945259057626942</v>
      </c>
      <c r="F74">
        <f>100*(LN(F6)-LN(Results_2025_01!F6))</f>
        <v>1.904819497069532</v>
      </c>
      <c r="G74">
        <f>100*(LN(G6)-LN(Results_2025_01!G6))</f>
        <v>-2.3097381901710179</v>
      </c>
      <c r="H74">
        <f>100*(LN(H6)-LN(Results_2025_01!H6))</f>
        <v>-1.6952170483611084</v>
      </c>
      <c r="I74">
        <f>100*(LN(I6)-LN(Results_2025_01!I6))</f>
        <v>-2.5151201480698049</v>
      </c>
      <c r="J74">
        <f>100*(LN(J6)-LN(Results_2025_01!J6))</f>
        <v>1.9695033891551361</v>
      </c>
      <c r="K74">
        <f>100*(LN(K6)-LN(Results_2025_01!K6))</f>
        <v>1.5657031933145049</v>
      </c>
      <c r="L74">
        <f>100*(LN(L6)-LN(Results_2025_01!L6))</f>
        <v>-6.4253192513881174</v>
      </c>
      <c r="M74">
        <f>100*(LN(M6)-LN(Results_2025_01!M6))</f>
        <v>-2.4445621944577667</v>
      </c>
      <c r="N74">
        <f>100*(LN(N6)-LN(Results_2025_01!N6))</f>
        <v>-4.4727607037474471</v>
      </c>
      <c r="O74">
        <f>100*(LN(O6)-LN(Results_2025_01!O6))</f>
        <v>-4.0800801119878827</v>
      </c>
      <c r="P74">
        <f>100*(LN(P6)-LN(Results_2025_01!P6))</f>
        <v>-0.81848130677588671</v>
      </c>
      <c r="Q74">
        <f>100*(LN(Q6)-LN(Results_2025_01!Q6))</f>
        <v>-0.78689018225031049</v>
      </c>
      <c r="R74">
        <f>100*(LN(R6)-LN(Results_2025_01!R6))</f>
        <v>-1.1905639185880723</v>
      </c>
      <c r="S74">
        <f>100*(Results_2025_01!S6/Results_2025_01!R6)*(LN(S6)-LN(Results_2025_01!S6))</f>
        <v>-1.4286588727578771</v>
      </c>
      <c r="T74">
        <f t="shared" si="2"/>
        <v>0.23809495416980475</v>
      </c>
    </row>
    <row r="75" spans="1:20" x14ac:dyDescent="0.35">
      <c r="A75" t="str">
        <f t="shared" si="1"/>
        <v>CO</v>
      </c>
      <c r="B75">
        <f>100*(LN(B7)-LN(Results_2025_01!B7))</f>
        <v>1.9942009831774854</v>
      </c>
      <c r="C75">
        <f>100*(LN(C7)-LN(Results_2025_01!C7))</f>
        <v>1.1650617219975956</v>
      </c>
      <c r="D75">
        <f>100*(LN(D7)-LN(Results_2025_01!D7))</f>
        <v>-0.93063277413776291</v>
      </c>
      <c r="E75">
        <f>100*(LN(E7)-LN(Results_2025_01!E7))</f>
        <v>7.3025135014889386</v>
      </c>
      <c r="F75">
        <f>100*(LN(F7)-LN(Results_2025_01!F7))</f>
        <v>1.4598799421152719</v>
      </c>
      <c r="G75">
        <f>100*(LN(G7)-LN(Results_2025_01!G7))</f>
        <v>-1.8083675433295809</v>
      </c>
      <c r="H75">
        <f>100*(LN(H7)-LN(Results_2025_01!H7))</f>
        <v>2.7876369528256006</v>
      </c>
      <c r="I75">
        <f>100*(LN(I7)-LN(Results_2025_01!I7))</f>
        <v>-1.3214339196158775</v>
      </c>
      <c r="J75">
        <f>100*(LN(J7)-LN(Results_2025_01!J7))</f>
        <v>3.3379222073833148</v>
      </c>
      <c r="K75">
        <f>100*(LN(K7)-LN(Results_2025_01!K7))</f>
        <v>3.6523930800871796</v>
      </c>
      <c r="L75">
        <f>100*(LN(L7)-LN(Results_2025_01!L7))</f>
        <v>-1.6550345943675993</v>
      </c>
      <c r="M75">
        <f>100*(LN(M7)-LN(Results_2025_01!M7))</f>
        <v>-1.3766195764148392</v>
      </c>
      <c r="N75">
        <f>100*(LN(N7)-LN(Results_2025_01!N7))</f>
        <v>-2.2654690564806401</v>
      </c>
      <c r="O75">
        <f>100*(LN(O7)-LN(Results_2025_01!O7))</f>
        <v>-0.42390907057665572</v>
      </c>
      <c r="P75">
        <f>100*(LN(P7)-LN(Results_2025_01!P7))</f>
        <v>-0.33615176160903815</v>
      </c>
      <c r="Q75">
        <f>100*(LN(Q7)-LN(Results_2025_01!Q7))</f>
        <v>-0.2504256292887419</v>
      </c>
      <c r="R75">
        <f>100*(LN(R7)-LN(Results_2025_01!R7))</f>
        <v>-0.24017708796115755</v>
      </c>
      <c r="S75">
        <f>100*(Results_2025_01!S7/Results_2025_01!R7)*(LN(S7)-LN(Results_2025_01!S7))</f>
        <v>-0.48516365755486324</v>
      </c>
      <c r="T75">
        <f t="shared" si="2"/>
        <v>0.24498656959370568</v>
      </c>
    </row>
    <row r="76" spans="1:20" x14ac:dyDescent="0.35">
      <c r="A76" t="str">
        <f t="shared" si="1"/>
        <v>CT</v>
      </c>
      <c r="B76">
        <f>100*(LN(B8)-LN(Results_2025_01!B8))</f>
        <v>1.4388737452099676</v>
      </c>
      <c r="C76">
        <f>100*(LN(C8)-LN(Results_2025_01!C8))</f>
        <v>0</v>
      </c>
      <c r="D76">
        <f>100*(LN(D8)-LN(Results_2025_01!D8))</f>
        <v>-2.2745483988972026</v>
      </c>
      <c r="E76">
        <f>100*(LN(E8)-LN(Results_2025_01!E8))</f>
        <v>6.4219592734293229</v>
      </c>
      <c r="F76">
        <f>100*(LN(F8)-LN(Results_2025_01!F8))</f>
        <v>0</v>
      </c>
      <c r="G76">
        <f>100*(LN(G8)-LN(Results_2025_01!G8))</f>
        <v>-3.7457562534900291</v>
      </c>
      <c r="H76">
        <f>100*(LN(H8)-LN(Results_2025_01!H8))</f>
        <v>3.9050514871872721</v>
      </c>
      <c r="I76">
        <f>100*(LN(I8)-LN(Results_2025_01!I8))</f>
        <v>-1.5793126739596985</v>
      </c>
      <c r="J76">
        <f>100*(LN(J8)-LN(Results_2025_01!J8))</f>
        <v>1.5384918839478345</v>
      </c>
      <c r="K76">
        <f>100*(LN(K8)-LN(Results_2025_01!K8))</f>
        <v>2.4859234678707764</v>
      </c>
      <c r="L76">
        <f>100*(LN(L8)-LN(Results_2025_01!L8))</f>
        <v>-5.1477552595239118</v>
      </c>
      <c r="M76">
        <f>100*(LN(M8)-LN(Results_2025_01!M8))</f>
        <v>-2.2479092774013054</v>
      </c>
      <c r="N76">
        <f>100*(LN(N8)-LN(Results_2025_01!N8))</f>
        <v>-5.0046182756158686</v>
      </c>
      <c r="O76">
        <f>100*(LN(O8)-LN(Results_2025_01!O8))</f>
        <v>-0.69204428445743815</v>
      </c>
      <c r="P76">
        <f>100*(LN(P8)-LN(Results_2025_01!P8))</f>
        <v>-0.61834024010156696</v>
      </c>
      <c r="Q76">
        <f>100*(LN(Q8)-LN(Results_2025_01!Q8))</f>
        <v>-0.70948937765678011</v>
      </c>
      <c r="R76">
        <f>100*(LN(R8)-LN(Results_2025_01!R8))</f>
        <v>-1.2665340082458343</v>
      </c>
      <c r="S76">
        <f>100*(Results_2025_01!S8/Results_2025_01!R8)*(LN(S8)-LN(Results_2025_01!S8))</f>
        <v>-1.4674749730263872</v>
      </c>
      <c r="T76">
        <f t="shared" si="2"/>
        <v>0.2009409647805529</v>
      </c>
    </row>
    <row r="77" spans="1:20" x14ac:dyDescent="0.35">
      <c r="A77" t="str">
        <f t="shared" si="1"/>
        <v>DE</v>
      </c>
      <c r="B77">
        <f>100*(LN(B9)-LN(Results_2025_01!B9))</f>
        <v>-7.4723546195935242</v>
      </c>
      <c r="C77">
        <f>100*(LN(C9)-LN(Results_2025_01!C9))</f>
        <v>0</v>
      </c>
      <c r="D77">
        <f>100*(LN(D9)-LN(Results_2025_01!D9))</f>
        <v>-7.0028604360484081</v>
      </c>
      <c r="E77">
        <f>100*(LN(E9)-LN(Results_2025_01!E9))</f>
        <v>8.5157808340307284</v>
      </c>
      <c r="F77">
        <f>100*(LN(F9)-LN(Results_2025_01!F9))</f>
        <v>0</v>
      </c>
      <c r="G77">
        <f>100*(LN(G9)-LN(Results_2025_01!G9))</f>
        <v>-2.2989518224699523</v>
      </c>
      <c r="H77">
        <f>100*(LN(H9)-LN(Results_2025_01!H9))</f>
        <v>-13.1422428749703</v>
      </c>
      <c r="I77">
        <f>100*(LN(I9)-LN(Results_2025_01!I9))</f>
        <v>-13.851893413556127</v>
      </c>
      <c r="J77">
        <f>100*(LN(J9)-LN(Results_2025_01!J9))</f>
        <v>3.9220713153280684</v>
      </c>
      <c r="K77">
        <f>100*(LN(K9)-LN(Results_2025_01!K9))</f>
        <v>1.7094433359300609</v>
      </c>
      <c r="L77">
        <f>100*(LN(L9)-LN(Results_2025_01!L9))</f>
        <v>-15.415067982725894</v>
      </c>
      <c r="M77">
        <f>100*(LN(M9)-LN(Results_2025_01!M9))</f>
        <v>-3.1610261268607331</v>
      </c>
      <c r="N77">
        <f>100*(LN(N9)-LN(Results_2025_01!N9))</f>
        <v>-11.778303565638382</v>
      </c>
      <c r="O77">
        <f>100*(LN(O9)-LN(Results_2025_01!O9))</f>
        <v>-1.503787736454143</v>
      </c>
      <c r="P77">
        <f>100*(LN(P9)-LN(Results_2025_01!P9))</f>
        <v>-0.52510609222817806</v>
      </c>
      <c r="Q77">
        <f>100*(LN(Q9)-LN(Results_2025_01!Q9))</f>
        <v>-0.8942175354544446</v>
      </c>
      <c r="R77">
        <f>100*(LN(R9)-LN(Results_2025_01!R9))</f>
        <v>-1.9498018040996712</v>
      </c>
      <c r="S77">
        <f>100*(Results_2025_01!S9/Results_2025_01!R9)*(LN(S9)-LN(Results_2025_01!S9))</f>
        <v>-2.1469292618137392</v>
      </c>
      <c r="T77">
        <f t="shared" si="2"/>
        <v>0.19712745771406803</v>
      </c>
    </row>
    <row r="78" spans="1:20" x14ac:dyDescent="0.35">
      <c r="A78" t="str">
        <f t="shared" si="1"/>
        <v>FL</v>
      </c>
      <c r="B78">
        <f>100*(LN(B10)-LN(Results_2025_01!B10))</f>
        <v>-1.4248945741520913</v>
      </c>
      <c r="C78">
        <f>100*(LN(C10)-LN(Results_2025_01!C10))</f>
        <v>0</v>
      </c>
      <c r="D78">
        <f>100*(LN(D10)-LN(Results_2025_01!D10))</f>
        <v>-5.0741752814912999</v>
      </c>
      <c r="E78">
        <f>100*(LN(E10)-LN(Results_2025_01!E10))</f>
        <v>6.6602505358423159</v>
      </c>
      <c r="F78">
        <f>100*(LN(F10)-LN(Results_2025_01!F10))</f>
        <v>-0.79681696491764598</v>
      </c>
      <c r="G78">
        <f>100*(LN(G10)-LN(Results_2025_01!G10))</f>
        <v>-2.4227295335323973</v>
      </c>
      <c r="H78">
        <f>100*(LN(H10)-LN(Results_2025_01!H10))</f>
        <v>2.9578902946074237</v>
      </c>
      <c r="I78">
        <f>100*(LN(I10)-LN(Results_2025_01!I10))</f>
        <v>-9.0607877182788954</v>
      </c>
      <c r="J78">
        <f>100*(LN(J10)-LN(Results_2025_01!J10))</f>
        <v>3.0895674292882092</v>
      </c>
      <c r="K78">
        <f>100*(LN(K10)-LN(Results_2025_01!K10))</f>
        <v>-1.0158438118349267</v>
      </c>
      <c r="L78">
        <f>100*(LN(L10)-LN(Results_2025_01!L10))</f>
        <v>-16.705408466316563</v>
      </c>
      <c r="M78">
        <f>100*(LN(M10)-LN(Results_2025_01!M10))</f>
        <v>-8.94502546984004</v>
      </c>
      <c r="N78">
        <f>100*(LN(N10)-LN(Results_2025_01!N10))</f>
        <v>-14.623634452979495</v>
      </c>
      <c r="O78">
        <f>100*(LN(O10)-LN(Results_2025_01!O10))</f>
        <v>-3.7604224621855309</v>
      </c>
      <c r="P78">
        <f>100*(LN(P10)-LN(Results_2025_01!P10))</f>
        <v>-0.77870358257312589</v>
      </c>
      <c r="Q78">
        <f>100*(LN(Q10)-LN(Results_2025_01!Q10))</f>
        <v>-0.80616086150646638</v>
      </c>
      <c r="R78">
        <f>100*(LN(R10)-LN(Results_2025_01!R10))</f>
        <v>-1.6055957325179726</v>
      </c>
      <c r="S78">
        <f>100*(Results_2025_01!S10/Results_2025_01!R10)*(LN(S10)-LN(Results_2025_01!S10))</f>
        <v>-1.9441570958600571</v>
      </c>
      <c r="T78">
        <f t="shared" si="2"/>
        <v>0.33856136334208453</v>
      </c>
    </row>
    <row r="79" spans="1:20" x14ac:dyDescent="0.35">
      <c r="A79" t="str">
        <f t="shared" si="1"/>
        <v>GA</v>
      </c>
      <c r="B79">
        <f>100*(LN(B11)-LN(Results_2025_01!B11))</f>
        <v>1.283096993674171</v>
      </c>
      <c r="C79">
        <f>100*(LN(C11)-LN(Results_2025_01!C11))</f>
        <v>-0.8163310639160315</v>
      </c>
      <c r="D79">
        <f>100*(LN(D11)-LN(Results_2025_01!D11))</f>
        <v>-2.151044949596681</v>
      </c>
      <c r="E79">
        <f>100*(LN(E11)-LN(Results_2025_01!E11))</f>
        <v>9.3531347434884893</v>
      </c>
      <c r="F79">
        <f>100*(LN(F11)-LN(Results_2025_01!F11))</f>
        <v>-0.63694482854792511</v>
      </c>
      <c r="G79">
        <f>100*(LN(G11)-LN(Results_2025_01!G11))</f>
        <v>-1.4377453253926475</v>
      </c>
      <c r="H79">
        <f>100*(LN(H11)-LN(Results_2025_01!H11))</f>
        <v>0.51679701584426141</v>
      </c>
      <c r="I79">
        <f>100*(LN(I11)-LN(Results_2025_01!I11))</f>
        <v>-4.8158202698047603</v>
      </c>
      <c r="J79">
        <f>100*(LN(J11)-LN(Results_2025_01!J11))</f>
        <v>2.0779968491746459</v>
      </c>
      <c r="K79">
        <f>100*(LN(K11)-LN(Results_2025_01!K11))</f>
        <v>1.9202638263895011</v>
      </c>
      <c r="L79">
        <f>100*(LN(L11)-LN(Results_2025_01!L11))</f>
        <v>-7.2513637265288367</v>
      </c>
      <c r="M79">
        <f>100*(LN(M11)-LN(Results_2025_01!M11))</f>
        <v>-4.5050330629775814</v>
      </c>
      <c r="N79">
        <f>100*(LN(N11)-LN(Results_2025_01!N11))</f>
        <v>-10.580461469920976</v>
      </c>
      <c r="O79">
        <f>100*(LN(O11)-LN(Results_2025_01!O11))</f>
        <v>-3.3030525676480238</v>
      </c>
      <c r="P79">
        <f>100*(LN(P11)-LN(Results_2025_01!P11))</f>
        <v>-0.76567310449044967</v>
      </c>
      <c r="Q79">
        <f>100*(LN(Q11)-LN(Results_2025_01!Q11))</f>
        <v>-0.65730741588483355</v>
      </c>
      <c r="R79">
        <f>100*(LN(R11)-LN(Results_2025_01!R11))</f>
        <v>-1.0129298995700253</v>
      </c>
      <c r="S79">
        <f>100*(Results_2025_01!S11/Results_2025_01!R11)*(LN(S11)-LN(Results_2025_01!S11))</f>
        <v>-1.3332452721282173</v>
      </c>
      <c r="T79">
        <f t="shared" si="2"/>
        <v>0.32031537255819198</v>
      </c>
    </row>
    <row r="80" spans="1:20" x14ac:dyDescent="0.35">
      <c r="A80" t="str">
        <f t="shared" si="1"/>
        <v>HI</v>
      </c>
      <c r="B80">
        <f>100*(LN(B12)-LN(Results_2025_01!B12))</f>
        <v>0</v>
      </c>
      <c r="C80">
        <f>100*(LN(C12)-LN(Results_2025_01!C12))</f>
        <v>-2.5975486403261527</v>
      </c>
      <c r="D80">
        <f>100*(LN(D12)-LN(Results_2025_01!D12))</f>
        <v>-1.4117881545786304</v>
      </c>
      <c r="E80">
        <f>100*(LN(E12)-LN(Results_2025_01!E12))</f>
        <v>6.8992871486951657</v>
      </c>
      <c r="F80">
        <f>100*(LN(F12)-LN(Results_2025_01!F12))</f>
        <v>0</v>
      </c>
      <c r="G80">
        <f>100*(LN(G12)-LN(Results_2025_01!G12))</f>
        <v>-2.5975486403261527</v>
      </c>
      <c r="H80">
        <f>100*(LN(H12)-LN(Results_2025_01!H12))</f>
        <v>-7.2906770808087273</v>
      </c>
      <c r="I80">
        <f>100*(LN(I12)-LN(Results_2025_01!I12))</f>
        <v>0</v>
      </c>
      <c r="J80">
        <f>100*(LN(J12)-LN(Results_2025_01!J12))</f>
        <v>0</v>
      </c>
      <c r="K80">
        <f>100*(LN(K12)-LN(Results_2025_01!K12))</f>
        <v>0</v>
      </c>
      <c r="L80">
        <f>100*(LN(L12)-LN(Results_2025_01!L12))</f>
        <v>0</v>
      </c>
      <c r="M80">
        <f>100*(LN(M12)-LN(Results_2025_01!M12))</f>
        <v>-5.4067221270274857</v>
      </c>
      <c r="N80">
        <f>100*(LN(N12)-LN(Results_2025_01!N12))</f>
        <v>-21.622310846963622</v>
      </c>
      <c r="O80">
        <f>100*(LN(O12)-LN(Results_2025_01!O12))</f>
        <v>0</v>
      </c>
      <c r="P80">
        <f>100*(LN(P12)-LN(Results_2025_01!P12))</f>
        <v>-0.54864315328249091</v>
      </c>
      <c r="Q80">
        <f>100*(LN(Q12)-LN(Results_2025_01!Q12))</f>
        <v>-0.72380388374337912</v>
      </c>
      <c r="R80">
        <f>100*(LN(R12)-LN(Results_2025_01!R12))</f>
        <v>-1.3173640945455034</v>
      </c>
      <c r="S80">
        <f>100*(Results_2025_01!S12/Results_2025_01!R12)*(LN(S12)-LN(Results_2025_01!S12))</f>
        <v>-1.5897766824197446</v>
      </c>
      <c r="T80">
        <f t="shared" si="2"/>
        <v>0.27241258787424116</v>
      </c>
    </row>
    <row r="81" spans="1:20" x14ac:dyDescent="0.35">
      <c r="A81" t="str">
        <f t="shared" si="1"/>
        <v>ID</v>
      </c>
      <c r="B81">
        <f>100*(LN(B13)-LN(Results_2025_01!B13))</f>
        <v>2.5882106130708848</v>
      </c>
      <c r="C81">
        <f>100*(LN(C13)-LN(Results_2025_01!C13))</f>
        <v>1.3568729206069108</v>
      </c>
      <c r="D81">
        <f>100*(LN(D13)-LN(Results_2025_01!D13))</f>
        <v>0.21413284413434042</v>
      </c>
      <c r="E81">
        <f>100*(LN(E13)-LN(Results_2025_01!E13))</f>
        <v>13.353139262452274</v>
      </c>
      <c r="F81">
        <f>100*(LN(F13)-LN(Results_2025_01!F13))</f>
        <v>2.6811257450656711</v>
      </c>
      <c r="G81">
        <f>100*(LN(G13)-LN(Results_2025_01!G13))</f>
        <v>-0.6968669316092857</v>
      </c>
      <c r="H81">
        <f>100*(LN(H13)-LN(Results_2025_01!H13))</f>
        <v>2.7028672387919173</v>
      </c>
      <c r="I81">
        <f>100*(LN(I13)-LN(Results_2025_01!I13))</f>
        <v>-0.62500203451705261</v>
      </c>
      <c r="J81">
        <f>100*(LN(J13)-LN(Results_2025_01!J13))</f>
        <v>6.0624621816433688</v>
      </c>
      <c r="K81">
        <f>100*(LN(K13)-LN(Results_2025_01!K13))</f>
        <v>4.0043481440841688</v>
      </c>
      <c r="L81">
        <f>100*(LN(L13)-LN(Results_2025_01!L13))</f>
        <v>-1.8127384592556695</v>
      </c>
      <c r="M81">
        <f>100*(LN(M13)-LN(Results_2025_01!M13))</f>
        <v>-3.9485929969581335</v>
      </c>
      <c r="N81">
        <f>100*(LN(N13)-LN(Results_2025_01!N13))</f>
        <v>-12.285367310534312</v>
      </c>
      <c r="O81">
        <f>100*(LN(O13)-LN(Results_2025_01!O13))</f>
        <v>0</v>
      </c>
      <c r="P81">
        <f>100*(LN(P13)-LN(Results_2025_01!P13))</f>
        <v>-0.10577347834992423</v>
      </c>
      <c r="Q81">
        <f>100*(LN(Q13)-LN(Results_2025_01!Q13))</f>
        <v>-0.13645996300049035</v>
      </c>
      <c r="R81">
        <f>100*(LN(R13)-LN(Results_2025_01!R13))</f>
        <v>0.34173463415214655</v>
      </c>
      <c r="S81">
        <f>100*(Results_2025_01!S13/Results_2025_01!R13)*(LN(S13)-LN(Results_2025_01!S13))</f>
        <v>-2.1397245730568958E-2</v>
      </c>
      <c r="T81">
        <f t="shared" si="2"/>
        <v>0.3631318798827155</v>
      </c>
    </row>
    <row r="82" spans="1:20" x14ac:dyDescent="0.35">
      <c r="A82" t="str">
        <f t="shared" si="1"/>
        <v>IL</v>
      </c>
      <c r="B82">
        <f>100*(LN(B14)-LN(Results_2025_01!B14))</f>
        <v>0.832537629701946</v>
      </c>
      <c r="C82">
        <f>100*(LN(C14)-LN(Results_2025_01!C14))</f>
        <v>1.0582109330536937</v>
      </c>
      <c r="D82">
        <f>100*(LN(D14)-LN(Results_2025_01!D14))</f>
        <v>-1.7963906938607721</v>
      </c>
      <c r="E82">
        <f>100*(LN(E14)-LN(Results_2025_01!E14))</f>
        <v>6.9472372814766814</v>
      </c>
      <c r="F82">
        <f>100*(LN(F14)-LN(Results_2025_01!F14))</f>
        <v>1.0929070532190721</v>
      </c>
      <c r="G82">
        <f>100*(LN(G14)-LN(Results_2025_01!G14))</f>
        <v>-2.2642476749760831</v>
      </c>
      <c r="H82">
        <f>100*(LN(H14)-LN(Results_2025_01!H14))</f>
        <v>1.8040017021499821</v>
      </c>
      <c r="I82">
        <f>100*(LN(I14)-LN(Results_2025_01!I14))</f>
        <v>-1.7284290106040601</v>
      </c>
      <c r="J82">
        <f>100*(LN(J14)-LN(Results_2025_01!J14))</f>
        <v>2.8515170308020643</v>
      </c>
      <c r="K82">
        <f>100*(LN(K14)-LN(Results_2025_01!K14))</f>
        <v>3.17577825756441</v>
      </c>
      <c r="L82">
        <f>100*(LN(L14)-LN(Results_2025_01!L14))</f>
        <v>-3.6285024159825596</v>
      </c>
      <c r="M82">
        <f>100*(LN(M14)-LN(Results_2025_01!M14))</f>
        <v>-4.6938418949601157</v>
      </c>
      <c r="N82">
        <f>100*(LN(N14)-LN(Results_2025_01!N14))</f>
        <v>-6.5939609904788199</v>
      </c>
      <c r="O82">
        <f>100*(LN(O14)-LN(Results_2025_01!O14))</f>
        <v>-2.0909073646290466</v>
      </c>
      <c r="P82">
        <f>100*(LN(P14)-LN(Results_2025_01!P14))</f>
        <v>-0.58085665173024381</v>
      </c>
      <c r="Q82">
        <f>100*(LN(Q14)-LN(Results_2025_01!Q14))</f>
        <v>-0.39292163838737793</v>
      </c>
      <c r="R82">
        <f>100*(LN(R14)-LN(Results_2025_01!R14))</f>
        <v>-0.48029637198041542</v>
      </c>
      <c r="S82">
        <f>100*(Results_2025_01!S14/Results_2025_01!R14)*(LN(S14)-LN(Results_2025_01!S14))</f>
        <v>-0.73958587674252518</v>
      </c>
      <c r="T82">
        <f t="shared" si="2"/>
        <v>0.25928950476210977</v>
      </c>
    </row>
    <row r="83" spans="1:20" x14ac:dyDescent="0.35">
      <c r="A83" t="str">
        <f t="shared" si="1"/>
        <v>IN</v>
      </c>
      <c r="B83">
        <f>100*(LN(B15)-LN(Results_2025_01!B15))</f>
        <v>2.335872627762825</v>
      </c>
      <c r="C83">
        <f>100*(LN(C15)-LN(Results_2025_01!C15))</f>
        <v>1.237129180254648</v>
      </c>
      <c r="D83">
        <f>100*(LN(D15)-LN(Results_2025_01!D15))</f>
        <v>-0.64334761504287741</v>
      </c>
      <c r="E83">
        <f>100*(LN(E15)-LN(Results_2025_01!E15))</f>
        <v>7.8390633945721433</v>
      </c>
      <c r="F83">
        <f>100*(LN(F15)-LN(Results_2025_01!F15))</f>
        <v>1.8484814674101457</v>
      </c>
      <c r="G83">
        <f>100*(LN(G15)-LN(Results_2025_01!G15))</f>
        <v>-1.3256200747134628</v>
      </c>
      <c r="H83">
        <f>100*(LN(H15)-LN(Results_2025_01!H15))</f>
        <v>2.9322066656376933</v>
      </c>
      <c r="I83">
        <f>100*(LN(I15)-LN(Results_2025_01!I15))</f>
        <v>-3.6117535769784936</v>
      </c>
      <c r="J83">
        <f>100*(LN(J15)-LN(Results_2025_01!J15))</f>
        <v>3.9367782791019934</v>
      </c>
      <c r="K83">
        <f>100*(LN(K15)-LN(Results_2025_01!K15))</f>
        <v>3.6710004405653862</v>
      </c>
      <c r="L83">
        <f>100*(LN(L15)-LN(Results_2025_01!L15))</f>
        <v>-1.2947536436346496</v>
      </c>
      <c r="M83">
        <f>100*(LN(M15)-LN(Results_2025_01!M15))</f>
        <v>-2.4783020014968571</v>
      </c>
      <c r="N83">
        <f>100*(LN(N15)-LN(Results_2025_01!N15))</f>
        <v>-2.5948306655431352</v>
      </c>
      <c r="O83">
        <f>100*(LN(O15)-LN(Results_2025_01!O15))</f>
        <v>-1.4494674565279198</v>
      </c>
      <c r="P83">
        <f>100*(LN(P15)-LN(Results_2025_01!P15))</f>
        <v>-9.8793825338727714E-2</v>
      </c>
      <c r="Q83">
        <f>100*(LN(Q15)-LN(Results_2025_01!Q15))</f>
        <v>-5.7520852894565877E-2</v>
      </c>
      <c r="R83">
        <f>100*(LN(R15)-LN(Results_2025_01!R15))</f>
        <v>0.39636082321035104</v>
      </c>
      <c r="S83">
        <f>100*(Results_2025_01!S15/Results_2025_01!R15)*(LN(S15)-LN(Results_2025_01!S15))</f>
        <v>0.11096871513315039</v>
      </c>
      <c r="T83">
        <f t="shared" si="2"/>
        <v>0.28539210807720067</v>
      </c>
    </row>
    <row r="84" spans="1:20" x14ac:dyDescent="0.35">
      <c r="A84" t="str">
        <f t="shared" si="1"/>
        <v>IA</v>
      </c>
      <c r="B84">
        <f>100*(LN(B16)-LN(Results_2025_01!B16))</f>
        <v>2.5162549679667023</v>
      </c>
      <c r="C84">
        <f>100*(LN(C16)-LN(Results_2025_01!C16))</f>
        <v>0.59701669865042106</v>
      </c>
      <c r="D84">
        <f>100*(LN(D16)-LN(Results_2025_01!D16))</f>
        <v>-0.55569731278630741</v>
      </c>
      <c r="E84">
        <f>100*(LN(E16)-LN(Results_2025_01!E16))</f>
        <v>9.4028949648278015</v>
      </c>
      <c r="F84">
        <f>100*(LN(F16)-LN(Results_2025_01!F16))</f>
        <v>2.6668247082161756</v>
      </c>
      <c r="G84">
        <f>100*(LN(G16)-LN(Results_2025_01!G16))</f>
        <v>-2.0489290452472275</v>
      </c>
      <c r="H84">
        <f>100*(LN(H16)-LN(Results_2025_01!H16))</f>
        <v>2.5446665661164047</v>
      </c>
      <c r="I84">
        <f>100*(LN(I16)-LN(Results_2025_01!I16))</f>
        <v>-0.68886609951857025</v>
      </c>
      <c r="J84">
        <f>100*(LN(J16)-LN(Results_2025_01!J16))</f>
        <v>5.5940015882338656</v>
      </c>
      <c r="K84">
        <f>100*(LN(K16)-LN(Results_2025_01!K16))</f>
        <v>3.7901520810114775</v>
      </c>
      <c r="L84">
        <f>100*(LN(L16)-LN(Results_2025_01!L16))</f>
        <v>0.24203319600655249</v>
      </c>
      <c r="M84">
        <f>100*(LN(M16)-LN(Results_2025_01!M16))</f>
        <v>-0.32745162968303987</v>
      </c>
      <c r="N84">
        <f>100*(LN(N16)-LN(Results_2025_01!N16))</f>
        <v>-1.2526259819180652</v>
      </c>
      <c r="O84">
        <f>100*(LN(O16)-LN(Results_2025_01!O16))</f>
        <v>-0.33351893061386306</v>
      </c>
      <c r="P84">
        <f>100*(LN(P16)-LN(Results_2025_01!P16))</f>
        <v>-7.4893424401611952E-2</v>
      </c>
      <c r="Q84">
        <f>100*(LN(Q16)-LN(Results_2025_01!Q16))</f>
        <v>3.6269515869946645E-2</v>
      </c>
      <c r="R84">
        <f>100*(LN(R16)-LN(Results_2025_01!R16))</f>
        <v>0.75837394529152391</v>
      </c>
      <c r="S84">
        <f>100*(Results_2025_01!S16/Results_2025_01!R16)*(LN(S16)-LN(Results_2025_01!S16))</f>
        <v>0.46860958876656128</v>
      </c>
      <c r="T84">
        <f t="shared" si="2"/>
        <v>0.28976435652496263</v>
      </c>
    </row>
    <row r="85" spans="1:20" x14ac:dyDescent="0.35">
      <c r="A85" t="str">
        <f t="shared" si="1"/>
        <v>KS</v>
      </c>
      <c r="B85">
        <f>100*(LN(B17)-LN(Results_2025_01!B17))</f>
        <v>2.758795651882906</v>
      </c>
      <c r="C85">
        <f>100*(LN(C17)-LN(Results_2025_01!C17))</f>
        <v>1.2495568685540803</v>
      </c>
      <c r="D85">
        <f>100*(LN(D17)-LN(Results_2025_01!D17))</f>
        <v>-1.0179568213462886</v>
      </c>
      <c r="E85">
        <f>100*(LN(E17)-LN(Results_2025_01!E17))</f>
        <v>7.6733794231389041</v>
      </c>
      <c r="F85">
        <f>100*(LN(F17)-LN(Results_2025_01!F17))</f>
        <v>2.2989518224699523</v>
      </c>
      <c r="G85">
        <f>100*(LN(G17)-LN(Results_2025_01!G17))</f>
        <v>-0.25962801256316226</v>
      </c>
      <c r="H85">
        <f>100*(LN(H17)-LN(Results_2025_01!H17))</f>
        <v>2.9158608638274686</v>
      </c>
      <c r="I85">
        <f>100*(LN(I17)-LN(Results_2025_01!I17))</f>
        <v>-3.0437132185863192</v>
      </c>
      <c r="J85">
        <f>100*(LN(J17)-LN(Results_2025_01!J17))</f>
        <v>4.0821994520253924</v>
      </c>
      <c r="K85">
        <f>100*(LN(K17)-LN(Results_2025_01!K17))</f>
        <v>3.8868868899372799</v>
      </c>
      <c r="L85">
        <f>100*(LN(L17)-LN(Results_2025_01!L17))</f>
        <v>-0.6111554546002651</v>
      </c>
      <c r="M85">
        <f>100*(LN(M17)-LN(Results_2025_01!M17))</f>
        <v>-1.2393194915345518</v>
      </c>
      <c r="N85">
        <f>100*(LN(N17)-LN(Results_2025_01!N17))</f>
        <v>-4.4552970560568284</v>
      </c>
      <c r="O85">
        <f>100*(LN(O17)-LN(Results_2025_01!O17))</f>
        <v>-0.35026305512015909</v>
      </c>
      <c r="P85">
        <f>100*(LN(P17)-LN(Results_2025_01!P17))</f>
        <v>-0.11581149758317366</v>
      </c>
      <c r="Q85">
        <f>100*(LN(Q17)-LN(Results_2025_01!Q17))</f>
        <v>-5.971093063017463E-2</v>
      </c>
      <c r="R85">
        <f>100*(LN(R17)-LN(Results_2025_01!R17))</f>
        <v>0.31350878605991284</v>
      </c>
      <c r="S85">
        <f>100*(Results_2025_01!S17/Results_2025_01!R17)*(LN(S17)-LN(Results_2025_01!S17))</f>
        <v>1.8468922137839221E-2</v>
      </c>
      <c r="T85">
        <f t="shared" si="2"/>
        <v>0.2950398639220736</v>
      </c>
    </row>
    <row r="86" spans="1:20" x14ac:dyDescent="0.35">
      <c r="A86" t="str">
        <f t="shared" si="1"/>
        <v>KY</v>
      </c>
      <c r="B86">
        <f>100*(LN(B18)-LN(Results_2025_01!B18))</f>
        <v>1.7143276986438138</v>
      </c>
      <c r="C86">
        <f>100*(LN(C18)-LN(Results_2025_01!C18))</f>
        <v>0.94974991708394185</v>
      </c>
      <c r="D86">
        <f>100*(LN(D18)-LN(Results_2025_01!D18))</f>
        <v>-0.95275601615334438</v>
      </c>
      <c r="E86">
        <f>100*(LN(E18)-LN(Results_2025_01!E18))</f>
        <v>6.7086293216370052</v>
      </c>
      <c r="F86">
        <f>100*(LN(F18)-LN(Results_2025_01!F18))</f>
        <v>1.4545711002378781</v>
      </c>
      <c r="G86">
        <f>100*(LN(G18)-LN(Results_2025_01!G18))</f>
        <v>-0.84115669042859054</v>
      </c>
      <c r="H86">
        <f>100*(LN(H18)-LN(Results_2025_01!H18))</f>
        <v>1.9238213565941464</v>
      </c>
      <c r="I86">
        <f>100*(LN(I18)-LN(Results_2025_01!I18))</f>
        <v>-7.7928325683352284</v>
      </c>
      <c r="J86">
        <f>100*(LN(J18)-LN(Results_2025_01!J18))</f>
        <v>2.9611854046644126</v>
      </c>
      <c r="K86">
        <f>100*(LN(K18)-LN(Results_2025_01!K18))</f>
        <v>2.9065015711884357</v>
      </c>
      <c r="L86">
        <f>100*(LN(L18)-LN(Results_2025_01!L18))</f>
        <v>-3.7518192145869378</v>
      </c>
      <c r="M86">
        <f>100*(LN(M18)-LN(Results_2025_01!M18))</f>
        <v>-4.5557773117387512</v>
      </c>
      <c r="N86">
        <f>100*(LN(N18)-LN(Results_2025_01!N18))</f>
        <v>-6.2179735770111932</v>
      </c>
      <c r="O86">
        <f>100*(LN(O18)-LN(Results_2025_01!O18))</f>
        <v>-3.6128724088506203</v>
      </c>
      <c r="P86">
        <f>100*(LN(P18)-LN(Results_2025_01!P18))</f>
        <v>-0.25455330573098678</v>
      </c>
      <c r="Q86">
        <f>100*(LN(Q18)-LN(Results_2025_01!Q18))</f>
        <v>-0.2383510772803632</v>
      </c>
      <c r="R86">
        <f>100*(LN(R18)-LN(Results_2025_01!R18))</f>
        <v>-2.3099133885118306E-2</v>
      </c>
      <c r="S86">
        <f>100*(Results_2025_01!S18/Results_2025_01!R18)*(LN(S18)-LN(Results_2025_01!S18))</f>
        <v>-0.3547760013325954</v>
      </c>
      <c r="T86">
        <f t="shared" si="2"/>
        <v>0.3316768674474771</v>
      </c>
    </row>
    <row r="87" spans="1:20" x14ac:dyDescent="0.35">
      <c r="A87" t="str">
        <f t="shared" si="1"/>
        <v>LA</v>
      </c>
      <c r="B87">
        <f>100*(LN(B19)-LN(Results_2025_01!B19))</f>
        <v>-14.713310716861194</v>
      </c>
      <c r="C87">
        <f>100*(LN(C19)-LN(Results_2025_01!C19))</f>
        <v>-5.0831186342767509</v>
      </c>
      <c r="D87">
        <f>100*(LN(D19)-LN(Results_2025_01!D19))</f>
        <v>-10.846249565583044</v>
      </c>
      <c r="E87">
        <f>100*(LN(E19)-LN(Results_2025_01!E19))</f>
        <v>7.2759354282426969</v>
      </c>
      <c r="F87">
        <f>100*(LN(F19)-LN(Results_2025_01!F19))</f>
        <v>0</v>
      </c>
      <c r="G87">
        <f>100*(LN(G19)-LN(Results_2025_01!G19))</f>
        <v>-0.66115943323126203</v>
      </c>
      <c r="H87">
        <f>100*(LN(H19)-LN(Results_2025_01!H19))</f>
        <v>-12.770243004053405</v>
      </c>
      <c r="I87">
        <f>100*(LN(I19)-LN(Results_2025_01!I19))</f>
        <v>-2.0028008351651749</v>
      </c>
      <c r="J87">
        <f>100*(LN(J19)-LN(Results_2025_01!J19))</f>
        <v>2.3392879574705816</v>
      </c>
      <c r="K87">
        <f>100*(LN(K19)-LN(Results_2025_01!K19))</f>
        <v>2.5036078161324582</v>
      </c>
      <c r="L87">
        <f>100*(LN(L19)-LN(Results_2025_01!L19))</f>
        <v>-1.5686596167700628</v>
      </c>
      <c r="M87">
        <f>100*(LN(M19)-LN(Results_2025_01!M19))</f>
        <v>-3.5824726518145056</v>
      </c>
      <c r="N87">
        <f>100*(LN(N19)-LN(Results_2025_01!N19))</f>
        <v>0</v>
      </c>
      <c r="O87">
        <f>100*(LN(O19)-LN(Results_2025_01!O19))</f>
        <v>0</v>
      </c>
      <c r="P87">
        <f>100*(LN(P19)-LN(Results_2025_01!P19))</f>
        <v>-0.2801673573934238</v>
      </c>
      <c r="Q87">
        <f>100*(LN(Q19)-LN(Results_2025_01!Q19))</f>
        <v>-0.44593609844527649</v>
      </c>
      <c r="R87">
        <f>100*(LN(R19)-LN(Results_2025_01!R19))</f>
        <v>-0.74954737235373159</v>
      </c>
      <c r="S87">
        <f>100*(Results_2025_01!S19/Results_2025_01!R19)*(LN(S19)-LN(Results_2025_01!S19))</f>
        <v>-0.97254340832843889</v>
      </c>
      <c r="T87">
        <f t="shared" si="2"/>
        <v>0.2229960359747073</v>
      </c>
    </row>
    <row r="88" spans="1:20" x14ac:dyDescent="0.35">
      <c r="A88" t="str">
        <f t="shared" si="1"/>
        <v>ME</v>
      </c>
      <c r="B88">
        <f>100*(LN(B20)-LN(Results_2025_01!B20))</f>
        <v>2.5752496102414923</v>
      </c>
      <c r="C88">
        <f>100*(LN(C20)-LN(Results_2025_01!C20))</f>
        <v>0</v>
      </c>
      <c r="D88">
        <f>100*(LN(D20)-LN(Results_2025_01!D20))</f>
        <v>0</v>
      </c>
      <c r="E88">
        <f>100*(LN(E20)-LN(Results_2025_01!E20))</f>
        <v>8.6540456331055893</v>
      </c>
      <c r="F88">
        <f>100*(LN(F20)-LN(Results_2025_01!F20))</f>
        <v>2.9156584291456511</v>
      </c>
      <c r="G88">
        <f>100*(LN(G20)-LN(Results_2025_01!G20))</f>
        <v>0</v>
      </c>
      <c r="H88">
        <f>100*(LN(H20)-LN(Results_2025_01!H20))</f>
        <v>5.7392797996651979</v>
      </c>
      <c r="I88">
        <f>100*(LN(I20)-LN(Results_2025_01!I20))</f>
        <v>-0.2171553513507618</v>
      </c>
      <c r="J88">
        <f>100*(LN(J20)-LN(Results_2025_01!J20))</f>
        <v>5.9423420470800181</v>
      </c>
      <c r="K88">
        <f>100*(LN(K20)-LN(Results_2025_01!K20))</f>
        <v>4.9480057263368238</v>
      </c>
      <c r="L88">
        <f>100*(LN(L20)-LN(Results_2025_01!L20))</f>
        <v>0</v>
      </c>
      <c r="M88">
        <f>100*(LN(M20)-LN(Results_2025_01!M20))</f>
        <v>-4.3318874718842437</v>
      </c>
      <c r="N88">
        <f>100*(LN(N20)-LN(Results_2025_01!N20))</f>
        <v>-2.8082968742825898</v>
      </c>
      <c r="O88">
        <f>100*(LN(O20)-LN(Results_2025_01!O20))</f>
        <v>1.7699577099399733</v>
      </c>
      <c r="P88">
        <f>100*(LN(P20)-LN(Results_2025_01!P20))</f>
        <v>-0.11699328623127059</v>
      </c>
      <c r="Q88">
        <f>100*(LN(Q20)-LN(Results_2025_01!Q20))</f>
        <v>-0.34378471703089275</v>
      </c>
      <c r="R88">
        <f>100*(LN(R20)-LN(Results_2025_01!R20))</f>
        <v>2.3840743944170129E-2</v>
      </c>
      <c r="S88">
        <f>100*(Results_2025_01!S20/Results_2025_01!R20)*(LN(S20)-LN(Results_2025_01!S20))</f>
        <v>-0.33437006598350616</v>
      </c>
      <c r="T88">
        <f t="shared" si="2"/>
        <v>0.35821080992767629</v>
      </c>
    </row>
    <row r="89" spans="1:20" x14ac:dyDescent="0.35">
      <c r="A89" t="str">
        <f t="shared" si="1"/>
        <v>MD</v>
      </c>
      <c r="B89">
        <f>100*(LN(B21)-LN(Results_2025_01!B21))</f>
        <v>1.1428695823623158</v>
      </c>
      <c r="C89">
        <f>100*(LN(C21)-LN(Results_2025_01!C21))</f>
        <v>0</v>
      </c>
      <c r="D89">
        <f>100*(LN(D21)-LN(Results_2025_01!D21))</f>
        <v>-2.9204112808574934</v>
      </c>
      <c r="E89">
        <f>100*(LN(E21)-LN(Results_2025_01!E21))</f>
        <v>7.1337538446206494</v>
      </c>
      <c r="F89">
        <f>100*(LN(F21)-LN(Results_2025_01!F21))</f>
        <v>0</v>
      </c>
      <c r="G89">
        <f>100*(LN(G21)-LN(Results_2025_01!G21))</f>
        <v>-3.4006367985194075</v>
      </c>
      <c r="H89">
        <f>100*(LN(H21)-LN(Results_2025_01!H21))</f>
        <v>3.7376261354634011</v>
      </c>
      <c r="I89">
        <f>100*(LN(I21)-LN(Results_2025_01!I21))</f>
        <v>-1.7568019396208001</v>
      </c>
      <c r="J89">
        <f>100*(LN(J21)-LN(Results_2025_01!J21))</f>
        <v>3.2789822822989478</v>
      </c>
      <c r="K89">
        <f>100*(LN(K21)-LN(Results_2025_01!K21))</f>
        <v>-1.6260520871780315</v>
      </c>
      <c r="L89">
        <f>100*(LN(L21)-LN(Results_2025_01!L21))</f>
        <v>-8.6409511187531152</v>
      </c>
      <c r="M89">
        <f>100*(LN(M21)-LN(Results_2025_01!M21))</f>
        <v>-1.4659948410685075</v>
      </c>
      <c r="N89">
        <f>100*(LN(N21)-LN(Results_2025_01!N21))</f>
        <v>-22.170366625622151</v>
      </c>
      <c r="O89">
        <f>100*(LN(O21)-LN(Results_2025_01!O21))</f>
        <v>-2.1277398447285378</v>
      </c>
      <c r="P89">
        <f>100*(LN(P21)-LN(Results_2025_01!P21))</f>
        <v>-0.58508211760557316</v>
      </c>
      <c r="Q89">
        <f>100*(LN(Q21)-LN(Results_2025_01!Q21))</f>
        <v>-0.70938095163599613</v>
      </c>
      <c r="R89">
        <f>100*(LN(R21)-LN(Results_2025_01!R21))</f>
        <v>-1.3845728702518656</v>
      </c>
      <c r="S89">
        <f>100*(Results_2025_01!S21/Results_2025_01!R21)*(LN(S21)-LN(Results_2025_01!S21))</f>
        <v>-1.6350588101808277</v>
      </c>
      <c r="T89">
        <f t="shared" si="2"/>
        <v>0.25048593992896206</v>
      </c>
    </row>
    <row r="90" spans="1:20" x14ac:dyDescent="0.35">
      <c r="A90" t="str">
        <f t="shared" si="1"/>
        <v>MA</v>
      </c>
      <c r="B90">
        <f>100*(LN(B22)-LN(Results_2025_01!B22))</f>
        <v>-1.1342276603935275</v>
      </c>
      <c r="C90">
        <f>100*(LN(C22)-LN(Results_2025_01!C22))</f>
        <v>1.2903404835908461</v>
      </c>
      <c r="D90">
        <f>100*(LN(D22)-LN(Results_2025_01!D22))</f>
        <v>-2.8635362190971847</v>
      </c>
      <c r="E90">
        <f>100*(LN(E22)-LN(Results_2025_01!E22))</f>
        <v>7.6847249602094436</v>
      </c>
      <c r="F90">
        <f>100*(LN(F22)-LN(Results_2025_01!F22))</f>
        <v>0</v>
      </c>
      <c r="G90">
        <f>100*(LN(G22)-LN(Results_2025_01!G22))</f>
        <v>-1.5516215091755825</v>
      </c>
      <c r="H90">
        <f>100*(LN(H22)-LN(Results_2025_01!H22))</f>
        <v>2.4268127272437212</v>
      </c>
      <c r="I90">
        <f>100*(LN(I22)-LN(Results_2025_01!I22))</f>
        <v>-1.8086224064362</v>
      </c>
      <c r="J90">
        <f>100*(LN(J22)-LN(Results_2025_01!J22))</f>
        <v>3.378699757738346</v>
      </c>
      <c r="K90">
        <f>100*(LN(K22)-LN(Results_2025_01!K22))</f>
        <v>2.6088436084299005</v>
      </c>
      <c r="L90">
        <f>100*(LN(L22)-LN(Results_2025_01!L22))</f>
        <v>-6.2289968776191529</v>
      </c>
      <c r="M90">
        <f>100*(LN(M22)-LN(Results_2025_01!M22))</f>
        <v>-1.9640158958685205</v>
      </c>
      <c r="N90">
        <f>100*(LN(N22)-LN(Results_2025_01!N22))</f>
        <v>-2.8841220390440014</v>
      </c>
      <c r="O90">
        <f>100*(LN(O22)-LN(Results_2025_01!O22))</f>
        <v>-3.3442606970460531</v>
      </c>
      <c r="P90">
        <f>100*(LN(P22)-LN(Results_2025_01!P22))</f>
        <v>-0.67154930926127676</v>
      </c>
      <c r="Q90">
        <f>100*(LN(Q22)-LN(Results_2025_01!Q22))</f>
        <v>-0.67364807982457364</v>
      </c>
      <c r="R90">
        <f>100*(LN(R22)-LN(Results_2025_01!R22))</f>
        <v>-1.1086132839129625</v>
      </c>
      <c r="S90">
        <f>100*(Results_2025_01!S22/Results_2025_01!R22)*(LN(S22)-LN(Results_2025_01!S22))</f>
        <v>-1.3152816007949255</v>
      </c>
      <c r="T90">
        <f t="shared" si="2"/>
        <v>0.20666831688196297</v>
      </c>
    </row>
    <row r="91" spans="1:20" x14ac:dyDescent="0.35">
      <c r="A91" t="str">
        <f t="shared" si="1"/>
        <v>MI</v>
      </c>
      <c r="B91">
        <f>100*(LN(B23)-LN(Results_2025_01!B23))</f>
        <v>2.0478531343540496</v>
      </c>
      <c r="C91">
        <f>100*(LN(C23)-LN(Results_2025_01!C23))</f>
        <v>0.77562715713597186</v>
      </c>
      <c r="D91">
        <f>100*(LN(D23)-LN(Results_2025_01!D23))</f>
        <v>-0.67865886538580611</v>
      </c>
      <c r="E91">
        <f>100*(LN(E23)-LN(Results_2025_01!E23))</f>
        <v>7.9570675566589699</v>
      </c>
      <c r="F91">
        <f>100*(LN(F23)-LN(Results_2025_01!F23))</f>
        <v>0.98200461809749839</v>
      </c>
      <c r="G91">
        <f>100*(LN(G23)-LN(Results_2025_01!G23))</f>
        <v>-1.7041465854852333</v>
      </c>
      <c r="H91">
        <f>100*(LN(H23)-LN(Results_2025_01!H23))</f>
        <v>2.1613476420537125</v>
      </c>
      <c r="I91">
        <f>100*(LN(I23)-LN(Results_2025_01!I23))</f>
        <v>-2.7631938662086242</v>
      </c>
      <c r="J91">
        <f>100*(LN(J23)-LN(Results_2025_01!J23))</f>
        <v>2.7050177533025632</v>
      </c>
      <c r="K91">
        <f>100*(LN(K23)-LN(Results_2025_01!K23))</f>
        <v>2.5813112130206761</v>
      </c>
      <c r="L91">
        <f>100*(LN(L23)-LN(Results_2025_01!L23))</f>
        <v>-1.9352579119365387</v>
      </c>
      <c r="M91">
        <f>100*(LN(M23)-LN(Results_2025_01!M23))</f>
        <v>-5.5618155666461888</v>
      </c>
      <c r="N91">
        <f>100*(LN(N23)-LN(Results_2025_01!N23))</f>
        <v>-3.2996589854307423</v>
      </c>
      <c r="O91">
        <f>100*(LN(O23)-LN(Results_2025_01!O23))</f>
        <v>-0.33490669147688834</v>
      </c>
      <c r="P91">
        <f>100*(LN(P23)-LN(Results_2025_01!P23))</f>
        <v>-0.32242778259252702</v>
      </c>
      <c r="Q91">
        <f>100*(LN(Q23)-LN(Results_2025_01!Q23))</f>
        <v>-0.31266780558771856</v>
      </c>
      <c r="R91">
        <f>100*(LN(R23)-LN(Results_2025_01!R23))</f>
        <v>-0.39224653782019558</v>
      </c>
      <c r="S91">
        <f>100*(Results_2025_01!S23/Results_2025_01!R23)*(LN(S23)-LN(Results_2025_01!S23))</f>
        <v>-0.66888455644882228</v>
      </c>
      <c r="T91">
        <f t="shared" si="2"/>
        <v>0.27663801862862669</v>
      </c>
    </row>
    <row r="92" spans="1:20" x14ac:dyDescent="0.35">
      <c r="A92" t="str">
        <f t="shared" si="1"/>
        <v>MN</v>
      </c>
      <c r="B92">
        <f>100*(LN(B24)-LN(Results_2025_01!B24))</f>
        <v>2.5058258733363203</v>
      </c>
      <c r="C92">
        <f>100*(LN(C24)-LN(Results_2025_01!C24))</f>
        <v>1.2220111334775297</v>
      </c>
      <c r="D92">
        <f>100*(LN(D24)-LN(Results_2025_01!D24))</f>
        <v>-0.96034883551148198</v>
      </c>
      <c r="E92">
        <f>100*(LN(E24)-LN(Results_2025_01!E24))</f>
        <v>8.0322388838832026</v>
      </c>
      <c r="F92">
        <f>100*(LN(F24)-LN(Results_2025_01!F24))</f>
        <v>1.503787736454143</v>
      </c>
      <c r="G92">
        <f>100*(LN(G24)-LN(Results_2025_01!G24))</f>
        <v>-0.96668267404584896</v>
      </c>
      <c r="H92">
        <f>100*(LN(H24)-LN(Results_2025_01!H24))</f>
        <v>2.6373972162668124</v>
      </c>
      <c r="I92">
        <f>100*(LN(I24)-LN(Results_2025_01!I24))</f>
        <v>-1.0912033450983571</v>
      </c>
      <c r="J92">
        <f>100*(LN(J24)-LN(Results_2025_01!J24))</f>
        <v>3.6279674080647695</v>
      </c>
      <c r="K92">
        <f>100*(LN(K24)-LN(Results_2025_01!K24))</f>
        <v>4.1894031915370888</v>
      </c>
      <c r="L92">
        <f>100*(LN(L24)-LN(Results_2025_01!L24))</f>
        <v>-3.0119923943157545</v>
      </c>
      <c r="M92">
        <f>100*(LN(M24)-LN(Results_2025_01!M24))</f>
        <v>-3.7358429944980287</v>
      </c>
      <c r="N92">
        <f>100*(LN(N24)-LN(Results_2025_01!N24))</f>
        <v>-3.6194427008085839</v>
      </c>
      <c r="O92">
        <f>100*(LN(O24)-LN(Results_2025_01!O24))</f>
        <v>-1.2939505593124068</v>
      </c>
      <c r="P92">
        <f>100*(LN(P24)-LN(Results_2025_01!P24))</f>
        <v>-0.32393853986141252</v>
      </c>
      <c r="Q92">
        <f>100*(LN(Q24)-LN(Results_2025_01!Q24))</f>
        <v>-0.19478278226436885</v>
      </c>
      <c r="R92">
        <f>100*(LN(R24)-LN(Results_2025_01!R24))</f>
        <v>8.424244981952711E-3</v>
      </c>
      <c r="S92">
        <f>100*(Results_2025_01!S24/Results_2025_01!R24)*(LN(S24)-LN(Results_2025_01!S24))</f>
        <v>-0.25728166384324785</v>
      </c>
      <c r="T92">
        <f t="shared" si="2"/>
        <v>0.26570590882520057</v>
      </c>
    </row>
    <row r="93" spans="1:20" x14ac:dyDescent="0.35">
      <c r="A93" t="str">
        <f t="shared" si="1"/>
        <v>MS</v>
      </c>
      <c r="B93">
        <f>100*(LN(B25)-LN(Results_2025_01!B25))</f>
        <v>0.37014231031857747</v>
      </c>
      <c r="C93">
        <f>100*(LN(C25)-LN(Results_2025_01!C25))</f>
        <v>-2.7881483244520666</v>
      </c>
      <c r="D93">
        <f>100*(LN(D25)-LN(Results_2025_01!D25))</f>
        <v>-2.0178726214627574</v>
      </c>
      <c r="E93">
        <f>100*(LN(E25)-LN(Results_2025_01!E25))</f>
        <v>9.1937495325685958</v>
      </c>
      <c r="F93">
        <f>100*(LN(F25)-LN(Results_2025_01!F25))</f>
        <v>1.5552413007483779</v>
      </c>
      <c r="G93">
        <f>100*(LN(G25)-LN(Results_2025_01!G25))</f>
        <v>-0.56764580048049851</v>
      </c>
      <c r="H93">
        <f>100*(LN(H25)-LN(Results_2025_01!H25))</f>
        <v>-2.7576378759704312</v>
      </c>
      <c r="I93">
        <f>100*(LN(I25)-LN(Results_2025_01!I25))</f>
        <v>-3.0641594284700702</v>
      </c>
      <c r="J93">
        <f>100*(LN(J25)-LN(Results_2025_01!J25))</f>
        <v>4.6883585898850555</v>
      </c>
      <c r="K93">
        <f>100*(LN(K25)-LN(Results_2025_01!K25))</f>
        <v>3.4289073478632304</v>
      </c>
      <c r="L93">
        <f>100*(LN(L25)-LN(Results_2025_01!L25))</f>
        <v>0.26052989117637537</v>
      </c>
      <c r="M93">
        <f>100*(LN(M25)-LN(Results_2025_01!M25))</f>
        <v>-1.7220597751670397</v>
      </c>
      <c r="N93">
        <f>100*(LN(N25)-LN(Results_2025_01!N25))</f>
        <v>-2.6501940745506047</v>
      </c>
      <c r="O93">
        <f>100*(LN(O25)-LN(Results_2025_01!O25))</f>
        <v>-0.43509858343266927</v>
      </c>
      <c r="P93">
        <f>100*(LN(P25)-LN(Results_2025_01!P25))</f>
        <v>-1.7102300301097273E-2</v>
      </c>
      <c r="Q93">
        <f>100*(LN(Q25)-LN(Results_2025_01!Q25))</f>
        <v>-0.10654847897839659</v>
      </c>
      <c r="R93">
        <f>100*(LN(R25)-LN(Results_2025_01!R25))</f>
        <v>0.52896848781660566</v>
      </c>
      <c r="S93">
        <f>100*(Results_2025_01!S25/Results_2025_01!R25)*(LN(S25)-LN(Results_2025_01!S25))</f>
        <v>0.18923821059467086</v>
      </c>
      <c r="T93">
        <f t="shared" si="2"/>
        <v>0.33973027722193483</v>
      </c>
    </row>
    <row r="94" spans="1:20" x14ac:dyDescent="0.35">
      <c r="A94" t="str">
        <f t="shared" si="1"/>
        <v>MO</v>
      </c>
      <c r="B94">
        <f>100*(LN(B26)-LN(Results_2025_01!B26))</f>
        <v>1.9868203216725888</v>
      </c>
      <c r="C94">
        <f>100*(LN(C26)-LN(Results_2025_01!C26))</f>
        <v>-0.5741642567675953</v>
      </c>
      <c r="D94">
        <f>100*(LN(D26)-LN(Results_2025_01!D26))</f>
        <v>-0.69079716063669139</v>
      </c>
      <c r="E94">
        <f>100*(LN(E26)-LN(Results_2025_01!E26))</f>
        <v>8.5889671880430285</v>
      </c>
      <c r="F94">
        <f>100*(LN(F26)-LN(Results_2025_01!F26))</f>
        <v>2.2347298691995476</v>
      </c>
      <c r="G94">
        <f>100*(LN(G26)-LN(Results_2025_01!G26))</f>
        <v>0</v>
      </c>
      <c r="H94">
        <f>100*(LN(H26)-LN(Results_2025_01!H26))</f>
        <v>4.0139167590343305</v>
      </c>
      <c r="I94">
        <f>100*(LN(I26)-LN(Results_2025_01!I26))</f>
        <v>-0.92251576748267894</v>
      </c>
      <c r="J94">
        <f>100*(LN(J26)-LN(Results_2025_01!J26))</f>
        <v>4.2902021544207969</v>
      </c>
      <c r="K94">
        <f>100*(LN(K26)-LN(Results_2025_01!K26))</f>
        <v>3.5426590265908331</v>
      </c>
      <c r="L94">
        <f>100*(LN(L26)-LN(Results_2025_01!L26))</f>
        <v>-5.6449338219266565E-2</v>
      </c>
      <c r="M94">
        <f>100*(LN(M26)-LN(Results_2025_01!M26))</f>
        <v>-0.39204754779653683</v>
      </c>
      <c r="N94">
        <f>100*(LN(N26)-LN(Results_2025_01!N26))</f>
        <v>-2.9620714535429471</v>
      </c>
      <c r="O94">
        <f>100*(LN(O26)-LN(Results_2025_01!O26))</f>
        <v>0.16597514183640527</v>
      </c>
      <c r="P94">
        <f>100*(LN(P26)-LN(Results_2025_01!P26))</f>
        <v>-0.28308887341053079</v>
      </c>
      <c r="Q94">
        <f>100*(LN(Q26)-LN(Results_2025_01!Q26))</f>
        <v>-0.23942752626906483</v>
      </c>
      <c r="R94">
        <f>100*(LN(R26)-LN(Results_2025_01!R26))</f>
        <v>-0.24338884001817718</v>
      </c>
      <c r="S94">
        <f>100*(Results_2025_01!S26/Results_2025_01!R26)*(LN(S26)-LN(Results_2025_01!S26))</f>
        <v>-0.53906293582425657</v>
      </c>
      <c r="T94">
        <f t="shared" si="2"/>
        <v>0.2956740958060794</v>
      </c>
    </row>
    <row r="95" spans="1:20" x14ac:dyDescent="0.35">
      <c r="A95" t="str">
        <f t="shared" si="1"/>
        <v>MT</v>
      </c>
      <c r="B95">
        <f>100*(LN(B27)-LN(Results_2025_01!B27))</f>
        <v>3.6813973122715282</v>
      </c>
      <c r="C95">
        <f>100*(LN(C27)-LN(Results_2025_01!C27))</f>
        <v>1.4933610859259261</v>
      </c>
      <c r="D95">
        <f>100*(LN(D27)-LN(Results_2025_01!D27))</f>
        <v>0</v>
      </c>
      <c r="E95">
        <f>100*(LN(E27)-LN(Results_2025_01!E27))</f>
        <v>11.778303565638382</v>
      </c>
      <c r="F95">
        <f>100*(LN(F27)-LN(Results_2025_01!F27))</f>
        <v>3.8221212820197081</v>
      </c>
      <c r="G95">
        <f>100*(LN(G27)-LN(Results_2025_01!G27))</f>
        <v>0</v>
      </c>
      <c r="H95">
        <f>100*(LN(H27)-LN(Results_2025_01!H27))</f>
        <v>3.0177305008839639</v>
      </c>
      <c r="I95">
        <f>100*(LN(I27)-LN(Results_2025_01!I27))</f>
        <v>-7.2759354282426969</v>
      </c>
      <c r="J95">
        <f>100*(LN(J27)-LN(Results_2025_01!J27))</f>
        <v>1.8018505502679361</v>
      </c>
      <c r="K95">
        <f>100*(LN(K27)-LN(Results_2025_01!K27))</f>
        <v>7.4723546195935242</v>
      </c>
      <c r="L95">
        <f>100*(LN(L27)-LN(Results_2025_01!L27))</f>
        <v>-4.08219945202557</v>
      </c>
      <c r="M95">
        <f>100*(LN(M27)-LN(Results_2025_01!M27))</f>
        <v>-0.68728792877621459</v>
      </c>
      <c r="N95">
        <f>100*(LN(N27)-LN(Results_2025_01!N27))</f>
        <v>-8.7011376989629241</v>
      </c>
      <c r="O95">
        <f>100*(LN(O27)-LN(Results_2025_01!O27))</f>
        <v>0</v>
      </c>
      <c r="P95">
        <f>100*(LN(P27)-LN(Results_2025_01!P27))</f>
        <v>0.12081349210948389</v>
      </c>
      <c r="Q95">
        <f>100*(LN(Q27)-LN(Results_2025_01!Q27))</f>
        <v>8.8082450863602446E-2</v>
      </c>
      <c r="R95">
        <f>100*(LN(R27)-LN(Results_2025_01!R27))</f>
        <v>1.2826169848420221</v>
      </c>
      <c r="S95">
        <f>100*(Results_2025_01!S27/Results_2025_01!R27)*(LN(S27)-LN(Results_2025_01!S27))</f>
        <v>0.97059345169907119</v>
      </c>
      <c r="T95">
        <f t="shared" si="2"/>
        <v>0.31202353314295095</v>
      </c>
    </row>
    <row r="96" spans="1:20" x14ac:dyDescent="0.35">
      <c r="A96" t="str">
        <f t="shared" si="1"/>
        <v>NE</v>
      </c>
      <c r="B96">
        <f>100*(LN(B28)-LN(Results_2025_01!B28))</f>
        <v>2.9447201326300743</v>
      </c>
      <c r="C96">
        <f>100*(LN(C28)-LN(Results_2025_01!C28))</f>
        <v>0.93023926623132525</v>
      </c>
      <c r="D96">
        <f>100*(LN(D28)-LN(Results_2025_01!D28))</f>
        <v>-1.5538603427778241</v>
      </c>
      <c r="E96">
        <f>100*(LN(E28)-LN(Results_2025_01!E28))</f>
        <v>6.5597282485814645</v>
      </c>
      <c r="F96">
        <f>100*(LN(F28)-LN(Results_2025_01!F28))</f>
        <v>2.7398974188113101</v>
      </c>
      <c r="G96">
        <f>100*(LN(G28)-LN(Results_2025_01!G28))</f>
        <v>-1.2474174225175716</v>
      </c>
      <c r="H96">
        <f>100*(LN(H28)-LN(Results_2025_01!H28))</f>
        <v>3.5718082602079093</v>
      </c>
      <c r="I96">
        <f>100*(LN(I28)-LN(Results_2025_01!I28))</f>
        <v>0.20294273834888799</v>
      </c>
      <c r="J96">
        <f>100*(LN(J28)-LN(Results_2025_01!J28))</f>
        <v>2.8170876966695957</v>
      </c>
      <c r="K96">
        <f>100*(LN(K28)-LN(Results_2025_01!K28))</f>
        <v>4.2951387195598656</v>
      </c>
      <c r="L96">
        <f>100*(LN(L28)-LN(Results_2025_01!L28))</f>
        <v>-0.51978170736166618</v>
      </c>
      <c r="M96">
        <f>100*(LN(M28)-LN(Results_2025_01!M28))</f>
        <v>-1.3136477905369759</v>
      </c>
      <c r="N96">
        <f>100*(LN(N28)-LN(Results_2025_01!N28))</f>
        <v>-1.4953549667058752</v>
      </c>
      <c r="O96">
        <f>100*(LN(O28)-LN(Results_2025_01!O28))</f>
        <v>0.63091691932637417</v>
      </c>
      <c r="P96">
        <f>100*(LN(P28)-LN(Results_2025_01!P28))</f>
        <v>-9.9603585995033939E-2</v>
      </c>
      <c r="Q96">
        <f>100*(LN(Q28)-LN(Results_2025_01!Q28))</f>
        <v>-7.3051358351250428E-2</v>
      </c>
      <c r="R96">
        <f>100*(LN(R28)-LN(Results_2025_01!R28))</f>
        <v>0.39613817586996447</v>
      </c>
      <c r="S96">
        <f>100*(Results_2025_01!S28/Results_2025_01!R28)*(LN(S28)-LN(Results_2025_01!S28))</f>
        <v>0.12396167334455292</v>
      </c>
      <c r="T96">
        <f t="shared" si="2"/>
        <v>0.27217650252541153</v>
      </c>
    </row>
    <row r="97" spans="1:20" x14ac:dyDescent="0.35">
      <c r="A97" t="str">
        <f t="shared" si="1"/>
        <v>NV</v>
      </c>
      <c r="B97">
        <f>100*(LN(B29)-LN(Results_2025_01!B29))</f>
        <v>-5.0430853626890482</v>
      </c>
      <c r="C97">
        <f>100*(LN(C29)-LN(Results_2025_01!C29))</f>
        <v>2.013732196163609</v>
      </c>
      <c r="D97">
        <f>100*(LN(D29)-LN(Results_2025_01!D29))</f>
        <v>-4.6916919787753031</v>
      </c>
      <c r="E97">
        <f>100*(LN(E29)-LN(Results_2025_01!E29))</f>
        <v>8.0042707673536384</v>
      </c>
      <c r="F97">
        <f>100*(LN(F29)-LN(Results_2025_01!F29))</f>
        <v>3.2789822822989478</v>
      </c>
      <c r="G97">
        <f>100*(LN(G29)-LN(Results_2025_01!G29))</f>
        <v>-0.81633106391620913</v>
      </c>
      <c r="H97">
        <f>100*(LN(H29)-LN(Results_2025_01!H29))</f>
        <v>0.82304991365145241</v>
      </c>
      <c r="I97">
        <f>100*(LN(I29)-LN(Results_2025_01!I29))</f>
        <v>-1.6000341346440905</v>
      </c>
      <c r="J97">
        <f>100*(LN(J29)-LN(Results_2025_01!J29))</f>
        <v>4.6520015634893497</v>
      </c>
      <c r="K97">
        <f>100*(LN(K29)-LN(Results_2025_01!K29))</f>
        <v>-6.4538521137571081</v>
      </c>
      <c r="L97">
        <f>100*(LN(L29)-LN(Results_2025_01!L29))</f>
        <v>-4.706751085798544</v>
      </c>
      <c r="M97">
        <f>100*(LN(M29)-LN(Results_2025_01!M29))</f>
        <v>-19.129022677671514</v>
      </c>
      <c r="N97">
        <f>100*(LN(N29)-LN(Results_2025_01!N29))</f>
        <v>-6.3715814386107184</v>
      </c>
      <c r="O97">
        <f>100*(LN(O29)-LN(Results_2025_01!O29))</f>
        <v>-1.1331566009548766</v>
      </c>
      <c r="P97">
        <f>100*(LN(P29)-LN(Results_2025_01!P29))</f>
        <v>-0.45540279710500897</v>
      </c>
      <c r="Q97">
        <f>100*(LN(Q29)-LN(Results_2025_01!Q29))</f>
        <v>-0.51917740654356948</v>
      </c>
      <c r="R97">
        <f>100*(LN(R29)-LN(Results_2025_01!R29))</f>
        <v>-0.74660642464667859</v>
      </c>
      <c r="S97">
        <f>100*(Results_2025_01!S29/Results_2025_01!R29)*(LN(S29)-LN(Results_2025_01!S29))</f>
        <v>-1.0267862751135717</v>
      </c>
      <c r="T97">
        <f t="shared" si="2"/>
        <v>0.28017985046689309</v>
      </c>
    </row>
    <row r="98" spans="1:20" x14ac:dyDescent="0.35">
      <c r="A98" t="str">
        <f t="shared" si="1"/>
        <v>NH</v>
      </c>
      <c r="B98">
        <f>100*(LN(B30)-LN(Results_2025_01!B30))</f>
        <v>0</v>
      </c>
      <c r="C98">
        <f>100*(LN(C30)-LN(Results_2025_01!C30))</f>
        <v>0</v>
      </c>
      <c r="D98">
        <f>100*(LN(D30)-LN(Results_2025_01!D30))</f>
        <v>-1.7094433359300609</v>
      </c>
      <c r="E98">
        <f>100*(LN(E30)-LN(Results_2025_01!E30))</f>
        <v>5.1672010544320912</v>
      </c>
      <c r="F98">
        <f>100*(LN(F30)-LN(Results_2025_01!F30))</f>
        <v>0</v>
      </c>
      <c r="G98">
        <f>100*(LN(G30)-LN(Results_2025_01!G30))</f>
        <v>-1.5094626222484919</v>
      </c>
      <c r="H98">
        <f>100*(LN(H30)-LN(Results_2025_01!H30))</f>
        <v>4.063058864351099</v>
      </c>
      <c r="I98">
        <f>100*(LN(I30)-LN(Results_2025_01!I30))</f>
        <v>-0.58997221271894773</v>
      </c>
      <c r="J98">
        <f>100*(LN(J30)-LN(Results_2025_01!J30))</f>
        <v>4.879016416943216</v>
      </c>
      <c r="K98">
        <f>100*(LN(K30)-LN(Results_2025_01!K30))</f>
        <v>5.0804575635458704</v>
      </c>
      <c r="L98">
        <f>100*(LN(L30)-LN(Results_2025_01!L30))</f>
        <v>-2.247285585205816</v>
      </c>
      <c r="M98">
        <f>100*(LN(M30)-LN(Results_2025_01!M30))</f>
        <v>-1.9563135018660915</v>
      </c>
      <c r="N98">
        <f>100*(LN(N30)-LN(Results_2025_01!N30))</f>
        <v>-3.0305349495328926</v>
      </c>
      <c r="O98">
        <f>100*(LN(O30)-LN(Results_2025_01!O30))</f>
        <v>-1.2270092591814219</v>
      </c>
      <c r="P98">
        <f>100*(LN(P30)-LN(Results_2025_01!P30))</f>
        <v>-0.32322993938898037</v>
      </c>
      <c r="Q98">
        <f>100*(LN(Q30)-LN(Results_2025_01!Q30))</f>
        <v>-0.34780361208284205</v>
      </c>
      <c r="R98">
        <f>100*(LN(R30)-LN(Results_2025_01!R30))</f>
        <v>-7.9349339612733161E-2</v>
      </c>
      <c r="S98">
        <f>100*(Results_2025_01!S30/Results_2025_01!R30)*(LN(S30)-LN(Results_2025_01!S30))</f>
        <v>-0.37747323645301423</v>
      </c>
      <c r="T98">
        <f t="shared" si="2"/>
        <v>0.29812389684028107</v>
      </c>
    </row>
    <row r="99" spans="1:20" x14ac:dyDescent="0.35">
      <c r="A99" t="str">
        <f t="shared" si="1"/>
        <v>NJ</v>
      </c>
      <c r="B99">
        <f>100*(LN(B31)-LN(Results_2025_01!B31))</f>
        <v>-5.4067221270276633</v>
      </c>
      <c r="C99">
        <f>100*(LN(C31)-LN(Results_2025_01!C31))</f>
        <v>-5.4488185284069957</v>
      </c>
      <c r="D99">
        <f>100*(LN(D31)-LN(Results_2025_01!D31))</f>
        <v>-7.779511697164132</v>
      </c>
      <c r="E99">
        <f>100*(LN(E31)-LN(Results_2025_01!E31))</f>
        <v>4.3620622475890158</v>
      </c>
      <c r="F99">
        <f>100*(LN(F31)-LN(Results_2025_01!F31))</f>
        <v>-2.0202707317519497</v>
      </c>
      <c r="G99">
        <f>100*(LN(G31)-LN(Results_2025_01!G31))</f>
        <v>-2.650511937999589</v>
      </c>
      <c r="H99">
        <f>100*(LN(H31)-LN(Results_2025_01!H31))</f>
        <v>-6.1482649497566655</v>
      </c>
      <c r="I99">
        <f>100*(LN(I31)-LN(Results_2025_01!I31))</f>
        <v>-5.3210706002444041</v>
      </c>
      <c r="J99">
        <f>100*(LN(J31)-LN(Results_2025_01!J31))</f>
        <v>-0.81766604372450757</v>
      </c>
      <c r="K99">
        <f>100*(LN(K31)-LN(Results_2025_01!K31))</f>
        <v>-5.6690240607304432</v>
      </c>
      <c r="L99">
        <f>100*(LN(L31)-LN(Results_2025_01!L31))</f>
        <v>-8.7861355791334361</v>
      </c>
      <c r="M99">
        <f>100*(LN(M31)-LN(Results_2025_01!M31))</f>
        <v>-4.9421821717206882</v>
      </c>
      <c r="N99">
        <f>100*(LN(N31)-LN(Results_2025_01!N31))</f>
        <v>-8.0657903017455013</v>
      </c>
      <c r="O99">
        <f>100*(LN(O31)-LN(Results_2025_01!O31))</f>
        <v>-4.0904465346248031</v>
      </c>
      <c r="P99">
        <f>100*(LN(P31)-LN(Results_2025_01!P31))</f>
        <v>-1.0908652957557941</v>
      </c>
      <c r="Q99">
        <f>100*(LN(Q31)-LN(Results_2025_01!Q31))</f>
        <v>-1.2116630555504493</v>
      </c>
      <c r="R99">
        <f>100*(LN(R31)-LN(Results_2025_01!R31))</f>
        <v>-2.4161953403978309</v>
      </c>
      <c r="S99">
        <f>100*(Results_2025_01!S31/Results_2025_01!R31)*(LN(S31)-LN(Results_2025_01!S31))</f>
        <v>-2.6787440667922184</v>
      </c>
      <c r="T99">
        <f t="shared" si="2"/>
        <v>0.26254872639438753</v>
      </c>
    </row>
    <row r="100" spans="1:20" x14ac:dyDescent="0.35">
      <c r="A100" t="str">
        <f t="shared" si="1"/>
        <v>NM</v>
      </c>
      <c r="B100">
        <f>100*(LN(B32)-LN(Results_2025_01!B32))</f>
        <v>2.8917677639579864</v>
      </c>
      <c r="C100">
        <f>100*(LN(C32)-LN(Results_2025_01!C32))</f>
        <v>1.3111942691201861</v>
      </c>
      <c r="D100">
        <f>100*(LN(D32)-LN(Results_2025_01!D32))</f>
        <v>0</v>
      </c>
      <c r="E100">
        <f>100*(LN(E32)-LN(Results_2025_01!E32))</f>
        <v>11.122563511022499</v>
      </c>
      <c r="F100">
        <f>100*(LN(F32)-LN(Results_2025_01!F32))</f>
        <v>0</v>
      </c>
      <c r="G100">
        <f>100*(LN(G32)-LN(Results_2025_01!G32))</f>
        <v>0</v>
      </c>
      <c r="H100">
        <f>100*(LN(H32)-LN(Results_2025_01!H32))</f>
        <v>0.66889881507972149</v>
      </c>
      <c r="I100">
        <f>100*(LN(I32)-LN(Results_2025_01!I32))</f>
        <v>0.66889881507972149</v>
      </c>
      <c r="J100">
        <f>100*(LN(J32)-LN(Results_2025_01!J32))</f>
        <v>4.2111485350126543</v>
      </c>
      <c r="K100">
        <f>100*(LN(K32)-LN(Results_2025_01!K32))</f>
        <v>2.8491955794306634</v>
      </c>
      <c r="L100">
        <f>100*(LN(L32)-LN(Results_2025_01!L32))</f>
        <v>-1.0471299867294448</v>
      </c>
      <c r="M100">
        <f>100*(LN(M32)-LN(Results_2025_01!M32))</f>
        <v>-2.1772260317222347</v>
      </c>
      <c r="N100">
        <f>100*(LN(N32)-LN(Results_2025_01!N32))</f>
        <v>-0.49627893421284597</v>
      </c>
      <c r="O100">
        <f>100*(LN(O32)-LN(Results_2025_01!O32))</f>
        <v>1.3245226750020933</v>
      </c>
      <c r="P100">
        <f>100*(LN(P32)-LN(Results_2025_01!P32))</f>
        <v>1.2607955636667612E-2</v>
      </c>
      <c r="Q100">
        <f>100*(LN(Q32)-LN(Results_2025_01!Q32))</f>
        <v>-4.5562079119854104E-2</v>
      </c>
      <c r="R100">
        <f>100*(LN(R32)-LN(Results_2025_01!R32))</f>
        <v>0.58945426835119719</v>
      </c>
      <c r="S100">
        <f>100*(Results_2025_01!S32/Results_2025_01!R32)*(LN(S32)-LN(Results_2025_01!S32))</f>
        <v>0.3515812367775844</v>
      </c>
      <c r="T100">
        <f t="shared" si="2"/>
        <v>0.23787303157361278</v>
      </c>
    </row>
    <row r="101" spans="1:20" x14ac:dyDescent="0.35">
      <c r="A101" t="str">
        <f t="shared" si="1"/>
        <v>NY</v>
      </c>
      <c r="B101">
        <f>100*(LN(B33)-LN(Results_2025_01!B33))</f>
        <v>-0.59347355198138274</v>
      </c>
      <c r="C101">
        <f>100*(LN(C33)-LN(Results_2025_01!C33))</f>
        <v>-0.26143805740712622</v>
      </c>
      <c r="D101">
        <f>100*(LN(D33)-LN(Results_2025_01!D33))</f>
        <v>-4.4505447463533798</v>
      </c>
      <c r="E101">
        <f>100*(LN(E33)-LN(Results_2025_01!E33))</f>
        <v>7.3987674296080996</v>
      </c>
      <c r="F101">
        <f>100*(LN(F33)-LN(Results_2025_01!F33))</f>
        <v>-1.4962872676711925</v>
      </c>
      <c r="G101">
        <f>100*(LN(G33)-LN(Results_2025_01!G33))</f>
        <v>-2.2356220512316227</v>
      </c>
      <c r="H101">
        <f>100*(LN(H33)-LN(Results_2025_01!H33))</f>
        <v>3.3961109163564984</v>
      </c>
      <c r="I101">
        <f>100*(LN(I33)-LN(Results_2025_01!I33))</f>
        <v>-3.5822334548466728</v>
      </c>
      <c r="J101">
        <f>100*(LN(J33)-LN(Results_2025_01!J33))</f>
        <v>2.2029876417301253</v>
      </c>
      <c r="K101">
        <f>100*(LN(K33)-LN(Results_2025_01!K33))</f>
        <v>-2.0517343129165866</v>
      </c>
      <c r="L101">
        <f>100*(LN(L33)-LN(Results_2025_01!L33))</f>
        <v>-3.5083576067245659</v>
      </c>
      <c r="M101">
        <f>100*(LN(M33)-LN(Results_2025_01!M33))</f>
        <v>-2.0945097849018879</v>
      </c>
      <c r="N101">
        <f>100*(LN(N33)-LN(Results_2025_01!N33))</f>
        <v>-6.6131120969302515</v>
      </c>
      <c r="O101">
        <f>100*(LN(O33)-LN(Results_2025_01!O33))</f>
        <v>-18.930435349669494</v>
      </c>
      <c r="P101">
        <f>100*(LN(P33)-LN(Results_2025_01!P33))</f>
        <v>-0.9220974276191285</v>
      </c>
      <c r="Q101">
        <f>100*(LN(Q33)-LN(Results_2025_01!Q33))</f>
        <v>-1.0009585440195146</v>
      </c>
      <c r="R101">
        <f>100*(LN(R33)-LN(Results_2025_01!R33))</f>
        <v>-1.9066673989533101</v>
      </c>
      <c r="S101">
        <f>100*(Results_2025_01!S33/Results_2025_01!R33)*(LN(S33)-LN(Results_2025_01!S33))</f>
        <v>-2.0902811486162589</v>
      </c>
      <c r="T101">
        <f t="shared" si="2"/>
        <v>0.18361374966294886</v>
      </c>
    </row>
    <row r="102" spans="1:20" x14ac:dyDescent="0.35">
      <c r="A102" t="str">
        <f t="shared" si="1"/>
        <v>NC</v>
      </c>
      <c r="B102">
        <f>100*(LN(B34)-LN(Results_2025_01!B34))</f>
        <v>0.56850636346084116</v>
      </c>
      <c r="C102">
        <f>100*(LN(C34)-LN(Results_2025_01!C34))</f>
        <v>0.57306747089853616</v>
      </c>
      <c r="D102">
        <f>100*(LN(D34)-LN(Results_2025_01!D34))</f>
        <v>-3.2518384001695821</v>
      </c>
      <c r="E102">
        <f>100*(LN(E34)-LN(Results_2025_01!E34))</f>
        <v>6.9711475551430979</v>
      </c>
      <c r="F102">
        <f>100*(LN(F34)-LN(Results_2025_01!F34))</f>
        <v>0.9375068665455899</v>
      </c>
      <c r="G102">
        <f>100*(LN(G34)-LN(Results_2025_01!G34))</f>
        <v>-2.3036249016403332</v>
      </c>
      <c r="H102">
        <f>100*(LN(H34)-LN(Results_2025_01!H34))</f>
        <v>3.2958698952752385</v>
      </c>
      <c r="I102">
        <f>100*(LN(I34)-LN(Results_2025_01!I34))</f>
        <v>-2.4606097218246248</v>
      </c>
      <c r="J102">
        <f>100*(LN(J34)-LN(Results_2025_01!J34))</f>
        <v>4.0609432079238061</v>
      </c>
      <c r="K102">
        <f>100*(LN(K34)-LN(Results_2025_01!K34))</f>
        <v>2.8559301908462231</v>
      </c>
      <c r="L102">
        <f>100*(LN(L34)-LN(Results_2025_01!L34))</f>
        <v>-2.8594875277054399</v>
      </c>
      <c r="M102">
        <f>100*(LN(M34)-LN(Results_2025_01!M34))</f>
        <v>-2.3275294709156569</v>
      </c>
      <c r="N102">
        <f>100*(LN(N34)-LN(Results_2025_01!N34))</f>
        <v>-4.3021709772691707</v>
      </c>
      <c r="O102">
        <f>100*(LN(O34)-LN(Results_2025_01!O34))</f>
        <v>-1.11156364827103</v>
      </c>
      <c r="P102">
        <f>100*(LN(P34)-LN(Results_2025_01!P34))</f>
        <v>-0.45479233776504202</v>
      </c>
      <c r="Q102">
        <f>100*(LN(Q34)-LN(Results_2025_01!Q34))</f>
        <v>-0.37565261566392394</v>
      </c>
      <c r="R102">
        <f>100*(LN(R34)-LN(Results_2025_01!R34))</f>
        <v>-0.24527561462424075</v>
      </c>
      <c r="S102">
        <f>100*(Results_2025_01!S34/Results_2025_01!R34)*(LN(S34)-LN(Results_2025_01!S34))</f>
        <v>-0.53565806657891923</v>
      </c>
      <c r="T102">
        <f t="shared" si="2"/>
        <v>0.29038245195467849</v>
      </c>
    </row>
    <row r="103" spans="1:20" x14ac:dyDescent="0.35">
      <c r="A103" t="str">
        <f t="shared" si="1"/>
        <v>ND</v>
      </c>
      <c r="B103">
        <f>100*(LN(B35)-LN(Results_2025_01!B35))</f>
        <v>2.9374608679905378</v>
      </c>
      <c r="C103">
        <f>100*(LN(C35)-LN(Results_2025_01!C35))</f>
        <v>1.2703624593509488</v>
      </c>
      <c r="D103">
        <f>100*(LN(D35)-LN(Results_2025_01!D35))</f>
        <v>-0.68259650703996755</v>
      </c>
      <c r="E103">
        <f>100*(LN(E35)-LN(Results_2025_01!E35))</f>
        <v>5.7158413839950128</v>
      </c>
      <c r="F103">
        <f>100*(LN(F35)-LN(Results_2025_01!F35))</f>
        <v>3.3336420267591649</v>
      </c>
      <c r="G103">
        <f>100*(LN(G35)-LN(Results_2025_01!G35))</f>
        <v>-2.9852963149680889</v>
      </c>
      <c r="H103">
        <f>100*(LN(H35)-LN(Results_2025_01!H35))</f>
        <v>2.9413885206293955</v>
      </c>
      <c r="I103">
        <f>100*(LN(I35)-LN(Results_2025_01!I35))</f>
        <v>0</v>
      </c>
      <c r="J103">
        <f>100*(LN(J35)-LN(Results_2025_01!J35))</f>
        <v>3.9740328649514822</v>
      </c>
      <c r="K103">
        <f>100*(LN(K35)-LN(Results_2025_01!K35))</f>
        <v>4.609110720026699</v>
      </c>
      <c r="L103">
        <f>100*(LN(L35)-LN(Results_2025_01!L35))</f>
        <v>-0.91429208326747613</v>
      </c>
      <c r="M103">
        <f>100*(LN(M35)-LN(Results_2025_01!M35))</f>
        <v>-0.53619431413842733</v>
      </c>
      <c r="N103">
        <f>100*(LN(N35)-LN(Results_2025_01!N35))</f>
        <v>-1.360565205577835</v>
      </c>
      <c r="O103">
        <f>100*(LN(O35)-LN(Results_2025_01!O35))</f>
        <v>0</v>
      </c>
      <c r="P103">
        <f>100*(LN(P35)-LN(Results_2025_01!P35))</f>
        <v>0.23501773449527974</v>
      </c>
      <c r="Q103">
        <f>100*(LN(Q35)-LN(Results_2025_01!Q35))</f>
        <v>0.32517049279778831</v>
      </c>
      <c r="R103">
        <f>100*(LN(R35)-LN(Results_2025_01!R35))</f>
        <v>2.0406421710644551</v>
      </c>
      <c r="S103">
        <f>100*(Results_2025_01!S35/Results_2025_01!R35)*(LN(S35)-LN(Results_2025_01!S35))</f>
        <v>1.8265066009506756</v>
      </c>
      <c r="T103">
        <f t="shared" si="2"/>
        <v>0.21413557011377948</v>
      </c>
    </row>
    <row r="104" spans="1:20" x14ac:dyDescent="0.35">
      <c r="A104" t="str">
        <f t="shared" si="1"/>
        <v>OH</v>
      </c>
      <c r="B104">
        <f>100*(LN(B36)-LN(Results_2025_01!B36))</f>
        <v>1.8319907022014803</v>
      </c>
      <c r="C104">
        <f>100*(LN(C36)-LN(Results_2025_01!C36))</f>
        <v>1.1702883710917433</v>
      </c>
      <c r="D104">
        <f>100*(LN(D36)-LN(Results_2025_01!D36))</f>
        <v>0.11370097870759821</v>
      </c>
      <c r="E104">
        <f>100*(LN(E36)-LN(Results_2025_01!E36))</f>
        <v>6.9679920637991444</v>
      </c>
      <c r="F104">
        <f>100*(LN(F36)-LN(Results_2025_01!F36))</f>
        <v>0.95390230467575776</v>
      </c>
      <c r="G104">
        <f>100*(LN(G36)-LN(Results_2025_01!G36))</f>
        <v>-1.4638870748120425</v>
      </c>
      <c r="H104">
        <f>100*(LN(H36)-LN(Results_2025_01!H36))</f>
        <v>2.6142803474421328</v>
      </c>
      <c r="I104">
        <f>100*(LN(I36)-LN(Results_2025_01!I36))</f>
        <v>-2.023432737096087</v>
      </c>
      <c r="J104">
        <f>100*(LN(J36)-LN(Results_2025_01!J36))</f>
        <v>4.2238556208184619</v>
      </c>
      <c r="K104">
        <f>100*(LN(K36)-LN(Results_2025_01!K36))</f>
        <v>3.4664267142444416</v>
      </c>
      <c r="L104">
        <f>100*(LN(L36)-LN(Results_2025_01!L36))</f>
        <v>-2.4567574094561451</v>
      </c>
      <c r="M104">
        <f>100*(LN(M36)-LN(Results_2025_01!M36))</f>
        <v>-1.7955156226422631</v>
      </c>
      <c r="N104">
        <f>100*(LN(N36)-LN(Results_2025_01!N36))</f>
        <v>-4.7055892610366357</v>
      </c>
      <c r="O104">
        <f>100*(LN(O36)-LN(Results_2025_01!O36))</f>
        <v>-0.84722336759792682</v>
      </c>
      <c r="P104">
        <f>100*(LN(P36)-LN(Results_2025_01!P36))</f>
        <v>-0.37704862626952718</v>
      </c>
      <c r="Q104">
        <f>100*(LN(Q36)-LN(Results_2025_01!Q36))</f>
        <v>-0.20985014465892959</v>
      </c>
      <c r="R104">
        <f>100*(LN(R36)-LN(Results_2025_01!R36))</f>
        <v>-1.8490269548365745E-2</v>
      </c>
      <c r="S104">
        <f>100*(Results_2025_01!S36/Results_2025_01!R36)*(LN(S36)-LN(Results_2025_01!S36))</f>
        <v>-0.29393840788447401</v>
      </c>
      <c r="T104">
        <f t="shared" si="2"/>
        <v>0.27544813833610826</v>
      </c>
    </row>
    <row r="105" spans="1:20" x14ac:dyDescent="0.35">
      <c r="A105" t="str">
        <f t="shared" si="1"/>
        <v>OK</v>
      </c>
      <c r="B105">
        <f>100*(LN(B37)-LN(Results_2025_01!B37))</f>
        <v>2.7374777810310391</v>
      </c>
      <c r="C105">
        <f>100*(LN(C37)-LN(Results_2025_01!C37))</f>
        <v>1.4738418948605059</v>
      </c>
      <c r="D105">
        <f>100*(LN(D37)-LN(Results_2025_01!D37))</f>
        <v>-0.18501392881624668</v>
      </c>
      <c r="E105">
        <f>100*(LN(E37)-LN(Results_2025_01!E37))</f>
        <v>9.2373320131015291</v>
      </c>
      <c r="F105">
        <f>100*(LN(F37)-LN(Results_2025_01!F37))</f>
        <v>2.3810648693718406</v>
      </c>
      <c r="G105">
        <f>100*(LN(G37)-LN(Results_2025_01!G37))</f>
        <v>-0.65717651632333229</v>
      </c>
      <c r="H105">
        <f>100*(LN(H37)-LN(Results_2025_01!H37))</f>
        <v>5.208316393209067</v>
      </c>
      <c r="I105">
        <f>100*(LN(I37)-LN(Results_2025_01!I37))</f>
        <v>-0.66445427186678785</v>
      </c>
      <c r="J105">
        <f>100*(LN(J37)-LN(Results_2025_01!J37))</f>
        <v>4.6266754901614249</v>
      </c>
      <c r="K105">
        <f>100*(LN(K37)-LN(Results_2025_01!K37))</f>
        <v>4.0945172151353404</v>
      </c>
      <c r="L105">
        <f>100*(LN(L37)-LN(Results_2025_01!L37))</f>
        <v>0.82276775417220449</v>
      </c>
      <c r="M105">
        <f>100*(LN(M37)-LN(Results_2025_01!M37))</f>
        <v>-4.13204321204379</v>
      </c>
      <c r="N105">
        <f>100*(LN(N37)-LN(Results_2025_01!N37))</f>
        <v>-1.5848192240023096</v>
      </c>
      <c r="O105">
        <f>100*(LN(O37)-LN(Results_2025_01!O37))</f>
        <v>0.36166404701880595</v>
      </c>
      <c r="P105">
        <f>100*(LN(P37)-LN(Results_2025_01!P37))</f>
        <v>4.521954164147246E-2</v>
      </c>
      <c r="Q105">
        <f>100*(LN(Q37)-LN(Results_2025_01!Q37))</f>
        <v>0.13360716538315387</v>
      </c>
      <c r="R105">
        <f>100*(LN(R37)-LN(Results_2025_01!R37))</f>
        <v>1.3138624081298289</v>
      </c>
      <c r="S105">
        <f>100*(Results_2025_01!S37/Results_2025_01!R37)*(LN(S37)-LN(Results_2025_01!S37))</f>
        <v>1.0538257247700327</v>
      </c>
      <c r="T105">
        <f t="shared" si="2"/>
        <v>0.26003668335979624</v>
      </c>
    </row>
    <row r="106" spans="1:20" x14ac:dyDescent="0.35">
      <c r="A106" t="str">
        <f t="shared" si="1"/>
        <v>OR</v>
      </c>
      <c r="B106">
        <f>100*(LN(B38)-LN(Results_2025_01!B38))</f>
        <v>-2.2536165022412291</v>
      </c>
      <c r="C106">
        <f>100*(LN(C38)-LN(Results_2025_01!C38))</f>
        <v>1.1834457647003305</v>
      </c>
      <c r="D106">
        <f>100*(LN(D38)-LN(Results_2025_01!D38))</f>
        <v>-0.41373662659616173</v>
      </c>
      <c r="E106">
        <f>100*(LN(E38)-LN(Results_2025_01!E38))</f>
        <v>7.6372978784574386</v>
      </c>
      <c r="F106">
        <f>100*(LN(F38)-LN(Results_2025_01!F38))</f>
        <v>3.2502861130407013</v>
      </c>
      <c r="G106">
        <f>100*(LN(G38)-LN(Results_2025_01!G38))</f>
        <v>-1.5142980102563541</v>
      </c>
      <c r="H106">
        <f>100*(LN(H38)-LN(Results_2025_01!H38))</f>
        <v>1.0752791776260651</v>
      </c>
      <c r="I106">
        <f>100*(LN(I38)-LN(Results_2025_01!I38))</f>
        <v>-10.398971352404907</v>
      </c>
      <c r="J106">
        <f>100*(LN(J38)-LN(Results_2025_01!J38))</f>
        <v>3.6203048663960402</v>
      </c>
      <c r="K106">
        <f>100*(LN(K38)-LN(Results_2025_01!K38))</f>
        <v>1.0131798930407498</v>
      </c>
      <c r="L106">
        <f>100*(LN(L38)-LN(Results_2025_01!L38))</f>
        <v>-7.1887229513315276</v>
      </c>
      <c r="M106">
        <f>100*(LN(M38)-LN(Results_2025_01!M38))</f>
        <v>-1.5080734660466</v>
      </c>
      <c r="N106">
        <f>100*(LN(N38)-LN(Results_2025_01!N38))</f>
        <v>-13.219716961138595</v>
      </c>
      <c r="O106">
        <f>100*(LN(O38)-LN(Results_2025_01!O38))</f>
        <v>-1.2578782206860595</v>
      </c>
      <c r="P106">
        <f>100*(LN(P38)-LN(Results_2025_01!P38))</f>
        <v>-0.38543227248828416</v>
      </c>
      <c r="Q106">
        <f>100*(LN(Q38)-LN(Results_2025_01!Q38))</f>
        <v>-0.43800407502896377</v>
      </c>
      <c r="R106">
        <f>100*(LN(R38)-LN(Results_2025_01!R38))</f>
        <v>-0.53995117363871969</v>
      </c>
      <c r="S106">
        <f>100*(Results_2025_01!S38/Results_2025_01!R38)*(LN(S38)-LN(Results_2025_01!S38))</f>
        <v>-0.79810546537955929</v>
      </c>
      <c r="T106">
        <f t="shared" si="2"/>
        <v>0.25815429174083959</v>
      </c>
    </row>
    <row r="107" spans="1:20" x14ac:dyDescent="0.35">
      <c r="A107" t="str">
        <f t="shared" si="1"/>
        <v>PA</v>
      </c>
      <c r="B107">
        <f>100*(LN(B39)-LN(Results_2025_01!B39))</f>
        <v>0.3084835351209847</v>
      </c>
      <c r="C107">
        <f>100*(LN(C39)-LN(Results_2025_01!C39))</f>
        <v>-3.4796038553727371</v>
      </c>
      <c r="D107">
        <f>100*(LN(D39)-LN(Results_2025_01!D39))</f>
        <v>-2.6585208376495473</v>
      </c>
      <c r="E107">
        <f>100*(LN(E39)-LN(Results_2025_01!E39))</f>
        <v>5.1475427162847254</v>
      </c>
      <c r="F107">
        <f>100*(LN(F39)-LN(Results_2025_01!F39))</f>
        <v>0.78585866125209236</v>
      </c>
      <c r="G107">
        <f>100*(LN(G39)-LN(Results_2025_01!G39))</f>
        <v>-1.3986241974739855</v>
      </c>
      <c r="H107">
        <f>100*(LN(H39)-LN(Results_2025_01!H39))</f>
        <v>-1.6300954954122204</v>
      </c>
      <c r="I107">
        <f>100*(LN(I39)-LN(Results_2025_01!I39))</f>
        <v>-4.9904197213388457</v>
      </c>
      <c r="J107">
        <f>100*(LN(J39)-LN(Results_2025_01!J39))</f>
        <v>2.9013821190716271</v>
      </c>
      <c r="K107">
        <f>100*(LN(K39)-LN(Results_2025_01!K39))</f>
        <v>2.1466912490113899</v>
      </c>
      <c r="L107">
        <f>100*(LN(L39)-LN(Results_2025_01!L39))</f>
        <v>-2.8053499186176722</v>
      </c>
      <c r="M107">
        <f>100*(LN(M39)-LN(Results_2025_01!M39))</f>
        <v>-3.1880731851289923</v>
      </c>
      <c r="N107">
        <f>100*(LN(N39)-LN(Results_2025_01!N39))</f>
        <v>-3.8508208669984612</v>
      </c>
      <c r="O107">
        <f>100*(LN(O39)-LN(Results_2025_01!O39))</f>
        <v>-1.4911383151481772</v>
      </c>
      <c r="P107">
        <f>100*(LN(P39)-LN(Results_2025_01!P39))</f>
        <v>-0.68665557392426635</v>
      </c>
      <c r="Q107">
        <f>100*(LN(Q39)-LN(Results_2025_01!Q39))</f>
        <v>-0.58315144525957763</v>
      </c>
      <c r="R107">
        <f>100*(LN(R39)-LN(Results_2025_01!R39))</f>
        <v>-0.77223701851867332</v>
      </c>
      <c r="S107">
        <f>100*(Results_2025_01!S39/Results_2025_01!R39)*(LN(S39)-LN(Results_2025_01!S39))</f>
        <v>-1.0549320206905639</v>
      </c>
      <c r="T107">
        <f t="shared" si="2"/>
        <v>0.28269500217189059</v>
      </c>
    </row>
    <row r="108" spans="1:20" x14ac:dyDescent="0.35">
      <c r="A108" t="str">
        <f t="shared" si="1"/>
        <v>RI</v>
      </c>
      <c r="B108">
        <f>100*(LN(B40)-LN(Results_2025_01!B40))</f>
        <v>0</v>
      </c>
      <c r="C108">
        <f>100*(LN(C40)-LN(Results_2025_01!C40))</f>
        <v>0</v>
      </c>
      <c r="D108">
        <f>100*(LN(D40)-LN(Results_2025_01!D40))</f>
        <v>-4.5256591588120898</v>
      </c>
      <c r="E108">
        <f>100*(LN(E40)-LN(Results_2025_01!E40))</f>
        <v>8.961215868968786</v>
      </c>
      <c r="F108">
        <f>100*(LN(F40)-LN(Results_2025_01!F40))</f>
        <v>0</v>
      </c>
      <c r="G108">
        <f>100*(LN(G40)-LN(Results_2025_01!G40))</f>
        <v>-1.0471299867296224</v>
      </c>
      <c r="H108">
        <f>100*(LN(H40)-LN(Results_2025_01!H40))</f>
        <v>2.6811257450656711</v>
      </c>
      <c r="I108">
        <f>100*(LN(I40)-LN(Results_2025_01!I40))</f>
        <v>-3.5506688456909075</v>
      </c>
      <c r="J108">
        <f>100*(LN(J40)-LN(Results_2025_01!J40))</f>
        <v>0</v>
      </c>
      <c r="K108">
        <f>100*(LN(K40)-LN(Results_2025_01!K40))</f>
        <v>2.3361349913173513</v>
      </c>
      <c r="L108">
        <f>100*(LN(L40)-LN(Results_2025_01!L40))</f>
        <v>-4.08219945202557</v>
      </c>
      <c r="M108">
        <f>100*(LN(M40)-LN(Results_2025_01!M40))</f>
        <v>-1.0810916104215806</v>
      </c>
      <c r="N108">
        <f>100*(LN(N40)-LN(Results_2025_01!N40))</f>
        <v>-4.3399315534555782</v>
      </c>
      <c r="O108">
        <f>100*(LN(O40)-LN(Results_2025_01!O40))</f>
        <v>-1.452810056290943</v>
      </c>
      <c r="P108">
        <f>100*(LN(P40)-LN(Results_2025_01!P40))</f>
        <v>-0.41595824769427026</v>
      </c>
      <c r="Q108">
        <f>100*(LN(Q40)-LN(Results_2025_01!Q40))</f>
        <v>-0.64251248304643127</v>
      </c>
      <c r="R108">
        <f>100*(LN(R40)-LN(Results_2025_01!R40))</f>
        <v>-0.84344200592916252</v>
      </c>
      <c r="S108">
        <f>100*(Results_2025_01!S40/Results_2025_01!R40)*(LN(S40)-LN(Results_2025_01!S40))</f>
        <v>-1.1615919265479258</v>
      </c>
      <c r="T108">
        <f t="shared" si="2"/>
        <v>0.31814992061876324</v>
      </c>
    </row>
    <row r="109" spans="1:20" x14ac:dyDescent="0.35">
      <c r="A109" t="str">
        <f t="shared" si="1"/>
        <v>SC</v>
      </c>
      <c r="B109">
        <f>100*(LN(B41)-LN(Results_2025_01!B41))</f>
        <v>-1.5949301407676586</v>
      </c>
      <c r="C109">
        <f>100*(LN(C41)-LN(Results_2025_01!C41))</f>
        <v>1.1049836186584727</v>
      </c>
      <c r="D109">
        <f>100*(LN(D41)-LN(Results_2025_01!D41))</f>
        <v>-4.9138960824521405</v>
      </c>
      <c r="E109">
        <f>100*(LN(E41)-LN(Results_2025_01!E41))</f>
        <v>8.2938051601994189</v>
      </c>
      <c r="F109">
        <f>100*(LN(F41)-LN(Results_2025_01!F41))</f>
        <v>-0.64935293105481406</v>
      </c>
      <c r="G109">
        <f>100*(LN(G41)-LN(Results_2025_01!G41))</f>
        <v>-2.8039220064393078</v>
      </c>
      <c r="H109">
        <f>100*(LN(H41)-LN(Results_2025_01!H41))</f>
        <v>-0.29688294938026161</v>
      </c>
      <c r="I109">
        <f>100*(LN(I41)-LN(Results_2025_01!I41))</f>
        <v>-4.7799901668966527</v>
      </c>
      <c r="J109">
        <f>100*(LN(J41)-LN(Results_2025_01!J41))</f>
        <v>1.0025146619378589</v>
      </c>
      <c r="K109">
        <f>100*(LN(K41)-LN(Results_2025_01!K41))</f>
        <v>1.6266972463871099</v>
      </c>
      <c r="L109">
        <f>100*(LN(L41)-LN(Results_2025_01!L41))</f>
        <v>-8.262219657086689</v>
      </c>
      <c r="M109">
        <f>100*(LN(M41)-LN(Results_2025_01!M41))</f>
        <v>-2.9694652639115304</v>
      </c>
      <c r="N109">
        <f>100*(LN(N41)-LN(Results_2025_01!N41))</f>
        <v>-15.449156955273402</v>
      </c>
      <c r="O109">
        <f>100*(LN(O41)-LN(Results_2025_01!O41))</f>
        <v>-0.936044275956327</v>
      </c>
      <c r="P109">
        <f>100*(LN(P41)-LN(Results_2025_01!P41))</f>
        <v>-0.51033537655058581</v>
      </c>
      <c r="Q109">
        <f>100*(LN(Q41)-LN(Results_2025_01!Q41))</f>
        <v>-0.54235444213350803</v>
      </c>
      <c r="R109">
        <f>100*(LN(R41)-LN(Results_2025_01!R41))</f>
        <v>-0.68038762307853773</v>
      </c>
      <c r="S109">
        <f>100*(Results_2025_01!S41/Results_2025_01!R41)*(LN(S41)-LN(Results_2025_01!S41))</f>
        <v>-1.0641225819674986</v>
      </c>
      <c r="T109">
        <f t="shared" si="2"/>
        <v>0.38373495888896092</v>
      </c>
    </row>
    <row r="110" spans="1:20" x14ac:dyDescent="0.35">
      <c r="A110" t="str">
        <f t="shared" si="1"/>
        <v>SD</v>
      </c>
      <c r="B110">
        <f>100*(LN(B42)-LN(Results_2025_01!B42))</f>
        <v>3.4611833811066361</v>
      </c>
      <c r="C110">
        <f>100*(LN(C42)-LN(Results_2025_01!C42))</f>
        <v>1.0471299867294448</v>
      </c>
      <c r="D110">
        <f>100*(LN(D42)-LN(Results_2025_01!D42))</f>
        <v>-2.5135973271542156</v>
      </c>
      <c r="E110">
        <f>100*(LN(E42)-LN(Results_2025_01!E42))</f>
        <v>7.1458963982145463</v>
      </c>
      <c r="F110">
        <f>100*(LN(F42)-LN(Results_2025_01!F42))</f>
        <v>3.4486176071169439</v>
      </c>
      <c r="G110">
        <f>100*(LN(G42)-LN(Results_2025_01!G42))</f>
        <v>0</v>
      </c>
      <c r="H110">
        <f>100*(LN(H42)-LN(Results_2025_01!H42))</f>
        <v>3.846628082779624</v>
      </c>
      <c r="I110">
        <f>100*(LN(I42)-LN(Results_2025_01!I42))</f>
        <v>0</v>
      </c>
      <c r="J110">
        <f>100*(LN(J42)-LN(Results_2025_01!J42))</f>
        <v>3.8915416249674095</v>
      </c>
      <c r="K110">
        <f>100*(LN(K42)-LN(Results_2025_01!K42))</f>
        <v>5.9982704601710068</v>
      </c>
      <c r="L110">
        <f>100*(LN(L42)-LN(Results_2025_01!L42))</f>
        <v>1.6287004974698149</v>
      </c>
      <c r="M110">
        <f>100*(LN(M42)-LN(Results_2025_01!M42))</f>
        <v>0.23501773449545738</v>
      </c>
      <c r="N110">
        <f>100*(LN(N42)-LN(Results_2025_01!N42))</f>
        <v>-0.6968669316092857</v>
      </c>
      <c r="O110">
        <f>100*(LN(O42)-LN(Results_2025_01!O42))</f>
        <v>1.3857034661425516</v>
      </c>
      <c r="P110">
        <f>100*(LN(P42)-LN(Results_2025_01!P42))</f>
        <v>2.9941614076633982E-2</v>
      </c>
      <c r="Q110">
        <f>100*(LN(Q42)-LN(Results_2025_01!Q42))</f>
        <v>5.6860182347229227E-2</v>
      </c>
      <c r="R110">
        <f>100*(LN(R42)-LN(Results_2025_01!R42))</f>
        <v>1.0092101091107253</v>
      </c>
      <c r="S110">
        <f>100*(Results_2025_01!S42/Results_2025_01!R42)*(LN(S42)-LN(Results_2025_01!S42))</f>
        <v>0.74304929031490397</v>
      </c>
      <c r="T110">
        <f t="shared" si="2"/>
        <v>0.26616081879582132</v>
      </c>
    </row>
    <row r="111" spans="1:20" x14ac:dyDescent="0.35">
      <c r="A111" t="str">
        <f t="shared" si="1"/>
        <v>TN</v>
      </c>
      <c r="B111">
        <f>100*(LN(B43)-LN(Results_2025_01!B43))</f>
        <v>0.67950431328291927</v>
      </c>
      <c r="C111">
        <f>100*(LN(C43)-LN(Results_2025_01!C43))</f>
        <v>0.550965581096996</v>
      </c>
      <c r="D111">
        <f>100*(LN(D43)-LN(Results_2025_01!D43))</f>
        <v>-2.1205734122949238</v>
      </c>
      <c r="E111">
        <f>100*(LN(E43)-LN(Results_2025_01!E43))</f>
        <v>6.4860634202041467</v>
      </c>
      <c r="F111">
        <f>100*(LN(F43)-LN(Results_2025_01!F43))</f>
        <v>0</v>
      </c>
      <c r="G111">
        <f>100*(LN(G43)-LN(Results_2025_01!G43))</f>
        <v>-1.4210644823675622</v>
      </c>
      <c r="H111">
        <f>100*(LN(H43)-LN(Results_2025_01!H43))</f>
        <v>1.3928942936773936</v>
      </c>
      <c r="I111">
        <f>100*(LN(I43)-LN(Results_2025_01!I43))</f>
        <v>-4.5725734417599639</v>
      </c>
      <c r="J111">
        <f>100*(LN(J43)-LN(Results_2025_01!J43))</f>
        <v>3.489793985127676</v>
      </c>
      <c r="K111">
        <f>100*(LN(K43)-LN(Results_2025_01!K43))</f>
        <v>2.0803127629763551</v>
      </c>
      <c r="L111">
        <f>100*(LN(L43)-LN(Results_2025_01!L43))</f>
        <v>-2.7411704689759731</v>
      </c>
      <c r="M111">
        <f>100*(LN(M43)-LN(Results_2025_01!M43))</f>
        <v>-9.6825762172674246</v>
      </c>
      <c r="N111">
        <f>100*(LN(N43)-LN(Results_2025_01!N43))</f>
        <v>-1.1660557773623736</v>
      </c>
      <c r="O111">
        <f>100*(LN(O43)-LN(Results_2025_01!O43))</f>
        <v>-6.1861378374292286</v>
      </c>
      <c r="P111">
        <f>100*(LN(P43)-LN(Results_2025_01!P43))</f>
        <v>-0.49459907006550452</v>
      </c>
      <c r="Q111">
        <f>100*(LN(Q43)-LN(Results_2025_01!Q43))</f>
        <v>-0.48545974805946912</v>
      </c>
      <c r="R111">
        <f>100*(LN(R43)-LN(Results_2025_01!R43))</f>
        <v>-0.73682555160026197</v>
      </c>
      <c r="S111">
        <f>100*(Results_2025_01!S43/Results_2025_01!R43)*(LN(S43)-LN(Results_2025_01!S43))</f>
        <v>-1.0407033818732898</v>
      </c>
      <c r="T111">
        <f t="shared" si="2"/>
        <v>0.30387783027302784</v>
      </c>
    </row>
    <row r="112" spans="1:20" x14ac:dyDescent="0.35">
      <c r="A112" t="str">
        <f t="shared" si="1"/>
        <v>TX</v>
      </c>
      <c r="B112">
        <f>100*(LN(B44)-LN(Results_2025_01!B44))</f>
        <v>0.14580804527337676</v>
      </c>
      <c r="C112">
        <f>100*(LN(C44)-LN(Results_2025_01!C44))</f>
        <v>0.1034715310470169</v>
      </c>
      <c r="D112">
        <f>100*(LN(D44)-LN(Results_2025_01!D44))</f>
        <v>-1.1306787123334772</v>
      </c>
      <c r="E112">
        <f>100*(LN(E44)-LN(Results_2025_01!E44))</f>
        <v>6.4357868982803268</v>
      </c>
      <c r="F112">
        <f>100*(LN(F44)-LN(Results_2025_01!F44))</f>
        <v>1.1874609420713611</v>
      </c>
      <c r="G112">
        <f>100*(LN(G44)-LN(Results_2025_01!G44))</f>
        <v>-4.2513213936222982</v>
      </c>
      <c r="H112">
        <f>100*(LN(H44)-LN(Results_2025_01!H44))</f>
        <v>-5.1760638201676201</v>
      </c>
      <c r="I112">
        <f>100*(LN(I44)-LN(Results_2025_01!I44))</f>
        <v>-4.1147348345406343</v>
      </c>
      <c r="J112">
        <f>100*(LN(J44)-LN(Results_2025_01!J44))</f>
        <v>3.5519238736466008</v>
      </c>
      <c r="K112">
        <f>100*(LN(K44)-LN(Results_2025_01!K44))</f>
        <v>0.74129323891245491</v>
      </c>
      <c r="L112">
        <f>100*(LN(L44)-LN(Results_2025_01!L44))</f>
        <v>-5.1944928927188272</v>
      </c>
      <c r="M112">
        <f>100*(LN(M44)-LN(Results_2025_01!M44))</f>
        <v>-3.8844241602960849</v>
      </c>
      <c r="N112">
        <f>100*(LN(N44)-LN(Results_2025_01!N44))</f>
        <v>-4.8070963657677268</v>
      </c>
      <c r="O112">
        <f>100*(LN(O44)-LN(Results_2025_01!O44))</f>
        <v>-2.34331880148968</v>
      </c>
      <c r="P112">
        <f>100*(LN(P44)-LN(Results_2025_01!P44))</f>
        <v>-0.40441424995929509</v>
      </c>
      <c r="Q112">
        <f>100*(LN(Q44)-LN(Results_2025_01!Q44))</f>
        <v>-0.26722983522597943</v>
      </c>
      <c r="R112">
        <f>100*(LN(R44)-LN(Results_2025_01!R44))</f>
        <v>-0.26156594989972248</v>
      </c>
      <c r="S112">
        <f>100*(Results_2025_01!S44/Results_2025_01!R44)*(LN(S44)-LN(Results_2025_01!S44))</f>
        <v>-0.52883230237610235</v>
      </c>
      <c r="T112">
        <f t="shared" si="2"/>
        <v>0.26726635247637986</v>
      </c>
    </row>
    <row r="113" spans="1:20" x14ac:dyDescent="0.35">
      <c r="A113" t="str">
        <f t="shared" si="1"/>
        <v>UT</v>
      </c>
      <c r="B113">
        <f>100*(LN(B45)-LN(Results_2025_01!B45))</f>
        <v>2.2858138076051304</v>
      </c>
      <c r="C113">
        <f>100*(LN(C45)-LN(Results_2025_01!C45))</f>
        <v>1.1501724239010969</v>
      </c>
      <c r="D113">
        <f>100*(LN(D45)-LN(Results_2025_01!D45))</f>
        <v>-0.60882988672545935</v>
      </c>
      <c r="E113">
        <f>100*(LN(E45)-LN(Results_2025_01!E45))</f>
        <v>8.4083117210541403</v>
      </c>
      <c r="F113">
        <f>100*(LN(F45)-LN(Results_2025_01!F45))</f>
        <v>0</v>
      </c>
      <c r="G113">
        <f>100*(LN(G45)-LN(Results_2025_01!G45))</f>
        <v>-0.15372793188870304</v>
      </c>
      <c r="H113">
        <f>100*(LN(H45)-LN(Results_2025_01!H45))</f>
        <v>2.1212916639193224</v>
      </c>
      <c r="I113">
        <f>100*(LN(I45)-LN(Results_2025_01!I45))</f>
        <v>-0.85397615481337397</v>
      </c>
      <c r="J113">
        <f>100*(LN(J45)-LN(Results_2025_01!J45))</f>
        <v>4.4206092504495587</v>
      </c>
      <c r="K113">
        <f>100*(LN(K45)-LN(Results_2025_01!K45))</f>
        <v>-4.9341971351910985</v>
      </c>
      <c r="L113">
        <f>100*(LN(L45)-LN(Results_2025_01!L45))</f>
        <v>-0.84866138773183053</v>
      </c>
      <c r="M113">
        <f>100*(LN(M45)-LN(Results_2025_01!M45))</f>
        <v>-3.4802932488135596</v>
      </c>
      <c r="N113">
        <f>100*(LN(N45)-LN(Results_2025_01!N45))</f>
        <v>-1.3571031011949231</v>
      </c>
      <c r="O113">
        <f>100*(LN(O45)-LN(Results_2025_01!O45))</f>
        <v>0</v>
      </c>
      <c r="P113">
        <f>100*(LN(P45)-LN(Results_2025_01!P45))</f>
        <v>-0.23662339613661487</v>
      </c>
      <c r="Q113">
        <f>100*(LN(Q45)-LN(Results_2025_01!Q45))</f>
        <v>-0.23248221448497475</v>
      </c>
      <c r="R113">
        <f>100*(LN(R45)-LN(Results_2025_01!R45))</f>
        <v>-0.15179884511820063</v>
      </c>
      <c r="S113">
        <f>100*(Results_2025_01!S45/Results_2025_01!R45)*(LN(S45)-LN(Results_2025_01!S45))</f>
        <v>-0.44593394103425893</v>
      </c>
      <c r="T113">
        <f t="shared" si="2"/>
        <v>0.2941350959160583</v>
      </c>
    </row>
    <row r="114" spans="1:20" x14ac:dyDescent="0.35">
      <c r="A114" t="str">
        <f t="shared" si="1"/>
        <v>VT</v>
      </c>
      <c r="B114">
        <f>100*(LN(B46)-LN(Results_2025_01!B46))</f>
        <v>0.97561749453642932</v>
      </c>
      <c r="C114">
        <f>100*(LN(C46)-LN(Results_2025_01!C46))</f>
        <v>1.1696039763190669</v>
      </c>
      <c r="D114">
        <f>100*(LN(D46)-LN(Results_2025_01!D46))</f>
        <v>-3.5401927050914495</v>
      </c>
      <c r="E114">
        <f>100*(LN(E46)-LN(Results_2025_01!E46))</f>
        <v>8.0042707673536384</v>
      </c>
      <c r="F114">
        <f>100*(LN(F46)-LN(Results_2025_01!F46))</f>
        <v>0</v>
      </c>
      <c r="G114">
        <f>100*(LN(G46)-LN(Results_2025_01!G46))</f>
        <v>-0.98522964430127757</v>
      </c>
      <c r="H114">
        <f>100*(LN(H46)-LN(Results_2025_01!H46))</f>
        <v>6.9795761935541378</v>
      </c>
      <c r="I114">
        <f>100*(LN(I46)-LN(Results_2025_01!I46))</f>
        <v>-1.1976191046715101</v>
      </c>
      <c r="J114">
        <f>100*(LN(J46)-LN(Results_2025_01!J46))</f>
        <v>8.4083117210541403</v>
      </c>
      <c r="K114">
        <f>100*(LN(K46)-LN(Results_2025_01!K46))</f>
        <v>3.90021578032691</v>
      </c>
      <c r="L114">
        <f>100*(LN(L46)-LN(Results_2025_01!L46))</f>
        <v>-0.54200674693394291</v>
      </c>
      <c r="M114">
        <f>100*(LN(M46)-LN(Results_2025_01!M46))</f>
        <v>-4.0166041725335333</v>
      </c>
      <c r="N114">
        <f>100*(LN(N46)-LN(Results_2025_01!N46))</f>
        <v>-2.247285585205816</v>
      </c>
      <c r="O114">
        <f>100*(LN(O46)-LN(Results_2025_01!O46))</f>
        <v>-11.466290832014003</v>
      </c>
      <c r="P114">
        <f>100*(LN(P46)-LN(Results_2025_01!P46))</f>
        <v>-4.2698548898023603E-2</v>
      </c>
      <c r="Q114">
        <f>100*(LN(Q46)-LN(Results_2025_01!Q46))</f>
        <v>-0.28348707858469879</v>
      </c>
      <c r="R114">
        <f>100*(LN(R46)-LN(Results_2025_01!R46))</f>
        <v>-0.33389012655149486</v>
      </c>
      <c r="S114">
        <f>100*(Results_2025_01!S46/Results_2025_01!R46)*(LN(S46)-LN(Results_2025_01!S46))</f>
        <v>-0.66890523958754255</v>
      </c>
      <c r="T114">
        <f t="shared" si="2"/>
        <v>0.3350151130360477</v>
      </c>
    </row>
    <row r="115" spans="1:20" x14ac:dyDescent="0.35">
      <c r="A115" t="str">
        <f t="shared" si="1"/>
        <v>VA</v>
      </c>
      <c r="B115">
        <f>100*(LN(B47)-LN(Results_2025_01!B47))</f>
        <v>-0.7692345623155461</v>
      </c>
      <c r="C115">
        <f>100*(LN(C47)-LN(Results_2025_01!C47))</f>
        <v>0.70299059282579179</v>
      </c>
      <c r="D115">
        <f>100*(LN(D47)-LN(Results_2025_01!D47))</f>
        <v>-4.5824397793262861</v>
      </c>
      <c r="E115">
        <f>100*(LN(E47)-LN(Results_2025_01!E47))</f>
        <v>8.0381518450961309</v>
      </c>
      <c r="F115">
        <f>100*(LN(F47)-LN(Results_2025_01!F47))</f>
        <v>-0.65574005461588314</v>
      </c>
      <c r="G115">
        <f>100*(LN(G47)-LN(Results_2025_01!G47))</f>
        <v>-1.9853910662430252</v>
      </c>
      <c r="H115">
        <f>100*(LN(H47)-LN(Results_2025_01!H47))</f>
        <v>3.4599056538937134</v>
      </c>
      <c r="I115">
        <f>100*(LN(I47)-LN(Results_2025_01!I47))</f>
        <v>-3.0664981058691865</v>
      </c>
      <c r="J115">
        <f>100*(LN(J47)-LN(Results_2025_01!J47))</f>
        <v>3.2141209211797417</v>
      </c>
      <c r="K115">
        <f>100*(LN(K47)-LN(Results_2025_01!K47))</f>
        <v>3.4794762490673037</v>
      </c>
      <c r="L115">
        <f>100*(LN(L47)-LN(Results_2025_01!L47))</f>
        <v>-2.316128935726347</v>
      </c>
      <c r="M115">
        <f>100*(LN(M47)-LN(Results_2025_01!M47))</f>
        <v>-2.2971513885652328</v>
      </c>
      <c r="N115">
        <f>100*(LN(N47)-LN(Results_2025_01!N47))</f>
        <v>-3.3690376678014999</v>
      </c>
      <c r="O115">
        <f>100*(LN(O47)-LN(Results_2025_01!O47))</f>
        <v>-1.4598799421152719</v>
      </c>
      <c r="P115">
        <f>100*(LN(P47)-LN(Results_2025_01!P47))</f>
        <v>-0.55536130551105956</v>
      </c>
      <c r="Q115">
        <f>100*(LN(Q47)-LN(Results_2025_01!Q47))</f>
        <v>-0.59806656733689678</v>
      </c>
      <c r="R115">
        <f>100*(LN(R47)-LN(Results_2025_01!R47))</f>
        <v>-1.0693603039112709</v>
      </c>
      <c r="S115">
        <f>100*(Results_2025_01!S47/Results_2025_01!R47)*(LN(S47)-LN(Results_2025_01!S47))</f>
        <v>-1.3126919480359653</v>
      </c>
      <c r="T115">
        <f t="shared" si="2"/>
        <v>0.24333164412469444</v>
      </c>
    </row>
    <row r="116" spans="1:20" x14ac:dyDescent="0.35">
      <c r="A116" t="str">
        <f t="shared" si="1"/>
        <v>WA</v>
      </c>
      <c r="B116">
        <f>100*(LN(B48)-LN(Results_2025_01!B48))</f>
        <v>-9.6840569259116549</v>
      </c>
      <c r="C116">
        <f>100*(LN(C48)-LN(Results_2025_01!C48))</f>
        <v>-5.4435206555016435</v>
      </c>
      <c r="D116">
        <f>100*(LN(D48)-LN(Results_2025_01!D48))</f>
        <v>-1.8221297270025971</v>
      </c>
      <c r="E116">
        <f>100*(LN(E48)-LN(Results_2025_01!E48))</f>
        <v>7.3025135014889386</v>
      </c>
      <c r="F116">
        <f>100*(LN(F48)-LN(Results_2025_01!F48))</f>
        <v>1.8657257604543176</v>
      </c>
      <c r="G116">
        <f>100*(LN(G48)-LN(Results_2025_01!G48))</f>
        <v>-1.262208380974883</v>
      </c>
      <c r="H116">
        <f>100*(LN(H48)-LN(Results_2025_01!H48))</f>
        <v>-3.1689510956983469</v>
      </c>
      <c r="I116">
        <f>100*(LN(I48)-LN(Results_2025_01!I48))</f>
        <v>-1.8215439891340779</v>
      </c>
      <c r="J116">
        <f>100*(LN(J48)-LN(Results_2025_01!J48))</f>
        <v>1.9048194970693544</v>
      </c>
      <c r="K116">
        <f>100*(LN(K48)-LN(Results_2025_01!K48))</f>
        <v>1.2938185871899321</v>
      </c>
      <c r="L116">
        <f>100*(LN(L48)-LN(Results_2025_01!L48))</f>
        <v>-2.4065332489247027</v>
      </c>
      <c r="M116">
        <f>100*(LN(M48)-LN(Results_2025_01!M48))</f>
        <v>-2.8368436212661052</v>
      </c>
      <c r="N116">
        <f>100*(LN(N48)-LN(Results_2025_01!N48))</f>
        <v>-13.328731002062</v>
      </c>
      <c r="O116">
        <f>100*(LN(O48)-LN(Results_2025_01!O48))</f>
        <v>-2.6589454189240413</v>
      </c>
      <c r="P116">
        <f>100*(LN(P48)-LN(Results_2025_01!P48))</f>
        <v>-0.70413211011830512</v>
      </c>
      <c r="Q116">
        <f>100*(LN(Q48)-LN(Results_2025_01!Q48))</f>
        <v>-0.9880091938643254</v>
      </c>
      <c r="R116">
        <f>100*(LN(R48)-LN(Results_2025_01!R48))</f>
        <v>-2.2355912744748352</v>
      </c>
      <c r="S116">
        <f>100*(Results_2025_01!S48/Results_2025_01!R48)*(LN(S48)-LN(Results_2025_01!S48))</f>
        <v>-2.4730495464584084</v>
      </c>
      <c r="T116">
        <f t="shared" si="2"/>
        <v>0.23745827198357317</v>
      </c>
    </row>
    <row r="117" spans="1:20" x14ac:dyDescent="0.35">
      <c r="A117" t="str">
        <f t="shared" si="1"/>
        <v>WV</v>
      </c>
      <c r="B117">
        <f>100*(LN(B49)-LN(Results_2025_01!B49))</f>
        <v>5.1959738930710486</v>
      </c>
      <c r="C117">
        <f>100*(LN(C49)-LN(Results_2025_01!C49))</f>
        <v>0.79661860161319709</v>
      </c>
      <c r="D117">
        <f>100*(LN(D49)-LN(Results_2025_01!D49))</f>
        <v>0</v>
      </c>
      <c r="E117">
        <f>100*(LN(E49)-LN(Results_2025_01!E49))</f>
        <v>15.415067982725894</v>
      </c>
      <c r="F117">
        <f>100*(LN(F49)-LN(Results_2025_01!F49))</f>
        <v>3.1416196233379878</v>
      </c>
      <c r="G117">
        <f>100*(LN(G49)-LN(Results_2025_01!G49))</f>
        <v>0</v>
      </c>
      <c r="H117">
        <f>100*(LN(H49)-LN(Results_2025_01!H49))</f>
        <v>6.4633357308157002</v>
      </c>
      <c r="I117">
        <f>100*(LN(I49)-LN(Results_2025_01!I49))</f>
        <v>-1.054273330921518</v>
      </c>
      <c r="J117">
        <f>100*(LN(J49)-LN(Results_2025_01!J49))</f>
        <v>6.0624621816435464</v>
      </c>
      <c r="K117">
        <f>100*(LN(K49)-LN(Results_2025_01!K49))</f>
        <v>4.3788089781392259</v>
      </c>
      <c r="L117">
        <f>100*(LN(L49)-LN(Results_2025_01!L49))</f>
        <v>-0.71174677688645716</v>
      </c>
      <c r="M117">
        <f>100*(LN(M49)-LN(Results_2025_01!M49))</f>
        <v>-2.3981964686484503</v>
      </c>
      <c r="N117">
        <f>100*(LN(N49)-LN(Results_2025_01!N49))</f>
        <v>-5.6972280754255422</v>
      </c>
      <c r="O117">
        <f>100*(LN(O49)-LN(Results_2025_01!O49))</f>
        <v>-1.7241806434507012</v>
      </c>
      <c r="P117">
        <f>100*(LN(P49)-LN(Results_2025_01!P49))</f>
        <v>4.4281097123644031E-2</v>
      </c>
      <c r="Q117">
        <f>100*(LN(Q49)-LN(Results_2025_01!Q49))</f>
        <v>-1.1020498137703783E-2</v>
      </c>
      <c r="R117">
        <f>100*(LN(R49)-LN(Results_2025_01!R49))</f>
        <v>0.9287992466470385</v>
      </c>
      <c r="S117">
        <f>100*(Results_2025_01!S49/Results_2025_01!R49)*(LN(S49)-LN(Results_2025_01!S49))</f>
        <v>0.62015270578258042</v>
      </c>
      <c r="T117">
        <f t="shared" si="2"/>
        <v>0.30864654086445809</v>
      </c>
    </row>
    <row r="118" spans="1:20" x14ac:dyDescent="0.35">
      <c r="A118" t="str">
        <f t="shared" si="1"/>
        <v>WI</v>
      </c>
      <c r="B118">
        <f>100*(LN(B50)-LN(Results_2025_01!B50))</f>
        <v>2.1186020003394646</v>
      </c>
      <c r="C118">
        <f>100*(LN(C50)-LN(Results_2025_01!C50))</f>
        <v>0.84034107963795179</v>
      </c>
      <c r="D118">
        <f>100*(LN(D50)-LN(Results_2025_01!D50))</f>
        <v>-0.41455609807705684</v>
      </c>
      <c r="E118">
        <f>100*(LN(E50)-LN(Results_2025_01!E50))</f>
        <v>7.7358142302868416</v>
      </c>
      <c r="F118">
        <f>100*(LN(F50)-LN(Results_2025_01!F50))</f>
        <v>2.9800627679303915</v>
      </c>
      <c r="G118">
        <f>100*(LN(G50)-LN(Results_2025_01!G50))</f>
        <v>-0.6053666331954588</v>
      </c>
      <c r="H118">
        <f>100*(LN(H50)-LN(Results_2025_01!H50))</f>
        <v>3.0848632072480342</v>
      </c>
      <c r="I118">
        <f>100*(LN(I50)-LN(Results_2025_01!I50))</f>
        <v>-0.55677799512334758</v>
      </c>
      <c r="J118">
        <f>100*(LN(J50)-LN(Results_2025_01!J50))</f>
        <v>5.3458578524766764</v>
      </c>
      <c r="K118">
        <f>100*(LN(K50)-LN(Results_2025_01!K50))</f>
        <v>4.2216076236433864</v>
      </c>
      <c r="L118">
        <f>100*(LN(L50)-LN(Results_2025_01!L50))</f>
        <v>-1.3882008565385462</v>
      </c>
      <c r="M118">
        <f>100*(LN(M50)-LN(Results_2025_01!M50))</f>
        <v>-2.2786384620891553</v>
      </c>
      <c r="N118">
        <f>100*(LN(N50)-LN(Results_2025_01!N50))</f>
        <v>-1.4271394105334068</v>
      </c>
      <c r="O118">
        <f>100*(LN(O50)-LN(Results_2025_01!O50))</f>
        <v>-0.53583517356194932</v>
      </c>
      <c r="P118">
        <f>100*(LN(P50)-LN(Results_2025_01!P50))</f>
        <v>-0.19186833256998881</v>
      </c>
      <c r="Q118">
        <f>100*(LN(Q50)-LN(Results_2025_01!Q50))</f>
        <v>-8.4688504543617427E-2</v>
      </c>
      <c r="R118">
        <f>100*(LN(R50)-LN(Results_2025_01!R50))</f>
        <v>0.40595131805432061</v>
      </c>
      <c r="S118">
        <f>100*(Results_2025_01!S50/Results_2025_01!R50)*(LN(S50)-LN(Results_2025_01!S50))</f>
        <v>0.10044711681471642</v>
      </c>
      <c r="T118">
        <f t="shared" si="2"/>
        <v>0.3055042012396042</v>
      </c>
    </row>
    <row r="119" spans="1:20" x14ac:dyDescent="0.35">
      <c r="A119" t="str">
        <f t="shared" si="1"/>
        <v>WY</v>
      </c>
      <c r="B119">
        <f>100*(LN(B51)-LN(Results_2025_01!B51))</f>
        <v>3.344793406754043</v>
      </c>
      <c r="C119">
        <f>100*(LN(C51)-LN(Results_2025_01!C51))</f>
        <v>1.3762258996509402</v>
      </c>
      <c r="D119">
        <f>100*(LN(D51)-LN(Results_2025_01!D51))</f>
        <v>0</v>
      </c>
      <c r="E119">
        <f>100*(LN(E51)-LN(Results_2025_01!E51))</f>
        <v>10.5360515657825</v>
      </c>
      <c r="F119">
        <f>100*(LN(F51)-LN(Results_2025_01!F51))</f>
        <v>0</v>
      </c>
      <c r="G119">
        <f>100*(LN(G51)-LN(Results_2025_01!G51))</f>
        <v>0</v>
      </c>
      <c r="H119">
        <f>100*(LN(H51)-LN(Results_2025_01!H51))</f>
        <v>3.3849385474152172</v>
      </c>
      <c r="I119">
        <f>100*(LN(I51)-LN(Results_2025_01!I51))</f>
        <v>-6.4102886192760167</v>
      </c>
      <c r="J119">
        <f>100*(LN(J51)-LN(Results_2025_01!J51))</f>
        <v>2.6668247082161756</v>
      </c>
      <c r="K119">
        <f>100*(LN(K51)-LN(Results_2025_01!K51))</f>
        <v>6.103589058636949</v>
      </c>
      <c r="L119">
        <f>100*(LN(L51)-LN(Results_2025_01!L51))</f>
        <v>-8.223809823697259</v>
      </c>
      <c r="M119">
        <f>100*(LN(M51)-LN(Results_2025_01!M51))</f>
        <v>0.96619109117366264</v>
      </c>
      <c r="N119">
        <f>100*(LN(N51)-LN(Results_2025_01!N51))</f>
        <v>0</v>
      </c>
      <c r="O119">
        <f>100*(LN(O51)-LN(Results_2025_01!O51))</f>
        <v>0</v>
      </c>
      <c r="P119">
        <f>100*(LN(P51)-LN(Results_2025_01!P51))</f>
        <v>0.28076761541981909</v>
      </c>
      <c r="Q119">
        <f>100*(LN(Q51)-LN(Results_2025_01!Q51))</f>
        <v>0.4072349621282001</v>
      </c>
      <c r="R119">
        <f>100*(LN(R51)-LN(Results_2025_01!R51))</f>
        <v>2.2810112608821598</v>
      </c>
      <c r="S119">
        <f>100*(Results_2025_01!S51/Results_2025_01!R51)*(LN(S51)-LN(Results_2025_01!S51))</f>
        <v>2.0730476585878641</v>
      </c>
      <c r="T119">
        <f t="shared" si="2"/>
        <v>0.20796360229429567</v>
      </c>
    </row>
    <row r="120" spans="1:20" x14ac:dyDescent="0.35">
      <c r="A120" t="str">
        <f t="shared" si="1"/>
        <v>EUR</v>
      </c>
      <c r="B120">
        <f>100*(LN(B52)-LN(Results_2025_01!B52))</f>
        <v>-0.38132384623823512</v>
      </c>
      <c r="C120">
        <f>100*(LN(C52)-LN(Results_2025_01!C52))</f>
        <v>-0.45462110914948894</v>
      </c>
      <c r="D120">
        <f>100*(LN(D52)-LN(Results_2025_01!D52))</f>
        <v>-0.49339854638787983</v>
      </c>
      <c r="E120">
        <f>100*(LN(E52)-LN(Results_2025_01!E52))</f>
        <v>-1.1514758118572388</v>
      </c>
      <c r="F120">
        <f>100*(LN(F52)-LN(Results_2025_01!F52))</f>
        <v>-0.71135429141317985</v>
      </c>
      <c r="G120">
        <f>100*(LN(G52)-LN(Results_2025_01!G52))</f>
        <v>-0.70770967181612576</v>
      </c>
      <c r="H120">
        <f>100*(LN(H52)-LN(Results_2025_01!H52))</f>
        <v>-0.85988670306882398</v>
      </c>
      <c r="I120">
        <f>100*(LN(I52)-LN(Results_2025_01!I52))</f>
        <v>-0.67943510668424523</v>
      </c>
      <c r="J120">
        <f>100*(LN(J52)-LN(Results_2025_01!J52))</f>
        <v>-0.98069676361900449</v>
      </c>
      <c r="K120">
        <f>100*(LN(K52)-LN(Results_2025_01!K52))</f>
        <v>-1.4147530285248067</v>
      </c>
      <c r="L120">
        <f>100*(LN(L52)-LN(Results_2025_01!L52))</f>
        <v>-1.349088975696322</v>
      </c>
      <c r="M120">
        <f>100*(LN(M52)-LN(Results_2025_01!M52))</f>
        <v>-0.47408489728235637</v>
      </c>
      <c r="N120">
        <f>100*(LN(N52)-LN(Results_2025_01!N52))</f>
        <v>4.6843109900596147E-2</v>
      </c>
      <c r="O120">
        <f>100*(LN(O52)-LN(Results_2025_01!O52))</f>
        <v>-0.80779477781431908</v>
      </c>
      <c r="P120">
        <f>100*(LN(P52)-LN(Results_2025_01!P52))</f>
        <v>2.262774493524411E-2</v>
      </c>
      <c r="Q120">
        <f>100*(LN(Q52)-LN(Results_2025_01!Q52))</f>
        <v>-9.113802970261986E-3</v>
      </c>
      <c r="R120">
        <f>100*(LN(R52)-LN(Results_2025_01!R52))</f>
        <v>-9.5567290521003656E-2</v>
      </c>
      <c r="S120">
        <f>100*(Results_2025_01!S52/Results_2025_01!R52)*(LN(S52)-LN(Results_2025_01!S52))</f>
        <v>-8.2699238036324951E-2</v>
      </c>
      <c r="T120">
        <f t="shared" si="2"/>
        <v>-1.2868052484678705E-2</v>
      </c>
    </row>
    <row r="121" spans="1:20" x14ac:dyDescent="0.35">
      <c r="A121" t="str">
        <f t="shared" si="1"/>
        <v>BRA</v>
      </c>
      <c r="B121">
        <f>100*(LN(B53)-LN(Results_2025_01!B53))</f>
        <v>-1.1495391391727061</v>
      </c>
      <c r="C121">
        <f>100*(LN(C53)-LN(Results_2025_01!C53))</f>
        <v>-3.1651488603490208E-2</v>
      </c>
      <c r="D121">
        <f>100*(LN(D53)-LN(Results_2025_01!D53))</f>
        <v>2.0610968052281464E-2</v>
      </c>
      <c r="E121">
        <f>100*(LN(E53)-LN(Results_2025_01!E53))</f>
        <v>-1.2143862740375155</v>
      </c>
      <c r="F121">
        <f>100*(LN(F53)-LN(Results_2025_01!F53))</f>
        <v>-1.0033528989577434</v>
      </c>
      <c r="G121">
        <f>100*(LN(G53)-LN(Results_2025_01!G53))</f>
        <v>-0.63648413917238855</v>
      </c>
      <c r="H121">
        <f>100*(LN(H53)-LN(Results_2025_01!H53))</f>
        <v>-0.45399295004759921</v>
      </c>
      <c r="I121">
        <f>100*(LN(I53)-LN(Results_2025_01!I53))</f>
        <v>-0.43913889700526454</v>
      </c>
      <c r="J121">
        <f>100*(LN(J53)-LN(Results_2025_01!J53))</f>
        <v>-3.933890792526995</v>
      </c>
      <c r="K121">
        <f>100*(LN(K53)-LN(Results_2025_01!K53))</f>
        <v>-0.70852971707893175</v>
      </c>
      <c r="L121">
        <f>100*(LN(L53)-LN(Results_2025_01!L53))</f>
        <v>-0.52091929613879984</v>
      </c>
      <c r="M121">
        <f>100*(LN(M53)-LN(Results_2025_01!M53))</f>
        <v>-0.17033547095390844</v>
      </c>
      <c r="N121">
        <f>100*(LN(N53)-LN(Results_2025_01!N53))</f>
        <v>6.0678197385577448E-2</v>
      </c>
      <c r="O121">
        <f>100*(LN(O53)-LN(Results_2025_01!O53))</f>
        <v>-1.0025825749208295</v>
      </c>
      <c r="P121">
        <f>100*(LN(P53)-LN(Results_2025_01!P53))</f>
        <v>-5.2874503704636311E-2</v>
      </c>
      <c r="Q121">
        <f>100*(LN(Q53)-LN(Results_2025_01!Q53))</f>
        <v>-8.1272389818032309E-2</v>
      </c>
      <c r="R121">
        <f>100*(LN(R53)-LN(Results_2025_01!R53))</f>
        <v>-0.23326555287903616</v>
      </c>
      <c r="S121">
        <f>100*(Results_2025_01!S53/Results_2025_01!R53)*(LN(S53)-LN(Results_2025_01!S53))</f>
        <v>-0.1937529134426601</v>
      </c>
      <c r="T121">
        <f t="shared" si="2"/>
        <v>-3.9512639436376062E-2</v>
      </c>
    </row>
    <row r="122" spans="1:20" x14ac:dyDescent="0.35">
      <c r="A122" t="str">
        <f t="shared" si="1"/>
        <v>CAN</v>
      </c>
      <c r="B122">
        <f>100*(LN(B54)-LN(Results_2025_01!B54))</f>
        <v>-2.1685221667398835</v>
      </c>
      <c r="C122">
        <f>100*(LN(C54)-LN(Results_2025_01!C54))</f>
        <v>-0.2025903304874177</v>
      </c>
      <c r="D122">
        <f>100*(LN(D54)-LN(Results_2025_01!D54))</f>
        <v>-1.8640783058540222</v>
      </c>
      <c r="E122">
        <f>100*(LN(E54)-LN(Results_2025_01!E54))</f>
        <v>0.79954737761980255</v>
      </c>
      <c r="F122">
        <f>100*(LN(F54)-LN(Results_2025_01!F54))</f>
        <v>2.1622464013166365</v>
      </c>
      <c r="G122">
        <f>100*(LN(G54)-LN(Results_2025_01!G54))</f>
        <v>-2.4481723692890256</v>
      </c>
      <c r="H122">
        <f>100*(LN(H54)-LN(Results_2025_01!H54))</f>
        <v>1.5779747736116789</v>
      </c>
      <c r="I122">
        <f>100*(LN(I54)-LN(Results_2025_01!I54))</f>
        <v>-3.8652154434279495</v>
      </c>
      <c r="J122">
        <f>100*(LN(J54)-LN(Results_2025_01!J54))</f>
        <v>4.2081945434313539</v>
      </c>
      <c r="K122">
        <f>100*(LN(K54)-LN(Results_2025_01!K54))</f>
        <v>-18.991790368589001</v>
      </c>
      <c r="L122">
        <f>100*(LN(L54)-LN(Results_2025_01!L54))</f>
        <v>-6.1550432150239587</v>
      </c>
      <c r="M122">
        <f>100*(LN(M54)-LN(Results_2025_01!M54))</f>
        <v>-2.9804701474871464</v>
      </c>
      <c r="N122">
        <f>100*(LN(N54)-LN(Results_2025_01!N54))</f>
        <v>-7.8000097173068994</v>
      </c>
      <c r="O122">
        <f>100*(LN(O54)-LN(Results_2025_01!O54))</f>
        <v>-4.0965787398214104</v>
      </c>
      <c r="P122">
        <f>100*(LN(P54)-LN(Results_2025_01!P54))</f>
        <v>-0.57807725571716873</v>
      </c>
      <c r="Q122">
        <f>100*(LN(Q54)-LN(Results_2025_01!Q54))</f>
        <v>-0.68741167093087086</v>
      </c>
      <c r="R122">
        <f>100*(LN(R54)-LN(Results_2025_01!R54))</f>
        <v>-1.3163858366241676</v>
      </c>
      <c r="S122">
        <f>100*(Results_2025_01!S54/Results_2025_01!R54)*(LN(S54)-LN(Results_2025_01!S54))</f>
        <v>-1.2895239064314461</v>
      </c>
      <c r="T122">
        <f t="shared" si="2"/>
        <v>-2.6861930192721539E-2</v>
      </c>
    </row>
    <row r="123" spans="1:20" x14ac:dyDescent="0.35">
      <c r="A123" t="str">
        <f t="shared" si="1"/>
        <v>CHN</v>
      </c>
      <c r="B123">
        <f>100*(LN(B55)-LN(Results_2025_01!B55))</f>
        <v>-5.3492332954085953E-2</v>
      </c>
      <c r="C123">
        <f>100*(LN(C55)-LN(Results_2025_01!C55))</f>
        <v>-0.60322077626118187</v>
      </c>
      <c r="D123">
        <f>100*(LN(D55)-LN(Results_2025_01!D55))</f>
        <v>-0.20539662203722386</v>
      </c>
      <c r="E123">
        <f>100*(LN(E55)-LN(Results_2025_01!E55))</f>
        <v>-2.4000979724073446</v>
      </c>
      <c r="F123">
        <f>100*(LN(F55)-LN(Results_2025_01!F55))</f>
        <v>-2.4595435582375202</v>
      </c>
      <c r="G123">
        <f>100*(LN(G55)-LN(Results_2025_01!G55))</f>
        <v>-0.27232931856620013</v>
      </c>
      <c r="H123">
        <f>100*(LN(H55)-LN(Results_2025_01!H55))</f>
        <v>-1.504014593157077</v>
      </c>
      <c r="I123">
        <f>100*(LN(I55)-LN(Results_2025_01!I55))</f>
        <v>-0.30630226088295132</v>
      </c>
      <c r="J123">
        <f>100*(LN(J55)-LN(Results_2025_01!J55))</f>
        <v>-2.9345704007914364</v>
      </c>
      <c r="K123">
        <f>100*(LN(K55)-LN(Results_2025_01!K55))</f>
        <v>-0.85961835308552281</v>
      </c>
      <c r="L123">
        <f>100*(LN(L55)-LN(Results_2025_01!L55))</f>
        <v>-0.18122301230052429</v>
      </c>
      <c r="M123">
        <f>100*(LN(M55)-LN(Results_2025_01!M55))</f>
        <v>-0.52840436928756063</v>
      </c>
      <c r="N123">
        <f>100*(LN(N55)-LN(Results_2025_01!N55))</f>
        <v>0.51328183657606274</v>
      </c>
      <c r="O123">
        <f>100*(LN(O55)-LN(Results_2025_01!O55))</f>
        <v>-1.6508311407450904</v>
      </c>
      <c r="P123">
        <f>100*(LN(P55)-LN(Results_2025_01!P55))</f>
        <v>-3.8897942487192694E-2</v>
      </c>
      <c r="Q123">
        <f>100*(LN(Q55)-LN(Results_2025_01!Q55))</f>
        <v>-6.9171110111110323E-2</v>
      </c>
      <c r="R123">
        <f>100*(LN(R55)-LN(Results_2025_01!R55))</f>
        <v>-0.25018762377913006</v>
      </c>
      <c r="S123">
        <f>100*(Results_2025_01!S55/Results_2025_01!R55)*(LN(S55)-LN(Results_2025_01!S55))</f>
        <v>-0.22894698776979963</v>
      </c>
      <c r="T123">
        <f t="shared" si="2"/>
        <v>-2.1240636009330432E-2</v>
      </c>
    </row>
    <row r="124" spans="1:20" x14ac:dyDescent="0.35">
      <c r="A124" t="str">
        <f t="shared" si="1"/>
        <v>IND</v>
      </c>
      <c r="B124">
        <f>100*(LN(B56)-LN(Results_2025_01!B56))</f>
        <v>0.22385557363513442</v>
      </c>
      <c r="C124">
        <f>100*(LN(C56)-LN(Results_2025_01!C56))</f>
        <v>-6.8403354431367802E-2</v>
      </c>
      <c r="D124">
        <f>100*(LN(D56)-LN(Results_2025_01!D56))</f>
        <v>-3.4082001625002079E-2</v>
      </c>
      <c r="E124">
        <f>100*(LN(E56)-LN(Results_2025_01!E56))</f>
        <v>1.6850215528306123</v>
      </c>
      <c r="F124">
        <f>100*(LN(F56)-LN(Results_2025_01!F56))</f>
        <v>-7.1250448329607252E-2</v>
      </c>
      <c r="G124">
        <f>100*(LN(G56)-LN(Results_2025_01!G56))</f>
        <v>0.12570711900501408</v>
      </c>
      <c r="H124">
        <f>100*(LN(H56)-LN(Results_2025_01!H56))</f>
        <v>0.60941572618045114</v>
      </c>
      <c r="I124">
        <f>100*(LN(I56)-LN(Results_2025_01!I56))</f>
        <v>7.3905931675177783E-2</v>
      </c>
      <c r="J124">
        <f>100*(LN(J56)-LN(Results_2025_01!J56))</f>
        <v>1.5344536888340699</v>
      </c>
      <c r="K124">
        <f>100*(LN(K56)-LN(Results_2025_01!K56))</f>
        <v>-0.49133249681378999</v>
      </c>
      <c r="L124">
        <f>100*(LN(L56)-LN(Results_2025_01!L56))</f>
        <v>0.24759783915957456</v>
      </c>
      <c r="M124">
        <f>100*(LN(M56)-LN(Results_2025_01!M56))</f>
        <v>9.3732698269022308E-2</v>
      </c>
      <c r="N124">
        <f>100*(LN(N56)-LN(Results_2025_01!N56))</f>
        <v>0.52882196215655597</v>
      </c>
      <c r="O124">
        <f>100*(LN(O56)-LN(Results_2025_01!O56))</f>
        <v>-0.20633290392986225</v>
      </c>
      <c r="P124">
        <f>100*(LN(P56)-LN(Results_2025_01!P56))</f>
        <v>4.3669628467846167E-2</v>
      </c>
      <c r="Q124">
        <f>100*(LN(Q56)-LN(Results_2025_01!Q56))</f>
        <v>-5.9117014428533565E-2</v>
      </c>
      <c r="R124">
        <f>100*(LN(R56)-LN(Results_2025_01!R56))</f>
        <v>4.3802432687556347E-2</v>
      </c>
      <c r="S124">
        <f>100*(Results_2025_01!S56/Results_2025_01!R56)*(LN(S56)-LN(Results_2025_01!S56))</f>
        <v>3.6185931939623016E-2</v>
      </c>
      <c r="T124">
        <f t="shared" si="2"/>
        <v>7.6165007479333316E-3</v>
      </c>
    </row>
    <row r="125" spans="1:20" x14ac:dyDescent="0.35">
      <c r="A125" t="str">
        <f t="shared" si="1"/>
        <v>JPN</v>
      </c>
      <c r="B125">
        <f>100*(LN(B57)-LN(Results_2025_01!B57))</f>
        <v>0.20791299607338942</v>
      </c>
      <c r="C125">
        <f>100*(LN(C57)-LN(Results_2025_01!C57))</f>
        <v>-0.43648570486674032</v>
      </c>
      <c r="D125">
        <f>100*(LN(D57)-LN(Results_2025_01!D57))</f>
        <v>-0.31325915459152753</v>
      </c>
      <c r="E125">
        <f>100*(LN(E57)-LN(Results_2025_01!E57))</f>
        <v>-0.60721249187487558</v>
      </c>
      <c r="F125">
        <f>100*(LN(F57)-LN(Results_2025_01!F57))</f>
        <v>-0.45146803545268455</v>
      </c>
      <c r="G125">
        <f>100*(LN(G57)-LN(Results_2025_01!G57))</f>
        <v>-0.55040510974055934</v>
      </c>
      <c r="H125">
        <f>100*(LN(H57)-LN(Results_2025_01!H57))</f>
        <v>-0.44416188958127378</v>
      </c>
      <c r="I125">
        <f>100*(LN(I57)-LN(Results_2025_01!I57))</f>
        <v>-0.4708699882841394</v>
      </c>
      <c r="J125">
        <f>100*(LN(J57)-LN(Results_2025_01!J57))</f>
        <v>-0.39619547756046813</v>
      </c>
      <c r="K125">
        <f>100*(LN(K57)-LN(Results_2025_01!K57))</f>
        <v>-1.3726055110471869</v>
      </c>
      <c r="L125">
        <f>100*(LN(L57)-LN(Results_2025_01!L57))</f>
        <v>-0.55279497357316743</v>
      </c>
      <c r="M125">
        <f>100*(LN(M57)-LN(Results_2025_01!M57))</f>
        <v>-0.34926170198099626</v>
      </c>
      <c r="N125">
        <f>100*(LN(N57)-LN(Results_2025_01!N57))</f>
        <v>-1.1710571966697003</v>
      </c>
      <c r="O125">
        <f>100*(LN(O57)-LN(Results_2025_01!O57))</f>
        <v>-1.396160560727111E-2</v>
      </c>
      <c r="P125">
        <f>100*(LN(P57)-LN(Results_2025_01!P57))</f>
        <v>2.3494748714236735E-2</v>
      </c>
      <c r="Q125">
        <f>100*(LN(Q57)-LN(Results_2025_01!Q57))</f>
        <v>-3.4120702314277551E-2</v>
      </c>
      <c r="R125">
        <f>100*(LN(R57)-LN(Results_2025_01!R57))</f>
        <v>-0.12208124508816809</v>
      </c>
      <c r="S125">
        <f>100*(Results_2025_01!S57/Results_2025_01!R57)*(LN(S57)-LN(Results_2025_01!S57))</f>
        <v>-0.11890559191851499</v>
      </c>
      <c r="T125">
        <f t="shared" si="2"/>
        <v>-3.1756531696530976E-3</v>
      </c>
    </row>
    <row r="126" spans="1:20" x14ac:dyDescent="0.35">
      <c r="A126" t="str">
        <f t="shared" si="1"/>
        <v>KOR</v>
      </c>
      <c r="B126">
        <f>100*(LN(B58)-LN(Results_2025_01!B58))</f>
        <v>-4.8887803466968194E-2</v>
      </c>
      <c r="C126">
        <f>100*(LN(C58)-LN(Results_2025_01!C58))</f>
        <v>-0.63091691932655181</v>
      </c>
      <c r="D126">
        <f>100*(LN(D58)-LN(Results_2025_01!D58))</f>
        <v>-4.3936731814042673E-2</v>
      </c>
      <c r="E126">
        <f>100*(LN(E58)-LN(Results_2025_01!E58))</f>
        <v>-1.7658035921702009</v>
      </c>
      <c r="F126">
        <f>100*(LN(F58)-LN(Results_2025_01!F58))</f>
        <v>-0.74720148387008578</v>
      </c>
      <c r="G126">
        <f>100*(LN(G58)-LN(Results_2025_01!G58))</f>
        <v>-0.90517859421357372</v>
      </c>
      <c r="H126">
        <f>100*(LN(H58)-LN(Results_2025_01!H58))</f>
        <v>-1.8052746801110686</v>
      </c>
      <c r="I126">
        <f>100*(LN(I58)-LN(Results_2025_01!I58))</f>
        <v>-0.50043458829449605</v>
      </c>
      <c r="J126">
        <f>100*(LN(J58)-LN(Results_2025_01!J58))</f>
        <v>-1.5453743901840511</v>
      </c>
      <c r="K126">
        <f>100*(LN(K58)-LN(Results_2025_01!K58))</f>
        <v>-2.0909073646290466</v>
      </c>
      <c r="L126">
        <f>100*(LN(L58)-LN(Results_2025_01!L58))</f>
        <v>-0.75429625129537214</v>
      </c>
      <c r="M126">
        <f>100*(LN(M58)-LN(Results_2025_01!M58))</f>
        <v>-0.58994141182946436</v>
      </c>
      <c r="N126">
        <f>100*(LN(N58)-LN(Results_2025_01!N58))</f>
        <v>-0.431500130141238</v>
      </c>
      <c r="O126">
        <f>100*(LN(O58)-LN(Results_2025_01!O58))</f>
        <v>-0.25456101994336677</v>
      </c>
      <c r="P126">
        <f>100*(LN(P58)-LN(Results_2025_01!P58))</f>
        <v>-5.8375855674874799E-2</v>
      </c>
      <c r="Q126">
        <f>100*(LN(Q58)-LN(Results_2025_01!Q58))</f>
        <v>-7.2531474462245171E-2</v>
      </c>
      <c r="R126">
        <f>100*(LN(R58)-LN(Results_2025_01!R58))</f>
        <v>-0.29020933461216813</v>
      </c>
      <c r="S126">
        <f>100*(Results_2025_01!S58/Results_2025_01!R58)*(LN(S58)-LN(Results_2025_01!S58))</f>
        <v>-0.25737873612275947</v>
      </c>
      <c r="T126">
        <f t="shared" si="2"/>
        <v>-3.2830598489408669E-2</v>
      </c>
    </row>
    <row r="127" spans="1:20" x14ac:dyDescent="0.35">
      <c r="A127" t="str">
        <f t="shared" si="1"/>
        <v>MEX</v>
      </c>
      <c r="B127">
        <f>100*(LN(B59)-LN(Results_2025_01!B59))</f>
        <v>-1.4994234970311382</v>
      </c>
      <c r="C127">
        <f>100*(LN(C59)-LN(Results_2025_01!C59))</f>
        <v>0.53041445255086472</v>
      </c>
      <c r="D127">
        <f>100*(LN(D59)-LN(Results_2025_01!D59))</f>
        <v>-3.5693151918284372</v>
      </c>
      <c r="E127">
        <f>100*(LN(E59)-LN(Results_2025_01!E59))</f>
        <v>6.633447382034241</v>
      </c>
      <c r="F127">
        <f>100*(LN(F59)-LN(Results_2025_01!F59))</f>
        <v>0</v>
      </c>
      <c r="G127">
        <f>100*(LN(G59)-LN(Results_2025_01!G59))</f>
        <v>-1.6172859245601856</v>
      </c>
      <c r="H127">
        <f>100*(LN(H59)-LN(Results_2025_01!H59))</f>
        <v>0.69315126897624424</v>
      </c>
      <c r="I127">
        <f>100*(LN(I59)-LN(Results_2025_01!I59))</f>
        <v>-3.1856111623191907</v>
      </c>
      <c r="J127">
        <f>100*(LN(J59)-LN(Results_2025_01!J59))</f>
        <v>4.8522820229862873</v>
      </c>
      <c r="K127">
        <f>100*(LN(K59)-LN(Results_2025_01!K59))</f>
        <v>-10.780306155964858</v>
      </c>
      <c r="L127">
        <f>100*(LN(L59)-LN(Results_2025_01!L59))</f>
        <v>-10.967193930011021</v>
      </c>
      <c r="M127">
        <f>100*(LN(M59)-LN(Results_2025_01!M59))</f>
        <v>-5.6021611616513312</v>
      </c>
      <c r="N127">
        <f>100*(LN(N59)-LN(Results_2025_01!N59))</f>
        <v>-7.1040201641469736</v>
      </c>
      <c r="O127">
        <f>100*(LN(O59)-LN(Results_2025_01!O59))</f>
        <v>-6.1106362019559768</v>
      </c>
      <c r="P127">
        <f>100*(LN(P59)-LN(Results_2025_01!P59))</f>
        <v>-0.33971011021041164</v>
      </c>
      <c r="Q127">
        <f>100*(LN(Q59)-LN(Results_2025_01!Q59))</f>
        <v>-0.55887850173679254</v>
      </c>
      <c r="R127">
        <f>100*(LN(R59)-LN(Results_2025_01!R59))</f>
        <v>-1.1019075710718695</v>
      </c>
      <c r="S127">
        <f>100*(Results_2025_01!S59/Results_2025_01!R59)*(LN(S59)-LN(Results_2025_01!S59))</f>
        <v>-0.99704173617903302</v>
      </c>
      <c r="T127">
        <f t="shared" si="2"/>
        <v>-0.10486583489283652</v>
      </c>
    </row>
    <row r="128" spans="1:20" x14ac:dyDescent="0.35">
      <c r="A128" t="str">
        <f t="shared" si="1"/>
        <v>ROW</v>
      </c>
      <c r="B128">
        <f>100*(LN(B60)-LN(Results_2025_01!B60))</f>
        <v>-0.86723263948762508</v>
      </c>
      <c r="C128">
        <f>100*(LN(C60)-LN(Results_2025_01!C60))</f>
        <v>-0.50290818416076633</v>
      </c>
      <c r="D128">
        <f>100*(LN(D60)-LN(Results_2025_01!D60))</f>
        <v>-0.71276139242320014</v>
      </c>
      <c r="E128">
        <f>100*(LN(E60)-LN(Results_2025_01!E60))</f>
        <v>-2.7936914190338058</v>
      </c>
      <c r="F128">
        <f>100*(LN(F60)-LN(Results_2025_01!F60))</f>
        <v>-0.97307045240491163</v>
      </c>
      <c r="G128">
        <f>100*(LN(G60)-LN(Results_2025_01!G60))</f>
        <v>-0.68423469565654926</v>
      </c>
      <c r="H128">
        <f>100*(LN(H60)-LN(Results_2025_01!H60))</f>
        <v>-1.5926573025877744</v>
      </c>
      <c r="I128">
        <f>100*(LN(I60)-LN(Results_2025_01!I60))</f>
        <v>-0.99498858847484328</v>
      </c>
      <c r="J128">
        <f>100*(LN(J60)-LN(Results_2025_01!J60))</f>
        <v>-1.5011859990137211</v>
      </c>
      <c r="K128">
        <f>100*(LN(K60)-LN(Results_2025_01!K60))</f>
        <v>-2.1178097560524911</v>
      </c>
      <c r="L128">
        <f>100*(LN(L60)-LN(Results_2025_01!L60))</f>
        <v>-1.0989582518624808</v>
      </c>
      <c r="M128">
        <f>100*(LN(M60)-LN(Results_2025_01!M60))</f>
        <v>-1.001775646391323</v>
      </c>
      <c r="N128">
        <f>100*(LN(N60)-LN(Results_2025_01!N60))</f>
        <v>-4.6871339034737503E-2</v>
      </c>
      <c r="O128">
        <f>100*(LN(O60)-LN(Results_2025_01!O60))</f>
        <v>-1.9006096974973019</v>
      </c>
      <c r="P128">
        <f>100*(LN(P60)-LN(Results_2025_01!P60))</f>
        <v>-4.172989870934174E-2</v>
      </c>
      <c r="Q128">
        <f>100*(LN(Q60)-LN(Results_2025_01!Q60))</f>
        <v>-0.15788760595825124</v>
      </c>
      <c r="R128">
        <f>100*(LN(R60)-LN(Results_2025_01!R60))</f>
        <v>-0.43988514025867786</v>
      </c>
      <c r="S128">
        <f>100*(Results_2025_01!S60/Results_2025_01!R60)*(LN(S60)-LN(Results_2025_01!S60))</f>
        <v>-0.42050864747735917</v>
      </c>
      <c r="T128">
        <f t="shared" si="2"/>
        <v>-1.9376492781318699E-2</v>
      </c>
    </row>
    <row r="129" spans="1:20" x14ac:dyDescent="0.35">
      <c r="A129" t="str">
        <f t="shared" si="1"/>
        <v>USA</v>
      </c>
      <c r="B129">
        <f>100*(LN(B61)-LN(Results_2025_01!B61))</f>
        <v>0.6205027125069762</v>
      </c>
      <c r="C129">
        <f>100*(LN(C61)-LN(Results_2025_01!C61))</f>
        <v>7.023870262177212E-2</v>
      </c>
      <c r="D129">
        <f>100*(LN(D61)-LN(Results_2025_01!D61))</f>
        <v>-2.1792743721694485</v>
      </c>
      <c r="E129">
        <f>100*(LN(E61)-LN(Results_2025_01!E61))</f>
        <v>7.5975821645927866</v>
      </c>
      <c r="F129">
        <f>100*(LN(F61)-LN(Results_2025_01!F61))</f>
        <v>1.3447476317482554</v>
      </c>
      <c r="G129">
        <f>100*(LN(G61)-LN(Results_2025_01!G61))</f>
        <v>-1.5345124187915005</v>
      </c>
      <c r="H129">
        <f>100*(LN(H61)-LN(Results_2025_01!H61))</f>
        <v>-1.8267991572812114</v>
      </c>
      <c r="I129">
        <f>100*(LN(I61)-LN(Results_2025_01!I61))</f>
        <v>-3.0160619925828414</v>
      </c>
      <c r="J129">
        <f>100*(LN(J61)-LN(Results_2025_01!J61))</f>
        <v>3.2426217306724681</v>
      </c>
      <c r="K129">
        <f>100*(LN(K61)-LN(Results_2025_01!K61))</f>
        <v>2.3755251251681209</v>
      </c>
      <c r="L129">
        <f>100*(LN(L61)-LN(Results_2025_01!L61))</f>
        <v>-3.2069729849372841</v>
      </c>
      <c r="M129">
        <f>100*(LN(M61)-LN(Results_2025_01!M61))</f>
        <v>-2.7165784416061101</v>
      </c>
      <c r="N129">
        <f>100*(LN(N61)-LN(Results_2025_01!N61))</f>
        <v>-5.5038874617761913</v>
      </c>
      <c r="O129">
        <f>100*(LN(O61)-LN(Results_2025_01!O61))</f>
        <v>-2.6667383957728497</v>
      </c>
      <c r="P129">
        <f>100*(LN(P61)-LN(Results_2025_01!P61))</f>
        <v>-0.58129719103359179</v>
      </c>
      <c r="Q129">
        <f>100*(LN(Q61)-LN(Results_2025_01!Q61))</f>
        <v>-0.53831852677239667</v>
      </c>
      <c r="R129">
        <f>100*(LN(R61)-LN(Results_2025_01!R61))</f>
        <v>-0.7557198318443703</v>
      </c>
      <c r="S129">
        <f>100*(Results_2025_01!S61/Results_2025_01!R61)*(LN(S61)-LN(Results_2025_01!S61))</f>
        <v>-1.0179241247223469</v>
      </c>
      <c r="T129">
        <f>R129-S129</f>
        <v>0.26220429287797664</v>
      </c>
    </row>
    <row r="132" spans="1:20" x14ac:dyDescent="0.35">
      <c r="A132" s="1" t="s">
        <v>337</v>
      </c>
    </row>
    <row r="133" spans="1:20" x14ac:dyDescent="0.35">
      <c r="A133" t="str">
        <f>$B1</f>
        <v>Agriculture</v>
      </c>
      <c r="B133">
        <f>$B129</f>
        <v>0.6205027125069762</v>
      </c>
    </row>
    <row r="134" spans="1:20" x14ac:dyDescent="0.35">
      <c r="A134" t="str">
        <f>$C1</f>
        <v>Mining</v>
      </c>
      <c r="B134">
        <f>$C129</f>
        <v>7.023870262177212E-2</v>
      </c>
    </row>
    <row r="135" spans="1:20" x14ac:dyDescent="0.35">
      <c r="A135" t="str">
        <f>$D1</f>
        <v>Food</v>
      </c>
      <c r="B135">
        <f>$D129</f>
        <v>-2.1792743721694485</v>
      </c>
    </row>
    <row r="136" spans="1:20" x14ac:dyDescent="0.35">
      <c r="A136" t="str">
        <f>$E1</f>
        <v>Textiles</v>
      </c>
      <c r="B136">
        <f>$E129</f>
        <v>7.5975821645927866</v>
      </c>
    </row>
    <row r="137" spans="1:20" x14ac:dyDescent="0.35">
      <c r="A137" t="str">
        <f>$F1</f>
        <v>Wood</v>
      </c>
      <c r="B137">
        <f>$F129</f>
        <v>1.3447476317482554</v>
      </c>
    </row>
    <row r="138" spans="1:20" x14ac:dyDescent="0.35">
      <c r="A138" t="str">
        <f>$G1</f>
        <v>Paper &amp; printing</v>
      </c>
      <c r="B138">
        <f>$G129</f>
        <v>-1.5345124187915005</v>
      </c>
    </row>
    <row r="139" spans="1:20" x14ac:dyDescent="0.35">
      <c r="A139" t="str">
        <f>$H1</f>
        <v>Refined products</v>
      </c>
      <c r="B139">
        <f>$H129</f>
        <v>-1.8267991572812114</v>
      </c>
    </row>
    <row r="140" spans="1:20" x14ac:dyDescent="0.35">
      <c r="A140" t="str">
        <f>$I1</f>
        <v>Chemicals</v>
      </c>
      <c r="B140">
        <f>$I129</f>
        <v>-3.0160619925828414</v>
      </c>
    </row>
    <row r="141" spans="1:20" x14ac:dyDescent="0.35">
      <c r="A141" t="str">
        <f>$J1</f>
        <v>Non-metallic minerals</v>
      </c>
      <c r="B141">
        <f>$J129</f>
        <v>3.2426217306724681</v>
      </c>
    </row>
    <row r="142" spans="1:20" x14ac:dyDescent="0.35">
      <c r="A142" t="str">
        <f>$K1</f>
        <v>Metals</v>
      </c>
      <c r="B142">
        <f>$K129</f>
        <v>2.3755251251681209</v>
      </c>
    </row>
    <row r="143" spans="1:20" x14ac:dyDescent="0.35">
      <c r="A143" t="str">
        <f>$L1</f>
        <v>Machines n.e.c</v>
      </c>
      <c r="B143">
        <f>$L129</f>
        <v>-3.2069729849372841</v>
      </c>
    </row>
    <row r="144" spans="1:20" x14ac:dyDescent="0.35">
      <c r="A144" t="str">
        <f>$M1</f>
        <v>Computers and electronics</v>
      </c>
      <c r="B144">
        <f>$M129</f>
        <v>-2.7165784416061101</v>
      </c>
    </row>
    <row r="145" spans="1:2" x14ac:dyDescent="0.35">
      <c r="A145" t="str">
        <f>$N1</f>
        <v>Transport equipment</v>
      </c>
      <c r="B145">
        <f>$N129</f>
        <v>-5.5038874617761913</v>
      </c>
    </row>
    <row r="146" spans="1:2" x14ac:dyDescent="0.35">
      <c r="A146" t="str">
        <f>$O1</f>
        <v>Furniture &amp; other</v>
      </c>
      <c r="B146">
        <f>$O129</f>
        <v>-2.6667383957728497</v>
      </c>
    </row>
    <row r="147" spans="1:2" x14ac:dyDescent="0.35">
      <c r="A147" t="str">
        <f>$P1</f>
        <v>Tradable services</v>
      </c>
      <c r="B147">
        <f>$P129</f>
        <v>-0.58129719103359179</v>
      </c>
    </row>
    <row r="148" spans="1:2" x14ac:dyDescent="0.35">
      <c r="A148" t="str">
        <f>$Q1</f>
        <v>Nontradable services</v>
      </c>
      <c r="B148">
        <f>$Q129</f>
        <v>-0.53831852677239667</v>
      </c>
    </row>
  </sheetData>
  <conditionalFormatting sqref="B70:Q114">
    <cfRule type="colorScale" priority="1">
      <colorScale>
        <cfvo type="min"/>
        <cfvo type="percentile" val="50"/>
        <cfvo type="max"/>
        <color rgb="FF63BE7B"/>
        <color rgb="FFFCFCFF"/>
        <color rgb="FFF8696B"/>
      </colorScale>
    </cfRule>
  </conditionalFormatting>
  <pageMargins left="0.7" right="0.7" top="0.75" bottom="0.75" header="0.3" footer="0.3"/>
  <pageSetup orientation="portrait" horizontalDpi="1200" verticalDpi="1200" r:id="rId1"/>
  <headerFooter>
    <oddHeader>&amp;L&amp;"Aptos"&amp;11&amp;K000000 NONCONFIDENTIAL // FRSONLY&amp;1#_x000D_</oddHeader>
  </headerFooter>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D5A6F53-A0B5-49C1-8641-25281E9F3953}">
  <dimension ref="A1:T148"/>
  <sheetViews>
    <sheetView workbookViewId="0">
      <pane xSplit="1" ySplit="1" topLeftCell="B128" activePane="bottomRight" state="frozen"/>
      <selection pane="topRight" activeCell="B1" sqref="B1"/>
      <selection pane="bottomLeft" activeCell="A2" sqref="A2"/>
      <selection pane="bottomRight" activeCell="A132" sqref="A132:XFD148"/>
    </sheetView>
  </sheetViews>
  <sheetFormatPr defaultRowHeight="14.5" x14ac:dyDescent="0.35"/>
  <sheetData>
    <row r="1" spans="1:19" x14ac:dyDescent="0.35">
      <c r="A1" t="s">
        <v>78</v>
      </c>
      <c r="B1" t="s">
        <v>269</v>
      </c>
      <c r="C1" t="s">
        <v>270</v>
      </c>
      <c r="D1" t="s">
        <v>271</v>
      </c>
      <c r="E1" t="s">
        <v>272</v>
      </c>
      <c r="F1" t="s">
        <v>273</v>
      </c>
      <c r="G1" t="s">
        <v>274</v>
      </c>
      <c r="H1" t="s">
        <v>275</v>
      </c>
      <c r="I1" t="s">
        <v>276</v>
      </c>
      <c r="J1" t="s">
        <v>277</v>
      </c>
      <c r="K1" t="s">
        <v>278</v>
      </c>
      <c r="L1" t="s">
        <v>279</v>
      </c>
      <c r="M1" t="s">
        <v>280</v>
      </c>
      <c r="N1" t="s">
        <v>281</v>
      </c>
      <c r="O1" t="s">
        <v>282</v>
      </c>
      <c r="P1" t="s">
        <v>283</v>
      </c>
      <c r="Q1" t="s">
        <v>284</v>
      </c>
      <c r="R1" t="s">
        <v>157</v>
      </c>
      <c r="S1" t="s">
        <v>285</v>
      </c>
    </row>
    <row r="2" spans="1:19" x14ac:dyDescent="0.35">
      <c r="A2" t="s">
        <v>286</v>
      </c>
      <c r="B2">
        <v>6.3799999999999999E-6</v>
      </c>
      <c r="C2">
        <v>1.5379999999999998E-5</v>
      </c>
      <c r="D2">
        <v>1.242E-5</v>
      </c>
      <c r="E2">
        <v>7.2099999999999996E-6</v>
      </c>
      <c r="F2">
        <v>4.2799999999999997E-6</v>
      </c>
      <c r="G2">
        <v>2.086E-5</v>
      </c>
      <c r="H2">
        <v>2.5749999999999999E-5</v>
      </c>
      <c r="I2">
        <v>2.4029999999999999E-5</v>
      </c>
      <c r="J2">
        <v>2.7999999999999999E-6</v>
      </c>
      <c r="K2">
        <v>4.3000000000000002E-5</v>
      </c>
      <c r="L2">
        <v>7.0400000000000004E-6</v>
      </c>
      <c r="M2">
        <v>1.749E-5</v>
      </c>
      <c r="N2">
        <v>5.134E-5</v>
      </c>
      <c r="O2">
        <v>6.9600000000000003E-6</v>
      </c>
      <c r="P2">
        <v>3.7277000000000002E-4</v>
      </c>
      <c r="Q2">
        <v>4.2589E-4</v>
      </c>
      <c r="R2">
        <v>1.4825999999999999E-4</v>
      </c>
      <c r="S2">
        <v>1.4710999999999999E-4</v>
      </c>
    </row>
    <row r="3" spans="1:19" x14ac:dyDescent="0.35">
      <c r="A3" t="s">
        <v>287</v>
      </c>
      <c r="B3">
        <v>1.55E-6</v>
      </c>
      <c r="C3">
        <v>1.7852999999999999E-4</v>
      </c>
      <c r="D3">
        <v>3.8399999999999997E-6</v>
      </c>
      <c r="E3">
        <v>4.9999999999999998E-8</v>
      </c>
      <c r="F3">
        <v>1.3E-7</v>
      </c>
      <c r="G3">
        <v>1.4000000000000001E-7</v>
      </c>
      <c r="H3">
        <v>1.33E-6</v>
      </c>
      <c r="I3">
        <v>2.4999999999999999E-7</v>
      </c>
      <c r="J3">
        <v>2.2000000000000001E-7</v>
      </c>
      <c r="K3">
        <v>3.7E-7</v>
      </c>
      <c r="L3">
        <v>4.9999999999999998E-8</v>
      </c>
      <c r="M3">
        <v>1.8E-7</v>
      </c>
      <c r="N3">
        <v>8.0000000000000002E-8</v>
      </c>
      <c r="O3">
        <v>9.9999999999999995E-8</v>
      </c>
      <c r="P3">
        <v>1.0302E-4</v>
      </c>
      <c r="Q3">
        <v>1.4469999999999999E-4</v>
      </c>
      <c r="R3">
        <v>5.2160000000000002E-5</v>
      </c>
      <c r="S3">
        <v>5.1950000000000002E-5</v>
      </c>
    </row>
    <row r="4" spans="1:19" x14ac:dyDescent="0.35">
      <c r="A4" t="s">
        <v>288</v>
      </c>
      <c r="B4">
        <v>4.8899999999999998E-6</v>
      </c>
      <c r="C4">
        <v>3.5679999999999997E-5</v>
      </c>
      <c r="D4">
        <v>8.5399999999999996E-6</v>
      </c>
      <c r="E4">
        <v>5.9999999999999997E-7</v>
      </c>
      <c r="F4">
        <v>9.0999999999999997E-7</v>
      </c>
      <c r="G4">
        <v>3.8399999999999997E-6</v>
      </c>
      <c r="H4">
        <v>2.1500000000000002E-6</v>
      </c>
      <c r="I4">
        <v>5.9100000000000002E-6</v>
      </c>
      <c r="J4">
        <v>3.0599999999999999E-6</v>
      </c>
      <c r="K4">
        <v>1.416E-5</v>
      </c>
      <c r="L4">
        <v>4.0600000000000001E-6</v>
      </c>
      <c r="M4">
        <v>1.2693000000000001E-4</v>
      </c>
      <c r="N4">
        <v>3.519E-5</v>
      </c>
      <c r="O4">
        <v>9.2799999999999992E-6</v>
      </c>
      <c r="P4">
        <v>6.8303999999999999E-4</v>
      </c>
      <c r="Q4">
        <v>7.0604999999999995E-4</v>
      </c>
      <c r="R4">
        <v>2.2879000000000001E-4</v>
      </c>
      <c r="S4">
        <v>2.2720999999999999E-4</v>
      </c>
    </row>
    <row r="5" spans="1:19" x14ac:dyDescent="0.35">
      <c r="A5" t="s">
        <v>289</v>
      </c>
      <c r="B5">
        <v>1.083E-5</v>
      </c>
      <c r="C5">
        <v>1.878E-5</v>
      </c>
      <c r="D5">
        <v>1.9020000000000001E-5</v>
      </c>
      <c r="E5">
        <v>1.04E-6</v>
      </c>
      <c r="F5">
        <v>3.9099999999999998E-6</v>
      </c>
      <c r="G5">
        <v>1.293E-5</v>
      </c>
      <c r="H5">
        <v>8.7900000000000005E-6</v>
      </c>
      <c r="I5">
        <v>4.8799999999999999E-6</v>
      </c>
      <c r="J5">
        <v>1.77E-6</v>
      </c>
      <c r="K5">
        <v>2.1129999999999999E-5</v>
      </c>
      <c r="L5">
        <v>7.1300000000000003E-6</v>
      </c>
      <c r="M5">
        <v>1.435E-5</v>
      </c>
      <c r="N5">
        <v>7.1899999999999998E-6</v>
      </c>
      <c r="O5">
        <v>1.9E-6</v>
      </c>
      <c r="P5">
        <v>2.4439999999999998E-4</v>
      </c>
      <c r="Q5">
        <v>2.3934999999999999E-4</v>
      </c>
      <c r="R5">
        <v>8.674E-5</v>
      </c>
      <c r="S5">
        <v>8.6020000000000007E-5</v>
      </c>
    </row>
    <row r="6" spans="1:19" x14ac:dyDescent="0.35">
      <c r="A6" t="s">
        <v>290</v>
      </c>
      <c r="B6">
        <v>8.2899999999999996E-5</v>
      </c>
      <c r="C6">
        <v>1.0325E-4</v>
      </c>
      <c r="D6">
        <v>1.0174E-4</v>
      </c>
      <c r="E6">
        <v>4.3340000000000002E-5</v>
      </c>
      <c r="F6">
        <v>6.3400000000000003E-6</v>
      </c>
      <c r="G6">
        <v>2.781E-5</v>
      </c>
      <c r="H6">
        <v>1.3557E-4</v>
      </c>
      <c r="I6">
        <v>2.0589999999999999E-4</v>
      </c>
      <c r="J6">
        <v>1.4919999999999999E-5</v>
      </c>
      <c r="K6">
        <v>8.7849999999999994E-5</v>
      </c>
      <c r="L6">
        <v>5.8560000000000002E-5</v>
      </c>
      <c r="M6">
        <v>1.11421E-3</v>
      </c>
      <c r="N6">
        <v>1.0775E-4</v>
      </c>
      <c r="O6">
        <v>9.6570000000000005E-5</v>
      </c>
      <c r="P6">
        <v>5.2702000000000001E-3</v>
      </c>
      <c r="Q6">
        <v>4.4994700000000002E-3</v>
      </c>
      <c r="R6">
        <v>1.6232799999999999E-3</v>
      </c>
      <c r="S6">
        <v>1.6136E-3</v>
      </c>
    </row>
    <row r="7" spans="1:19" x14ac:dyDescent="0.35">
      <c r="A7" t="s">
        <v>291</v>
      </c>
      <c r="B7">
        <v>8.5299999999999996E-6</v>
      </c>
      <c r="C7">
        <v>8.2039999999999994E-5</v>
      </c>
      <c r="D7">
        <v>2.3730000000000001E-5</v>
      </c>
      <c r="E7">
        <v>1.35E-6</v>
      </c>
      <c r="F7">
        <v>6.8999999999999996E-7</v>
      </c>
      <c r="G7">
        <v>2.7700000000000002E-6</v>
      </c>
      <c r="H7">
        <v>8.6100000000000006E-6</v>
      </c>
      <c r="I7">
        <v>1.288E-5</v>
      </c>
      <c r="J7">
        <v>3.9199999999999997E-6</v>
      </c>
      <c r="K7">
        <v>1.42E-5</v>
      </c>
      <c r="L7">
        <v>7.8399999999999995E-6</v>
      </c>
      <c r="M7">
        <v>6.0970000000000001E-5</v>
      </c>
      <c r="N7">
        <v>6.1700000000000002E-6</v>
      </c>
      <c r="O7">
        <v>1.181E-5</v>
      </c>
      <c r="P7">
        <v>7.9160999999999999E-4</v>
      </c>
      <c r="Q7">
        <v>6.6768000000000003E-4</v>
      </c>
      <c r="R7">
        <v>2.3801000000000001E-4</v>
      </c>
      <c r="S7">
        <v>2.3654000000000001E-4</v>
      </c>
    </row>
    <row r="8" spans="1:19" x14ac:dyDescent="0.35">
      <c r="A8" t="s">
        <v>292</v>
      </c>
      <c r="B8">
        <v>6.9999999999999997E-7</v>
      </c>
      <c r="C8">
        <v>5.9999999999999997E-7</v>
      </c>
      <c r="D8">
        <v>6.63E-6</v>
      </c>
      <c r="E8">
        <v>2.0099999999999998E-6</v>
      </c>
      <c r="F8">
        <v>3.7E-7</v>
      </c>
      <c r="G8">
        <v>5.3700000000000003E-6</v>
      </c>
      <c r="H8">
        <v>4.6500000000000004E-6</v>
      </c>
      <c r="I8">
        <v>3.1770000000000002E-5</v>
      </c>
      <c r="J8">
        <v>1.3200000000000001E-6</v>
      </c>
      <c r="K8">
        <v>2.868E-5</v>
      </c>
      <c r="L8">
        <v>1.6779999999999999E-5</v>
      </c>
      <c r="M8">
        <v>3.6019999999999997E-5</v>
      </c>
      <c r="N8">
        <v>7.6920000000000002E-5</v>
      </c>
      <c r="O8">
        <v>1.3020000000000001E-5</v>
      </c>
      <c r="P8">
        <v>6.9439000000000002E-4</v>
      </c>
      <c r="Q8">
        <v>5.4668000000000002E-4</v>
      </c>
      <c r="R8">
        <v>2.0154E-4</v>
      </c>
      <c r="S8">
        <v>2.0053000000000001E-4</v>
      </c>
    </row>
    <row r="9" spans="1:19" x14ac:dyDescent="0.35">
      <c r="A9" t="s">
        <v>293</v>
      </c>
      <c r="B9">
        <v>1.2300000000000001E-6</v>
      </c>
      <c r="C9">
        <v>4.0000000000000001E-8</v>
      </c>
      <c r="D9">
        <v>4.07E-6</v>
      </c>
      <c r="E9">
        <v>4.5999999999999999E-7</v>
      </c>
      <c r="F9">
        <v>9.9999999999999995E-8</v>
      </c>
      <c r="G9">
        <v>1.75E-6</v>
      </c>
      <c r="H9">
        <v>4.2200000000000003E-6</v>
      </c>
      <c r="I9">
        <v>5.84E-6</v>
      </c>
      <c r="J9">
        <v>2.6E-7</v>
      </c>
      <c r="K9">
        <v>1.7999999999999999E-6</v>
      </c>
      <c r="L9">
        <v>5.2E-7</v>
      </c>
      <c r="M9">
        <v>9.1700000000000003E-6</v>
      </c>
      <c r="N9">
        <v>5.0999999999999999E-7</v>
      </c>
      <c r="O9">
        <v>1.33E-6</v>
      </c>
      <c r="P9">
        <v>1.8501999999999999E-4</v>
      </c>
      <c r="Q9">
        <v>1.2569999999999999E-4</v>
      </c>
      <c r="R9">
        <v>4.6529999999999997E-5</v>
      </c>
      <c r="S9">
        <v>4.6289999999999999E-5</v>
      </c>
    </row>
    <row r="10" spans="1:19" x14ac:dyDescent="0.35">
      <c r="A10" t="s">
        <v>294</v>
      </c>
      <c r="B10">
        <v>1.5569999999999998E-5</v>
      </c>
      <c r="C10">
        <v>7.4100000000000002E-6</v>
      </c>
      <c r="D10">
        <v>2.351E-5</v>
      </c>
      <c r="E10">
        <v>3.72E-6</v>
      </c>
      <c r="F10">
        <v>2.5299999999999999E-6</v>
      </c>
      <c r="G10">
        <v>1.4939999999999999E-5</v>
      </c>
      <c r="H10">
        <v>9.91E-6</v>
      </c>
      <c r="I10">
        <v>2.281E-5</v>
      </c>
      <c r="J10">
        <v>7.52E-6</v>
      </c>
      <c r="K10">
        <v>1.6990000000000002E-5</v>
      </c>
      <c r="L10">
        <v>9.1600000000000004E-6</v>
      </c>
      <c r="M10">
        <v>6.4579999999999995E-5</v>
      </c>
      <c r="N10">
        <v>1.6099999999999998E-5</v>
      </c>
      <c r="O10">
        <v>1.946E-5</v>
      </c>
      <c r="P10">
        <v>1.9720100000000002E-3</v>
      </c>
      <c r="Q10">
        <v>1.8623800000000001E-3</v>
      </c>
      <c r="R10">
        <v>5.7023000000000002E-4</v>
      </c>
      <c r="S10">
        <v>5.6543999999999995E-4</v>
      </c>
    </row>
    <row r="11" spans="1:19" x14ac:dyDescent="0.35">
      <c r="A11" t="s">
        <v>295</v>
      </c>
      <c r="B11">
        <v>1.2510000000000001E-5</v>
      </c>
      <c r="C11">
        <v>3.6899999999999998E-6</v>
      </c>
      <c r="D11">
        <v>5.096E-5</v>
      </c>
      <c r="E11">
        <v>3.5040000000000003E-5</v>
      </c>
      <c r="F11">
        <v>6.3400000000000003E-6</v>
      </c>
      <c r="G11">
        <v>3.8399999999999998E-5</v>
      </c>
      <c r="H11">
        <v>1.1759999999999999E-5</v>
      </c>
      <c r="I11">
        <v>2.493E-5</v>
      </c>
      <c r="J11">
        <v>7.7800000000000001E-6</v>
      </c>
      <c r="K11">
        <v>2.385E-5</v>
      </c>
      <c r="L11">
        <v>1.9930000000000001E-5</v>
      </c>
      <c r="M11">
        <v>3.8590000000000002E-5</v>
      </c>
      <c r="N11">
        <v>3.8189999999999999E-5</v>
      </c>
      <c r="O11">
        <v>1.093E-5</v>
      </c>
      <c r="P11">
        <v>1.1731199999999999E-3</v>
      </c>
      <c r="Q11">
        <v>7.8825E-4</v>
      </c>
      <c r="R11">
        <v>3.0967000000000001E-4</v>
      </c>
      <c r="S11">
        <v>3.0718999999999999E-4</v>
      </c>
    </row>
    <row r="12" spans="1:19" x14ac:dyDescent="0.35">
      <c r="A12" t="s">
        <v>296</v>
      </c>
      <c r="B12">
        <v>1.1799999999999999E-6</v>
      </c>
      <c r="C12">
        <v>3.9999999999999998E-7</v>
      </c>
      <c r="D12">
        <v>2.1399999999999998E-6</v>
      </c>
      <c r="E12">
        <v>1.4999999999999999E-7</v>
      </c>
      <c r="F12">
        <v>2.9999999999999997E-8</v>
      </c>
      <c r="G12">
        <v>3.9000000000000002E-7</v>
      </c>
      <c r="H12">
        <v>3.9199999999999997E-6</v>
      </c>
      <c r="I12">
        <v>4.8999999999999997E-7</v>
      </c>
      <c r="J12">
        <v>4.0999999999999999E-7</v>
      </c>
      <c r="K12">
        <v>1.6E-7</v>
      </c>
      <c r="L12">
        <v>4.9999999999999998E-8</v>
      </c>
      <c r="M12">
        <v>1.8E-7</v>
      </c>
      <c r="N12">
        <v>3.3000000000000002E-7</v>
      </c>
      <c r="O12">
        <v>3.2000000000000001E-7</v>
      </c>
      <c r="P12">
        <v>1.4964000000000001E-4</v>
      </c>
      <c r="Q12">
        <v>2.6045000000000002E-4</v>
      </c>
      <c r="R12">
        <v>5.9620000000000002E-5</v>
      </c>
      <c r="S12">
        <v>5.9219999999999999E-5</v>
      </c>
    </row>
    <row r="13" spans="1:19" x14ac:dyDescent="0.35">
      <c r="A13" t="s">
        <v>297</v>
      </c>
      <c r="B13">
        <v>1.3910000000000001E-5</v>
      </c>
      <c r="C13">
        <v>3.6600000000000001E-6</v>
      </c>
      <c r="D13">
        <v>9.3600000000000002E-6</v>
      </c>
      <c r="E13">
        <v>2.9999999999999999E-7</v>
      </c>
      <c r="F13">
        <v>1.9E-6</v>
      </c>
      <c r="G13">
        <v>1.44E-6</v>
      </c>
      <c r="H13">
        <v>7.4000000000000001E-7</v>
      </c>
      <c r="I13">
        <v>3.19E-6</v>
      </c>
      <c r="J13">
        <v>3.3000000000000002E-7</v>
      </c>
      <c r="K13">
        <v>5.3199999999999999E-6</v>
      </c>
      <c r="L13">
        <v>1.6500000000000001E-6</v>
      </c>
      <c r="M13">
        <v>3.6900000000000002E-5</v>
      </c>
      <c r="N13">
        <v>1.6300000000000001E-6</v>
      </c>
      <c r="O13">
        <v>1.11E-6</v>
      </c>
      <c r="P13">
        <v>1.1356E-4</v>
      </c>
      <c r="Q13">
        <v>1.3949000000000001E-4</v>
      </c>
      <c r="R13">
        <v>4.7080000000000003E-5</v>
      </c>
      <c r="S13">
        <v>4.6669999999999999E-5</v>
      </c>
    </row>
    <row r="14" spans="1:19" x14ac:dyDescent="0.35">
      <c r="A14" t="s">
        <v>298</v>
      </c>
      <c r="B14">
        <v>1.5630000000000001E-5</v>
      </c>
      <c r="C14">
        <v>1.135E-5</v>
      </c>
      <c r="D14">
        <v>4.6409999999999998E-5</v>
      </c>
      <c r="E14">
        <v>7.1500000000000002E-6</v>
      </c>
      <c r="F14">
        <v>1.84E-6</v>
      </c>
      <c r="G14">
        <v>3.1869999999999998E-5</v>
      </c>
      <c r="H14">
        <v>7.6260000000000005E-5</v>
      </c>
      <c r="I14">
        <v>1.3608000000000001E-4</v>
      </c>
      <c r="J14">
        <v>7.4399999999999999E-6</v>
      </c>
      <c r="K14">
        <v>1.0671E-4</v>
      </c>
      <c r="L14">
        <v>1.6707000000000001E-4</v>
      </c>
      <c r="M14">
        <v>1.0103E-4</v>
      </c>
      <c r="N14">
        <v>2.3920000000000001E-5</v>
      </c>
      <c r="O14">
        <v>2.9220000000000001E-5</v>
      </c>
      <c r="P14">
        <v>1.8940199999999999E-3</v>
      </c>
      <c r="Q14">
        <v>1.2747500000000001E-3</v>
      </c>
      <c r="R14">
        <v>5.2490999999999996E-4</v>
      </c>
      <c r="S14">
        <v>5.2147999999999995E-4</v>
      </c>
    </row>
    <row r="15" spans="1:19" x14ac:dyDescent="0.35">
      <c r="A15" t="s">
        <v>299</v>
      </c>
      <c r="B15">
        <v>1.3720000000000001E-5</v>
      </c>
      <c r="C15">
        <v>9.7000000000000003E-6</v>
      </c>
      <c r="D15">
        <v>2.4960000000000002E-5</v>
      </c>
      <c r="E15">
        <v>2.4099999999999998E-6</v>
      </c>
      <c r="F15">
        <v>2.7300000000000001E-6</v>
      </c>
      <c r="G15">
        <v>1.2099999999999999E-5</v>
      </c>
      <c r="H15">
        <v>5.3220000000000002E-5</v>
      </c>
      <c r="I15">
        <v>1.5679999999999999E-4</v>
      </c>
      <c r="J15">
        <v>5.3800000000000002E-6</v>
      </c>
      <c r="K15">
        <v>1.0804E-4</v>
      </c>
      <c r="L15">
        <v>4.074E-5</v>
      </c>
      <c r="M15">
        <v>3.5450000000000001E-5</v>
      </c>
      <c r="N15">
        <v>9.5409999999999996E-5</v>
      </c>
      <c r="O15">
        <v>4.3569999999999998E-5</v>
      </c>
      <c r="P15">
        <v>5.5727000000000001E-4</v>
      </c>
      <c r="Q15">
        <v>5.4014000000000004E-4</v>
      </c>
      <c r="R15">
        <v>2.3607000000000001E-4</v>
      </c>
      <c r="S15">
        <v>2.3436999999999999E-4</v>
      </c>
    </row>
    <row r="16" spans="1:19" x14ac:dyDescent="0.35">
      <c r="A16" t="s">
        <v>300</v>
      </c>
      <c r="B16">
        <v>4.7309999999999999E-5</v>
      </c>
      <c r="C16">
        <v>1.68E-6</v>
      </c>
      <c r="D16">
        <v>3.9740000000000002E-5</v>
      </c>
      <c r="E16">
        <v>7.4000000000000001E-7</v>
      </c>
      <c r="F16">
        <v>2.6400000000000001E-6</v>
      </c>
      <c r="G16">
        <v>6.3600000000000001E-6</v>
      </c>
      <c r="H16">
        <v>5.9399999999999999E-6</v>
      </c>
      <c r="I16">
        <v>2.1719999999999999E-5</v>
      </c>
      <c r="J16">
        <v>3.7799999999999998E-6</v>
      </c>
      <c r="K16">
        <v>1.9069999999999999E-5</v>
      </c>
      <c r="L16">
        <v>7.4220000000000004E-5</v>
      </c>
      <c r="M16">
        <v>2.743E-5</v>
      </c>
      <c r="N16">
        <v>9.5599999999999999E-6</v>
      </c>
      <c r="O16">
        <v>9.0100000000000001E-6</v>
      </c>
      <c r="P16">
        <v>3.4746000000000001E-4</v>
      </c>
      <c r="Q16">
        <v>3.0389000000000002E-4</v>
      </c>
      <c r="R16">
        <v>1.2459E-4</v>
      </c>
      <c r="S16">
        <v>1.237E-4</v>
      </c>
    </row>
    <row r="17" spans="1:19" x14ac:dyDescent="0.35">
      <c r="A17" t="s">
        <v>301</v>
      </c>
      <c r="B17">
        <v>2.175E-5</v>
      </c>
      <c r="C17">
        <v>1.358E-5</v>
      </c>
      <c r="D17">
        <v>1.8749999999999998E-5</v>
      </c>
      <c r="E17">
        <v>1.68E-6</v>
      </c>
      <c r="F17">
        <v>4.4000000000000002E-7</v>
      </c>
      <c r="G17">
        <v>1.1600000000000001E-5</v>
      </c>
      <c r="H17">
        <v>2.8960000000000001E-5</v>
      </c>
      <c r="I17">
        <v>9.2299999999999997E-6</v>
      </c>
      <c r="J17">
        <v>2.2199999999999999E-6</v>
      </c>
      <c r="K17">
        <v>1.022E-5</v>
      </c>
      <c r="L17">
        <v>1.305E-5</v>
      </c>
      <c r="M17">
        <v>1.694E-5</v>
      </c>
      <c r="N17">
        <v>3.0719999999999997E-5</v>
      </c>
      <c r="O17">
        <v>2.8600000000000001E-6</v>
      </c>
      <c r="P17">
        <v>3.1105E-4</v>
      </c>
      <c r="Q17">
        <v>2.8517000000000001E-4</v>
      </c>
      <c r="R17">
        <v>1.0894E-4</v>
      </c>
      <c r="S17">
        <v>1.0813E-4</v>
      </c>
    </row>
    <row r="18" spans="1:19" x14ac:dyDescent="0.35">
      <c r="A18" t="s">
        <v>302</v>
      </c>
      <c r="B18">
        <v>6.9999999999999999E-6</v>
      </c>
      <c r="C18">
        <v>2.5219999999999999E-5</v>
      </c>
      <c r="D18">
        <v>3.8909999999999998E-5</v>
      </c>
      <c r="E18">
        <v>2.52E-6</v>
      </c>
      <c r="F18">
        <v>2.7700000000000002E-6</v>
      </c>
      <c r="G18">
        <v>1.5509999999999999E-5</v>
      </c>
      <c r="H18">
        <v>1.4100000000000001E-5</v>
      </c>
      <c r="I18">
        <v>2.3810000000000001E-5</v>
      </c>
      <c r="J18">
        <v>3.7699999999999999E-6</v>
      </c>
      <c r="K18">
        <v>3.0450000000000002E-5</v>
      </c>
      <c r="L18">
        <v>1.3570000000000001E-5</v>
      </c>
      <c r="M18">
        <v>3.3290000000000001E-5</v>
      </c>
      <c r="N18">
        <v>4.3989999999999997E-5</v>
      </c>
      <c r="O18">
        <v>3.05E-6</v>
      </c>
      <c r="P18">
        <v>3.3028000000000002E-4</v>
      </c>
      <c r="Q18">
        <v>3.4054000000000002E-4</v>
      </c>
      <c r="R18">
        <v>1.3061999999999999E-4</v>
      </c>
      <c r="S18">
        <v>1.2955E-4</v>
      </c>
    </row>
    <row r="19" spans="1:19" x14ac:dyDescent="0.35">
      <c r="A19" t="s">
        <v>303</v>
      </c>
      <c r="B19">
        <v>4.5900000000000001E-6</v>
      </c>
      <c r="C19">
        <v>1.4976E-4</v>
      </c>
      <c r="D19">
        <v>1.0869999999999999E-5</v>
      </c>
      <c r="E19">
        <v>5.4000000000000002E-7</v>
      </c>
      <c r="F19">
        <v>3.0000000000000001E-6</v>
      </c>
      <c r="G19">
        <v>1.216E-5</v>
      </c>
      <c r="H19">
        <v>1.5489E-4</v>
      </c>
      <c r="I19">
        <v>1.5793E-4</v>
      </c>
      <c r="J19">
        <v>3.4699999999999998E-6</v>
      </c>
      <c r="K19">
        <v>1.8389999999999998E-5</v>
      </c>
      <c r="L19">
        <v>1.271E-5</v>
      </c>
      <c r="M19">
        <v>3.3500000000000001E-6</v>
      </c>
      <c r="N19">
        <v>1.146E-5</v>
      </c>
      <c r="O19">
        <v>2.4099999999999998E-6</v>
      </c>
      <c r="P19">
        <v>4.3263999999999998E-4</v>
      </c>
      <c r="Q19">
        <v>4.9934000000000003E-4</v>
      </c>
      <c r="R19">
        <v>2.0411999999999999E-4</v>
      </c>
      <c r="S19">
        <v>2.0295999999999999E-4</v>
      </c>
    </row>
    <row r="20" spans="1:19" x14ac:dyDescent="0.35">
      <c r="A20" t="s">
        <v>304</v>
      </c>
      <c r="B20">
        <v>2.3300000000000001E-6</v>
      </c>
      <c r="C20">
        <v>1.1999999999999999E-7</v>
      </c>
      <c r="D20">
        <v>4.9799999999999998E-6</v>
      </c>
      <c r="E20">
        <v>1.8300000000000001E-6</v>
      </c>
      <c r="F20">
        <v>1.73E-6</v>
      </c>
      <c r="G20">
        <v>8.3499999999999997E-6</v>
      </c>
      <c r="H20">
        <v>2.4399999999999999E-6</v>
      </c>
      <c r="I20">
        <v>4.6099999999999999E-6</v>
      </c>
      <c r="J20">
        <v>5.0999999999999999E-7</v>
      </c>
      <c r="K20">
        <v>4.33E-6</v>
      </c>
      <c r="L20">
        <v>1.3599999999999999E-6</v>
      </c>
      <c r="M20">
        <v>3.9099999999999998E-6</v>
      </c>
      <c r="N20">
        <v>6.4099999999999996E-6</v>
      </c>
      <c r="O20">
        <v>1.13E-6</v>
      </c>
      <c r="P20">
        <v>1.0271E-4</v>
      </c>
      <c r="Q20">
        <v>1.4574999999999999E-4</v>
      </c>
      <c r="R20">
        <v>4.2219999999999999E-5</v>
      </c>
      <c r="S20">
        <v>4.1860000000000002E-5</v>
      </c>
    </row>
    <row r="21" spans="1:19" x14ac:dyDescent="0.35">
      <c r="A21" t="s">
        <v>11</v>
      </c>
      <c r="B21">
        <v>2.6299999999999998E-6</v>
      </c>
      <c r="C21">
        <v>1.11E-6</v>
      </c>
      <c r="D21">
        <v>1.4800000000000001E-5</v>
      </c>
      <c r="E21">
        <v>2.92E-6</v>
      </c>
      <c r="F21">
        <v>5.8999999999999996E-7</v>
      </c>
      <c r="G21">
        <v>6.4999999999999996E-6</v>
      </c>
      <c r="H21">
        <v>8.3899999999999993E-6</v>
      </c>
      <c r="I21">
        <v>2.9620000000000001E-5</v>
      </c>
      <c r="J21">
        <v>2.4600000000000002E-6</v>
      </c>
      <c r="K21">
        <v>6.8700000000000003E-6</v>
      </c>
      <c r="L21">
        <v>5.8200000000000002E-6</v>
      </c>
      <c r="M21">
        <v>7.1539999999999996E-5</v>
      </c>
      <c r="N21">
        <v>6.3500000000000002E-6</v>
      </c>
      <c r="O21">
        <v>4.7199999999999997E-6</v>
      </c>
      <c r="P21">
        <v>8.005E-4</v>
      </c>
      <c r="Q21">
        <v>9.8886000000000004E-4</v>
      </c>
      <c r="R21">
        <v>2.7519000000000003E-4</v>
      </c>
      <c r="S21">
        <v>2.7348999999999999E-4</v>
      </c>
    </row>
    <row r="22" spans="1:19" x14ac:dyDescent="0.35">
      <c r="A22" t="s">
        <v>305</v>
      </c>
      <c r="B22">
        <v>2.6400000000000001E-6</v>
      </c>
      <c r="C22">
        <v>7.8000000000000005E-7</v>
      </c>
      <c r="D22">
        <v>1.155E-5</v>
      </c>
      <c r="E22">
        <v>6.7000000000000002E-6</v>
      </c>
      <c r="F22">
        <v>6.5000000000000002E-7</v>
      </c>
      <c r="G22">
        <v>1.293E-5</v>
      </c>
      <c r="H22">
        <v>1.007E-5</v>
      </c>
      <c r="I22">
        <v>4.261E-5</v>
      </c>
      <c r="J22">
        <v>2.9799999999999998E-6</v>
      </c>
      <c r="K22">
        <v>4.4360000000000002E-5</v>
      </c>
      <c r="L22">
        <v>1.489E-5</v>
      </c>
      <c r="M22">
        <v>2.0097E-4</v>
      </c>
      <c r="N22">
        <v>1.3879999999999999E-5</v>
      </c>
      <c r="O22">
        <v>2.512E-5</v>
      </c>
      <c r="P22">
        <v>1.25723E-3</v>
      </c>
      <c r="Q22">
        <v>1.0468999999999999E-3</v>
      </c>
      <c r="R22">
        <v>3.6688999999999998E-4</v>
      </c>
      <c r="S22">
        <v>3.6497E-4</v>
      </c>
    </row>
    <row r="23" spans="1:19" x14ac:dyDescent="0.35">
      <c r="A23" t="s">
        <v>306</v>
      </c>
      <c r="B23">
        <v>1.026E-5</v>
      </c>
      <c r="C23">
        <v>8.9900000000000003E-6</v>
      </c>
      <c r="D23">
        <v>2.9580000000000001E-5</v>
      </c>
      <c r="E23">
        <v>3.36E-6</v>
      </c>
      <c r="F23">
        <v>3.0800000000000002E-6</v>
      </c>
      <c r="G23">
        <v>1.294E-5</v>
      </c>
      <c r="H23">
        <v>2.4280000000000001E-5</v>
      </c>
      <c r="I23">
        <v>3.2969999999999998E-5</v>
      </c>
      <c r="J23">
        <v>6.3600000000000001E-6</v>
      </c>
      <c r="K23">
        <v>8.7730000000000002E-5</v>
      </c>
      <c r="L23">
        <v>5.613E-5</v>
      </c>
      <c r="M23">
        <v>3.4570000000000003E-5</v>
      </c>
      <c r="N23">
        <v>3.5251999999999999E-4</v>
      </c>
      <c r="O23">
        <v>3.2839999999999997E-5</v>
      </c>
      <c r="P23">
        <v>1.01183E-3</v>
      </c>
      <c r="Q23">
        <v>8.8767999999999996E-4</v>
      </c>
      <c r="R23">
        <v>3.5374000000000001E-4</v>
      </c>
      <c r="S23">
        <v>3.5129999999999997E-4</v>
      </c>
    </row>
    <row r="24" spans="1:19" x14ac:dyDescent="0.35">
      <c r="A24" t="s">
        <v>307</v>
      </c>
      <c r="B24">
        <v>3.5099999999999999E-5</v>
      </c>
      <c r="C24">
        <v>1.7159999999999998E-5</v>
      </c>
      <c r="D24">
        <v>2.8229999999999999E-5</v>
      </c>
      <c r="E24">
        <v>2.83E-6</v>
      </c>
      <c r="F24">
        <v>4.0300000000000004E-6</v>
      </c>
      <c r="G24">
        <v>1.969E-5</v>
      </c>
      <c r="H24">
        <v>3.7259999999999999E-5</v>
      </c>
      <c r="I24">
        <v>1.2819999999999999E-5</v>
      </c>
      <c r="J24">
        <v>4.1699999999999999E-6</v>
      </c>
      <c r="K24">
        <v>3.451E-5</v>
      </c>
      <c r="L24">
        <v>2.1140000000000001E-5</v>
      </c>
      <c r="M24">
        <v>7.7009999999999996E-5</v>
      </c>
      <c r="N24">
        <v>1.048E-5</v>
      </c>
      <c r="O24">
        <v>2.8569999999999999E-5</v>
      </c>
      <c r="P24">
        <v>7.6895999999999996E-4</v>
      </c>
      <c r="Q24">
        <v>6.2215000000000003E-4</v>
      </c>
      <c r="R24">
        <v>2.3835999999999999E-4</v>
      </c>
      <c r="S24">
        <v>2.3677E-4</v>
      </c>
    </row>
    <row r="25" spans="1:19" x14ac:dyDescent="0.35">
      <c r="A25" t="s">
        <v>308</v>
      </c>
      <c r="B25">
        <v>8.1999999999999994E-6</v>
      </c>
      <c r="C25">
        <v>1.4070000000000001E-5</v>
      </c>
      <c r="D25">
        <v>8.5099999999999998E-6</v>
      </c>
      <c r="E25">
        <v>2.7999999999999999E-6</v>
      </c>
      <c r="F25">
        <v>3.2600000000000001E-6</v>
      </c>
      <c r="G25">
        <v>5.31E-6</v>
      </c>
      <c r="H25">
        <v>4.4450000000000003E-5</v>
      </c>
      <c r="I25">
        <v>9.4900000000000006E-6</v>
      </c>
      <c r="J25">
        <v>1.3E-6</v>
      </c>
      <c r="K25">
        <v>1.164E-5</v>
      </c>
      <c r="L25">
        <v>1.149E-5</v>
      </c>
      <c r="M25">
        <v>1.219E-5</v>
      </c>
      <c r="N25">
        <v>1.2830000000000001E-5</v>
      </c>
      <c r="O25">
        <v>6.9199999999999998E-6</v>
      </c>
      <c r="P25">
        <v>1.7573E-4</v>
      </c>
      <c r="Q25">
        <v>2.3542999999999999E-4</v>
      </c>
      <c r="R25">
        <v>8.0179999999999995E-5</v>
      </c>
      <c r="S25">
        <v>7.949E-5</v>
      </c>
    </row>
    <row r="26" spans="1:19" x14ac:dyDescent="0.35">
      <c r="A26" t="s">
        <v>309</v>
      </c>
      <c r="B26">
        <v>1.2099999999999999E-5</v>
      </c>
      <c r="C26">
        <v>5.22E-6</v>
      </c>
      <c r="D26">
        <v>3.3439999999999998E-5</v>
      </c>
      <c r="E26">
        <v>2.3E-6</v>
      </c>
      <c r="F26">
        <v>1.7999999999999999E-6</v>
      </c>
      <c r="G26">
        <v>1.243E-5</v>
      </c>
      <c r="H26">
        <v>8.9700000000000005E-6</v>
      </c>
      <c r="I26">
        <v>5.4219999999999999E-5</v>
      </c>
      <c r="J26">
        <v>3.76E-6</v>
      </c>
      <c r="K26">
        <v>2.5550000000000001E-5</v>
      </c>
      <c r="L26">
        <v>1.766E-5</v>
      </c>
      <c r="M26">
        <v>3.5649999999999999E-5</v>
      </c>
      <c r="N26">
        <v>3.3370000000000001E-5</v>
      </c>
      <c r="O26">
        <v>6.02E-6</v>
      </c>
      <c r="P26">
        <v>6.9623000000000005E-4</v>
      </c>
      <c r="Q26">
        <v>5.8991999999999996E-4</v>
      </c>
      <c r="R26">
        <v>2.1468E-4</v>
      </c>
      <c r="S26">
        <v>2.1308000000000001E-4</v>
      </c>
    </row>
    <row r="27" spans="1:19" x14ac:dyDescent="0.35">
      <c r="A27" t="s">
        <v>310</v>
      </c>
      <c r="B27">
        <v>7.3200000000000002E-6</v>
      </c>
      <c r="C27">
        <v>1.8660000000000001E-5</v>
      </c>
      <c r="D27">
        <v>1.33E-6</v>
      </c>
      <c r="E27">
        <v>8.9999999999999999E-8</v>
      </c>
      <c r="F27">
        <v>7.9999999999999996E-7</v>
      </c>
      <c r="G27">
        <v>5.5000000000000003E-7</v>
      </c>
      <c r="H27">
        <v>8.3100000000000001E-6</v>
      </c>
      <c r="I27">
        <v>5.5000000000000003E-7</v>
      </c>
      <c r="J27">
        <v>5.7000000000000005E-7</v>
      </c>
      <c r="K27">
        <v>1.2300000000000001E-6</v>
      </c>
      <c r="L27">
        <v>4.8999999999999997E-7</v>
      </c>
      <c r="M27">
        <v>1.46E-6</v>
      </c>
      <c r="N27">
        <v>1.1999999999999999E-7</v>
      </c>
      <c r="O27">
        <v>6.0999999999999998E-7</v>
      </c>
      <c r="P27">
        <v>7.4549999999999996E-5</v>
      </c>
      <c r="Q27">
        <v>1.1366000000000001E-4</v>
      </c>
      <c r="R27">
        <v>3.5160000000000002E-5</v>
      </c>
      <c r="S27">
        <v>3.4879999999999998E-5</v>
      </c>
    </row>
    <row r="28" spans="1:19" x14ac:dyDescent="0.35">
      <c r="A28" t="s">
        <v>311</v>
      </c>
      <c r="B28">
        <v>3.5290000000000003E-5</v>
      </c>
      <c r="C28">
        <v>1.0699999999999999E-6</v>
      </c>
      <c r="D28">
        <v>1.8090000000000001E-5</v>
      </c>
      <c r="E28">
        <v>5.9999999999999997E-7</v>
      </c>
      <c r="F28">
        <v>3.7E-7</v>
      </c>
      <c r="G28">
        <v>2.4099999999999998E-6</v>
      </c>
      <c r="H28">
        <v>2.2500000000000001E-6</v>
      </c>
      <c r="I28">
        <v>1.969E-5</v>
      </c>
      <c r="J28">
        <v>1.0699999999999999E-6</v>
      </c>
      <c r="K28">
        <v>6.63E-6</v>
      </c>
      <c r="L28">
        <v>1.7280000000000001E-5</v>
      </c>
      <c r="M28">
        <v>6.0800000000000002E-6</v>
      </c>
      <c r="N28">
        <v>5.3399999999999997E-6</v>
      </c>
      <c r="O28">
        <v>7.9400000000000002E-6</v>
      </c>
      <c r="P28">
        <v>2.5117999999999999E-4</v>
      </c>
      <c r="Q28">
        <v>2.0568E-4</v>
      </c>
      <c r="R28">
        <v>8.1130000000000004E-5</v>
      </c>
      <c r="S28">
        <v>8.0580000000000004E-5</v>
      </c>
    </row>
    <row r="29" spans="1:19" x14ac:dyDescent="0.35">
      <c r="A29" t="s">
        <v>312</v>
      </c>
      <c r="B29">
        <v>5.9999999999999997E-7</v>
      </c>
      <c r="C29">
        <v>2.747E-5</v>
      </c>
      <c r="D29">
        <v>2.3599999999999999E-6</v>
      </c>
      <c r="E29">
        <v>3.7E-7</v>
      </c>
      <c r="F29">
        <v>3.1E-7</v>
      </c>
      <c r="G29">
        <v>2.4600000000000002E-6</v>
      </c>
      <c r="H29">
        <v>1.22E-6</v>
      </c>
      <c r="I29">
        <v>2.5000000000000002E-6</v>
      </c>
      <c r="J29">
        <v>1.3E-6</v>
      </c>
      <c r="K29">
        <v>3.3000000000000002E-6</v>
      </c>
      <c r="L29">
        <v>8.5000000000000001E-7</v>
      </c>
      <c r="M29">
        <v>4.1400000000000002E-6</v>
      </c>
      <c r="N29">
        <v>7.8000000000000005E-7</v>
      </c>
      <c r="O29">
        <v>1.768E-5</v>
      </c>
      <c r="P29">
        <v>2.5490000000000002E-4</v>
      </c>
      <c r="Q29">
        <v>3.7615000000000001E-4</v>
      </c>
      <c r="R29">
        <v>1.0081000000000001E-4</v>
      </c>
      <c r="S29">
        <v>1.0009999999999999E-4</v>
      </c>
    </row>
    <row r="30" spans="1:19" x14ac:dyDescent="0.35">
      <c r="A30" t="s">
        <v>313</v>
      </c>
      <c r="B30">
        <v>4.9999999999999998E-7</v>
      </c>
      <c r="C30">
        <v>3.1E-7</v>
      </c>
      <c r="D30">
        <v>2.34E-6</v>
      </c>
      <c r="E30">
        <v>1.3599999999999999E-6</v>
      </c>
      <c r="F30">
        <v>4.7E-7</v>
      </c>
      <c r="G30">
        <v>2.6599999999999999E-6</v>
      </c>
      <c r="H30">
        <v>6.4400000000000002E-6</v>
      </c>
      <c r="I30">
        <v>1.6899999999999999E-6</v>
      </c>
      <c r="J30">
        <v>1.04E-6</v>
      </c>
      <c r="K30">
        <v>1.288E-5</v>
      </c>
      <c r="L30">
        <v>5.3299999999999998E-6</v>
      </c>
      <c r="M30">
        <v>2.809E-5</v>
      </c>
      <c r="N30">
        <v>1.3200000000000001E-6</v>
      </c>
      <c r="O30">
        <v>2.4499999999999998E-6</v>
      </c>
      <c r="P30">
        <v>1.5171999999999999E-4</v>
      </c>
      <c r="Q30">
        <v>1.5271999999999999E-4</v>
      </c>
      <c r="R30">
        <v>5.0729999999999997E-5</v>
      </c>
      <c r="S30">
        <v>5.0330000000000001E-5</v>
      </c>
    </row>
    <row r="31" spans="1:19" x14ac:dyDescent="0.35">
      <c r="A31" t="s">
        <v>314</v>
      </c>
      <c r="B31">
        <v>1.5E-6</v>
      </c>
      <c r="C31">
        <v>1.3400000000000001E-6</v>
      </c>
      <c r="D31">
        <v>2.0630000000000001E-5</v>
      </c>
      <c r="E31">
        <v>6.4200000000000004E-6</v>
      </c>
      <c r="F31">
        <v>5.0999999999999999E-7</v>
      </c>
      <c r="G31">
        <v>1.9769999999999999E-5</v>
      </c>
      <c r="H31">
        <v>4.197E-5</v>
      </c>
      <c r="I31">
        <v>8.9010000000000003E-5</v>
      </c>
      <c r="J31">
        <v>6.2899999999999999E-6</v>
      </c>
      <c r="K31">
        <v>1.6160000000000001E-5</v>
      </c>
      <c r="L31">
        <v>1.129E-5</v>
      </c>
      <c r="M31">
        <v>5.0970000000000002E-5</v>
      </c>
      <c r="N31">
        <v>5.1900000000000003E-6</v>
      </c>
      <c r="O31">
        <v>1.9890000000000001E-5</v>
      </c>
      <c r="P31">
        <v>1.3661599999999999E-3</v>
      </c>
      <c r="Q31">
        <v>1.00307E-3</v>
      </c>
      <c r="R31">
        <v>3.6594999999999998E-4</v>
      </c>
      <c r="S31">
        <v>3.6353999999999998E-4</v>
      </c>
    </row>
    <row r="32" spans="1:19" x14ac:dyDescent="0.35">
      <c r="A32" t="s">
        <v>315</v>
      </c>
      <c r="B32">
        <v>4.1500000000000001E-6</v>
      </c>
      <c r="C32">
        <v>6.5259999999999995E-5</v>
      </c>
      <c r="D32">
        <v>2.65E-6</v>
      </c>
      <c r="E32">
        <v>3.5999999999999999E-7</v>
      </c>
      <c r="F32">
        <v>1.4999999999999999E-7</v>
      </c>
      <c r="G32">
        <v>1.1400000000000001E-6</v>
      </c>
      <c r="H32">
        <v>7.52E-6</v>
      </c>
      <c r="I32">
        <v>1.4899999999999999E-6</v>
      </c>
      <c r="J32">
        <v>9.5000000000000001E-7</v>
      </c>
      <c r="K32">
        <v>1.79E-6</v>
      </c>
      <c r="L32">
        <v>9.5000000000000001E-7</v>
      </c>
      <c r="M32">
        <v>2.0129999999999999E-5</v>
      </c>
      <c r="N32">
        <v>1.9999999999999999E-6</v>
      </c>
      <c r="O32">
        <v>7.6000000000000003E-7</v>
      </c>
      <c r="P32">
        <v>1.5871E-4</v>
      </c>
      <c r="Q32">
        <v>2.8563999999999998E-4</v>
      </c>
      <c r="R32">
        <v>7.9839999999999995E-5</v>
      </c>
      <c r="S32">
        <v>7.9339999999999996E-5</v>
      </c>
    </row>
    <row r="33" spans="1:19" x14ac:dyDescent="0.35">
      <c r="A33" t="s">
        <v>316</v>
      </c>
      <c r="B33">
        <v>6.7599999999999997E-6</v>
      </c>
      <c r="C33">
        <v>3.8199999999999998E-6</v>
      </c>
      <c r="D33">
        <v>5.8459999999999999E-5</v>
      </c>
      <c r="E33">
        <v>3.0519999999999999E-5</v>
      </c>
      <c r="F33">
        <v>2.0200000000000001E-6</v>
      </c>
      <c r="G33">
        <v>2.5150000000000001E-5</v>
      </c>
      <c r="H33">
        <v>1.717E-5</v>
      </c>
      <c r="I33">
        <v>8.789E-5</v>
      </c>
      <c r="J33">
        <v>8.7099999999999996E-6</v>
      </c>
      <c r="K33">
        <v>4.0750000000000001E-5</v>
      </c>
      <c r="L33">
        <v>4.5099999999999998E-5</v>
      </c>
      <c r="M33">
        <v>1.9017E-4</v>
      </c>
      <c r="N33">
        <v>1.9000000000000001E-5</v>
      </c>
      <c r="O33">
        <v>2.4870000000000001E-5</v>
      </c>
      <c r="P33">
        <v>4.9509100000000002E-3</v>
      </c>
      <c r="Q33">
        <v>3.0778400000000001E-3</v>
      </c>
      <c r="R33">
        <v>1.1377500000000001E-3</v>
      </c>
      <c r="S33">
        <v>1.1325300000000001E-3</v>
      </c>
    </row>
    <row r="34" spans="1:19" x14ac:dyDescent="0.35">
      <c r="A34" t="s">
        <v>317</v>
      </c>
      <c r="B34">
        <v>1.7609999999999999E-5</v>
      </c>
      <c r="C34">
        <v>1.75E-6</v>
      </c>
      <c r="D34">
        <v>1.6924E-4</v>
      </c>
      <c r="E34">
        <v>2.1999999999999999E-5</v>
      </c>
      <c r="F34">
        <v>6.4400000000000002E-6</v>
      </c>
      <c r="G34">
        <v>1.4800000000000001E-5</v>
      </c>
      <c r="H34">
        <v>1.9519999999999999E-5</v>
      </c>
      <c r="I34">
        <v>1.2333E-4</v>
      </c>
      <c r="J34">
        <v>9.6900000000000004E-6</v>
      </c>
      <c r="K34">
        <v>3.0979999999999998E-5</v>
      </c>
      <c r="L34">
        <v>3.985E-5</v>
      </c>
      <c r="M34">
        <v>1.1974E-4</v>
      </c>
      <c r="N34">
        <v>2.4879999999999999E-5</v>
      </c>
      <c r="O34">
        <v>2.5259999999999999E-5</v>
      </c>
      <c r="P34">
        <v>9.7008999999999995E-4</v>
      </c>
      <c r="Q34">
        <v>8.6410999999999996E-4</v>
      </c>
      <c r="R34">
        <v>3.3994E-4</v>
      </c>
      <c r="S34">
        <v>3.3744999999999999E-4</v>
      </c>
    </row>
    <row r="35" spans="1:19" x14ac:dyDescent="0.35">
      <c r="A35" t="s">
        <v>318</v>
      </c>
      <c r="B35">
        <v>2.247E-5</v>
      </c>
      <c r="C35">
        <v>5.0160000000000001E-5</v>
      </c>
      <c r="D35">
        <v>5.9000000000000003E-6</v>
      </c>
      <c r="E35">
        <v>1.6999999999999999E-7</v>
      </c>
      <c r="F35">
        <v>5.9999999999999997E-7</v>
      </c>
      <c r="G35">
        <v>3.3000000000000002E-7</v>
      </c>
      <c r="H35">
        <v>2.0499999999999999E-6</v>
      </c>
      <c r="I35">
        <v>3.5999999999999999E-7</v>
      </c>
      <c r="J35">
        <v>7.6000000000000003E-7</v>
      </c>
      <c r="K35">
        <v>1.11E-6</v>
      </c>
      <c r="L35">
        <v>8.7299999999999994E-6</v>
      </c>
      <c r="M35">
        <v>3.72E-6</v>
      </c>
      <c r="N35">
        <v>1.4699999999999999E-6</v>
      </c>
      <c r="O35">
        <v>5.0999999999999999E-7</v>
      </c>
      <c r="P35">
        <v>8.9419999999999994E-5</v>
      </c>
      <c r="Q35">
        <v>9.8469999999999997E-5</v>
      </c>
      <c r="R35">
        <v>4.1619999999999998E-5</v>
      </c>
      <c r="S35">
        <v>4.1399999999999997E-5</v>
      </c>
    </row>
    <row r="36" spans="1:19" x14ac:dyDescent="0.35">
      <c r="A36" t="s">
        <v>319</v>
      </c>
      <c r="B36">
        <v>1.256E-5</v>
      </c>
      <c r="C36">
        <v>1.7090000000000001E-5</v>
      </c>
      <c r="D36">
        <v>7.059E-5</v>
      </c>
      <c r="E36">
        <v>5.0000000000000004E-6</v>
      </c>
      <c r="F36">
        <v>3.1700000000000001E-6</v>
      </c>
      <c r="G36">
        <v>2.1909999999999999E-5</v>
      </c>
      <c r="H36">
        <v>7.9800000000000002E-5</v>
      </c>
      <c r="I36">
        <v>8.9549999999999995E-5</v>
      </c>
      <c r="J36">
        <v>1.3380000000000001E-5</v>
      </c>
      <c r="K36">
        <v>1.2716E-4</v>
      </c>
      <c r="L36">
        <v>5.3100000000000003E-5</v>
      </c>
      <c r="M36">
        <v>7.9530000000000006E-5</v>
      </c>
      <c r="N36">
        <v>9.1030000000000001E-5</v>
      </c>
      <c r="O36">
        <v>1.7710000000000002E-5</v>
      </c>
      <c r="P36">
        <v>1.3929400000000001E-3</v>
      </c>
      <c r="Q36">
        <v>1.08859E-3</v>
      </c>
      <c r="R36">
        <v>4.3494999999999997E-4</v>
      </c>
      <c r="S36">
        <v>4.3193000000000002E-4</v>
      </c>
    </row>
    <row r="37" spans="1:19" x14ac:dyDescent="0.35">
      <c r="A37" t="s">
        <v>320</v>
      </c>
      <c r="B37">
        <v>1.133E-5</v>
      </c>
      <c r="C37">
        <v>1.5218E-4</v>
      </c>
      <c r="D37">
        <v>1.084E-5</v>
      </c>
      <c r="E37">
        <v>9.5999999999999991E-7</v>
      </c>
      <c r="F37">
        <v>8.5000000000000001E-7</v>
      </c>
      <c r="G37">
        <v>4.5700000000000003E-6</v>
      </c>
      <c r="H37">
        <v>3.0559999999999999E-5</v>
      </c>
      <c r="I37">
        <v>6.0100000000000001E-6</v>
      </c>
      <c r="J37">
        <v>3.6899999999999998E-6</v>
      </c>
      <c r="K37">
        <v>2.3609999999999999E-5</v>
      </c>
      <c r="L37">
        <v>2.9079999999999999E-5</v>
      </c>
      <c r="M37">
        <v>1.062E-5</v>
      </c>
      <c r="N37">
        <v>6.2899999999999999E-6</v>
      </c>
      <c r="O37">
        <v>2.7700000000000002E-6</v>
      </c>
      <c r="P37">
        <v>3.3186000000000001E-4</v>
      </c>
      <c r="Q37">
        <v>4.0453E-4</v>
      </c>
      <c r="R37">
        <v>1.4553E-4</v>
      </c>
      <c r="S37">
        <v>1.4454E-4</v>
      </c>
    </row>
    <row r="38" spans="1:19" x14ac:dyDescent="0.35">
      <c r="A38" t="s">
        <v>321</v>
      </c>
      <c r="B38">
        <v>1.0669999999999999E-5</v>
      </c>
      <c r="C38">
        <v>8.4E-7</v>
      </c>
      <c r="D38">
        <v>1.2119999999999999E-5</v>
      </c>
      <c r="E38">
        <v>1.2899999999999999E-6</v>
      </c>
      <c r="F38">
        <v>8.0900000000000005E-6</v>
      </c>
      <c r="G38">
        <v>8.6000000000000007E-6</v>
      </c>
      <c r="H38">
        <v>1.88E-6</v>
      </c>
      <c r="I38">
        <v>2.3300000000000001E-6</v>
      </c>
      <c r="J38">
        <v>2.2299999999999998E-6</v>
      </c>
      <c r="K38">
        <v>1.501E-5</v>
      </c>
      <c r="L38">
        <v>6.6599999999999998E-6</v>
      </c>
      <c r="M38">
        <v>4.2036999999999999E-4</v>
      </c>
      <c r="N38">
        <v>4.0199999999999996E-6</v>
      </c>
      <c r="O38">
        <v>5.57E-6</v>
      </c>
      <c r="P38">
        <v>3.5834000000000001E-4</v>
      </c>
      <c r="Q38">
        <v>4.1859999999999998E-4</v>
      </c>
      <c r="R38">
        <v>1.5636E-4</v>
      </c>
      <c r="S38">
        <v>1.5536E-4</v>
      </c>
    </row>
    <row r="39" spans="1:19" x14ac:dyDescent="0.35">
      <c r="A39" t="s">
        <v>322</v>
      </c>
      <c r="B39">
        <v>9.7799999999999995E-6</v>
      </c>
      <c r="C39">
        <v>7.2769999999999996E-5</v>
      </c>
      <c r="D39">
        <v>4.21E-5</v>
      </c>
      <c r="E39">
        <v>5.6200000000000004E-6</v>
      </c>
      <c r="F39">
        <v>5.1399999999999999E-6</v>
      </c>
      <c r="G39">
        <v>3.7389999999999999E-5</v>
      </c>
      <c r="H39">
        <v>3.8309999999999997E-5</v>
      </c>
      <c r="I39">
        <v>7.6190000000000001E-5</v>
      </c>
      <c r="J39">
        <v>1.1219999999999999E-5</v>
      </c>
      <c r="K39">
        <v>8.9450000000000006E-5</v>
      </c>
      <c r="L39">
        <v>3.5930000000000003E-5</v>
      </c>
      <c r="M39">
        <v>7.9209999999999995E-5</v>
      </c>
      <c r="N39">
        <v>2.7529999999999999E-5</v>
      </c>
      <c r="O39">
        <v>2.618E-5</v>
      </c>
      <c r="P39">
        <v>1.6203999999999999E-3</v>
      </c>
      <c r="Q39">
        <v>1.2793100000000001E-3</v>
      </c>
      <c r="R39">
        <v>4.796E-4</v>
      </c>
      <c r="S39">
        <v>4.7621000000000002E-4</v>
      </c>
    </row>
    <row r="40" spans="1:19" x14ac:dyDescent="0.35">
      <c r="A40" t="s">
        <v>323</v>
      </c>
      <c r="B40">
        <v>2.2000000000000001E-7</v>
      </c>
      <c r="C40">
        <v>9.9999999999999995E-8</v>
      </c>
      <c r="D40">
        <v>1.11E-6</v>
      </c>
      <c r="E40">
        <v>9.7999999999999993E-7</v>
      </c>
      <c r="F40">
        <v>1.9000000000000001E-7</v>
      </c>
      <c r="G40">
        <v>1.9199999999999998E-6</v>
      </c>
      <c r="H40">
        <v>1.88E-6</v>
      </c>
      <c r="I40">
        <v>2.5299999999999999E-6</v>
      </c>
      <c r="J40">
        <v>2.6E-7</v>
      </c>
      <c r="K40">
        <v>5.6500000000000001E-6</v>
      </c>
      <c r="L40">
        <v>1.4699999999999999E-6</v>
      </c>
      <c r="M40">
        <v>6.4799999999999998E-6</v>
      </c>
      <c r="N40">
        <v>2.5399999999999998E-6</v>
      </c>
      <c r="O40">
        <v>4.1400000000000002E-6</v>
      </c>
      <c r="P40">
        <v>1.059E-4</v>
      </c>
      <c r="Q40">
        <v>1.3416E-4</v>
      </c>
      <c r="R40">
        <v>3.8189999999999999E-5</v>
      </c>
      <c r="S40">
        <v>3.79E-5</v>
      </c>
    </row>
    <row r="41" spans="1:19" x14ac:dyDescent="0.35">
      <c r="A41" t="s">
        <v>324</v>
      </c>
      <c r="B41">
        <v>3.1599999999999998E-6</v>
      </c>
      <c r="C41">
        <v>9.0999999999999997E-7</v>
      </c>
      <c r="D41">
        <v>1.129E-5</v>
      </c>
      <c r="E41">
        <v>1.402E-5</v>
      </c>
      <c r="F41">
        <v>3.1200000000000002E-6</v>
      </c>
      <c r="G41">
        <v>1.505E-5</v>
      </c>
      <c r="H41">
        <v>1.025E-5</v>
      </c>
      <c r="I41">
        <v>2.23E-5</v>
      </c>
      <c r="J41">
        <v>4.0500000000000002E-6</v>
      </c>
      <c r="K41">
        <v>2.5579999999999999E-5</v>
      </c>
      <c r="L41">
        <v>2.1480000000000001E-5</v>
      </c>
      <c r="M41">
        <v>3.7759999999999998E-5</v>
      </c>
      <c r="N41">
        <v>3.201E-5</v>
      </c>
      <c r="O41">
        <v>6.4300000000000003E-6</v>
      </c>
      <c r="P41">
        <v>3.1380999999999998E-4</v>
      </c>
      <c r="Q41">
        <v>3.4385999999999998E-4</v>
      </c>
      <c r="R41">
        <v>1.2144E-4</v>
      </c>
      <c r="S41">
        <v>1.2026E-4</v>
      </c>
    </row>
    <row r="42" spans="1:19" x14ac:dyDescent="0.35">
      <c r="A42" t="s">
        <v>325</v>
      </c>
      <c r="B42">
        <v>2.194E-5</v>
      </c>
      <c r="C42">
        <v>9.5000000000000001E-7</v>
      </c>
      <c r="D42">
        <v>2.79E-6</v>
      </c>
      <c r="E42">
        <v>2.8000000000000002E-7</v>
      </c>
      <c r="F42">
        <v>5.7999999999999995E-7</v>
      </c>
      <c r="G42">
        <v>9.7999999999999993E-7</v>
      </c>
      <c r="H42">
        <v>5.2E-7</v>
      </c>
      <c r="I42">
        <v>1.26E-6</v>
      </c>
      <c r="J42">
        <v>1.3E-6</v>
      </c>
      <c r="K42">
        <v>2.8899999999999999E-6</v>
      </c>
      <c r="L42">
        <v>6.1199999999999999E-6</v>
      </c>
      <c r="M42">
        <v>4.25E-6</v>
      </c>
      <c r="N42">
        <v>1.4300000000000001E-6</v>
      </c>
      <c r="O42">
        <v>6.5100000000000004E-6</v>
      </c>
      <c r="P42">
        <v>1.0029E-4</v>
      </c>
      <c r="Q42">
        <v>8.8079999999999997E-5</v>
      </c>
      <c r="R42">
        <v>3.3840000000000001E-5</v>
      </c>
      <c r="S42">
        <v>3.3599999999999997E-5</v>
      </c>
    </row>
    <row r="43" spans="1:19" x14ac:dyDescent="0.35">
      <c r="A43" t="s">
        <v>326</v>
      </c>
      <c r="B43">
        <v>4.4399999999999998E-6</v>
      </c>
      <c r="C43">
        <v>3.6399999999999999E-6</v>
      </c>
      <c r="D43">
        <v>4.0349999999999998E-5</v>
      </c>
      <c r="E43">
        <v>5.9699999999999996E-6</v>
      </c>
      <c r="F43">
        <v>2.7800000000000001E-6</v>
      </c>
      <c r="G43">
        <v>2.1880000000000001E-5</v>
      </c>
      <c r="H43">
        <v>1.241E-5</v>
      </c>
      <c r="I43">
        <v>3.3049999999999997E-5</v>
      </c>
      <c r="J43">
        <v>5.4999999999999999E-6</v>
      </c>
      <c r="K43">
        <v>3.4090000000000001E-5</v>
      </c>
      <c r="L43">
        <v>2.143E-5</v>
      </c>
      <c r="M43">
        <v>4.0089999999999997E-5</v>
      </c>
      <c r="N43">
        <v>1.0496E-4</v>
      </c>
      <c r="O43">
        <v>1.4739999999999999E-5</v>
      </c>
      <c r="P43">
        <v>6.4729999999999996E-4</v>
      </c>
      <c r="Q43">
        <v>5.5520999999999999E-4</v>
      </c>
      <c r="R43">
        <v>2.129E-4</v>
      </c>
      <c r="S43">
        <v>2.1128E-4</v>
      </c>
    </row>
    <row r="44" spans="1:19" x14ac:dyDescent="0.35">
      <c r="A44" t="s">
        <v>327</v>
      </c>
      <c r="B44">
        <v>2.0590000000000001E-5</v>
      </c>
      <c r="C44">
        <v>9.5965000000000004E-4</v>
      </c>
      <c r="D44">
        <v>4.7030000000000002E-5</v>
      </c>
      <c r="E44">
        <v>7.08E-6</v>
      </c>
      <c r="F44">
        <v>5.9399999999999999E-6</v>
      </c>
      <c r="G44">
        <v>1.84E-5</v>
      </c>
      <c r="H44">
        <v>2.4121E-4</v>
      </c>
      <c r="I44">
        <v>2.6207999999999998E-4</v>
      </c>
      <c r="J44">
        <v>1.9009999999999999E-5</v>
      </c>
      <c r="K44">
        <v>1.0972999999999999E-4</v>
      </c>
      <c r="L44">
        <v>1.2228E-4</v>
      </c>
      <c r="M44">
        <v>3.0793999999999998E-4</v>
      </c>
      <c r="N44">
        <v>1.0084E-4</v>
      </c>
      <c r="O44">
        <v>2.1759999999999998E-5</v>
      </c>
      <c r="P44">
        <v>3.0414600000000002E-3</v>
      </c>
      <c r="Q44">
        <v>2.3372900000000001E-3</v>
      </c>
      <c r="R44">
        <v>1.00366E-3</v>
      </c>
      <c r="S44">
        <v>9.9686999999999996E-4</v>
      </c>
    </row>
    <row r="45" spans="1:19" x14ac:dyDescent="0.35">
      <c r="A45" t="s">
        <v>328</v>
      </c>
      <c r="B45">
        <v>1.7400000000000001E-6</v>
      </c>
      <c r="C45">
        <v>2.3370000000000002E-5</v>
      </c>
      <c r="D45">
        <v>6.5799999999999997E-6</v>
      </c>
      <c r="E45">
        <v>5.8999999999999996E-7</v>
      </c>
      <c r="F45">
        <v>3.4999999999999998E-7</v>
      </c>
      <c r="G45">
        <v>6.5300000000000002E-6</v>
      </c>
      <c r="H45">
        <v>6.63E-6</v>
      </c>
      <c r="I45">
        <v>1.171E-5</v>
      </c>
      <c r="J45">
        <v>3.6500000000000002E-6</v>
      </c>
      <c r="K45">
        <v>1.9599999999999999E-5</v>
      </c>
      <c r="L45">
        <v>3.5300000000000001E-6</v>
      </c>
      <c r="M45">
        <v>2.0610000000000001E-5</v>
      </c>
      <c r="N45">
        <v>1.1770000000000001E-5</v>
      </c>
      <c r="O45">
        <v>1.5109999999999999E-5</v>
      </c>
      <c r="P45">
        <v>3.0026E-4</v>
      </c>
      <c r="Q45">
        <v>2.7575000000000001E-4</v>
      </c>
      <c r="R45">
        <v>9.925E-5</v>
      </c>
      <c r="S45">
        <v>9.8510000000000004E-5</v>
      </c>
    </row>
    <row r="46" spans="1:19" x14ac:dyDescent="0.35">
      <c r="A46" t="s">
        <v>329</v>
      </c>
      <c r="B46">
        <v>1.04E-6</v>
      </c>
      <c r="C46">
        <v>8.5000000000000001E-7</v>
      </c>
      <c r="D46">
        <v>2.2800000000000002E-6</v>
      </c>
      <c r="E46">
        <v>2.4999999999999999E-7</v>
      </c>
      <c r="F46">
        <v>5.6000000000000004E-7</v>
      </c>
      <c r="G46">
        <v>1.02E-6</v>
      </c>
      <c r="H46">
        <v>8.6000000000000002E-7</v>
      </c>
      <c r="I46">
        <v>8.2999999999999999E-7</v>
      </c>
      <c r="J46">
        <v>5.9999999999999997E-7</v>
      </c>
      <c r="K46">
        <v>1.8199999999999999E-6</v>
      </c>
      <c r="L46">
        <v>1.84E-6</v>
      </c>
      <c r="M46">
        <v>1.984E-5</v>
      </c>
      <c r="N46">
        <v>8.8999999999999995E-7</v>
      </c>
      <c r="O46">
        <v>1.13E-6</v>
      </c>
      <c r="P46">
        <v>4.689E-5</v>
      </c>
      <c r="Q46">
        <v>7.0679999999999994E-5</v>
      </c>
      <c r="R46">
        <v>2.1100000000000001E-5</v>
      </c>
      <c r="S46">
        <v>2.0910000000000001E-5</v>
      </c>
    </row>
    <row r="47" spans="1:19" x14ac:dyDescent="0.35">
      <c r="A47" t="s">
        <v>330</v>
      </c>
      <c r="B47">
        <v>5.22E-6</v>
      </c>
      <c r="C47">
        <v>1.137E-5</v>
      </c>
      <c r="D47">
        <v>1.1399E-4</v>
      </c>
      <c r="E47">
        <v>4.6999999999999999E-6</v>
      </c>
      <c r="F47">
        <v>4.6099999999999999E-6</v>
      </c>
      <c r="G47">
        <v>1.164E-5</v>
      </c>
      <c r="H47">
        <v>1.075E-5</v>
      </c>
      <c r="I47">
        <v>3.7679999999999998E-5</v>
      </c>
      <c r="J47">
        <v>4.0799999999999999E-6</v>
      </c>
      <c r="K47">
        <v>2.0469999999999999E-5</v>
      </c>
      <c r="L47">
        <v>1.3349999999999999E-5</v>
      </c>
      <c r="M47">
        <v>3.8250000000000001E-5</v>
      </c>
      <c r="N47">
        <v>3.5330000000000002E-5</v>
      </c>
      <c r="O47">
        <v>6.1700000000000002E-6</v>
      </c>
      <c r="P47">
        <v>1.22159E-3</v>
      </c>
      <c r="Q47">
        <v>1.17947E-3</v>
      </c>
      <c r="R47">
        <v>3.8248999999999998E-4</v>
      </c>
      <c r="S47">
        <v>3.8017999999999998E-4</v>
      </c>
    </row>
    <row r="48" spans="1:19" x14ac:dyDescent="0.35">
      <c r="A48" t="s">
        <v>331</v>
      </c>
      <c r="B48">
        <v>1.7620000000000001E-5</v>
      </c>
      <c r="C48">
        <v>1.5099999999999999E-6</v>
      </c>
      <c r="D48">
        <v>1.8669999999999999E-5</v>
      </c>
      <c r="E48">
        <v>3.3900000000000002E-6</v>
      </c>
      <c r="F48">
        <v>5.4199999999999998E-6</v>
      </c>
      <c r="G48">
        <v>8.7399999999999993E-6</v>
      </c>
      <c r="H48">
        <v>2.817E-5</v>
      </c>
      <c r="I48">
        <v>1.1029999999999999E-5</v>
      </c>
      <c r="J48">
        <v>4.7999999999999998E-6</v>
      </c>
      <c r="K48">
        <v>1.889E-5</v>
      </c>
      <c r="L48">
        <v>1.4929999999999999E-5</v>
      </c>
      <c r="M48">
        <v>6.2639999999999997E-5</v>
      </c>
      <c r="N48">
        <v>2.0934999999999999E-4</v>
      </c>
      <c r="O48">
        <v>6.7800000000000003E-6</v>
      </c>
      <c r="P48">
        <v>1.0262400000000001E-3</v>
      </c>
      <c r="Q48">
        <v>8.4933000000000003E-4</v>
      </c>
      <c r="R48">
        <v>3.1332000000000002E-4</v>
      </c>
      <c r="S48">
        <v>3.1147E-4</v>
      </c>
    </row>
    <row r="49" spans="1:19" x14ac:dyDescent="0.35">
      <c r="A49" t="s">
        <v>332</v>
      </c>
      <c r="B49">
        <v>7.6000000000000003E-7</v>
      </c>
      <c r="C49">
        <v>4.0059999999999999E-5</v>
      </c>
      <c r="D49">
        <v>1.95E-6</v>
      </c>
      <c r="E49">
        <v>1.3E-7</v>
      </c>
      <c r="F49">
        <v>1.9300000000000002E-6</v>
      </c>
      <c r="G49">
        <v>1.6199999999999999E-6</v>
      </c>
      <c r="H49">
        <v>6.81E-6</v>
      </c>
      <c r="I49">
        <v>1.6030000000000001E-5</v>
      </c>
      <c r="J49">
        <v>1.4899999999999999E-6</v>
      </c>
      <c r="K49">
        <v>1.0210000000000001E-5</v>
      </c>
      <c r="L49">
        <v>1.3999999999999999E-6</v>
      </c>
      <c r="M49">
        <v>2.08E-6</v>
      </c>
      <c r="N49">
        <v>6.1399999999999997E-6</v>
      </c>
      <c r="O49">
        <v>1.1599999999999999E-6</v>
      </c>
      <c r="P49">
        <v>1.1302E-4</v>
      </c>
      <c r="Q49">
        <v>1.8175999999999999E-4</v>
      </c>
      <c r="R49">
        <v>5.8270000000000003E-5</v>
      </c>
      <c r="S49">
        <v>5.7840000000000002E-5</v>
      </c>
    </row>
    <row r="50" spans="1:19" x14ac:dyDescent="0.35">
      <c r="A50" t="s">
        <v>333</v>
      </c>
      <c r="B50">
        <v>1.7479999999999999E-5</v>
      </c>
      <c r="C50">
        <v>2.3800000000000001E-6</v>
      </c>
      <c r="D50">
        <v>4.3600000000000003E-5</v>
      </c>
      <c r="E50">
        <v>3.8500000000000004E-6</v>
      </c>
      <c r="F50">
        <v>5.7599999999999999E-6</v>
      </c>
      <c r="G50">
        <v>4.8059999999999997E-5</v>
      </c>
      <c r="H50">
        <v>1.2089999999999999E-5</v>
      </c>
      <c r="I50">
        <v>3.4079999999999999E-5</v>
      </c>
      <c r="J50">
        <v>7.1600000000000001E-6</v>
      </c>
      <c r="K50">
        <v>6.5599999999999995E-5</v>
      </c>
      <c r="L50">
        <v>6.8289999999999998E-5</v>
      </c>
      <c r="M50">
        <v>6.4430000000000005E-5</v>
      </c>
      <c r="N50">
        <v>2.4479999999999999E-5</v>
      </c>
      <c r="O50">
        <v>1.4939999999999999E-5</v>
      </c>
      <c r="P50">
        <v>5.7381999999999995E-4</v>
      </c>
      <c r="Q50">
        <v>5.5625E-4</v>
      </c>
      <c r="R50">
        <v>2.1075E-4</v>
      </c>
      <c r="S50">
        <v>2.0913E-4</v>
      </c>
    </row>
    <row r="51" spans="1:19" x14ac:dyDescent="0.35">
      <c r="A51" t="s">
        <v>334</v>
      </c>
      <c r="B51">
        <v>1.5E-6</v>
      </c>
      <c r="C51">
        <v>7.9530000000000006E-5</v>
      </c>
      <c r="D51">
        <v>4.2E-7</v>
      </c>
      <c r="E51">
        <v>8.9999999999999999E-8</v>
      </c>
      <c r="F51">
        <v>5.9999999999999995E-8</v>
      </c>
      <c r="G51">
        <v>2.1E-7</v>
      </c>
      <c r="H51">
        <v>6.5100000000000004E-6</v>
      </c>
      <c r="I51">
        <v>2.9699999999999999E-6</v>
      </c>
      <c r="J51">
        <v>3.8000000000000001E-7</v>
      </c>
      <c r="K51">
        <v>1.5E-6</v>
      </c>
      <c r="L51">
        <v>3.5999999999999999E-7</v>
      </c>
      <c r="M51">
        <v>1.0300000000000001E-6</v>
      </c>
      <c r="N51">
        <v>2.1E-7</v>
      </c>
      <c r="O51">
        <v>7.0000000000000005E-8</v>
      </c>
      <c r="P51">
        <v>5.3430000000000002E-5</v>
      </c>
      <c r="Q51">
        <v>8.3469999999999999E-5</v>
      </c>
      <c r="R51">
        <v>3.3160000000000001E-5</v>
      </c>
      <c r="S51">
        <v>3.3000000000000003E-5</v>
      </c>
    </row>
    <row r="52" spans="1:19" x14ac:dyDescent="0.35">
      <c r="A52" t="s">
        <v>165</v>
      </c>
      <c r="B52">
        <v>7.2847000000000005E-4</v>
      </c>
      <c r="C52">
        <v>4.5428999999999999E-4</v>
      </c>
      <c r="D52">
        <v>1.6086099999999999E-3</v>
      </c>
      <c r="E52">
        <v>5.4858999999999995E-4</v>
      </c>
      <c r="F52">
        <v>1.8111000000000001E-4</v>
      </c>
      <c r="G52">
        <v>5.7532000000000004E-4</v>
      </c>
      <c r="H52">
        <v>1.13525E-3</v>
      </c>
      <c r="I52">
        <v>1.2472900000000001E-3</v>
      </c>
      <c r="J52">
        <v>4.9624000000000001E-4</v>
      </c>
      <c r="K52">
        <v>2.0535000000000002E-3</v>
      </c>
      <c r="L52">
        <v>1.68889E-3</v>
      </c>
      <c r="M52">
        <v>1.9397399999999999E-3</v>
      </c>
      <c r="N52">
        <v>1.1961299999999999E-3</v>
      </c>
      <c r="O52">
        <v>5.8374000000000002E-4</v>
      </c>
      <c r="P52">
        <v>3.1644430000000001E-2</v>
      </c>
      <c r="Q52">
        <v>2.743019E-2</v>
      </c>
      <c r="R52">
        <v>9.4070200000000003E-3</v>
      </c>
      <c r="S52">
        <v>9.3933000000000003E-3</v>
      </c>
    </row>
    <row r="53" spans="1:19" x14ac:dyDescent="0.35">
      <c r="A53" t="s">
        <v>166</v>
      </c>
      <c r="B53">
        <v>3.9565999999999999E-4</v>
      </c>
      <c r="C53">
        <v>3.4757000000000001E-4</v>
      </c>
      <c r="D53">
        <v>3.3948000000000002E-4</v>
      </c>
      <c r="E53">
        <v>1.2867999999999999E-4</v>
      </c>
      <c r="F53">
        <v>1.7900000000000001E-5</v>
      </c>
      <c r="G53">
        <v>6.9170000000000004E-5</v>
      </c>
      <c r="H53">
        <v>1.518E-4</v>
      </c>
      <c r="I53">
        <v>1.4530000000000001E-4</v>
      </c>
      <c r="J53">
        <v>5.8480000000000003E-5</v>
      </c>
      <c r="K53">
        <v>1.6296999999999999E-4</v>
      </c>
      <c r="L53">
        <v>1.2234E-4</v>
      </c>
      <c r="M53">
        <v>1.5254999999999999E-4</v>
      </c>
      <c r="N53">
        <v>2.1405999999999999E-4</v>
      </c>
      <c r="O53">
        <v>1.1019E-4</v>
      </c>
      <c r="P53">
        <v>4.7840599999999997E-3</v>
      </c>
      <c r="Q53">
        <v>4.2316000000000003E-3</v>
      </c>
      <c r="R53">
        <v>1.1139800000000001E-3</v>
      </c>
      <c r="S53">
        <v>1.10636E-3</v>
      </c>
    </row>
    <row r="54" spans="1:19" x14ac:dyDescent="0.35">
      <c r="A54" t="s">
        <v>88</v>
      </c>
      <c r="B54">
        <v>4.5529999999999999E-5</v>
      </c>
      <c r="C54">
        <v>1.3944000000000001E-4</v>
      </c>
      <c r="D54">
        <v>5.0470000000000003E-5</v>
      </c>
      <c r="E54">
        <v>8.4400000000000005E-6</v>
      </c>
      <c r="F54">
        <v>9.02E-6</v>
      </c>
      <c r="G54">
        <v>3.4770000000000001E-5</v>
      </c>
      <c r="H54">
        <v>6.1519999999999994E-5</v>
      </c>
      <c r="I54">
        <v>3.4980000000000001E-5</v>
      </c>
      <c r="J54">
        <v>1.4100000000000001E-5</v>
      </c>
      <c r="K54">
        <v>6.8919999999999997E-5</v>
      </c>
      <c r="L54">
        <v>3.9650000000000002E-5</v>
      </c>
      <c r="M54">
        <v>9.7510000000000007E-5</v>
      </c>
      <c r="N54">
        <v>3.2719999999999998E-5</v>
      </c>
      <c r="O54">
        <v>5.2760000000000003E-5</v>
      </c>
      <c r="P54">
        <v>3.9439399999999999E-3</v>
      </c>
      <c r="Q54">
        <v>3.3855199999999999E-3</v>
      </c>
      <c r="R54">
        <v>1.04996E-3</v>
      </c>
      <c r="S54">
        <v>1.04133E-3</v>
      </c>
    </row>
    <row r="55" spans="1:19" x14ac:dyDescent="0.35">
      <c r="A55" t="s">
        <v>149</v>
      </c>
      <c r="B55">
        <v>1.53207E-3</v>
      </c>
      <c r="C55">
        <v>1.1184299999999999E-3</v>
      </c>
      <c r="D55">
        <v>8.1682E-4</v>
      </c>
      <c r="E55">
        <v>6.9059999999999998E-4</v>
      </c>
      <c r="F55">
        <v>1.2973999999999999E-4</v>
      </c>
      <c r="G55">
        <v>1.3557E-4</v>
      </c>
      <c r="H55">
        <v>6.5258999999999998E-4</v>
      </c>
      <c r="I55">
        <v>5.2466000000000004E-4</v>
      </c>
      <c r="J55">
        <v>4.8579E-4</v>
      </c>
      <c r="K55">
        <v>1.3034699999999999E-3</v>
      </c>
      <c r="L55">
        <v>1.02502E-3</v>
      </c>
      <c r="M55">
        <v>1.69524E-3</v>
      </c>
      <c r="N55">
        <v>8.7465000000000004E-4</v>
      </c>
      <c r="O55">
        <v>8.6020000000000007E-5</v>
      </c>
      <c r="P55">
        <v>7.9420199999999993E-3</v>
      </c>
      <c r="Q55">
        <v>1.2833010000000001E-2</v>
      </c>
      <c r="R55">
        <v>3.3887399999999999E-3</v>
      </c>
      <c r="S55">
        <v>3.3765100000000001E-3</v>
      </c>
    </row>
    <row r="56" spans="1:19" x14ac:dyDescent="0.35">
      <c r="A56" t="s">
        <v>167</v>
      </c>
      <c r="B56">
        <v>6.3937E-4</v>
      </c>
      <c r="C56">
        <v>1.7535000000000001E-4</v>
      </c>
      <c r="D56">
        <v>1.4687000000000001E-4</v>
      </c>
      <c r="E56">
        <v>1.6559999999999999E-4</v>
      </c>
      <c r="F56">
        <v>1.4080000000000001E-5</v>
      </c>
      <c r="G56">
        <v>2.3879999999999998E-5</v>
      </c>
      <c r="H56">
        <v>1.2511E-4</v>
      </c>
      <c r="I56">
        <v>9.488E-5</v>
      </c>
      <c r="J56">
        <v>4.9780000000000001E-5</v>
      </c>
      <c r="K56">
        <v>1.4301E-4</v>
      </c>
      <c r="L56">
        <v>8.4939999999999997E-5</v>
      </c>
      <c r="M56">
        <v>1.1745E-4</v>
      </c>
      <c r="N56">
        <v>6.6130000000000006E-5</v>
      </c>
      <c r="O56">
        <v>6.3410000000000004E-5</v>
      </c>
      <c r="P56">
        <v>2.1760500000000001E-3</v>
      </c>
      <c r="Q56">
        <v>3.0774499999999998E-3</v>
      </c>
      <c r="R56">
        <v>5.2552000000000002E-4</v>
      </c>
      <c r="S56">
        <v>5.2028000000000003E-4</v>
      </c>
    </row>
    <row r="57" spans="1:19" x14ac:dyDescent="0.35">
      <c r="A57" t="s">
        <v>168</v>
      </c>
      <c r="B57">
        <v>1.6339999999999999E-4</v>
      </c>
      <c r="C57">
        <v>1.5527999999999999E-4</v>
      </c>
      <c r="D57">
        <v>6.9625000000000004E-4</v>
      </c>
      <c r="E57">
        <v>1.8426E-4</v>
      </c>
      <c r="F57">
        <v>4.6440000000000003E-5</v>
      </c>
      <c r="G57">
        <v>5.4885999999999997E-4</v>
      </c>
      <c r="H57">
        <v>7.3802999999999998E-4</v>
      </c>
      <c r="I57">
        <v>4.5152000000000001E-4</v>
      </c>
      <c r="J57">
        <v>2.5381999999999998E-4</v>
      </c>
      <c r="K57">
        <v>1.14182E-3</v>
      </c>
      <c r="L57">
        <v>1.1198899999999999E-3</v>
      </c>
      <c r="M57">
        <v>2.1604100000000002E-3</v>
      </c>
      <c r="N57">
        <v>1.02085E-3</v>
      </c>
      <c r="O57">
        <v>1.4310000000000001E-4</v>
      </c>
      <c r="P57">
        <v>2.204946E-2</v>
      </c>
      <c r="Q57">
        <v>2.789316E-2</v>
      </c>
      <c r="R57">
        <v>8.8174499999999992E-3</v>
      </c>
      <c r="S57">
        <v>8.8026500000000004E-3</v>
      </c>
    </row>
    <row r="58" spans="1:19" x14ac:dyDescent="0.35">
      <c r="A58" t="s">
        <v>169</v>
      </c>
      <c r="B58">
        <v>2.0429999999999999E-5</v>
      </c>
      <c r="C58">
        <v>6.3400000000000003E-6</v>
      </c>
      <c r="D58">
        <v>4.5510000000000003E-5</v>
      </c>
      <c r="E58">
        <v>8.9270000000000004E-5</v>
      </c>
      <c r="F58">
        <v>3.9999999999999998E-6</v>
      </c>
      <c r="G58">
        <v>4.6230000000000003E-5</v>
      </c>
      <c r="H58">
        <v>1.2658999999999999E-4</v>
      </c>
      <c r="I58">
        <v>2.0155999999999999E-4</v>
      </c>
      <c r="J58">
        <v>1.223E-5</v>
      </c>
      <c r="K58">
        <v>2.0178000000000001E-4</v>
      </c>
      <c r="L58">
        <v>2.1277000000000001E-4</v>
      </c>
      <c r="M58">
        <v>7.6577999999999998E-4</v>
      </c>
      <c r="N58">
        <v>2.7776E-4</v>
      </c>
      <c r="O58">
        <v>2.351E-5</v>
      </c>
      <c r="P58">
        <v>1.8493299999999999E-3</v>
      </c>
      <c r="Q58">
        <v>1.62623E-3</v>
      </c>
      <c r="R58">
        <v>6.0935999999999998E-4</v>
      </c>
      <c r="S58">
        <v>6.0280000000000002E-4</v>
      </c>
    </row>
    <row r="59" spans="1:19" x14ac:dyDescent="0.35">
      <c r="A59" t="s">
        <v>89</v>
      </c>
      <c r="B59">
        <v>2.0550000000000001E-5</v>
      </c>
      <c r="C59">
        <v>5.8119999999999999E-5</v>
      </c>
      <c r="D59">
        <v>4.9379999999999998E-5</v>
      </c>
      <c r="E59">
        <v>1.348E-5</v>
      </c>
      <c r="F59">
        <v>1.0100000000000001E-6</v>
      </c>
      <c r="G59">
        <v>5.5199999999999997E-6</v>
      </c>
      <c r="H59">
        <v>1.863E-5</v>
      </c>
      <c r="I59">
        <v>3.5439999999999999E-5</v>
      </c>
      <c r="J59">
        <v>1.2619999999999999E-5</v>
      </c>
      <c r="K59">
        <v>2.2719999999999999E-5</v>
      </c>
      <c r="L59">
        <v>2.3419999999999999E-5</v>
      </c>
      <c r="M59">
        <v>6.6680000000000005E-5</v>
      </c>
      <c r="N59">
        <v>3.8640000000000003E-5</v>
      </c>
      <c r="O59">
        <v>1.5800000000000001E-5</v>
      </c>
      <c r="P59">
        <v>1.56956E-3</v>
      </c>
      <c r="Q59">
        <v>7.6827999999999998E-4</v>
      </c>
      <c r="R59">
        <v>2.5853999999999997E-4</v>
      </c>
      <c r="S59">
        <v>2.5504999999999999E-4</v>
      </c>
    </row>
    <row r="60" spans="1:19" x14ac:dyDescent="0.35">
      <c r="A60" t="s">
        <v>170</v>
      </c>
      <c r="B60">
        <v>1.6097100000000001E-3</v>
      </c>
      <c r="C60">
        <v>6.6172999999999996E-3</v>
      </c>
      <c r="D60">
        <v>7.9299999999999998E-4</v>
      </c>
      <c r="E60">
        <v>5.5696999999999995E-4</v>
      </c>
      <c r="F60">
        <v>8.475E-5</v>
      </c>
      <c r="G60">
        <v>1.9579999999999999E-4</v>
      </c>
      <c r="H60">
        <v>6.1919000000000004E-4</v>
      </c>
      <c r="I60">
        <v>4.4825000000000003E-4</v>
      </c>
      <c r="J60">
        <v>3.7582000000000002E-4</v>
      </c>
      <c r="K60">
        <v>7.8487000000000001E-4</v>
      </c>
      <c r="L60">
        <v>4.7636999999999999E-4</v>
      </c>
      <c r="M60">
        <v>1.0587400000000001E-3</v>
      </c>
      <c r="N60">
        <v>2.7676000000000003E-4</v>
      </c>
      <c r="O60">
        <v>1.5888999999999999E-4</v>
      </c>
      <c r="P60">
        <v>1.3159219999999999E-2</v>
      </c>
      <c r="Q60">
        <v>1.7451009999999999E-2</v>
      </c>
      <c r="R60">
        <v>4.65958E-3</v>
      </c>
      <c r="S60">
        <v>4.63577E-3</v>
      </c>
    </row>
    <row r="61" spans="1:19" x14ac:dyDescent="0.35">
      <c r="A61" t="s">
        <v>90</v>
      </c>
      <c r="B61">
        <v>5.7969E-4</v>
      </c>
      <c r="C61">
        <v>2.2452399999999999E-3</v>
      </c>
      <c r="D61">
        <v>1.2834000000000001E-3</v>
      </c>
      <c r="E61">
        <v>2.4914000000000002E-4</v>
      </c>
      <c r="F61">
        <v>1.1631E-4</v>
      </c>
      <c r="G61">
        <v>5.7618000000000003E-4</v>
      </c>
      <c r="H61">
        <v>1.2817200000000001E-3</v>
      </c>
      <c r="I61">
        <v>1.9709300000000001E-3</v>
      </c>
      <c r="J61">
        <v>2.0509E-4</v>
      </c>
      <c r="K61">
        <v>1.4514700000000001E-3</v>
      </c>
      <c r="L61">
        <v>1.11374E-3</v>
      </c>
      <c r="M61">
        <v>3.7925300000000001E-3</v>
      </c>
      <c r="N61">
        <v>1.7112200000000001E-3</v>
      </c>
      <c r="O61">
        <v>6.1936999999999995E-4</v>
      </c>
      <c r="P61">
        <v>3.9953879999999997E-2</v>
      </c>
      <c r="Q61">
        <v>3.4190289999999998E-2</v>
      </c>
      <c r="R61">
        <v>1.249016E-2</v>
      </c>
      <c r="S61">
        <v>1.240806E-2</v>
      </c>
    </row>
    <row r="68" spans="1:20" x14ac:dyDescent="0.35">
      <c r="S68" t="s">
        <v>335</v>
      </c>
      <c r="T68" t="s">
        <v>335</v>
      </c>
    </row>
    <row r="69" spans="1:20" x14ac:dyDescent="0.35">
      <c r="A69" t="str">
        <f>A1</f>
        <v>isocode</v>
      </c>
      <c r="B69" t="str">
        <f>B1</f>
        <v>Agriculture</v>
      </c>
      <c r="C69" t="str">
        <f t="shared" ref="C69:S69" si="0">C1</f>
        <v>Mining</v>
      </c>
      <c r="D69" t="str">
        <f t="shared" si="0"/>
        <v>Food</v>
      </c>
      <c r="E69" t="str">
        <f t="shared" si="0"/>
        <v>Textiles</v>
      </c>
      <c r="F69" t="str">
        <f t="shared" si="0"/>
        <v>Wood</v>
      </c>
      <c r="G69" t="str">
        <f t="shared" si="0"/>
        <v>Paper &amp; printing</v>
      </c>
      <c r="H69" t="str">
        <f t="shared" si="0"/>
        <v>Refined products</v>
      </c>
      <c r="I69" t="str">
        <f t="shared" si="0"/>
        <v>Chemicals</v>
      </c>
      <c r="J69" t="str">
        <f t="shared" si="0"/>
        <v>Non-metallic minerals</v>
      </c>
      <c r="K69" t="str">
        <f t="shared" si="0"/>
        <v>Metals</v>
      </c>
      <c r="L69" t="str">
        <f t="shared" si="0"/>
        <v>Machines n.e.c</v>
      </c>
      <c r="M69" t="str">
        <f t="shared" si="0"/>
        <v>Computers and electronics</v>
      </c>
      <c r="N69" t="str">
        <f t="shared" si="0"/>
        <v>Transport equipment</v>
      </c>
      <c r="O69" t="str">
        <f t="shared" si="0"/>
        <v>Furniture &amp; other</v>
      </c>
      <c r="P69" t="str">
        <f t="shared" si="0"/>
        <v>Tradable services</v>
      </c>
      <c r="Q69" t="str">
        <f t="shared" si="0"/>
        <v>Nontradable services</v>
      </c>
      <c r="R69" t="str">
        <f t="shared" si="0"/>
        <v>Consumption</v>
      </c>
      <c r="S69" t="str">
        <f t="shared" si="0"/>
        <v>Real Factor Income</v>
      </c>
      <c r="T69" t="s">
        <v>336</v>
      </c>
    </row>
    <row r="70" spans="1:20" x14ac:dyDescent="0.35">
      <c r="A70" t="str">
        <f t="shared" ref="A70:A129" si="1">A2</f>
        <v>AL</v>
      </c>
      <c r="B70">
        <f>100*(LN(B2)-LN(Results_2025_01!B2))</f>
        <v>1.5798116876592161</v>
      </c>
      <c r="C70">
        <f>100*(LN(C2)-LN(Results_2025_01!C2))</f>
        <v>0.98007971704276997</v>
      </c>
      <c r="D70">
        <f>100*(LN(D2)-LN(Results_2025_01!D2))</f>
        <v>0.16116038943412292</v>
      </c>
      <c r="E70">
        <f>100*(LN(E2)-LN(Results_2025_01!E2))</f>
        <v>3.9609138095046958</v>
      </c>
      <c r="F70">
        <f>100*(LN(F2)-LN(Results_2025_01!F2))</f>
        <v>1.6490361899416328</v>
      </c>
      <c r="G70">
        <f>100*(LN(G2)-LN(Results_2025_01!G2))</f>
        <v>4.795013278151572E-2</v>
      </c>
      <c r="H70">
        <f>100*(LN(H2)-LN(Results_2025_01!H2))</f>
        <v>3.5576874567107453</v>
      </c>
      <c r="I70">
        <f>100*(LN(I2)-LN(Results_2025_01!I2))</f>
        <v>-0.87011114527353328</v>
      </c>
      <c r="J70">
        <f>100*(LN(J2)-LN(Results_2025_01!J2))</f>
        <v>2.8987536873252395</v>
      </c>
      <c r="K70">
        <f>100*(LN(K2)-LN(Results_2025_01!K2))</f>
        <v>2.6391729691226828</v>
      </c>
      <c r="L70">
        <f>100*(LN(L2)-LN(Results_2025_01!L2))</f>
        <v>-1.6901810802602668</v>
      </c>
      <c r="M70">
        <f>100*(LN(M2)-LN(Results_2025_01!M2))</f>
        <v>-1.3064656146424269</v>
      </c>
      <c r="N70">
        <f>100*(LN(N2)-LN(Results_2025_01!N2))</f>
        <v>-3.3330034021012978</v>
      </c>
      <c r="O70">
        <f>100*(LN(O2)-LN(Results_2025_01!O2))</f>
        <v>0</v>
      </c>
      <c r="P70">
        <f>100*(LN(P2)-LN(Results_2025_01!P2))</f>
        <v>2.1463257668319358E-2</v>
      </c>
      <c r="Q70">
        <f>100*(LN(Q2)-LN(Results_2025_01!Q2))</f>
        <v>0.15038656874759582</v>
      </c>
      <c r="R70">
        <f>100*(LN(R2)-LN(Results_2025_01!R2))</f>
        <v>0.73791080525520414</v>
      </c>
      <c r="S70">
        <f>100*(Results_2025_01!S2/Results_2025_01!R2)*(LN(S2)-LN(Results_2025_01!S2))</f>
        <v>0.19685667694497896</v>
      </c>
      <c r="T70">
        <f t="shared" ref="T70:T128" si="2">R70-S70</f>
        <v>0.54105412831022515</v>
      </c>
    </row>
    <row r="71" spans="1:20" x14ac:dyDescent="0.35">
      <c r="A71" t="str">
        <f t="shared" si="1"/>
        <v>AK</v>
      </c>
      <c r="B71">
        <f>100*(LN(B3)-LN(Results_2025_01!B3))</f>
        <v>-1.2820688429060922</v>
      </c>
      <c r="C71">
        <f>100*(LN(C3)-LN(Results_2025_01!C3))</f>
        <v>6.1633283923256954E-2</v>
      </c>
      <c r="D71">
        <f>100*(LN(D3)-LN(Results_2025_01!D3))</f>
        <v>0.26075634070803488</v>
      </c>
      <c r="E71">
        <f>100*(LN(E3)-LN(Results_2025_01!E3))</f>
        <v>0</v>
      </c>
      <c r="F71">
        <f>100*(LN(F3)-LN(Results_2025_01!F3))</f>
        <v>0</v>
      </c>
      <c r="G71">
        <f>100*(LN(G3)-LN(Results_2025_01!G3))</f>
        <v>0</v>
      </c>
      <c r="H71">
        <f>100*(LN(H3)-LN(Results_2025_01!H3))</f>
        <v>4.616204176316252</v>
      </c>
      <c r="I71">
        <f>100*(LN(I3)-LN(Results_2025_01!I3))</f>
        <v>0</v>
      </c>
      <c r="J71">
        <f>100*(LN(J3)-LN(Results_2025_01!J3))</f>
        <v>0</v>
      </c>
      <c r="K71">
        <f>100*(LN(K3)-LN(Results_2025_01!K3))</f>
        <v>2.7398974188113101</v>
      </c>
      <c r="L71">
        <f>100*(LN(L3)-LN(Results_2025_01!L3))</f>
        <v>0</v>
      </c>
      <c r="M71">
        <f>100*(LN(M3)-LN(Results_2025_01!M3))</f>
        <v>-5.4067221270274857</v>
      </c>
      <c r="N71">
        <f>100*(LN(N3)-LN(Results_2025_01!N3))</f>
        <v>-11.778303565638382</v>
      </c>
      <c r="O71">
        <f>100*(LN(O3)-LN(Results_2025_01!O3))</f>
        <v>0</v>
      </c>
      <c r="P71">
        <f>100*(LN(P3)-LN(Results_2025_01!P3))</f>
        <v>-3.8819876263929132E-2</v>
      </c>
      <c r="Q71">
        <f>100*(LN(Q3)-LN(Results_2025_01!Q3))</f>
        <v>-5.5271522755617752E-2</v>
      </c>
      <c r="R71">
        <f>100*(LN(R3)-LN(Results_2025_01!R3))</f>
        <v>0.13429258612962514</v>
      </c>
      <c r="S71">
        <f>100*(Results_2025_01!S3/Results_2025_01!R3)*(LN(S3)-LN(Results_2025_01!S3))</f>
        <v>-0.15369853349094173</v>
      </c>
      <c r="T71">
        <f t="shared" si="2"/>
        <v>0.28799111962056689</v>
      </c>
    </row>
    <row r="72" spans="1:20" x14ac:dyDescent="0.35">
      <c r="A72" t="str">
        <f t="shared" si="1"/>
        <v>AZ</v>
      </c>
      <c r="B72">
        <f>100*(LN(B4)-LN(Results_2025_01!B4))</f>
        <v>0.61538655743778037</v>
      </c>
      <c r="C72">
        <f>100*(LN(C4)-LN(Results_2025_01!C4))</f>
        <v>-0.14003643235085406</v>
      </c>
      <c r="D72">
        <f>100*(LN(D4)-LN(Results_2025_01!D4))</f>
        <v>0.23446669592530611</v>
      </c>
      <c r="E72">
        <f>100*(LN(E4)-LN(Results_2025_01!E4))</f>
        <v>3.3901551675681318</v>
      </c>
      <c r="F72">
        <f>100*(LN(F4)-LN(Results_2025_01!F4))</f>
        <v>1.1049836186584727</v>
      </c>
      <c r="G72">
        <f>100*(LN(G4)-LN(Results_2025_01!G4))</f>
        <v>-0.51948168771041026</v>
      </c>
      <c r="H72">
        <f>100*(LN(H4)-LN(Results_2025_01!H4))</f>
        <v>1.8779894651597573</v>
      </c>
      <c r="I72">
        <f>100*(LN(I4)-LN(Results_2025_01!I4))</f>
        <v>-0.67453881395316273</v>
      </c>
      <c r="J72">
        <f>100*(LN(J4)-LN(Results_2025_01!J4))</f>
        <v>2.6491615446976979</v>
      </c>
      <c r="K72">
        <f>100*(LN(K4)-LN(Results_2025_01!K4))</f>
        <v>3.4486176071169439</v>
      </c>
      <c r="L72">
        <f>100*(LN(L4)-LN(Results_2025_01!L4))</f>
        <v>-4.1019019444544114</v>
      </c>
      <c r="M72">
        <f>100*(LN(M4)-LN(Results_2025_01!M4))</f>
        <v>-0.87850592454472576</v>
      </c>
      <c r="N72">
        <f>100*(LN(N4)-LN(Results_2025_01!N4))</f>
        <v>-1.7744445299072709</v>
      </c>
      <c r="O72">
        <f>100*(LN(O4)-LN(Results_2025_01!O4))</f>
        <v>-0.21528533611014922</v>
      </c>
      <c r="P72">
        <f>100*(LN(P4)-LN(Results_2025_01!P4))</f>
        <v>-0.12144180699653617</v>
      </c>
      <c r="Q72">
        <f>100*(LN(Q4)-LN(Results_2025_01!Q4))</f>
        <v>-2.5490696034058402E-2</v>
      </c>
      <c r="R72">
        <f>100*(LN(R4)-LN(Results_2025_01!R4))</f>
        <v>0.14871842475088215</v>
      </c>
      <c r="S72">
        <f>100*(Results_2025_01!S4/Results_2025_01!R4)*(LN(S4)-LN(Results_2025_01!S4))</f>
        <v>-0.32884065742436652</v>
      </c>
      <c r="T72">
        <f t="shared" si="2"/>
        <v>0.47755908217524867</v>
      </c>
    </row>
    <row r="73" spans="1:20" x14ac:dyDescent="0.35">
      <c r="A73" t="str">
        <f t="shared" si="1"/>
        <v>AR</v>
      </c>
      <c r="B73">
        <f>100*(LN(B5)-LN(Results_2025_01!B5))</f>
        <v>1.676016885746634</v>
      </c>
      <c r="C73">
        <f>100*(LN(C5)-LN(Results_2025_01!C5))</f>
        <v>0.48038523126461286</v>
      </c>
      <c r="D73">
        <f>100*(LN(D5)-LN(Results_2025_01!D5))</f>
        <v>0.21052639354621761</v>
      </c>
      <c r="E73">
        <f>100*(LN(E5)-LN(Results_2025_01!E5))</f>
        <v>3.9220713153280684</v>
      </c>
      <c r="F73">
        <f>100*(LN(F5)-LN(Results_2025_01!F5))</f>
        <v>2.0672570804718404</v>
      </c>
      <c r="G73">
        <f>100*(LN(G5)-LN(Results_2025_01!G5))</f>
        <v>0.46511711757304397</v>
      </c>
      <c r="H73">
        <f>100*(LN(H5)-LN(Results_2025_01!H5))</f>
        <v>2.3015975700921842</v>
      </c>
      <c r="I73">
        <f>100*(LN(I5)-LN(Results_2025_01!I5))</f>
        <v>-1.4242356715543636</v>
      </c>
      <c r="J73">
        <f>100*(LN(J5)-LN(Results_2025_01!J5))</f>
        <v>2.8655255760376974</v>
      </c>
      <c r="K73">
        <f>100*(LN(K5)-LN(Results_2025_01!K5))</f>
        <v>3.7612919739361317</v>
      </c>
      <c r="L73">
        <f>100*(LN(L5)-LN(Results_2025_01!L5))</f>
        <v>-0.55944201853250775</v>
      </c>
      <c r="M73">
        <f>100*(LN(M5)-LN(Results_2025_01!M5))</f>
        <v>-0.76362745249873853</v>
      </c>
      <c r="N73">
        <f>100*(LN(N5)-LN(Results_2025_01!N5))</f>
        <v>-5.6772000140639989</v>
      </c>
      <c r="O73">
        <f>100*(LN(O5)-LN(Results_2025_01!O5))</f>
        <v>0.5277057100842697</v>
      </c>
      <c r="P73">
        <f>100*(LN(P5)-LN(Results_2025_01!P5))</f>
        <v>6.1393637454720817E-2</v>
      </c>
      <c r="Q73">
        <f>100*(LN(Q5)-LN(Results_2025_01!Q5))</f>
        <v>0.17981479744140216</v>
      </c>
      <c r="R73">
        <f>100*(LN(R5)-LN(Results_2025_01!R5))</f>
        <v>0.83353110516313222</v>
      </c>
      <c r="S73">
        <f>100*(Results_2025_01!S5/Results_2025_01!R5)*(LN(S5)-LN(Results_2025_01!S5))</f>
        <v>0.25542714477042799</v>
      </c>
      <c r="T73">
        <f t="shared" si="2"/>
        <v>0.57810396039270429</v>
      </c>
    </row>
    <row r="74" spans="1:20" x14ac:dyDescent="0.35">
      <c r="A74" t="str">
        <f t="shared" si="1"/>
        <v>CA</v>
      </c>
      <c r="B74">
        <f>100*(LN(B6)-LN(Results_2025_01!B6))</f>
        <v>-0.86476637871690798</v>
      </c>
      <c r="C74">
        <f>100*(LN(C6)-LN(Results_2025_01!C6))</f>
        <v>0.83641802544160981</v>
      </c>
      <c r="D74">
        <f>100*(LN(D6)-LN(Results_2025_01!D6))</f>
        <v>-8.8421678895578282E-2</v>
      </c>
      <c r="E74">
        <f>100*(LN(E6)-LN(Results_2025_01!E6))</f>
        <v>2.4288910055979329</v>
      </c>
      <c r="F74">
        <f>100*(LN(F6)-LN(Results_2025_01!F6))</f>
        <v>1.5898586067798703</v>
      </c>
      <c r="G74">
        <f>100*(LN(G6)-LN(Results_2025_01!G6))</f>
        <v>-0.78796969308232434</v>
      </c>
      <c r="H74">
        <f>100*(LN(H6)-LN(Results_2025_01!H6))</f>
        <v>3.5207239236861199</v>
      </c>
      <c r="I74">
        <f>100*(LN(I6)-LN(Results_2025_01!I6))</f>
        <v>-0.89448197018153763</v>
      </c>
      <c r="J74">
        <f>100*(LN(J6)-LN(Results_2025_01!J6))</f>
        <v>2.3051868195102188</v>
      </c>
      <c r="K74">
        <f>100*(LN(K6)-LN(Results_2025_01!K6))</f>
        <v>2.6529814294905307</v>
      </c>
      <c r="L74">
        <f>100*(LN(L6)-LN(Results_2025_01!L6))</f>
        <v>-3.6550589964544855</v>
      </c>
      <c r="M74">
        <f>100*(LN(M6)-LN(Results_2025_01!M6))</f>
        <v>-1.4487841839549986</v>
      </c>
      <c r="N74">
        <f>100*(LN(N6)-LN(Results_2025_01!N6))</f>
        <v>-2.4477547872040262</v>
      </c>
      <c r="O74">
        <f>100*(LN(O6)-LN(Results_2025_01!O6))</f>
        <v>-1.7755893174292936</v>
      </c>
      <c r="P74">
        <f>100*(LN(P6)-LN(Results_2025_01!P6))</f>
        <v>-0.39597412293765899</v>
      </c>
      <c r="Q74">
        <f>100*(LN(Q6)-LN(Results_2025_01!Q6))</f>
        <v>-0.20692127725912002</v>
      </c>
      <c r="R74">
        <f>100*(LN(R6)-LN(Results_2025_01!R6))</f>
        <v>-0.1477396112318452</v>
      </c>
      <c r="S74">
        <f>100*(Results_2025_01!S6/Results_2025_01!R6)*(LN(S6)-LN(Results_2025_01!S6))</f>
        <v>-0.5607226334174007</v>
      </c>
      <c r="T74">
        <f t="shared" si="2"/>
        <v>0.41298302218555549</v>
      </c>
    </row>
    <row r="75" spans="1:20" x14ac:dyDescent="0.35">
      <c r="A75" t="str">
        <f t="shared" si="1"/>
        <v>CO</v>
      </c>
      <c r="B75">
        <f>100*(LN(B7)-LN(Results_2025_01!B7))</f>
        <v>1.0607052895721836</v>
      </c>
      <c r="C75">
        <f>100*(LN(C7)-LN(Results_2025_01!C7))</f>
        <v>0.14637719129826365</v>
      </c>
      <c r="D75">
        <f>100*(LN(D7)-LN(Results_2025_01!D7))</f>
        <v>-8.4246003297749894E-2</v>
      </c>
      <c r="E75">
        <f>100*(LN(E7)-LN(Results_2025_01!E7))</f>
        <v>2.247285585205816</v>
      </c>
      <c r="F75">
        <f>100*(LN(F7)-LN(Results_2025_01!F7))</f>
        <v>1.4598799421152719</v>
      </c>
      <c r="G75">
        <f>100*(LN(G7)-LN(Results_2025_01!G7))</f>
        <v>-0.71942756340277469</v>
      </c>
      <c r="H75">
        <f>100*(LN(H7)-LN(Results_2025_01!H7))</f>
        <v>1.4035318116384587</v>
      </c>
      <c r="I75">
        <f>100*(LN(I7)-LN(Results_2025_01!I7))</f>
        <v>-0.54200674693394291</v>
      </c>
      <c r="J75">
        <f>100*(LN(J7)-LN(Results_2025_01!J7))</f>
        <v>2.3226850609816552</v>
      </c>
      <c r="K75">
        <f>100*(LN(K7)-LN(Results_2025_01!K7))</f>
        <v>3.5116471032992536</v>
      </c>
      <c r="L75">
        <f>100*(LN(L7)-LN(Results_2025_01!L7))</f>
        <v>-1.0152371464016596</v>
      </c>
      <c r="M75">
        <f>100*(LN(M7)-LN(Results_2025_01!M7))</f>
        <v>-0.76791489196921248</v>
      </c>
      <c r="N75">
        <f>100*(LN(N7)-LN(Results_2025_01!N7))</f>
        <v>-1.2882625831014849</v>
      </c>
      <c r="O75">
        <f>100*(LN(O7)-LN(Results_2025_01!O7))</f>
        <v>-8.4638176868168102E-2</v>
      </c>
      <c r="P75">
        <f>100*(LN(P7)-LN(Results_2025_01!P7))</f>
        <v>-0.13003000096265538</v>
      </c>
      <c r="Q75">
        <f>100*(LN(Q7)-LN(Results_2025_01!Q7))</f>
        <v>-2.9954020581257623E-3</v>
      </c>
      <c r="R75">
        <f>100*(LN(R7)-LN(Results_2025_01!R7))</f>
        <v>0.16820154505943208</v>
      </c>
      <c r="S75">
        <f>100*(Results_2025_01!S7/Results_2025_01!R7)*(LN(S7)-LN(Results_2025_01!S7))</f>
        <v>-0.25705394237273338</v>
      </c>
      <c r="T75">
        <f t="shared" si="2"/>
        <v>0.42525548743216546</v>
      </c>
    </row>
    <row r="76" spans="1:20" x14ac:dyDescent="0.35">
      <c r="A76" t="str">
        <f t="shared" si="1"/>
        <v>CT</v>
      </c>
      <c r="B76">
        <f>100*(LN(B8)-LN(Results_2025_01!B8))</f>
        <v>1.4388737452099676</v>
      </c>
      <c r="C76">
        <f>100*(LN(C8)-LN(Results_2025_01!C8))</f>
        <v>0</v>
      </c>
      <c r="D76">
        <f>100*(LN(D8)-LN(Results_2025_01!D8))</f>
        <v>-0.60150557297617979</v>
      </c>
      <c r="E76">
        <f>100*(LN(E8)-LN(Results_2025_01!E8))</f>
        <v>2.5190248828558026</v>
      </c>
      <c r="F76">
        <f>100*(LN(F8)-LN(Results_2025_01!F8))</f>
        <v>0</v>
      </c>
      <c r="G76">
        <f>100*(LN(G8)-LN(Results_2025_01!G8))</f>
        <v>-1.2951152347078221</v>
      </c>
      <c r="H76">
        <f>100*(LN(H8)-LN(Results_2025_01!H8))</f>
        <v>2.835522575512428</v>
      </c>
      <c r="I76">
        <f>100*(LN(I8)-LN(Results_2025_01!I8))</f>
        <v>-0.43969920087274517</v>
      </c>
      <c r="J76">
        <f>100*(LN(J8)-LN(Results_2025_01!J8))</f>
        <v>2.2989518224697747</v>
      </c>
      <c r="K76">
        <f>100*(LN(K8)-LN(Results_2025_01!K8))</f>
        <v>3.0804347485545946</v>
      </c>
      <c r="L76">
        <f>100*(LN(L8)-LN(Results_2025_01!L8))</f>
        <v>-2.1227212130572326</v>
      </c>
      <c r="M76">
        <f>100*(LN(M8)-LN(Results_2025_01!M8))</f>
        <v>-1.1592732643947556</v>
      </c>
      <c r="N76">
        <f>100*(LN(N8)-LN(Results_2025_01!N8))</f>
        <v>-2.5035006689320127</v>
      </c>
      <c r="O76">
        <f>100*(LN(O8)-LN(Results_2025_01!O8))</f>
        <v>-0.23014969882790837</v>
      </c>
      <c r="P76">
        <f>100*(LN(P8)-LN(Results_2025_01!P8))</f>
        <v>-0.22296874010532264</v>
      </c>
      <c r="Q76">
        <f>100*(LN(Q8)-LN(Results_2025_01!Q8))</f>
        <v>-0.13161745099790068</v>
      </c>
      <c r="R76">
        <f>100*(LN(R8)-LN(Results_2025_01!R8))</f>
        <v>-0.13883381841264253</v>
      </c>
      <c r="S76">
        <f>100*(Results_2025_01!S8/Results_2025_01!R8)*(LN(S8)-LN(Results_2025_01!S8))</f>
        <v>-0.48676581247631812</v>
      </c>
      <c r="T76">
        <f t="shared" si="2"/>
        <v>0.34793199406367559</v>
      </c>
    </row>
    <row r="77" spans="1:20" x14ac:dyDescent="0.35">
      <c r="A77" t="str">
        <f t="shared" si="1"/>
        <v>DE</v>
      </c>
      <c r="B77">
        <f>100*(LN(B9)-LN(Results_2025_01!B9))</f>
        <v>-1.6129381929882669</v>
      </c>
      <c r="C77">
        <f>100*(LN(C9)-LN(Results_2025_01!C9))</f>
        <v>0</v>
      </c>
      <c r="D77">
        <f>100*(LN(D9)-LN(Results_2025_01!D9))</f>
        <v>-1.7052788382720507</v>
      </c>
      <c r="E77">
        <f>100*(LN(E9)-LN(Results_2025_01!E9))</f>
        <v>2.1978906718775448</v>
      </c>
      <c r="F77">
        <f>100*(LN(F9)-LN(Results_2025_01!F9))</f>
        <v>0</v>
      </c>
      <c r="G77">
        <f>100*(LN(G9)-LN(Results_2025_01!G9))</f>
        <v>-0.56980211146377968</v>
      </c>
      <c r="H77">
        <f>100*(LN(H9)-LN(Results_2025_01!H9))</f>
        <v>3.8652154434277719</v>
      </c>
      <c r="I77">
        <f>100*(LN(I9)-LN(Results_2025_01!I9))</f>
        <v>-3.2016213898957702</v>
      </c>
      <c r="J77">
        <f>100*(LN(J9)-LN(Results_2025_01!J9))</f>
        <v>3.9220713153280684</v>
      </c>
      <c r="K77">
        <f>100*(LN(K9)-LN(Results_2025_01!K9))</f>
        <v>3.3901551675681318</v>
      </c>
      <c r="L77">
        <f>100*(LN(L9)-LN(Results_2025_01!L9))</f>
        <v>-7.4107972153722557</v>
      </c>
      <c r="M77">
        <f>100*(LN(M9)-LN(Results_2025_01!M9))</f>
        <v>-1.622534242912721</v>
      </c>
      <c r="N77">
        <f>100*(LN(N9)-LN(Results_2025_01!N9))</f>
        <v>-5.7158413839948352</v>
      </c>
      <c r="O77">
        <f>100*(LN(O9)-LN(Results_2025_01!O9))</f>
        <v>-0.74906717291582936</v>
      </c>
      <c r="P77">
        <f>100*(LN(P9)-LN(Results_2025_01!P9))</f>
        <v>-0.10263890915389595</v>
      </c>
      <c r="Q77">
        <f>100*(LN(Q9)-LN(Results_2025_01!Q9))</f>
        <v>-8.7471676683748001E-2</v>
      </c>
      <c r="R77">
        <f>100*(LN(R9)-LN(Results_2025_01!R9))</f>
        <v>-0.17178445280929822</v>
      </c>
      <c r="S77">
        <f>100*(Results_2025_01!S9/Results_2025_01!R9)*(LN(S9)-LN(Results_2025_01!S9))</f>
        <v>-0.51624349312691664</v>
      </c>
      <c r="T77">
        <f t="shared" si="2"/>
        <v>0.34445904031761843</v>
      </c>
    </row>
    <row r="78" spans="1:20" x14ac:dyDescent="0.35">
      <c r="A78" t="str">
        <f t="shared" si="1"/>
        <v>FL</v>
      </c>
      <c r="B78">
        <f>100*(LN(B10)-LN(Results_2025_01!B10))</f>
        <v>0.12853472206639793</v>
      </c>
      <c r="C78">
        <f>100*(LN(C10)-LN(Results_2025_01!C10))</f>
        <v>0.13504390978713587</v>
      </c>
      <c r="D78">
        <f>100*(LN(D10)-LN(Results_2025_01!D10))</f>
        <v>-1.4358354782372018</v>
      </c>
      <c r="E78">
        <f>100*(LN(E10)-LN(Results_2025_01!E10))</f>
        <v>2.4491020008296616</v>
      </c>
      <c r="F78">
        <f>100*(LN(F10)-LN(Results_2025_01!F10))</f>
        <v>0.39604012160978641</v>
      </c>
      <c r="G78">
        <f>100*(LN(G10)-LN(Results_2025_01!G10))</f>
        <v>-0.66711388170226371</v>
      </c>
      <c r="H78">
        <f>100*(LN(H10)-LN(Results_2025_01!H10))</f>
        <v>2.5550700117470626</v>
      </c>
      <c r="I78">
        <f>100*(LN(I10)-LN(Results_2025_01!I10))</f>
        <v>-3.1926784166129707</v>
      </c>
      <c r="J78">
        <f>100*(LN(J10)-LN(Results_2025_01!J10))</f>
        <v>2.5590622063187851</v>
      </c>
      <c r="K78">
        <f>100*(LN(K10)-LN(Results_2025_01!K10))</f>
        <v>1.0056281139039669</v>
      </c>
      <c r="L78">
        <f>100*(LN(L10)-LN(Results_2025_01!L10))</f>
        <v>-7.5666333073737491</v>
      </c>
      <c r="M78">
        <f>100*(LN(M10)-LN(Results_2025_01!M10))</f>
        <v>-4.4963299076078656</v>
      </c>
      <c r="N78">
        <f>100*(LN(N10)-LN(Results_2025_01!N10))</f>
        <v>-6.6090111828991382</v>
      </c>
      <c r="O78">
        <f>100*(LN(O10)-LN(Results_2025_01!O10))</f>
        <v>-1.631024943670667</v>
      </c>
      <c r="P78">
        <f>100*(LN(P10)-LN(Results_2025_01!P10))</f>
        <v>-0.34928609108977327</v>
      </c>
      <c r="Q78">
        <f>100*(LN(Q10)-LN(Results_2025_01!Q10))</f>
        <v>-0.17757181972184455</v>
      </c>
      <c r="R78">
        <f>100*(LN(R10)-LN(Results_2025_01!R10))</f>
        <v>-0.19271879541236103</v>
      </c>
      <c r="S78">
        <f>100*(Results_2025_01!S10/Results_2025_01!R10)*(LN(S10)-LN(Results_2025_01!S10))</f>
        <v>-0.77664931962150341</v>
      </c>
      <c r="T78">
        <f t="shared" si="2"/>
        <v>0.58393052420914238</v>
      </c>
    </row>
    <row r="79" spans="1:20" x14ac:dyDescent="0.35">
      <c r="A79" t="str">
        <f t="shared" si="1"/>
        <v>GA</v>
      </c>
      <c r="B79">
        <f>100*(LN(B11)-LN(Results_2025_01!B11))</f>
        <v>0.96386288377683371</v>
      </c>
      <c r="C79">
        <f>100*(LN(C11)-LN(Results_2025_01!C11))</f>
        <v>0</v>
      </c>
      <c r="D79">
        <f>100*(LN(D11)-LN(Results_2025_01!D11))</f>
        <v>-0.50890695074716774</v>
      </c>
      <c r="E79">
        <f>100*(LN(E11)-LN(Results_2025_01!E11))</f>
        <v>3.7213596340434307</v>
      </c>
      <c r="F79">
        <f>100*(LN(F11)-LN(Results_2025_01!F11))</f>
        <v>0.63291350516472278</v>
      </c>
      <c r="G79">
        <f>100*(LN(G11)-LN(Results_2025_01!G11))</f>
        <v>-0.33796990443857311</v>
      </c>
      <c r="H79">
        <f>100*(LN(H11)-LN(Results_2025_01!H11))</f>
        <v>1.54244703256321</v>
      </c>
      <c r="I79">
        <f>100*(LN(I11)-LN(Results_2025_01!I11))</f>
        <v>-1.5127677021565589</v>
      </c>
      <c r="J79">
        <f>100*(LN(J11)-LN(Results_2025_01!J11))</f>
        <v>2.0779968491746459</v>
      </c>
      <c r="K79">
        <f>100*(LN(K11)-LN(Results_2025_01!K11))</f>
        <v>2.7200997048005604</v>
      </c>
      <c r="L79">
        <f>100*(LN(L11)-LN(Results_2025_01!L11))</f>
        <v>-3.9355792222984576</v>
      </c>
      <c r="M79">
        <f>100*(LN(M11)-LN(Results_2025_01!M11))</f>
        <v>-2.3307496357547919</v>
      </c>
      <c r="N79">
        <f>100*(LN(N11)-LN(Results_2025_01!N11))</f>
        <v>-4.7305253209595222</v>
      </c>
      <c r="O79">
        <f>100*(LN(O11)-LN(Results_2025_01!O11))</f>
        <v>-1.3630379130690429</v>
      </c>
      <c r="P79">
        <f>100*(LN(P11)-LN(Results_2025_01!P11))</f>
        <v>-0.35738027520135773</v>
      </c>
      <c r="Q79">
        <f>100*(LN(Q11)-LN(Results_2025_01!Q11))</f>
        <v>-0.11157743743375192</v>
      </c>
      <c r="R79">
        <f>100*(LN(R11)-LN(Results_2025_01!R11))</f>
        <v>2.9067420471129424E-2</v>
      </c>
      <c r="S79">
        <f>100*(Results_2025_01!S11/Results_2025_01!R11)*(LN(S11)-LN(Results_2025_01!S11))</f>
        <v>-0.52466701150097905</v>
      </c>
      <c r="T79">
        <f t="shared" si="2"/>
        <v>0.55373443197210848</v>
      </c>
    </row>
    <row r="80" spans="1:20" x14ac:dyDescent="0.35">
      <c r="A80" t="str">
        <f t="shared" si="1"/>
        <v>HI</v>
      </c>
      <c r="B80">
        <f>100*(LN(B12)-LN(Results_2025_01!B12))</f>
        <v>0</v>
      </c>
      <c r="C80">
        <f>100*(LN(C12)-LN(Results_2025_01!C12))</f>
        <v>2.5317807984288621</v>
      </c>
      <c r="D80">
        <f>100*(LN(D12)-LN(Results_2025_01!D12))</f>
        <v>0</v>
      </c>
      <c r="E80">
        <f>100*(LN(E12)-LN(Results_2025_01!E12))</f>
        <v>6.8992871486951657</v>
      </c>
      <c r="F80">
        <f>100*(LN(F12)-LN(Results_2025_01!F12))</f>
        <v>0</v>
      </c>
      <c r="G80">
        <f>100*(LN(G12)-LN(Results_2025_01!G12))</f>
        <v>0</v>
      </c>
      <c r="H80">
        <f>100*(LN(H12)-LN(Results_2025_01!H12))</f>
        <v>2.0619287202736203</v>
      </c>
      <c r="I80">
        <f>100*(LN(I12)-LN(Results_2025_01!I12))</f>
        <v>0</v>
      </c>
      <c r="J80">
        <f>100*(LN(J12)-LN(Results_2025_01!J12))</f>
        <v>2.4692612590371255</v>
      </c>
      <c r="K80">
        <f>100*(LN(K12)-LN(Results_2025_01!K12))</f>
        <v>0</v>
      </c>
      <c r="L80">
        <f>100*(LN(L12)-LN(Results_2025_01!L12))</f>
        <v>0</v>
      </c>
      <c r="M80">
        <f>100*(LN(M12)-LN(Results_2025_01!M12))</f>
        <v>-5.4067221270274857</v>
      </c>
      <c r="N80">
        <f>100*(LN(N12)-LN(Results_2025_01!N12))</f>
        <v>-8.7011376989631017</v>
      </c>
      <c r="O80">
        <f>100*(LN(O12)-LN(Results_2025_01!O12))</f>
        <v>0</v>
      </c>
      <c r="P80">
        <f>100*(LN(P12)-LN(Results_2025_01!P12))</f>
        <v>-0.15358421769597896</v>
      </c>
      <c r="Q80">
        <f>100*(LN(Q12)-LN(Results_2025_01!Q12))</f>
        <v>-8.8269727297962675E-2</v>
      </c>
      <c r="R80">
        <f>100*(LN(R12)-LN(Results_2025_01!R12))</f>
        <v>3.3551417862121014E-2</v>
      </c>
      <c r="S80">
        <f>100*(Results_2025_01!S12/Results_2025_01!R12)*(LN(S12)-LN(Results_2025_01!S12))</f>
        <v>-0.43719785180023329</v>
      </c>
      <c r="T80">
        <f t="shared" si="2"/>
        <v>0.47074926966235431</v>
      </c>
    </row>
    <row r="81" spans="1:20" x14ac:dyDescent="0.35">
      <c r="A81" t="str">
        <f t="shared" si="1"/>
        <v>ID</v>
      </c>
      <c r="B81">
        <f>100*(LN(B13)-LN(Results_2025_01!B13))</f>
        <v>1.3024786155471091</v>
      </c>
      <c r="C81">
        <f>100*(LN(C13)-LN(Results_2025_01!C13))</f>
        <v>0</v>
      </c>
      <c r="D81">
        <f>100*(LN(D13)-LN(Results_2025_01!D13))</f>
        <v>0.32102756302485602</v>
      </c>
      <c r="E81">
        <f>100*(LN(E13)-LN(Results_2025_01!E13))</f>
        <v>6.8992871486951657</v>
      </c>
      <c r="F81">
        <f>100*(LN(F13)-LN(Results_2025_01!F13))</f>
        <v>3.2088314551499408</v>
      </c>
      <c r="G81">
        <f>100*(LN(G13)-LN(Results_2025_01!G13))</f>
        <v>0</v>
      </c>
      <c r="H81">
        <f>100*(LN(H13)-LN(Results_2025_01!H13))</f>
        <v>1.360565205577835</v>
      </c>
      <c r="I81">
        <f>100*(LN(I13)-LN(Results_2025_01!I13))</f>
        <v>-0.62500203451705261</v>
      </c>
      <c r="J81">
        <f>100*(LN(J13)-LN(Results_2025_01!J13))</f>
        <v>3.0771658666752799</v>
      </c>
      <c r="K81">
        <f>100*(LN(K13)-LN(Results_2025_01!K13))</f>
        <v>3.4420223886479917</v>
      </c>
      <c r="L81">
        <f>100*(LN(L13)-LN(Results_2025_01!L13))</f>
        <v>-1.2048338516173374</v>
      </c>
      <c r="M81">
        <f>100*(LN(M13)-LN(Results_2025_01!M13))</f>
        <v>-2.1713760223784462</v>
      </c>
      <c r="N81">
        <f>100*(LN(N13)-LN(Results_2025_01!N13))</f>
        <v>-5.9541393691015188</v>
      </c>
      <c r="O81">
        <f>100*(LN(O13)-LN(Results_2025_01!O13))</f>
        <v>0</v>
      </c>
      <c r="P81">
        <f>100*(LN(P13)-LN(Results_2025_01!P13))</f>
        <v>4.4039283752361769E-2</v>
      </c>
      <c r="Q81">
        <f>100*(LN(Q13)-LN(Results_2025_01!Q13))</f>
        <v>0.11476939786430052</v>
      </c>
      <c r="R81">
        <f>100*(LN(R13)-LN(Results_2025_01!R13))</f>
        <v>0.72479532813645164</v>
      </c>
      <c r="S81">
        <f>100*(Results_2025_01!S13/Results_2025_01!R13)*(LN(S13)-LN(Results_2025_01!S13))</f>
        <v>0.10691742967211995</v>
      </c>
      <c r="T81">
        <f t="shared" si="2"/>
        <v>0.61787789846433172</v>
      </c>
    </row>
    <row r="82" spans="1:20" x14ac:dyDescent="0.35">
      <c r="A82" t="str">
        <f t="shared" si="1"/>
        <v>IL</v>
      </c>
      <c r="B82">
        <f>100*(LN(B14)-LN(Results_2025_01!B14))</f>
        <v>0.5131505808142478</v>
      </c>
      <c r="C82">
        <f>100*(LN(C14)-LN(Results_2025_01!C14))</f>
        <v>0.61864978574988072</v>
      </c>
      <c r="D82">
        <f>100*(LN(D14)-LN(Results_2025_01!D14))</f>
        <v>-0.45146803545268455</v>
      </c>
      <c r="E82">
        <f>100*(LN(E14)-LN(Results_2025_01!E14))</f>
        <v>2.8370697129215472</v>
      </c>
      <c r="F82">
        <f>100*(LN(F14)-LN(Results_2025_01!F14))</f>
        <v>1.0929070532190721</v>
      </c>
      <c r="G82">
        <f>100*(LN(G14)-LN(Results_2025_01!G14))</f>
        <v>-0.90583158815213949</v>
      </c>
      <c r="H82">
        <f>100*(LN(H14)-LN(Results_2025_01!H14))</f>
        <v>2.0534602441706795</v>
      </c>
      <c r="I82">
        <f>100*(LN(I14)-LN(Results_2025_01!I14))</f>
        <v>-0.77593537686126979</v>
      </c>
      <c r="J82">
        <f>100*(LN(J14)-LN(Results_2025_01!J14))</f>
        <v>2.4491020008296616</v>
      </c>
      <c r="K82">
        <f>100*(LN(K14)-LN(Results_2025_01!K14))</f>
        <v>3.3446021581010399</v>
      </c>
      <c r="L82">
        <f>100*(LN(L14)-LN(Results_2025_01!L14))</f>
        <v>-1.9383553443248047</v>
      </c>
      <c r="M82">
        <f>100*(LN(M14)-LN(Results_2025_01!M14))</f>
        <v>-2.5023297630369257</v>
      </c>
      <c r="N82">
        <f>100*(LN(N14)-LN(Results_2025_01!N14))</f>
        <v>-3.4514518733963939</v>
      </c>
      <c r="O82">
        <f>100*(LN(O14)-LN(Results_2025_01!O14))</f>
        <v>-0.88586609985821241</v>
      </c>
      <c r="P82">
        <f>100*(LN(P14)-LN(Results_2025_01!P14))</f>
        <v>-0.27627822533853319</v>
      </c>
      <c r="Q82">
        <f>100*(LN(Q14)-LN(Results_2025_01!Q14))</f>
        <v>-2.1178380874253833E-2</v>
      </c>
      <c r="R82">
        <f>100*(LN(R14)-LN(Results_2025_01!R14))</f>
        <v>0.20214355256644723</v>
      </c>
      <c r="S82">
        <f>100*(Results_2025_01!S14/Results_2025_01!R14)*(LN(S14)-LN(Results_2025_01!S14))</f>
        <v>-0.25038542273159015</v>
      </c>
      <c r="T82">
        <f t="shared" si="2"/>
        <v>0.45252897529803737</v>
      </c>
    </row>
    <row r="83" spans="1:20" x14ac:dyDescent="0.35">
      <c r="A83" t="str">
        <f t="shared" si="1"/>
        <v>IN</v>
      </c>
      <c r="B83">
        <f>100*(LN(B15)-LN(Results_2025_01!B15))</f>
        <v>1.3206354813611654</v>
      </c>
      <c r="C83">
        <f>100*(LN(C15)-LN(Results_2025_01!C15))</f>
        <v>0.62047768868822573</v>
      </c>
      <c r="D83">
        <f>100*(LN(D15)-LN(Results_2025_01!D15))</f>
        <v>4.0072130369850356E-2</v>
      </c>
      <c r="E83">
        <f>100*(LN(E15)-LN(Results_2025_01!E15))</f>
        <v>3.3758479924953733</v>
      </c>
      <c r="F83">
        <f>100*(LN(F15)-LN(Results_2025_01!F15))</f>
        <v>1.8484814674101457</v>
      </c>
      <c r="G83">
        <f>100*(LN(G15)-LN(Results_2025_01!G15))</f>
        <v>-0.41237171838623965</v>
      </c>
      <c r="H83">
        <f>100*(LN(H15)-LN(Results_2025_01!H15))</f>
        <v>2.146127379244156</v>
      </c>
      <c r="I83">
        <f>100*(LN(I15)-LN(Results_2025_01!I15))</f>
        <v>-1.034174747064398</v>
      </c>
      <c r="J83">
        <f>100*(LN(J15)-LN(Results_2025_01!J15))</f>
        <v>2.8277096096861243</v>
      </c>
      <c r="K83">
        <f>100*(LN(K15)-LN(Results_2025_01!K15))</f>
        <v>3.52301669176871</v>
      </c>
      <c r="L83">
        <f>100*(LN(L15)-LN(Results_2025_01!L15))</f>
        <v>-1.1227845556820881</v>
      </c>
      <c r="M83">
        <f>100*(LN(M15)-LN(Results_2025_01!M15))</f>
        <v>-1.4005831188919515</v>
      </c>
      <c r="N83">
        <f>100*(LN(N15)-LN(Results_2025_01!N15))</f>
        <v>-1.4670189747793216</v>
      </c>
      <c r="O83">
        <f>100*(LN(O15)-LN(Results_2025_01!O15))</f>
        <v>-0.48082519653664946</v>
      </c>
      <c r="P83">
        <f>100*(LN(P15)-LN(Results_2025_01!P15))</f>
        <v>5.0257571104328491E-2</v>
      </c>
      <c r="Q83">
        <f>100*(LN(Q15)-LN(Results_2025_01!Q15))</f>
        <v>0.19458323643668507</v>
      </c>
      <c r="R83">
        <f>100*(LN(R15)-LN(Results_2025_01!R15))</f>
        <v>0.80810239010808971</v>
      </c>
      <c r="S83">
        <f>100*(Results_2025_01!S15/Results_2025_01!R15)*(LN(S15)-LN(Results_2025_01!S15))</f>
        <v>0.31125333741068278</v>
      </c>
      <c r="T83">
        <f t="shared" si="2"/>
        <v>0.49684905269740692</v>
      </c>
    </row>
    <row r="84" spans="1:20" x14ac:dyDescent="0.35">
      <c r="A84" t="str">
        <f t="shared" si="1"/>
        <v>IA</v>
      </c>
      <c r="B84">
        <f>100*(LN(B16)-LN(Results_2025_01!B16))</f>
        <v>1.2977524968205145</v>
      </c>
      <c r="C84">
        <f>100*(LN(C16)-LN(Results_2025_01!C16))</f>
        <v>0.59701669865042106</v>
      </c>
      <c r="D84">
        <f>100*(LN(D16)-LN(Results_2025_01!D16))</f>
        <v>0.1007049430526763</v>
      </c>
      <c r="E84">
        <f>100*(LN(E16)-LN(Results_2025_01!E16))</f>
        <v>4.1385216162854732</v>
      </c>
      <c r="F84">
        <f>100*(LN(F16)-LN(Results_2025_01!F16))</f>
        <v>1.9121041446778619</v>
      </c>
      <c r="G84">
        <f>100*(LN(G16)-LN(Results_2025_01!G16))</f>
        <v>-0.78308935805484481</v>
      </c>
      <c r="H84">
        <f>100*(LN(H16)-LN(Results_2025_01!H16))</f>
        <v>2.0408871631207859</v>
      </c>
      <c r="I84">
        <f>100*(LN(I16)-LN(Results_2025_01!I16))</f>
        <v>-0.59674264758662332</v>
      </c>
      <c r="J84">
        <f>100*(LN(J16)-LN(Results_2025_01!J16))</f>
        <v>3.4996842037095632</v>
      </c>
      <c r="K84">
        <f>100*(LN(K16)-LN(Results_2025_01!K16))</f>
        <v>3.6853302684786371</v>
      </c>
      <c r="L84">
        <f>100*(LN(L16)-LN(Results_2025_01!L16))</f>
        <v>-8.0808085205319458E-2</v>
      </c>
      <c r="M84">
        <f>100*(LN(M16)-LN(Results_2025_01!M16))</f>
        <v>-0.36390142050031216</v>
      </c>
      <c r="N84">
        <f>100*(LN(N16)-LN(Results_2025_01!N16))</f>
        <v>-0.83333815591437599</v>
      </c>
      <c r="O84">
        <f>100*(LN(O16)-LN(Results_2025_01!O16))</f>
        <v>0</v>
      </c>
      <c r="P84">
        <f>100*(LN(P16)-LN(Results_2025_01!P16))</f>
        <v>4.8938468051229478E-2</v>
      </c>
      <c r="Q84">
        <f>100*(LN(Q16)-LN(Results_2025_01!Q16))</f>
        <v>0.21742003557569944</v>
      </c>
      <c r="R84">
        <f>100*(LN(R16)-LN(Results_2025_01!R16))</f>
        <v>0.89491466768141237</v>
      </c>
      <c r="S84">
        <f>100*(Results_2025_01!S16/Results_2025_01!R16)*(LN(S16)-LN(Results_2025_01!S16))</f>
        <v>0.39603840532035089</v>
      </c>
      <c r="T84">
        <f t="shared" si="2"/>
        <v>0.49887626236106147</v>
      </c>
    </row>
    <row r="85" spans="1:20" x14ac:dyDescent="0.35">
      <c r="A85" t="str">
        <f t="shared" si="1"/>
        <v>KS</v>
      </c>
      <c r="B85">
        <f>100*(LN(B17)-LN(Results_2025_01!B17))</f>
        <v>1.3889112160667239</v>
      </c>
      <c r="C85">
        <f>100*(LN(C17)-LN(Results_2025_01!C17))</f>
        <v>0.44280515157328892</v>
      </c>
      <c r="D85">
        <f>100*(LN(D17)-LN(Results_2025_01!D17))</f>
        <v>-5.3319116165795322E-2</v>
      </c>
      <c r="E85">
        <f>100*(LN(E17)-LN(Results_2025_01!E17))</f>
        <v>3.0213778596495544</v>
      </c>
      <c r="F85">
        <f>100*(LN(F17)-LN(Results_2025_01!F17))</f>
        <v>2.2989518224699523</v>
      </c>
      <c r="G85">
        <f>100*(LN(G17)-LN(Results_2025_01!G17))</f>
        <v>0.25895569067344582</v>
      </c>
      <c r="H85">
        <f>100*(LN(H17)-LN(Results_2025_01!H17))</f>
        <v>1.987859703263517</v>
      </c>
      <c r="I85">
        <f>100*(LN(I17)-LN(Results_2025_01!I17))</f>
        <v>-1.1847203725990241</v>
      </c>
      <c r="J85">
        <f>100*(LN(J17)-LN(Results_2025_01!J17))</f>
        <v>2.7398974188114877</v>
      </c>
      <c r="K85">
        <f>100*(LN(K17)-LN(Results_2025_01!K17))</f>
        <v>3.7890873711395656</v>
      </c>
      <c r="L85">
        <f>100*(LN(L17)-LN(Results_2025_01!L17))</f>
        <v>-0.6111554546002651</v>
      </c>
      <c r="M85">
        <f>100*(LN(M17)-LN(Results_2025_01!M17))</f>
        <v>-0.64725145056172551</v>
      </c>
      <c r="N85">
        <f>100*(LN(N17)-LN(Results_2025_01!N17))</f>
        <v>-2.3167059281533398</v>
      </c>
      <c r="O85">
        <f>100*(LN(O17)-LN(Results_2025_01!O17))</f>
        <v>0</v>
      </c>
      <c r="P85">
        <f>100*(LN(P17)-LN(Results_2025_01!P17))</f>
        <v>6.4300411544593317E-3</v>
      </c>
      <c r="Q85">
        <f>100*(LN(Q17)-LN(Results_2025_01!Q17))</f>
        <v>0.13334271047238389</v>
      </c>
      <c r="R85">
        <f>100*(LN(R17)-LN(Results_2025_01!R17))</f>
        <v>0.60768072094283809</v>
      </c>
      <c r="S85">
        <f>100*(Results_2025_01!S17/Results_2025_01!R17)*(LN(S17)-LN(Results_2025_01!S17))</f>
        <v>9.2310440619228482E-2</v>
      </c>
      <c r="T85">
        <f t="shared" si="2"/>
        <v>0.51537028032360965</v>
      </c>
    </row>
    <row r="86" spans="1:20" x14ac:dyDescent="0.35">
      <c r="A86" t="str">
        <f t="shared" si="1"/>
        <v>KY</v>
      </c>
      <c r="B86">
        <f>100*(LN(B18)-LN(Results_2025_01!B18))</f>
        <v>0.86083745366014597</v>
      </c>
      <c r="C86">
        <f>100*(LN(C18)-LN(Results_2025_01!C18))</f>
        <v>0.27794339910247601</v>
      </c>
      <c r="D86">
        <f>100*(LN(D18)-LN(Results_2025_01!D18))</f>
        <v>-0.28230481985023204</v>
      </c>
      <c r="E86">
        <f>100*(LN(E18)-LN(Results_2025_01!E18))</f>
        <v>2.8170876966695957</v>
      </c>
      <c r="F86">
        <f>100*(LN(F18)-LN(Results_2025_01!F18))</f>
        <v>1.4545711002378781</v>
      </c>
      <c r="G86">
        <f>100*(LN(G18)-LN(Results_2025_01!G18))</f>
        <v>-6.4453756662530282E-2</v>
      </c>
      <c r="H86">
        <f>100*(LN(H18)-LN(Results_2025_01!H18))</f>
        <v>1.4285957247475167</v>
      </c>
      <c r="I86">
        <f>100*(LN(I18)-LN(Results_2025_01!I18))</f>
        <v>-2.4887223906096878</v>
      </c>
      <c r="J86">
        <f>100*(LN(J18)-LN(Results_2025_01!J18))</f>
        <v>2.9611854046644126</v>
      </c>
      <c r="K86">
        <f>100*(LN(K18)-LN(Results_2025_01!K18))</f>
        <v>3.169573081013155</v>
      </c>
      <c r="L86">
        <f>100*(LN(L18)-LN(Results_2025_01!L18))</f>
        <v>-2.0423758786570545</v>
      </c>
      <c r="M86">
        <f>100*(LN(M18)-LN(Results_2025_01!M18))</f>
        <v>-2.4919711331682137</v>
      </c>
      <c r="N86">
        <f>100*(LN(N18)-LN(Results_2025_01!N18))</f>
        <v>-3.2650485262859519</v>
      </c>
      <c r="O86">
        <f>100*(LN(O18)-LN(Results_2025_01!O18))</f>
        <v>-1.6260520871780315</v>
      </c>
      <c r="P86">
        <f>100*(LN(P18)-LN(Results_2025_01!P18))</f>
        <v>-3.935279834035299E-2</v>
      </c>
      <c r="Q86">
        <f>100*(LN(Q18)-LN(Results_2025_01!Q18))</f>
        <v>8.8134204712009279E-2</v>
      </c>
      <c r="R86">
        <f>100*(LN(R18)-LN(Results_2025_01!R18))</f>
        <v>0.56044060553190889</v>
      </c>
      <c r="S86">
        <f>100*(Results_2025_01!S18/Results_2025_01!R18)*(LN(S18)-LN(Results_2025_01!S18))</f>
        <v>-7.6991192097840087E-3</v>
      </c>
      <c r="T86">
        <f t="shared" si="2"/>
        <v>0.56813972474169294</v>
      </c>
    </row>
    <row r="87" spans="1:20" x14ac:dyDescent="0.35">
      <c r="A87" t="str">
        <f t="shared" si="1"/>
        <v>LA</v>
      </c>
      <c r="B87">
        <f>100*(LN(B19)-LN(Results_2025_01!B19))</f>
        <v>-7.9539816036083621</v>
      </c>
      <c r="C87">
        <f>100*(LN(C19)-LN(Results_2025_01!C19))</f>
        <v>1.9350005385959435</v>
      </c>
      <c r="D87">
        <f>100*(LN(D19)-LN(Results_2025_01!D19))</f>
        <v>-5.459968975830165</v>
      </c>
      <c r="E87">
        <f>100*(LN(E19)-LN(Results_2025_01!E19))</f>
        <v>1.8692133012152112</v>
      </c>
      <c r="F87">
        <f>100*(LN(F19)-LN(Results_2025_01!F19))</f>
        <v>0.66889881507972149</v>
      </c>
      <c r="G87">
        <f>100*(LN(G19)-LN(Results_2025_01!G19))</f>
        <v>0.16460909066697837</v>
      </c>
      <c r="H87">
        <f>100*(LN(H19)-LN(Results_2025_01!H19))</f>
        <v>1.4043530977312813</v>
      </c>
      <c r="I87">
        <f>100*(LN(I19)-LN(Results_2025_01!I19))</f>
        <v>-0.5871414323022961</v>
      </c>
      <c r="J87">
        <f>100*(LN(J19)-LN(Results_2025_01!J19))</f>
        <v>2.6278884463840413</v>
      </c>
      <c r="K87">
        <f>100*(LN(K19)-LN(Results_2025_01!K19))</f>
        <v>3.5421522694806029</v>
      </c>
      <c r="L87">
        <f>100*(LN(L19)-LN(Results_2025_01!L19))</f>
        <v>-1.0954726139866366</v>
      </c>
      <c r="M87">
        <f>100*(LN(M19)-LN(Results_2025_01!M19))</f>
        <v>-1.7751945458449825</v>
      </c>
      <c r="N87">
        <f>100*(LN(N19)-LN(Results_2025_01!N19))</f>
        <v>-8.7221985468666219E-2</v>
      </c>
      <c r="O87">
        <f>100*(LN(O19)-LN(Results_2025_01!O19))</f>
        <v>0.4158010148662683</v>
      </c>
      <c r="P87">
        <f>100*(LN(P19)-LN(Results_2025_01!P19))</f>
        <v>3.4676869719696413E-2</v>
      </c>
      <c r="Q87">
        <f>100*(LN(Q19)-LN(Results_2025_01!Q19))</f>
        <v>8.0137841368532747E-2</v>
      </c>
      <c r="R87">
        <f>100*(LN(R19)-LN(Results_2025_01!R19))</f>
        <v>0.2796381246783497</v>
      </c>
      <c r="S87">
        <f>100*(Results_2025_01!S19/Results_2025_01!R19)*(LN(S19)-LN(Results_2025_01!S19))</f>
        <v>-0.11305835030492781</v>
      </c>
      <c r="T87">
        <f t="shared" si="2"/>
        <v>0.39269647498327753</v>
      </c>
    </row>
    <row r="88" spans="1:20" x14ac:dyDescent="0.35">
      <c r="A88" t="str">
        <f t="shared" si="1"/>
        <v>ME</v>
      </c>
      <c r="B88">
        <f>100*(LN(B20)-LN(Results_2025_01!B20))</f>
        <v>1.2959144642506359</v>
      </c>
      <c r="C88">
        <f>100*(LN(C20)-LN(Results_2025_01!C20))</f>
        <v>0</v>
      </c>
      <c r="D88">
        <f>100*(LN(D20)-LN(Results_2025_01!D20))</f>
        <v>0.20100509280247536</v>
      </c>
      <c r="E88">
        <f>100*(LN(E20)-LN(Results_2025_01!E20))</f>
        <v>3.3336420267591649</v>
      </c>
      <c r="F88">
        <f>100*(LN(F20)-LN(Results_2025_01!F20))</f>
        <v>2.3392879574705816</v>
      </c>
      <c r="G88">
        <f>100*(LN(G20)-LN(Results_2025_01!G20))</f>
        <v>0.23980826840137581</v>
      </c>
      <c r="H88">
        <f>100*(LN(H20)-LN(Results_2025_01!H20))</f>
        <v>2.9108084158069758</v>
      </c>
      <c r="I88">
        <f>100*(LN(I20)-LN(Results_2025_01!I20))</f>
        <v>0</v>
      </c>
      <c r="J88">
        <f>100*(LN(J20)-LN(Results_2025_01!J20))</f>
        <v>4.0005334613699262</v>
      </c>
      <c r="K88">
        <f>100*(LN(K20)-LN(Results_2025_01!K20))</f>
        <v>4.4871754177174594</v>
      </c>
      <c r="L88">
        <f>100*(LN(L20)-LN(Results_2025_01!L20))</f>
        <v>0</v>
      </c>
      <c r="M88">
        <f>100*(LN(M20)-LN(Results_2025_01!M20))</f>
        <v>-2.5253867321204382</v>
      </c>
      <c r="N88">
        <f>100*(LN(N20)-LN(Results_2025_01!N20))</f>
        <v>-1.3942905969011932</v>
      </c>
      <c r="O88">
        <f>100*(LN(O20)-LN(Results_2025_01!O20))</f>
        <v>0.88889474172457739</v>
      </c>
      <c r="P88">
        <f>100*(LN(P20)-LN(Results_2025_01!P20))</f>
        <v>7.7919552009042548E-2</v>
      </c>
      <c r="Q88">
        <f>100*(LN(Q20)-LN(Results_2025_01!Q20))</f>
        <v>4.1174856469616827E-2</v>
      </c>
      <c r="R88">
        <f>100*(LN(R20)-LN(Results_2025_01!R20))</f>
        <v>0.66540169464008869</v>
      </c>
      <c r="S88">
        <f>100*(Results_2025_01!S20/Results_2025_01!R20)*(LN(S20)-LN(Results_2025_01!S20))</f>
        <v>7.1505119960632579E-2</v>
      </c>
      <c r="T88">
        <f t="shared" si="2"/>
        <v>0.59389657467945611</v>
      </c>
    </row>
    <row r="89" spans="1:20" x14ac:dyDescent="0.35">
      <c r="A89" t="str">
        <f t="shared" si="1"/>
        <v>MD</v>
      </c>
      <c r="B89">
        <f>100*(LN(B21)-LN(Results_2025_01!B21))</f>
        <v>0.76336248550710195</v>
      </c>
      <c r="C89">
        <f>100*(LN(C21)-LN(Results_2025_01!C21))</f>
        <v>0</v>
      </c>
      <c r="D89">
        <f>100*(LN(D21)-LN(Results_2025_01!D21))</f>
        <v>-0.94149989346004048</v>
      </c>
      <c r="E89">
        <f>100*(LN(E21)-LN(Results_2025_01!E21))</f>
        <v>2.7779564107076382</v>
      </c>
      <c r="F89">
        <f>100*(LN(F21)-LN(Results_2025_01!F21))</f>
        <v>1.7094433359298833</v>
      </c>
      <c r="G89">
        <f>100*(LN(G21)-LN(Results_2025_01!G21))</f>
        <v>-1.2232568435633695</v>
      </c>
      <c r="H89">
        <f>100*(LN(H21)-LN(Results_2025_01!H21))</f>
        <v>3.0250340464666792</v>
      </c>
      <c r="I89">
        <f>100*(LN(I21)-LN(Results_2025_01!I21))</f>
        <v>-0.80699832713904129</v>
      </c>
      <c r="J89">
        <f>100*(LN(J21)-LN(Results_2025_01!J21))</f>
        <v>2.4692612590371255</v>
      </c>
      <c r="K89">
        <f>100*(LN(K21)-LN(Results_2025_01!K21))</f>
        <v>0.73046343788885082</v>
      </c>
      <c r="L89">
        <f>100*(LN(L21)-LN(Results_2025_01!L21))</f>
        <v>-3.7103750203376862</v>
      </c>
      <c r="M89">
        <f>100*(LN(M21)-LN(Results_2025_01!M21))</f>
        <v>-0.84905513890074502</v>
      </c>
      <c r="N89">
        <f>100*(LN(N21)-LN(Results_2025_01!N21))</f>
        <v>-8.8846961614112985</v>
      </c>
      <c r="O89">
        <f>100*(LN(O21)-LN(Results_2025_01!O21))</f>
        <v>-0.63358184490862612</v>
      </c>
      <c r="P89">
        <f>100*(LN(P21)-LN(Results_2025_01!P21))</f>
        <v>-0.21588173577429259</v>
      </c>
      <c r="Q89">
        <f>100*(LN(Q21)-LN(Results_2025_01!Q21))</f>
        <v>-0.14349669489410743</v>
      </c>
      <c r="R89">
        <f>100*(LN(R21)-LN(Results_2025_01!R21))</f>
        <v>-0.15976184364667745</v>
      </c>
      <c r="S89">
        <f>100*(Results_2025_01!S21/Results_2025_01!R21)*(LN(S21)-LN(Results_2025_01!S21))</f>
        <v>-0.5894817458527164</v>
      </c>
      <c r="T89">
        <f t="shared" si="2"/>
        <v>0.42971990220603895</v>
      </c>
    </row>
    <row r="90" spans="1:20" x14ac:dyDescent="0.35">
      <c r="A90" t="str">
        <f t="shared" si="1"/>
        <v>MA</v>
      </c>
      <c r="B90">
        <f>100*(LN(B22)-LN(Results_2025_01!B22))</f>
        <v>-0.75472056353831363</v>
      </c>
      <c r="C90">
        <f>100*(LN(C22)-LN(Results_2025_01!C22))</f>
        <v>1.2903404835908461</v>
      </c>
      <c r="D90">
        <f>100*(LN(D22)-LN(Results_2025_01!D22))</f>
        <v>-1.2048338516173374</v>
      </c>
      <c r="E90">
        <f>100*(LN(E22)-LN(Results_2025_01!E22))</f>
        <v>2.8768070176441896</v>
      </c>
      <c r="F90">
        <f>100*(LN(F22)-LN(Results_2025_01!F22))</f>
        <v>0</v>
      </c>
      <c r="G90">
        <f>100*(LN(G22)-LN(Results_2025_01!G22))</f>
        <v>-0.46296378987413789</v>
      </c>
      <c r="H90">
        <f>100*(LN(H22)-LN(Results_2025_01!H22))</f>
        <v>3.0244240675779466</v>
      </c>
      <c r="I90">
        <f>100*(LN(I22)-LN(Results_2025_01!I22))</f>
        <v>-0.81804826887879045</v>
      </c>
      <c r="J90">
        <f>100*(LN(J22)-LN(Results_2025_01!J22))</f>
        <v>2.3770219333911768</v>
      </c>
      <c r="K90">
        <f>100*(LN(K22)-LN(Results_2025_01!K22))</f>
        <v>2.8119351822414984</v>
      </c>
      <c r="L90">
        <f>100*(LN(L22)-LN(Results_2025_01!L22))</f>
        <v>-3.3677662723665236</v>
      </c>
      <c r="M90">
        <f>100*(LN(M22)-LN(Results_2025_01!M22))</f>
        <v>-1.0542825398053068</v>
      </c>
      <c r="N90">
        <f>100*(LN(N22)-LN(Results_2025_01!N22))</f>
        <v>-1.3595916047639989</v>
      </c>
      <c r="O90">
        <f>100*(LN(O22)-LN(Results_2025_01!O22))</f>
        <v>-1.658150900439459</v>
      </c>
      <c r="P90">
        <f>100*(LN(P22)-LN(Results_2025_01!P22))</f>
        <v>-0.30100290769672355</v>
      </c>
      <c r="Q90">
        <f>100*(LN(Q22)-LN(Results_2025_01!Q22))</f>
        <v>-0.16034515814498107</v>
      </c>
      <c r="R90">
        <f>100*(LN(R22)-LN(Results_2025_01!R22))</f>
        <v>-0.12529964594225618</v>
      </c>
      <c r="S90">
        <f>100*(Results_2025_01!S22/Results_2025_01!R22)*(LN(S22)-LN(Results_2025_01!S22))</f>
        <v>-0.48846668850676639</v>
      </c>
      <c r="T90">
        <f t="shared" si="2"/>
        <v>0.36316704256451021</v>
      </c>
    </row>
    <row r="91" spans="1:20" x14ac:dyDescent="0.35">
      <c r="A91" t="str">
        <f t="shared" si="1"/>
        <v>MI</v>
      </c>
      <c r="B91">
        <f>100*(LN(B23)-LN(Results_2025_01!B23))</f>
        <v>1.0779134254827127</v>
      </c>
      <c r="C91">
        <f>100*(LN(C23)-LN(Results_2025_01!C23))</f>
        <v>0</v>
      </c>
      <c r="D91">
        <f>100*(LN(D23)-LN(Results_2025_01!D23))</f>
        <v>3.3812341826688908E-2</v>
      </c>
      <c r="E91">
        <f>100*(LN(E23)-LN(Results_2025_01!E23))</f>
        <v>3.021377859649732</v>
      </c>
      <c r="F91">
        <f>100*(LN(F23)-LN(Results_2025_01!F23))</f>
        <v>1.3072081567353067</v>
      </c>
      <c r="G91">
        <f>100*(LN(G23)-LN(Results_2025_01!G23))</f>
        <v>-0.61633477076696863</v>
      </c>
      <c r="H91">
        <f>100*(LN(H23)-LN(Results_2025_01!H23))</f>
        <v>1.9967385513867342</v>
      </c>
      <c r="I91">
        <f>100*(LN(I23)-LN(Results_2025_01!I23))</f>
        <v>-1.2658396871923827</v>
      </c>
      <c r="J91">
        <f>100*(LN(J23)-LN(Results_2025_01!J23))</f>
        <v>2.547908530098475</v>
      </c>
      <c r="K91">
        <f>100*(LN(K23)-LN(Results_2025_01!K23))</f>
        <v>2.8323955722758143</v>
      </c>
      <c r="L91">
        <f>100*(LN(L23)-LN(Results_2025_01!L23))</f>
        <v>-1.3097532364598763</v>
      </c>
      <c r="M91">
        <f>100*(LN(M23)-LN(Results_2025_01!M23))</f>
        <v>-2.6264712724872297</v>
      </c>
      <c r="N91">
        <f>100*(LN(N23)-LN(Results_2025_01!N23))</f>
        <v>-1.9718078386810944</v>
      </c>
      <c r="O91">
        <f>100*(LN(O23)-LN(Results_2025_01!O23))</f>
        <v>-0.18253731870991885</v>
      </c>
      <c r="P91">
        <f>100*(LN(P23)-LN(Results_2025_01!P23))</f>
        <v>-8.6933333539551683E-2</v>
      </c>
      <c r="Q91">
        <f>100*(LN(Q23)-LN(Results_2025_01!Q23))</f>
        <v>4.169037632433259E-2</v>
      </c>
      <c r="R91">
        <f>100*(LN(R23)-LN(Results_2025_01!R23))</f>
        <v>0.34831893623845644</v>
      </c>
      <c r="S91">
        <f>100*(Results_2025_01!S23/Results_2025_01!R23)*(LN(S23)-LN(Results_2025_01!S23))</f>
        <v>-0.1305781497626424</v>
      </c>
      <c r="T91">
        <f t="shared" si="2"/>
        <v>0.47889708600109882</v>
      </c>
    </row>
    <row r="92" spans="1:20" x14ac:dyDescent="0.35">
      <c r="A92" t="str">
        <f t="shared" si="1"/>
        <v>MN</v>
      </c>
      <c r="B92">
        <f>100*(LN(B24)-LN(Results_2025_01!B24))</f>
        <v>1.2037978559479967</v>
      </c>
      <c r="C92">
        <f>100*(LN(C24)-LN(Results_2025_01!C24))</f>
        <v>0.46729056993921603</v>
      </c>
      <c r="D92">
        <f>100*(LN(D24)-LN(Results_2025_01!D24))</f>
        <v>-7.0821532705345192E-2</v>
      </c>
      <c r="E92">
        <f>100*(LN(E24)-LN(Results_2025_01!E24))</f>
        <v>2.8675799976666028</v>
      </c>
      <c r="F92">
        <f>100*(LN(F24)-LN(Results_2025_01!F24))</f>
        <v>1.7522350692203759</v>
      </c>
      <c r="G92">
        <f>100*(LN(G24)-LN(Results_2025_01!G24))</f>
        <v>-0.30425986960960216</v>
      </c>
      <c r="H92">
        <f>100*(LN(H24)-LN(Results_2025_01!H24))</f>
        <v>1.5961383090207448</v>
      </c>
      <c r="I92">
        <f>100*(LN(I24)-LN(Results_2025_01!I24))</f>
        <v>-0.62208598751034572</v>
      </c>
      <c r="J92">
        <f>100*(LN(J24)-LN(Results_2025_01!J24))</f>
        <v>2.673306219706717</v>
      </c>
      <c r="K92">
        <f>100*(LN(K24)-LN(Results_2025_01!K24))</f>
        <v>3.9000511378029401</v>
      </c>
      <c r="L92">
        <f>100*(LN(L24)-LN(Results_2025_01!L24))</f>
        <v>-2.0136479958974718</v>
      </c>
      <c r="M92">
        <f>100*(LN(M24)-LN(Results_2025_01!M24))</f>
        <v>-1.9672765598706121</v>
      </c>
      <c r="N92">
        <f>100*(LN(N24)-LN(Results_2025_01!N24))</f>
        <v>-1.9840046144057766</v>
      </c>
      <c r="O92">
        <f>100*(LN(O24)-LN(Results_2025_01!O24))</f>
        <v>-0.73234852165384723</v>
      </c>
      <c r="P92">
        <f>100*(LN(P24)-LN(Results_2025_01!P24))</f>
        <v>-0.12346723513783076</v>
      </c>
      <c r="Q92">
        <f>100*(LN(Q24)-LN(Results_2025_01!Q24))</f>
        <v>5.4664138471682833E-2</v>
      </c>
      <c r="R92">
        <f>100*(LN(R24)-LN(Results_2025_01!R24))</f>
        <v>0.40356537032106843</v>
      </c>
      <c r="S92">
        <f>100*(Results_2025_01!S24/Results_2025_01!R24)*(LN(S24)-LN(Results_2025_01!S24))</f>
        <v>-5.8989630254054674E-2</v>
      </c>
      <c r="T92">
        <f t="shared" si="2"/>
        <v>0.46255500057512311</v>
      </c>
    </row>
    <row r="93" spans="1:20" x14ac:dyDescent="0.35">
      <c r="A93" t="str">
        <f t="shared" si="1"/>
        <v>MS</v>
      </c>
      <c r="B93">
        <f>100*(LN(B25)-LN(Results_2025_01!B25))</f>
        <v>1.3505423199807964</v>
      </c>
      <c r="C93">
        <f>100*(LN(C25)-LN(Results_2025_01!C25))</f>
        <v>1.7928052786773563</v>
      </c>
      <c r="D93">
        <f>100*(LN(D25)-LN(Results_2025_01!D25))</f>
        <v>0</v>
      </c>
      <c r="E93">
        <f>100*(LN(E25)-LN(Results_2025_01!E25))</f>
        <v>3.6367644170875124</v>
      </c>
      <c r="F93">
        <f>100*(LN(F25)-LN(Results_2025_01!F25))</f>
        <v>2.1706278581861582</v>
      </c>
      <c r="G93">
        <f>100*(LN(G25)-LN(Results_2025_01!G25))</f>
        <v>0.18850146957714031</v>
      </c>
      <c r="H93">
        <f>100*(LN(H25)-LN(Results_2025_01!H25))</f>
        <v>5.0050800957876618</v>
      </c>
      <c r="I93">
        <f>100*(LN(I25)-LN(Results_2025_01!I25))</f>
        <v>-1.2565610360365298</v>
      </c>
      <c r="J93">
        <f>100*(LN(J25)-LN(Results_2025_01!J25))</f>
        <v>3.922071315328246</v>
      </c>
      <c r="K93">
        <f>100*(LN(K25)-LN(Results_2025_01!K25))</f>
        <v>4.0320974576339097</v>
      </c>
      <c r="L93">
        <f>100*(LN(L25)-LN(Results_2025_01!L25))</f>
        <v>-8.6994350854041613E-2</v>
      </c>
      <c r="M93">
        <f>100*(LN(M25)-LN(Results_2025_01!M25))</f>
        <v>-0.8983318885190883</v>
      </c>
      <c r="N93">
        <f>100*(LN(N25)-LN(Results_2025_01!N25))</f>
        <v>-1.3163178833991651</v>
      </c>
      <c r="O93">
        <f>100*(LN(O25)-LN(Results_2025_01!O25))</f>
        <v>0.14461318499989773</v>
      </c>
      <c r="P93">
        <f>100*(LN(P25)-LN(Results_2025_01!P25))</f>
        <v>0.17086232656602363</v>
      </c>
      <c r="Q93">
        <f>100*(LN(Q25)-LN(Results_2025_01!Q25))</f>
        <v>0.28499136667257119</v>
      </c>
      <c r="R93">
        <f>100*(LN(R25)-LN(Results_2025_01!R25))</f>
        <v>1.2424078992038901</v>
      </c>
      <c r="S93">
        <f>100*(Results_2025_01!S25/Results_2025_01!R25)*(LN(S25)-LN(Results_2025_01!S25))</f>
        <v>0.64195029039065254</v>
      </c>
      <c r="T93">
        <f t="shared" si="2"/>
        <v>0.60045760881323751</v>
      </c>
    </row>
    <row r="94" spans="1:20" x14ac:dyDescent="0.35">
      <c r="A94" t="str">
        <f t="shared" si="1"/>
        <v>MO</v>
      </c>
      <c r="B94">
        <f>100*(LN(B26)-LN(Results_2025_01!B26))</f>
        <v>1.1637704080209588</v>
      </c>
      <c r="C94">
        <f>100*(LN(C26)-LN(Results_2025_01!C26))</f>
        <v>-0.38240964384037568</v>
      </c>
      <c r="D94">
        <f>100*(LN(D26)-LN(Results_2025_01!D26))</f>
        <v>8.9753184783525342E-2</v>
      </c>
      <c r="E94">
        <f>100*(LN(E26)-LN(Results_2025_01!E26))</f>
        <v>3.090753746307584</v>
      </c>
      <c r="F94">
        <f>100*(LN(F26)-LN(Results_2025_01!F26))</f>
        <v>1.6807118316380709</v>
      </c>
      <c r="G94">
        <f>100*(LN(G26)-LN(Results_2025_01!G26))</f>
        <v>0.3223209881568323</v>
      </c>
      <c r="H94">
        <f>100*(LN(H26)-LN(Results_2025_01!H26))</f>
        <v>2.0270964373619194</v>
      </c>
      <c r="I94">
        <f>100*(LN(I26)-LN(Results_2025_01!I26))</f>
        <v>-0.42330053084498331</v>
      </c>
      <c r="J94">
        <f>100*(LN(J26)-LN(Results_2025_01!J26))</f>
        <v>2.9691789807401392</v>
      </c>
      <c r="K94">
        <f>100*(LN(K26)-LN(Results_2025_01!K26))</f>
        <v>3.464411761252606</v>
      </c>
      <c r="L94">
        <f>100*(LN(L26)-LN(Results_2025_01!L26))</f>
        <v>-0.33917500011213519</v>
      </c>
      <c r="M94">
        <f>100*(LN(M26)-LN(Results_2025_01!M26))</f>
        <v>-0.36399312202686218</v>
      </c>
      <c r="N94">
        <f>100*(LN(N26)-LN(Results_2025_01!N26))</f>
        <v>-1.6347518160419128</v>
      </c>
      <c r="O94">
        <f>100*(LN(O26)-LN(Results_2025_01!O26))</f>
        <v>0</v>
      </c>
      <c r="P94">
        <f>100*(LN(P26)-LN(Results_2025_01!P26))</f>
        <v>-9.3316399590559485E-2</v>
      </c>
      <c r="Q94">
        <f>100*(LN(Q26)-LN(Results_2025_01!Q26))</f>
        <v>5.2563310324948986E-2</v>
      </c>
      <c r="R94">
        <f>100*(LN(R26)-LN(Results_2025_01!R26))</f>
        <v>0.3593181494913722</v>
      </c>
      <c r="S94">
        <f>100*(Results_2025_01!S26/Results_2025_01!R26)*(LN(S26)-LN(Results_2025_01!S26))</f>
        <v>-0.15907209361768879</v>
      </c>
      <c r="T94">
        <f t="shared" si="2"/>
        <v>0.51839024310906101</v>
      </c>
    </row>
    <row r="95" spans="1:20" x14ac:dyDescent="0.35">
      <c r="A95" t="str">
        <f t="shared" si="1"/>
        <v>MT</v>
      </c>
      <c r="B95">
        <f>100*(LN(B27)-LN(Results_2025_01!B27))</f>
        <v>1.652930195121094</v>
      </c>
      <c r="C95">
        <f>100*(LN(C27)-LN(Results_2025_01!C27))</f>
        <v>0.26831247650385137</v>
      </c>
      <c r="D95">
        <f>100*(LN(D27)-LN(Results_2025_01!D27))</f>
        <v>0</v>
      </c>
      <c r="E95">
        <f>100*(LN(E27)-LN(Results_2025_01!E27))</f>
        <v>11.778303565638382</v>
      </c>
      <c r="F95">
        <f>100*(LN(F27)-LN(Results_2025_01!F27))</f>
        <v>3.8221212820197081</v>
      </c>
      <c r="G95">
        <f>100*(LN(G27)-LN(Results_2025_01!G27))</f>
        <v>0</v>
      </c>
      <c r="H95">
        <f>100*(LN(H27)-LN(Results_2025_01!H27))</f>
        <v>1.8215439891340779</v>
      </c>
      <c r="I95">
        <f>100*(LN(I27)-LN(Results_2025_01!I27))</f>
        <v>-3.5718082602079093</v>
      </c>
      <c r="J95">
        <f>100*(LN(J27)-LN(Results_2025_01!J27))</f>
        <v>3.5718082602079093</v>
      </c>
      <c r="K95">
        <f>100*(LN(K27)-LN(Results_2025_01!K27))</f>
        <v>5.8594164266052573</v>
      </c>
      <c r="L95">
        <f>100*(LN(L27)-LN(Results_2025_01!L27))</f>
        <v>-2.0202707317519497</v>
      </c>
      <c r="M95">
        <f>100*(LN(M27)-LN(Results_2025_01!M27))</f>
        <v>0</v>
      </c>
      <c r="N95">
        <f>100*(LN(N27)-LN(Results_2025_01!N27))</f>
        <v>0</v>
      </c>
      <c r="O95">
        <f>100*(LN(O27)-LN(Results_2025_01!O27))</f>
        <v>0</v>
      </c>
      <c r="P95">
        <f>100*(LN(P27)-LN(Results_2025_01!P27))</f>
        <v>0.13422820807296176</v>
      </c>
      <c r="Q95">
        <f>100*(LN(Q27)-LN(Results_2025_01!Q27))</f>
        <v>0.15849259283253758</v>
      </c>
      <c r="R95">
        <f>100*(LN(R27)-LN(Results_2025_01!R27))</f>
        <v>0.85690327251022325</v>
      </c>
      <c r="S95">
        <f>100*(Results_2025_01!S27/Results_2025_01!R27)*(LN(S27)-LN(Results_2025_01!S27))</f>
        <v>0.28645012675628911</v>
      </c>
      <c r="T95">
        <f t="shared" si="2"/>
        <v>0.57045314575393413</v>
      </c>
    </row>
    <row r="96" spans="1:20" x14ac:dyDescent="0.35">
      <c r="A96" t="str">
        <f t="shared" si="1"/>
        <v>NE</v>
      </c>
      <c r="B96">
        <f>100*(LN(B28)-LN(Results_2025_01!B28))</f>
        <v>1.3982250906749982</v>
      </c>
      <c r="C96">
        <f>100*(LN(C28)-LN(Results_2025_01!C28))</f>
        <v>0</v>
      </c>
      <c r="D96">
        <f>100*(LN(D28)-LN(Results_2025_01!D28))</f>
        <v>-0.38620737659424975</v>
      </c>
      <c r="E96">
        <f>100*(LN(E28)-LN(Results_2025_01!E28))</f>
        <v>1.6807118316382486</v>
      </c>
      <c r="F96">
        <f>100*(LN(F28)-LN(Results_2025_01!F28))</f>
        <v>2.7398974188113101</v>
      </c>
      <c r="G96">
        <f>100*(LN(G28)-LN(Results_2025_01!G28))</f>
        <v>-0.41407926660319561</v>
      </c>
      <c r="H96">
        <f>100*(LN(H28)-LN(Results_2025_01!H28))</f>
        <v>2.247285585205816</v>
      </c>
      <c r="I96">
        <f>100*(LN(I28)-LN(Results_2025_01!I28))</f>
        <v>0</v>
      </c>
      <c r="J96">
        <f>100*(LN(J28)-LN(Results_2025_01!J28))</f>
        <v>1.8868484304382704</v>
      </c>
      <c r="K96">
        <f>100*(LN(K28)-LN(Results_2025_01!K28))</f>
        <v>3.843670684107181</v>
      </c>
      <c r="L96">
        <f>100*(LN(L28)-LN(Results_2025_01!L28))</f>
        <v>-0.46189458562935215</v>
      </c>
      <c r="M96">
        <f>100*(LN(M28)-LN(Results_2025_01!M28))</f>
        <v>-0.81900539700434649</v>
      </c>
      <c r="N96">
        <f>100*(LN(N28)-LN(Results_2025_01!N28))</f>
        <v>-0.93197319488034225</v>
      </c>
      <c r="O96">
        <f>100*(LN(O28)-LN(Results_2025_01!O28))</f>
        <v>0.50505157860687433</v>
      </c>
      <c r="P96">
        <f>100*(LN(P28)-LN(Results_2025_01!P28))</f>
        <v>2.3890105628332492E-2</v>
      </c>
      <c r="Q96">
        <f>100*(LN(Q28)-LN(Results_2025_01!Q28))</f>
        <v>0.1313581156553667</v>
      </c>
      <c r="R96">
        <f>100*(LN(R28)-LN(Results_2025_01!R28))</f>
        <v>0.63060487179527058</v>
      </c>
      <c r="S96">
        <f>100*(Results_2025_01!S28/Results_2025_01!R28)*(LN(S28)-LN(Results_2025_01!S28))</f>
        <v>0.16112016724247902</v>
      </c>
      <c r="T96">
        <f t="shared" si="2"/>
        <v>0.46948470455279157</v>
      </c>
    </row>
    <row r="97" spans="1:20" x14ac:dyDescent="0.35">
      <c r="A97" t="str">
        <f t="shared" si="1"/>
        <v>NV</v>
      </c>
      <c r="B97">
        <f>100*(LN(B29)-LN(Results_2025_01!B29))</f>
        <v>-1.6529301951209163</v>
      </c>
      <c r="C97">
        <f>100*(LN(C29)-LN(Results_2025_01!C29))</f>
        <v>-0.21818190473332777</v>
      </c>
      <c r="D97">
        <f>100*(LN(D29)-LN(Results_2025_01!D29))</f>
        <v>-1.6807118316382486</v>
      </c>
      <c r="E97">
        <f>100*(LN(E29)-LN(Results_2025_01!E29))</f>
        <v>2.7398974188113101</v>
      </c>
      <c r="F97">
        <f>100*(LN(F29)-LN(Results_2025_01!F29))</f>
        <v>3.2789822822989478</v>
      </c>
      <c r="G97">
        <f>100*(LN(G29)-LN(Results_2025_01!G29))</f>
        <v>0</v>
      </c>
      <c r="H97">
        <f>100*(LN(H29)-LN(Results_2025_01!H29))</f>
        <v>0.82304991365145241</v>
      </c>
      <c r="I97">
        <f>100*(LN(I29)-LN(Results_2025_01!I29))</f>
        <v>-0.79681696491764598</v>
      </c>
      <c r="J97">
        <f>100*(LN(J29)-LN(Results_2025_01!J29))</f>
        <v>3.1252543504106001</v>
      </c>
      <c r="K97">
        <f>100*(LN(K29)-LN(Results_2025_01!K29))</f>
        <v>-1.8018505502677584</v>
      </c>
      <c r="L97">
        <f>100*(LN(L29)-LN(Results_2025_01!L29))</f>
        <v>-2.3256862164267034</v>
      </c>
      <c r="M97">
        <f>100*(LN(M29)-LN(Results_2025_01!M29))</f>
        <v>-7.8927258589670757</v>
      </c>
      <c r="N97">
        <f>100*(LN(N29)-LN(Results_2025_01!N29))</f>
        <v>-3.7740327982845656</v>
      </c>
      <c r="O97">
        <f>100*(LN(O29)-LN(Results_2025_01!O29))</f>
        <v>-0.39514587119260369</v>
      </c>
      <c r="P97">
        <f>100*(LN(P29)-LN(Results_2025_01!P29))</f>
        <v>-0.1568012865368118</v>
      </c>
      <c r="Q97">
        <f>100*(LN(Q29)-LN(Results_2025_01!Q29))</f>
        <v>-0.11159529269511026</v>
      </c>
      <c r="R97">
        <f>100*(LN(R29)-LN(Results_2025_01!R29))</f>
        <v>-1.983733392734166E-2</v>
      </c>
      <c r="S97">
        <f>100*(Results_2025_01!S29/Results_2025_01!R29)*(LN(S29)-LN(Results_2025_01!S29))</f>
        <v>-0.50708816817211289</v>
      </c>
      <c r="T97">
        <f t="shared" si="2"/>
        <v>0.48725083424477122</v>
      </c>
    </row>
    <row r="98" spans="1:20" x14ac:dyDescent="0.35">
      <c r="A98" t="str">
        <f t="shared" si="1"/>
        <v>NH</v>
      </c>
      <c r="B98">
        <f>100*(LN(B30)-LN(Results_2025_01!B30))</f>
        <v>-1.9802627296179764</v>
      </c>
      <c r="C98">
        <f>100*(LN(C30)-LN(Results_2025_01!C30))</f>
        <v>0</v>
      </c>
      <c r="D98">
        <f>100*(LN(D30)-LN(Results_2025_01!D30))</f>
        <v>-0.85106896679079114</v>
      </c>
      <c r="E98">
        <f>100*(LN(E30)-LN(Results_2025_01!E30))</f>
        <v>2.9852963149680889</v>
      </c>
      <c r="F98">
        <f>100*(LN(F30)-LN(Results_2025_01!F30))</f>
        <v>2.1506205220964247</v>
      </c>
      <c r="G98">
        <f>100*(LN(G30)-LN(Results_2025_01!G30))</f>
        <v>-0.37523496185496441</v>
      </c>
      <c r="H98">
        <f>100*(LN(H30)-LN(Results_2025_01!H30))</f>
        <v>2.6752185471433876</v>
      </c>
      <c r="I98">
        <f>100*(LN(I30)-LN(Results_2025_01!I30))</f>
        <v>-0.58997221271894773</v>
      </c>
      <c r="J98">
        <f>100*(LN(J30)-LN(Results_2025_01!J30))</f>
        <v>3.9220713153280684</v>
      </c>
      <c r="K98">
        <f>100*(LN(K30)-LN(Results_2025_01!K30))</f>
        <v>4.7703797957211691</v>
      </c>
      <c r="L98">
        <f>100*(LN(L30)-LN(Results_2025_01!L30))</f>
        <v>-1.3047715392474402</v>
      </c>
      <c r="M98">
        <f>100*(LN(M30)-LN(Results_2025_01!M30))</f>
        <v>-1.0623329368728562</v>
      </c>
      <c r="N98">
        <f>100*(LN(N30)-LN(Results_2025_01!N30))</f>
        <v>-1.503787736454143</v>
      </c>
      <c r="O98">
        <f>100*(LN(O30)-LN(Results_2025_01!O30))</f>
        <v>-0.40733253876368281</v>
      </c>
      <c r="P98">
        <f>100*(LN(P30)-LN(Results_2025_01!P30))</f>
        <v>-7.9061804092006582E-2</v>
      </c>
      <c r="Q98">
        <f>100*(LN(Q30)-LN(Results_2025_01!Q30))</f>
        <v>4.5846023660622848E-2</v>
      </c>
      <c r="R98">
        <f>100*(LN(R30)-LN(Results_2025_01!R30))</f>
        <v>0.59312154899640035</v>
      </c>
      <c r="S98">
        <f>100*(Results_2025_01!S30/Results_2025_01!R30)*(LN(S30)-LN(Results_2025_01!S30))</f>
        <v>5.9470666733078374E-2</v>
      </c>
      <c r="T98">
        <f t="shared" si="2"/>
        <v>0.53365088226332202</v>
      </c>
    </row>
    <row r="99" spans="1:20" x14ac:dyDescent="0.35">
      <c r="A99" t="str">
        <f t="shared" si="1"/>
        <v>NJ</v>
      </c>
      <c r="B99">
        <f>100*(LN(B31)-LN(Results_2025_01!B31))</f>
        <v>-1.3245226750020933</v>
      </c>
      <c r="C99">
        <f>100*(LN(C31)-LN(Results_2025_01!C31))</f>
        <v>1.503787736454143</v>
      </c>
      <c r="D99">
        <f>100*(LN(D31)-LN(Results_2025_01!D31))</f>
        <v>-2.3000534777068538</v>
      </c>
      <c r="E99">
        <f>100*(LN(E31)-LN(Results_2025_01!E31))</f>
        <v>2.2048137221762687</v>
      </c>
      <c r="F99">
        <f>100*(LN(F31)-LN(Results_2025_01!F31))</f>
        <v>1.9802627296179764</v>
      </c>
      <c r="G99">
        <f>100*(LN(G31)-LN(Results_2025_01!G31))</f>
        <v>-0.55485640459025376</v>
      </c>
      <c r="H99">
        <f>100*(LN(H31)-LN(Results_2025_01!H31))</f>
        <v>4.6077620568889088</v>
      </c>
      <c r="I99">
        <f>100*(LN(I31)-LN(Results_2025_01!I31))</f>
        <v>-1.23933925932036</v>
      </c>
      <c r="J99">
        <f>100*(LN(J31)-LN(Results_2025_01!J31))</f>
        <v>2.4136328553298725</v>
      </c>
      <c r="K99">
        <f>100*(LN(K31)-LN(Results_2025_01!K31))</f>
        <v>-1.046485388942564</v>
      </c>
      <c r="L99">
        <f>100*(LN(L31)-LN(Results_2025_01!L31))</f>
        <v>-4.163654311061471</v>
      </c>
      <c r="M99">
        <f>100*(LN(M31)-LN(Results_2025_01!M31))</f>
        <v>-2.4994035740515841</v>
      </c>
      <c r="N99">
        <f>100*(LN(N31)-LN(Results_2025_01!N31))</f>
        <v>-4.3362118273757133</v>
      </c>
      <c r="O99">
        <f>100*(LN(O31)-LN(Results_2025_01!O31))</f>
        <v>-1.596043854964968</v>
      </c>
      <c r="P99">
        <f>100*(LN(P31)-LN(Results_2025_01!P31))</f>
        <v>-0.45790066825714959</v>
      </c>
      <c r="Q99">
        <f>100*(LN(Q31)-LN(Results_2025_01!Q31))</f>
        <v>-0.24395234617839989</v>
      </c>
      <c r="R99">
        <f>100*(LN(R31)-LN(Results_2025_01!R31))</f>
        <v>-0.38728025277743328</v>
      </c>
      <c r="S99">
        <f>100*(Results_2025_01!S31/Results_2025_01!R31)*(LN(S31)-LN(Results_2025_01!S31))</f>
        <v>-0.84193335500978506</v>
      </c>
      <c r="T99">
        <f t="shared" si="2"/>
        <v>0.45465310223235178</v>
      </c>
    </row>
    <row r="100" spans="1:20" x14ac:dyDescent="0.35">
      <c r="A100" t="str">
        <f t="shared" si="1"/>
        <v>NM</v>
      </c>
      <c r="B100">
        <f>100*(LN(B32)-LN(Results_2025_01!B32))</f>
        <v>1.456336418789661</v>
      </c>
      <c r="C100">
        <f>100*(LN(C32)-LN(Results_2025_01!C32))</f>
        <v>0.15335074313291841</v>
      </c>
      <c r="D100">
        <f>100*(LN(D32)-LN(Results_2025_01!D32))</f>
        <v>0.37807228399060477</v>
      </c>
      <c r="E100">
        <f>100*(LN(E32)-LN(Results_2025_01!E32))</f>
        <v>5.7158413839950128</v>
      </c>
      <c r="F100">
        <f>100*(LN(F32)-LN(Results_2025_01!F32))</f>
        <v>0</v>
      </c>
      <c r="G100">
        <f>100*(LN(G32)-LN(Results_2025_01!G32))</f>
        <v>0</v>
      </c>
      <c r="H100">
        <f>100*(LN(H32)-LN(Results_2025_01!H32))</f>
        <v>0.93521055702794342</v>
      </c>
      <c r="I100">
        <f>100*(LN(I32)-LN(Results_2025_01!I32))</f>
        <v>0</v>
      </c>
      <c r="J100">
        <f>100*(LN(J32)-LN(Results_2025_01!J32))</f>
        <v>2.1277398447285378</v>
      </c>
      <c r="K100">
        <f>100*(LN(K32)-LN(Results_2025_01!K32))</f>
        <v>3.4094211342976521</v>
      </c>
      <c r="L100">
        <f>100*(LN(L32)-LN(Results_2025_01!L32))</f>
        <v>-1.0471299867294448</v>
      </c>
      <c r="M100">
        <f>100*(LN(M32)-LN(Results_2025_01!M32))</f>
        <v>-1.4793169177830023</v>
      </c>
      <c r="N100">
        <f>100*(LN(N32)-LN(Results_2025_01!N32))</f>
        <v>-0.99503308531669887</v>
      </c>
      <c r="O100">
        <f>100*(LN(O32)-LN(Results_2025_01!O32))</f>
        <v>1.3245226750020933</v>
      </c>
      <c r="P100">
        <f>100*(LN(P32)-LN(Results_2025_01!P32))</f>
        <v>5.6723286429338771E-2</v>
      </c>
      <c r="Q100">
        <f>100*(LN(Q32)-LN(Results_2025_01!Q32))</f>
        <v>8.7561079443432277E-2</v>
      </c>
      <c r="R100">
        <f>100*(LN(R32)-LN(Results_2025_01!R32))</f>
        <v>0.42676103429215573</v>
      </c>
      <c r="S100">
        <f>100*(Results_2025_01!S32/Results_2025_01!R32)*(LN(S32)-LN(Results_2025_01!S32))</f>
        <v>0</v>
      </c>
      <c r="T100">
        <f t="shared" si="2"/>
        <v>0.42676103429215573</v>
      </c>
    </row>
    <row r="101" spans="1:20" x14ac:dyDescent="0.35">
      <c r="A101" t="str">
        <f t="shared" si="1"/>
        <v>NY</v>
      </c>
      <c r="B101">
        <f>100*(LN(B33)-LN(Results_2025_01!B33))</f>
        <v>0</v>
      </c>
      <c r="C101">
        <f>100*(LN(C33)-LN(Results_2025_01!C33))</f>
        <v>-0.26143805740712622</v>
      </c>
      <c r="D101">
        <f>100*(LN(D33)-LN(Results_2025_01!D33))</f>
        <v>-1.376051611664586</v>
      </c>
      <c r="E101">
        <f>100*(LN(E33)-LN(Results_2025_01!E33))</f>
        <v>2.7571917640587529</v>
      </c>
      <c r="F101">
        <f>100*(LN(F33)-LN(Results_2025_01!F33))</f>
        <v>0</v>
      </c>
      <c r="G101">
        <f>100*(LN(G33)-LN(Results_2025_01!G33))</f>
        <v>-0.71315674678356089</v>
      </c>
      <c r="H101">
        <f>100*(LN(H33)-LN(Results_2025_01!H33))</f>
        <v>2.2380203819935218</v>
      </c>
      <c r="I101">
        <f>100*(LN(I33)-LN(Results_2025_01!I33))</f>
        <v>-1.1988381535291026</v>
      </c>
      <c r="J101">
        <f>100*(LN(J33)-LN(Results_2025_01!J33))</f>
        <v>2.0882429360824517</v>
      </c>
      <c r="K101">
        <f>100*(LN(K33)-LN(Results_2025_01!K33))</f>
        <v>-0.29404578893146294</v>
      </c>
      <c r="L101">
        <f>100*(LN(L33)-LN(Results_2025_01!L33))</f>
        <v>-2.2364448892224331</v>
      </c>
      <c r="M101">
        <f>100*(LN(M33)-LN(Results_2025_01!M33))</f>
        <v>-1.217774476365463</v>
      </c>
      <c r="N101">
        <f>100*(LN(N33)-LN(Results_2025_01!N33))</f>
        <v>-3.5671913484593532</v>
      </c>
      <c r="O101">
        <f>100*(LN(O33)-LN(Results_2025_01!O33))</f>
        <v>-7.2124272335514661</v>
      </c>
      <c r="P101">
        <f>100*(LN(P33)-LN(Results_2025_01!P33))</f>
        <v>-0.45584514933452169</v>
      </c>
      <c r="Q101">
        <f>100*(LN(Q33)-LN(Results_2025_01!Q33))</f>
        <v>-0.34445325398859694</v>
      </c>
      <c r="R101">
        <f>100*(LN(R33)-LN(Results_2025_01!R33))</f>
        <v>-0.6142380134074088</v>
      </c>
      <c r="S101">
        <f>100*(Results_2025_01!S33/Results_2025_01!R33)*(LN(S33)-LN(Results_2025_01!S33))</f>
        <v>-0.93204149368703415</v>
      </c>
      <c r="T101">
        <f t="shared" si="2"/>
        <v>0.31780348027962535</v>
      </c>
    </row>
    <row r="102" spans="1:20" x14ac:dyDescent="0.35">
      <c r="A102" t="str">
        <f t="shared" si="1"/>
        <v>NC</v>
      </c>
      <c r="B102">
        <f>100*(LN(B34)-LN(Results_2025_01!B34))</f>
        <v>0.39829355640783604</v>
      </c>
      <c r="C102">
        <f>100*(LN(C34)-LN(Results_2025_01!C34))</f>
        <v>0.57306747089853616</v>
      </c>
      <c r="D102">
        <f>100*(LN(D34)-LN(Results_2025_01!D34))</f>
        <v>-1.5595086536936975</v>
      </c>
      <c r="E102">
        <f>100*(LN(E34)-LN(Results_2025_01!E34))</f>
        <v>3.0927920875058135</v>
      </c>
      <c r="F102">
        <f>100*(LN(F34)-LN(Results_2025_01!F34))</f>
        <v>1.0929070532190721</v>
      </c>
      <c r="G102">
        <f>100*(LN(G34)-LN(Results_2025_01!G34))</f>
        <v>-0.8745430781027963</v>
      </c>
      <c r="H102">
        <f>100*(LN(H34)-LN(Results_2025_01!H34))</f>
        <v>2.1751245932362551</v>
      </c>
      <c r="I102">
        <f>100*(LN(I34)-LN(Results_2025_01!I34))</f>
        <v>-0.74319753988412174</v>
      </c>
      <c r="J102">
        <f>100*(LN(J34)-LN(Results_2025_01!J34))</f>
        <v>2.9321472305387175</v>
      </c>
      <c r="K102">
        <f>100*(LN(K34)-LN(Results_2025_01!K34))</f>
        <v>3.1144952993484409</v>
      </c>
      <c r="L102">
        <f>100*(LN(L34)-LN(Results_2025_01!L34))</f>
        <v>-1.4696988916046649</v>
      </c>
      <c r="M102">
        <f>100*(LN(M34)-LN(Results_2025_01!M34))</f>
        <v>-1.2696739171493832</v>
      </c>
      <c r="N102">
        <f>100*(LN(N34)-LN(Results_2025_01!N34))</f>
        <v>-2.1078529461094675</v>
      </c>
      <c r="O102">
        <f>100*(LN(O34)-LN(Results_2025_01!O34))</f>
        <v>-0.27673470912397136</v>
      </c>
      <c r="P102">
        <f>100*(LN(P34)-LN(Results_2025_01!P34))</f>
        <v>-0.18434893504393202</v>
      </c>
      <c r="Q102">
        <f>100*(LN(Q34)-LN(Results_2025_01!Q34))</f>
        <v>-1.1572533749060199E-3</v>
      </c>
      <c r="R102">
        <f>100*(LN(R34)-LN(Results_2025_01!R34))</f>
        <v>0.33296531682855957</v>
      </c>
      <c r="S102">
        <f>100*(Results_2025_01!S34/Results_2025_01!R34)*(LN(S34)-LN(Results_2025_01!S34))</f>
        <v>-0.17429104211218518</v>
      </c>
      <c r="T102">
        <f t="shared" si="2"/>
        <v>0.50725635894074472</v>
      </c>
    </row>
    <row r="103" spans="1:20" x14ac:dyDescent="0.35">
      <c r="A103" t="str">
        <f t="shared" si="1"/>
        <v>ND</v>
      </c>
      <c r="B103">
        <f>100*(LN(B35)-LN(Results_2025_01!B35))</f>
        <v>1.4795158916747653</v>
      </c>
      <c r="C103">
        <f>100*(LN(C35)-LN(Results_2025_01!C35))</f>
        <v>0.19956103210372333</v>
      </c>
      <c r="D103">
        <f>100*(LN(D35)-LN(Results_2025_01!D35))</f>
        <v>0.33955890011387879</v>
      </c>
      <c r="E103">
        <f>100*(LN(E35)-LN(Results_2025_01!E35))</f>
        <v>0</v>
      </c>
      <c r="F103">
        <f>100*(LN(F35)-LN(Results_2025_01!F35))</f>
        <v>1.6807118316382486</v>
      </c>
      <c r="G103">
        <f>100*(LN(G35)-LN(Results_2025_01!G35))</f>
        <v>-2.9852963149680889</v>
      </c>
      <c r="H103">
        <f>100*(LN(H35)-LN(Results_2025_01!H35))</f>
        <v>1.9705071079332726</v>
      </c>
      <c r="I103">
        <f>100*(LN(I35)-LN(Results_2025_01!I35))</f>
        <v>0</v>
      </c>
      <c r="J103">
        <f>100*(LN(J35)-LN(Results_2025_01!J35))</f>
        <v>2.6668247082161756</v>
      </c>
      <c r="K103">
        <f>100*(LN(K35)-LN(Results_2025_01!K35))</f>
        <v>4.609110720026699</v>
      </c>
      <c r="L103">
        <f>100*(LN(L35)-LN(Results_2025_01!L35))</f>
        <v>-0.68493418455748412</v>
      </c>
      <c r="M103">
        <f>100*(LN(M35)-LN(Results_2025_01!M35))</f>
        <v>-0.53619431413842733</v>
      </c>
      <c r="N103">
        <f>100*(LN(N35)-LN(Results_2025_01!N35))</f>
        <v>-0.67796869853786745</v>
      </c>
      <c r="O103">
        <f>100*(LN(O35)-LN(Results_2025_01!O35))</f>
        <v>0</v>
      </c>
      <c r="P103">
        <f>100*(LN(P35)-LN(Results_2025_01!P35))</f>
        <v>0.19029501460856579</v>
      </c>
      <c r="Q103">
        <f>100*(LN(Q35)-LN(Results_2025_01!Q35))</f>
        <v>0.22366825103414811</v>
      </c>
      <c r="R103">
        <f>100*(LN(R35)-LN(Results_2025_01!R35))</f>
        <v>0.94146742466794109</v>
      </c>
      <c r="S103">
        <f>100*(Results_2025_01!S35/Results_2025_01!R35)*(LN(S35)-LN(Results_2025_01!S35))</f>
        <v>0.58040989488401606</v>
      </c>
      <c r="T103">
        <f t="shared" si="2"/>
        <v>0.36105752978392502</v>
      </c>
    </row>
    <row r="104" spans="1:20" x14ac:dyDescent="0.35">
      <c r="A104" t="str">
        <f t="shared" si="1"/>
        <v>OH</v>
      </c>
      <c r="B104">
        <f>100*(LN(B36)-LN(Results_2025_01!B36))</f>
        <v>0.96000737290200533</v>
      </c>
      <c r="C104">
        <f>100*(LN(C36)-LN(Results_2025_01!C36))</f>
        <v>0.58685614436591038</v>
      </c>
      <c r="D104">
        <f>100*(LN(D36)-LN(Results_2025_01!D36))</f>
        <v>0.38322380304602888</v>
      </c>
      <c r="E104">
        <f>100*(LN(E36)-LN(Results_2025_01!E36))</f>
        <v>3.0459207484708983</v>
      </c>
      <c r="F104">
        <f>100*(LN(F36)-LN(Results_2025_01!F36))</f>
        <v>1.2698583337126479</v>
      </c>
      <c r="G104">
        <f>100*(LN(G36)-LN(Results_2025_01!G36))</f>
        <v>-0.50079776871587711</v>
      </c>
      <c r="H104">
        <f>100*(LN(H36)-LN(Results_2025_01!H36))</f>
        <v>2.0893447588278491</v>
      </c>
      <c r="I104">
        <f>100*(LN(I36)-LN(Results_2025_01!I36))</f>
        <v>-0.90045630930823961</v>
      </c>
      <c r="J104">
        <f>100*(LN(J36)-LN(Results_2025_01!J36))</f>
        <v>3.0351343424138477</v>
      </c>
      <c r="K104">
        <f>100*(LN(K36)-LN(Results_2025_01!K36))</f>
        <v>3.5214906291066939</v>
      </c>
      <c r="L104">
        <f>100*(LN(L36)-LN(Results_2025_01!L36))</f>
        <v>-1.6436679341966354</v>
      </c>
      <c r="M104">
        <f>100*(LN(M36)-LN(Results_2025_01!M36))</f>
        <v>-1.0382230977690199</v>
      </c>
      <c r="N104">
        <f>100*(LN(N36)-LN(Results_2025_01!N36))</f>
        <v>-2.4952477060459444</v>
      </c>
      <c r="O104">
        <f>100*(LN(O36)-LN(Results_2025_01!O36))</f>
        <v>-0.39447782910162488</v>
      </c>
      <c r="P104">
        <f>100*(LN(P36)-LN(Results_2025_01!P36))</f>
        <v>-0.14921307234816439</v>
      </c>
      <c r="Q104">
        <f>100*(LN(Q36)-LN(Results_2025_01!Q36))</f>
        <v>8.8226379894607021E-2</v>
      </c>
      <c r="R104">
        <f>100*(LN(R36)-LN(Results_2025_01!R36))</f>
        <v>0.51864347227104091</v>
      </c>
      <c r="S104">
        <f>100*(Results_2025_01!S36/Results_2025_01!R36)*(LN(S36)-LN(Results_2025_01!S36))</f>
        <v>3.9280457849541983E-2</v>
      </c>
      <c r="T104">
        <f t="shared" si="2"/>
        <v>0.47936301442149892</v>
      </c>
    </row>
    <row r="105" spans="1:20" x14ac:dyDescent="0.35">
      <c r="A105" t="str">
        <f t="shared" si="1"/>
        <v>OK</v>
      </c>
      <c r="B105">
        <f>100*(LN(B37)-LN(Results_2025_01!B37))</f>
        <v>1.422246195880561</v>
      </c>
      <c r="C105">
        <f>100*(LN(C37)-LN(Results_2025_01!C37))</f>
        <v>0.4214414245149456</v>
      </c>
      <c r="D105">
        <f>100*(LN(D37)-LN(Results_2025_01!D37))</f>
        <v>0.18467225931644293</v>
      </c>
      <c r="E105">
        <f>100*(LN(E37)-LN(Results_2025_01!E37))</f>
        <v>3.1748698314579826</v>
      </c>
      <c r="F105">
        <f>100*(LN(F37)-LN(Results_2025_01!F37))</f>
        <v>2.3810648693718406</v>
      </c>
      <c r="G105">
        <f>100*(LN(G37)-LN(Results_2025_01!G37))</f>
        <v>-0.21857932199793595</v>
      </c>
      <c r="H105">
        <f>100*(LN(H37)-LN(Results_2025_01!H37))</f>
        <v>2.7199023266311073</v>
      </c>
      <c r="I105">
        <f>100*(LN(I37)-LN(Results_2025_01!I37))</f>
        <v>-0.49792633996066371</v>
      </c>
      <c r="J105">
        <f>100*(LN(J37)-LN(Results_2025_01!J37))</f>
        <v>2.7474255552247584</v>
      </c>
      <c r="K105">
        <f>100*(LN(K37)-LN(Results_2025_01!K37))</f>
        <v>3.7984713232969369</v>
      </c>
      <c r="L105">
        <f>100*(LN(L37)-LN(Results_2025_01!L37))</f>
        <v>0.10321693673986942</v>
      </c>
      <c r="M105">
        <f>100*(LN(M37)-LN(Results_2025_01!M37))</f>
        <v>-2.3267685319325437</v>
      </c>
      <c r="N105">
        <f>100*(LN(N37)-LN(Results_2025_01!N37))</f>
        <v>-1.1067306639681362</v>
      </c>
      <c r="O105">
        <f>100*(LN(O37)-LN(Results_2025_01!O37))</f>
        <v>0.36166404701880595</v>
      </c>
      <c r="P105">
        <f>100*(LN(P37)-LN(Results_2025_01!P37))</f>
        <v>6.6314998662519997E-2</v>
      </c>
      <c r="Q105">
        <f>100*(LN(Q37)-LN(Results_2025_01!Q37))</f>
        <v>0.15585768156327617</v>
      </c>
      <c r="R105">
        <f>100*(LN(R37)-LN(Results_2025_01!R37))</f>
        <v>0.76565299021993383</v>
      </c>
      <c r="S105">
        <f>100*(Results_2025_01!S37/Results_2025_01!R37)*(LN(S37)-LN(Results_2025_01!S37))</f>
        <v>0.29729936951108171</v>
      </c>
      <c r="T105">
        <f t="shared" si="2"/>
        <v>0.46835362070885211</v>
      </c>
    </row>
    <row r="106" spans="1:20" x14ac:dyDescent="0.35">
      <c r="A106" t="str">
        <f t="shared" si="1"/>
        <v>OR</v>
      </c>
      <c r="B106">
        <f>100*(LN(B38)-LN(Results_2025_01!B38))</f>
        <v>-0.9328425854635114</v>
      </c>
      <c r="C106">
        <f>100*(LN(C38)-LN(Results_2025_01!C38))</f>
        <v>0</v>
      </c>
      <c r="D106">
        <f>100*(LN(D38)-LN(Results_2025_01!D38))</f>
        <v>8.2542307616861876E-2</v>
      </c>
      <c r="E106">
        <f>100*(LN(E38)-LN(Results_2025_01!E38))</f>
        <v>2.353049741019575</v>
      </c>
      <c r="F106">
        <f>100*(LN(F38)-LN(Results_2025_01!F38))</f>
        <v>2.7570668641088147</v>
      </c>
      <c r="G106">
        <f>100*(LN(G38)-LN(Results_2025_01!G38))</f>
        <v>-0.579711768432567</v>
      </c>
      <c r="H106">
        <f>100*(LN(H38)-LN(Results_2025_01!H38))</f>
        <v>1.6086137751623042</v>
      </c>
      <c r="I106">
        <f>100*(LN(I38)-LN(Results_2025_01!I38))</f>
        <v>-4.2022989774848085</v>
      </c>
      <c r="J106">
        <f>100*(LN(J38)-LN(Results_2025_01!J38))</f>
        <v>2.727441791966001</v>
      </c>
      <c r="K106">
        <f>100*(LN(K38)-LN(Results_2025_01!K38))</f>
        <v>1.8830415170832282</v>
      </c>
      <c r="L106">
        <f>100*(LN(L38)-LN(Results_2025_01!L38))</f>
        <v>-3.829628507727989</v>
      </c>
      <c r="M106">
        <f>100*(LN(M38)-LN(Results_2025_01!M38))</f>
        <v>-0.91876282667726628</v>
      </c>
      <c r="N106">
        <f>100*(LN(N38)-LN(Results_2025_01!N38))</f>
        <v>-6.2671106962776335</v>
      </c>
      <c r="O106">
        <f>100*(LN(O38)-LN(Results_2025_01!O38))</f>
        <v>-0.53715438019104056</v>
      </c>
      <c r="P106">
        <f>100*(LN(P38)-LN(Results_2025_01!P38))</f>
        <v>-0.10877600191188108</v>
      </c>
      <c r="Q106">
        <f>100*(LN(Q38)-LN(Results_2025_01!Q38))</f>
        <v>-2.8662876993656994E-2</v>
      </c>
      <c r="R106">
        <f>100*(LN(R38)-LN(Results_2025_01!R38))</f>
        <v>0.23691382939770023</v>
      </c>
      <c r="S106">
        <f>100*(Results_2025_01!S38/Results_2025_01!R38)*(LN(S38)-LN(Results_2025_01!S38))</f>
        <v>-0.2053524784433238</v>
      </c>
      <c r="T106">
        <f t="shared" si="2"/>
        <v>0.44226630784102405</v>
      </c>
    </row>
    <row r="107" spans="1:20" x14ac:dyDescent="0.35">
      <c r="A107" t="str">
        <f t="shared" si="1"/>
        <v>PA</v>
      </c>
      <c r="B107">
        <f>100*(LN(B39)-LN(Results_2025_01!B39))</f>
        <v>0.71832017434925177</v>
      </c>
      <c r="C107">
        <f>100*(LN(C39)-LN(Results_2025_01!C39))</f>
        <v>1.9706438436150719</v>
      </c>
      <c r="D107">
        <f>100*(LN(D39)-LN(Results_2025_01!D39))</f>
        <v>-0.49757240436392181</v>
      </c>
      <c r="E107">
        <f>100*(LN(E39)-LN(Results_2025_01!E39))</f>
        <v>2.3403408384160329</v>
      </c>
      <c r="F107">
        <f>100*(LN(F39)-LN(Results_2025_01!F39))</f>
        <v>1.3712261863981112</v>
      </c>
      <c r="G107">
        <f>100*(LN(G39)-LN(Results_2025_01!G39))</f>
        <v>-0.13363626203695134</v>
      </c>
      <c r="H107">
        <f>100*(LN(H39)-LN(Results_2025_01!H39))</f>
        <v>4.8672708264202669</v>
      </c>
      <c r="I107">
        <f>100*(LN(I39)-LN(Results_2025_01!I39))</f>
        <v>-1.3687237075394876</v>
      </c>
      <c r="J107">
        <f>100*(LN(J39)-LN(Results_2025_01!J39))</f>
        <v>3.1691198961432576</v>
      </c>
      <c r="K107">
        <f>100*(LN(K39)-LN(Results_2025_01!K39))</f>
        <v>3.1918207261993459</v>
      </c>
      <c r="L107">
        <f>100*(LN(L39)-LN(Results_2025_01!L39))</f>
        <v>-1.6013594542119591</v>
      </c>
      <c r="M107">
        <f>100*(LN(M39)-LN(Results_2025_01!M39))</f>
        <v>-1.7768235220742667</v>
      </c>
      <c r="N107">
        <f>100*(LN(N39)-LN(Results_2025_01!N39))</f>
        <v>-1.9068755519798586</v>
      </c>
      <c r="O107">
        <f>100*(LN(O39)-LN(Results_2025_01!O39))</f>
        <v>-0.64725145056172551</v>
      </c>
      <c r="P107">
        <f>100*(LN(P39)-LN(Results_2025_01!P39))</f>
        <v>-0.28409372625208817</v>
      </c>
      <c r="Q107">
        <f>100*(LN(Q39)-LN(Results_2025_01!Q39))</f>
        <v>-1.8758353384207282E-2</v>
      </c>
      <c r="R107">
        <f>100*(LN(R39)-LN(Results_2025_01!R39))</f>
        <v>0.25470274109000712</v>
      </c>
      <c r="S107">
        <f>100*(Results_2025_01!S39/Results_2025_01!R39)*(LN(S39)-LN(Results_2025_01!S39))</f>
        <v>-0.23439860250747982</v>
      </c>
      <c r="T107">
        <f t="shared" si="2"/>
        <v>0.48910134359748692</v>
      </c>
    </row>
    <row r="108" spans="1:20" x14ac:dyDescent="0.35">
      <c r="A108" t="str">
        <f t="shared" si="1"/>
        <v>RI</v>
      </c>
      <c r="B108">
        <f>100*(LN(B40)-LN(Results_2025_01!B40))</f>
        <v>0</v>
      </c>
      <c r="C108">
        <f>100*(LN(C40)-LN(Results_2025_01!C40))</f>
        <v>0</v>
      </c>
      <c r="D108">
        <f>100*(LN(D40)-LN(Results_2025_01!D40))</f>
        <v>-1.7857617400006021</v>
      </c>
      <c r="E108">
        <f>100*(LN(E40)-LN(Results_2025_01!E40))</f>
        <v>2.0619287202736203</v>
      </c>
      <c r="F108">
        <f>100*(LN(F40)-LN(Results_2025_01!F40))</f>
        <v>5.4067221270274857</v>
      </c>
      <c r="G108">
        <f>100*(LN(G40)-LN(Results_2025_01!G40))</f>
        <v>0</v>
      </c>
      <c r="H108">
        <f>100*(LN(H40)-LN(Results_2025_01!H40))</f>
        <v>2.1506205220962471</v>
      </c>
      <c r="I108">
        <f>100*(LN(I40)-LN(Results_2025_01!I40))</f>
        <v>-1.9570096194096109</v>
      </c>
      <c r="J108">
        <f>100*(LN(J40)-LN(Results_2025_01!J40))</f>
        <v>0</v>
      </c>
      <c r="K108">
        <f>100*(LN(K40)-LN(Results_2025_01!K40))</f>
        <v>2.6907452919923358</v>
      </c>
      <c r="L108">
        <f>100*(LN(L40)-LN(Results_2025_01!L40))</f>
        <v>-2.0202707317519497</v>
      </c>
      <c r="M108">
        <f>100*(LN(M40)-LN(Results_2025_01!M40))</f>
        <v>-0.46189458562952979</v>
      </c>
      <c r="N108">
        <f>100*(LN(N40)-LN(Results_2025_01!N40))</f>
        <v>-1.9493794681000765</v>
      </c>
      <c r="O108">
        <f>100*(LN(O40)-LN(Results_2025_01!O40))</f>
        <v>-0.48192864359482002</v>
      </c>
      <c r="P108">
        <f>100*(LN(P40)-LN(Results_2025_01!P40))</f>
        <v>-9.4384150470538941E-2</v>
      </c>
      <c r="Q108">
        <f>100*(LN(Q40)-LN(Results_2025_01!Q40))</f>
        <v>-8.9405459688052247E-2</v>
      </c>
      <c r="R108">
        <f>100*(LN(R40)-LN(Results_2025_01!R40))</f>
        <v>0.23594191047688895</v>
      </c>
      <c r="S108">
        <f>100*(Results_2025_01!S40/Results_2025_01!R40)*(LN(S40)-LN(Results_2025_01!S40))</f>
        <v>-0.28913248397532504</v>
      </c>
      <c r="T108">
        <f t="shared" si="2"/>
        <v>0.52507439445221404</v>
      </c>
    </row>
    <row r="109" spans="1:20" x14ac:dyDescent="0.35">
      <c r="A109" t="str">
        <f t="shared" si="1"/>
        <v>SC</v>
      </c>
      <c r="B109">
        <f>100*(LN(B41)-LN(Results_2025_01!B41))</f>
        <v>0</v>
      </c>
      <c r="C109">
        <f>100*(LN(C41)-LN(Results_2025_01!C41))</f>
        <v>1.1049836186584727</v>
      </c>
      <c r="D109">
        <f>100*(LN(D41)-LN(Results_2025_01!D41))</f>
        <v>-1.5817552979708438</v>
      </c>
      <c r="E109">
        <f>100*(LN(E41)-LN(Results_2025_01!E41))</f>
        <v>3.5575439423746857</v>
      </c>
      <c r="F109">
        <f>100*(LN(F41)-LN(Results_2025_01!F41))</f>
        <v>0.96619109117366264</v>
      </c>
      <c r="G109">
        <f>100*(LN(G41)-LN(Results_2025_01!G41))</f>
        <v>-0.92593254127955049</v>
      </c>
      <c r="H109">
        <f>100*(LN(H41)-LN(Results_2025_01!H41))</f>
        <v>1.2764041725096931</v>
      </c>
      <c r="I109">
        <f>100*(LN(I41)-LN(Results_2025_01!I41))</f>
        <v>-1.8218677651393733</v>
      </c>
      <c r="J109">
        <f>100*(LN(J41)-LN(Results_2025_01!J41))</f>
        <v>1.9950786419348887</v>
      </c>
      <c r="K109">
        <f>100*(LN(K41)-LN(Results_2025_01!K41))</f>
        <v>2.2934971282495553</v>
      </c>
      <c r="L109">
        <f>100*(LN(L41)-LN(Results_2025_01!L41))</f>
        <v>-3.8360867872446747</v>
      </c>
      <c r="M109">
        <f>100*(LN(M41)-LN(Results_2025_01!M41))</f>
        <v>-1.3677225307453966</v>
      </c>
      <c r="N109">
        <f>100*(LN(N41)-LN(Results_2025_01!N41))</f>
        <v>-6.7054098560323183</v>
      </c>
      <c r="O109">
        <f>100*(LN(O41)-LN(Results_2025_01!O41))</f>
        <v>-0.15540018667348221</v>
      </c>
      <c r="P109">
        <f>100*(LN(P41)-LN(Results_2025_01!P41))</f>
        <v>-0.16238680275435513</v>
      </c>
      <c r="Q109">
        <f>100*(LN(Q41)-LN(Results_2025_01!Q41))</f>
        <v>-5.8161514542298676E-3</v>
      </c>
      <c r="R109">
        <f>100*(LN(R41)-LN(Results_2025_01!R41))</f>
        <v>0.42084478501358547</v>
      </c>
      <c r="S109">
        <f>100*(Results_2025_01!S41/Results_2025_01!R41)*(LN(S41)-LN(Results_2025_01!S41))</f>
        <v>-0.24838656949787602</v>
      </c>
      <c r="T109">
        <f t="shared" si="2"/>
        <v>0.66923135451146143</v>
      </c>
    </row>
    <row r="110" spans="1:20" x14ac:dyDescent="0.35">
      <c r="A110" t="str">
        <f t="shared" si="1"/>
        <v>SD</v>
      </c>
      <c r="B110">
        <f>100*(LN(B42)-LN(Results_2025_01!B42))</f>
        <v>1.6544495017095429</v>
      </c>
      <c r="C110">
        <f>100*(LN(C42)-LN(Results_2025_01!C42))</f>
        <v>0</v>
      </c>
      <c r="D110">
        <f>100*(LN(D42)-LN(Results_2025_01!D42))</f>
        <v>-1.0695289116748441</v>
      </c>
      <c r="E110">
        <f>100*(LN(E42)-LN(Results_2025_01!E42))</f>
        <v>3.6367644170875124</v>
      </c>
      <c r="F110">
        <f>100*(LN(F42)-LN(Results_2025_01!F42))</f>
        <v>1.7391742711870606</v>
      </c>
      <c r="G110">
        <f>100*(LN(G42)-LN(Results_2025_01!G42))</f>
        <v>0</v>
      </c>
      <c r="H110">
        <f>100*(LN(H42)-LN(Results_2025_01!H42))</f>
        <v>1.941808585710092</v>
      </c>
      <c r="I110">
        <f>100*(LN(I42)-LN(Results_2025_01!I42))</f>
        <v>0</v>
      </c>
      <c r="J110">
        <f>100*(LN(J42)-LN(Results_2025_01!J42))</f>
        <v>3.1252543504106001</v>
      </c>
      <c r="K110">
        <f>100*(LN(K42)-LN(Results_2025_01!K42))</f>
        <v>4.9655590445860653</v>
      </c>
      <c r="L110">
        <f>100*(LN(L42)-LN(Results_2025_01!L42))</f>
        <v>0.49140148024289232</v>
      </c>
      <c r="M110">
        <f>100*(LN(M42)-LN(Results_2025_01!M42))</f>
        <v>0</v>
      </c>
      <c r="N110">
        <f>100*(LN(N42)-LN(Results_2025_01!N42))</f>
        <v>-0.6968669316092857</v>
      </c>
      <c r="O110">
        <f>100*(LN(O42)-LN(Results_2025_01!O42))</f>
        <v>0.92593254127972813</v>
      </c>
      <c r="P110">
        <f>100*(LN(P42)-LN(Results_2025_01!P42))</f>
        <v>0.10974211706464843</v>
      </c>
      <c r="Q110">
        <f>100*(LN(Q42)-LN(Results_2025_01!Q42))</f>
        <v>0.19319285513361706</v>
      </c>
      <c r="R110">
        <f>100*(LN(R42)-LN(Results_2025_01!R42))</f>
        <v>0.95012591241410149</v>
      </c>
      <c r="S110">
        <f>100*(Results_2025_01!S42/Results_2025_01!R42)*(LN(S42)-LN(Results_2025_01!S42))</f>
        <v>0.47618866792612896</v>
      </c>
      <c r="T110">
        <f t="shared" si="2"/>
        <v>0.47393724448797253</v>
      </c>
    </row>
    <row r="111" spans="1:20" x14ac:dyDescent="0.35">
      <c r="A111" t="str">
        <f t="shared" si="1"/>
        <v>TN</v>
      </c>
      <c r="B111">
        <f>100*(LN(B43)-LN(Results_2025_01!B43))</f>
        <v>0.90498355199173375</v>
      </c>
      <c r="C111">
        <f>100*(LN(C43)-LN(Results_2025_01!C43))</f>
        <v>0.550965581096996</v>
      </c>
      <c r="D111">
        <f>100*(LN(D43)-LN(Results_2025_01!D43))</f>
        <v>-0.39574624986418172</v>
      </c>
      <c r="E111">
        <f>100*(LN(E43)-LN(Results_2025_01!E43))</f>
        <v>2.5446665661164047</v>
      </c>
      <c r="F111">
        <f>100*(LN(F43)-LN(Results_2025_01!F43))</f>
        <v>0.72202479734873037</v>
      </c>
      <c r="G111">
        <f>100*(LN(G43)-LN(Results_2025_01!G43))</f>
        <v>-0.41049088427396185</v>
      </c>
      <c r="H111">
        <f>100*(LN(H43)-LN(Results_2025_01!H43))</f>
        <v>2.3645618575347527</v>
      </c>
      <c r="I111">
        <f>100*(LN(I43)-LN(Results_2025_01!I43))</f>
        <v>-1.5313315301311192</v>
      </c>
      <c r="J111">
        <f>100*(LN(J43)-LN(Results_2025_01!J43))</f>
        <v>2.7651531330510792</v>
      </c>
      <c r="K111">
        <f>100*(LN(K43)-LN(Results_2025_01!K43))</f>
        <v>2.3446689163414192</v>
      </c>
      <c r="L111">
        <f>100*(LN(L43)-LN(Results_2025_01!L43))</f>
        <v>-1.8035170919439736</v>
      </c>
      <c r="M111">
        <f>100*(LN(M43)-LN(Results_2025_01!M43))</f>
        <v>-5.2714085533496657</v>
      </c>
      <c r="N111">
        <f>100*(LN(N43)-LN(Results_2025_01!N43))</f>
        <v>-1.0802720424159418</v>
      </c>
      <c r="O111">
        <f>100*(LN(O43)-LN(Results_2025_01!O43))</f>
        <v>-2.8754906599250063</v>
      </c>
      <c r="P111">
        <f>100*(LN(P43)-LN(Results_2025_01!P43))</f>
        <v>-0.19909103798934069</v>
      </c>
      <c r="Q111">
        <f>100*(LN(Q43)-LN(Results_2025_01!Q43))</f>
        <v>-4.5017872855535046E-2</v>
      </c>
      <c r="R111">
        <f>100*(LN(R43)-LN(Results_2025_01!R43))</f>
        <v>0.18805835349624545</v>
      </c>
      <c r="S111">
        <f>100*(Results_2025_01!S43/Results_2025_01!R43)*(LN(S43)-LN(Results_2025_01!S43))</f>
        <v>-0.33940019615279066</v>
      </c>
      <c r="T111">
        <f t="shared" si="2"/>
        <v>0.52745854964903605</v>
      </c>
    </row>
    <row r="112" spans="1:20" x14ac:dyDescent="0.35">
      <c r="A112" t="str">
        <f t="shared" si="1"/>
        <v>TX</v>
      </c>
      <c r="B112">
        <f>100*(LN(B44)-LN(Results_2025_01!B44))</f>
        <v>0.14580804527337676</v>
      </c>
      <c r="C112">
        <f>100*(LN(C44)-LN(Results_2025_01!C44))</f>
        <v>0.35074203206351129</v>
      </c>
      <c r="D112">
        <f>100*(LN(D44)-LN(Results_2025_01!D44))</f>
        <v>-0.23362015510279832</v>
      </c>
      <c r="E112">
        <f>100*(LN(E44)-LN(Results_2025_01!E44))</f>
        <v>2.2858138076051304</v>
      </c>
      <c r="F112">
        <f>100*(LN(F44)-LN(Results_2025_01!F44))</f>
        <v>1.3559529785633018</v>
      </c>
      <c r="G112">
        <f>100*(LN(G44)-LN(Results_2025_01!G44))</f>
        <v>-1.8309612195336555</v>
      </c>
      <c r="H112">
        <f>100*(LN(H44)-LN(Results_2025_01!H44))</f>
        <v>6.2205820323413263E-2</v>
      </c>
      <c r="I112">
        <f>100*(LN(I44)-LN(Results_2025_01!I44))</f>
        <v>-1.6424210258611183</v>
      </c>
      <c r="J112">
        <f>100*(LN(J44)-LN(Results_2025_01!J44))</f>
        <v>2.5574116203069153</v>
      </c>
      <c r="K112">
        <f>100*(LN(K44)-LN(Results_2025_01!K44))</f>
        <v>2.0345926227868461</v>
      </c>
      <c r="L112">
        <f>100*(LN(L44)-LN(Results_2025_01!L44))</f>
        <v>-3.0285819866438857</v>
      </c>
      <c r="M112">
        <f>100*(LN(M44)-LN(Results_2025_01!M44))</f>
        <v>-2.0888320123782833</v>
      </c>
      <c r="N112">
        <f>100*(LN(N44)-LN(Results_2025_01!N44))</f>
        <v>-2.6519485521875552</v>
      </c>
      <c r="O112">
        <f>100*(LN(O44)-LN(Results_2025_01!O44))</f>
        <v>-1.1877709306792994</v>
      </c>
      <c r="P112">
        <f>100*(LN(P44)-LN(Results_2025_01!P44))</f>
        <v>-0.20134510542400008</v>
      </c>
      <c r="Q112">
        <f>100*(LN(Q44)-LN(Results_2025_01!Q44))</f>
        <v>-3.8498721462421059E-2</v>
      </c>
      <c r="R112">
        <f>100*(LN(R44)-LN(Results_2025_01!R44))</f>
        <v>6.8772023461693976E-2</v>
      </c>
      <c r="S112">
        <f>100*(Results_2025_01!S44/Results_2025_01!R44)*(LN(S44)-LN(Results_2025_01!S44))</f>
        <v>-0.39961458531660143</v>
      </c>
      <c r="T112">
        <f t="shared" si="2"/>
        <v>0.46838660877829541</v>
      </c>
    </row>
    <row r="113" spans="1:20" x14ac:dyDescent="0.35">
      <c r="A113" t="str">
        <f t="shared" si="1"/>
        <v>UT</v>
      </c>
      <c r="B113">
        <f>100*(LN(B45)-LN(Results_2025_01!B45))</f>
        <v>0.5763704716750695</v>
      </c>
      <c r="C113">
        <f>100*(LN(C45)-LN(Results_2025_01!C45))</f>
        <v>0.12845216923569325</v>
      </c>
      <c r="D113">
        <f>100*(LN(D45)-LN(Results_2025_01!D45))</f>
        <v>-0.15186031771907693</v>
      </c>
      <c r="E113">
        <f>100*(LN(E45)-LN(Results_2025_01!E45))</f>
        <v>3.4486176071169439</v>
      </c>
      <c r="F113">
        <f>100*(LN(F45)-LN(Results_2025_01!F45))</f>
        <v>2.8987536873252395</v>
      </c>
      <c r="G113">
        <f>100*(LN(G45)-LN(Results_2025_01!G45))</f>
        <v>0.30674870678613075</v>
      </c>
      <c r="H113">
        <f>100*(LN(H45)-LN(Results_2025_01!H45))</f>
        <v>1.5197860909431427</v>
      </c>
      <c r="I113">
        <f>100*(LN(I45)-LN(Results_2025_01!I45))</f>
        <v>-0.42607648608541382</v>
      </c>
      <c r="J113">
        <f>100*(LN(J45)-LN(Results_2025_01!J45))</f>
        <v>3.0600440448717237</v>
      </c>
      <c r="K113">
        <f>100*(LN(K45)-LN(Results_2025_01!K45))</f>
        <v>-1.7198198297220912</v>
      </c>
      <c r="L113">
        <f>100*(LN(L45)-LN(Results_2025_01!L45))</f>
        <v>-0.56497325421194233</v>
      </c>
      <c r="M113">
        <f>100*(LN(M45)-LN(Results_2025_01!M45))</f>
        <v>-2.112416522602345</v>
      </c>
      <c r="N113">
        <f>100*(LN(N45)-LN(Results_2025_01!N45))</f>
        <v>-0.84602873493899722</v>
      </c>
      <c r="O113">
        <f>100*(LN(O45)-LN(Results_2025_01!O45))</f>
        <v>6.6203246376872471E-2</v>
      </c>
      <c r="P113">
        <f>100*(LN(P45)-LN(Results_2025_01!P45))</f>
        <v>-4.9944229982479271E-2</v>
      </c>
      <c r="Q113">
        <f>100*(LN(Q45)-LN(Results_2025_01!Q45))</f>
        <v>5.0783518212682566E-2</v>
      </c>
      <c r="R113">
        <f>100*(LN(R45)-LN(Results_2025_01!R45))</f>
        <v>0.3633798285401113</v>
      </c>
      <c r="S113">
        <f>100*(Results_2025_01!S45/Results_2025_01!R45)*(LN(S45)-LN(Results_2025_01!S45))</f>
        <v>-0.15179911384726985</v>
      </c>
      <c r="T113">
        <f t="shared" si="2"/>
        <v>0.51517894238738116</v>
      </c>
    </row>
    <row r="114" spans="1:20" x14ac:dyDescent="0.35">
      <c r="A114" t="str">
        <f t="shared" si="1"/>
        <v>VT</v>
      </c>
      <c r="B114">
        <f>100*(LN(B46)-LN(Results_2025_01!B46))</f>
        <v>1.941808585710092</v>
      </c>
      <c r="C114">
        <f>100*(LN(C46)-LN(Results_2025_01!C46))</f>
        <v>0</v>
      </c>
      <c r="D114">
        <f>100*(LN(D46)-LN(Results_2025_01!D46))</f>
        <v>-0.87336799687545152</v>
      </c>
      <c r="E114">
        <f>100*(LN(E46)-LN(Results_2025_01!E46))</f>
        <v>4.08219945202557</v>
      </c>
      <c r="F114">
        <f>100*(LN(F46)-LN(Results_2025_01!F46))</f>
        <v>1.8018505502679361</v>
      </c>
      <c r="G114">
        <f>100*(LN(G46)-LN(Results_2025_01!G46))</f>
        <v>0</v>
      </c>
      <c r="H114">
        <f>100*(LN(H46)-LN(Results_2025_01!H46))</f>
        <v>3.5506688456909075</v>
      </c>
      <c r="I114">
        <f>100*(LN(I46)-LN(Results_2025_01!I46))</f>
        <v>-1.1976191046715101</v>
      </c>
      <c r="J114">
        <f>100*(LN(J46)-LN(Results_2025_01!J46))</f>
        <v>5.1293294387551924</v>
      </c>
      <c r="K114">
        <f>100*(LN(K46)-LN(Results_2025_01!K46))</f>
        <v>3.3522692038642887</v>
      </c>
      <c r="L114">
        <f>100*(LN(L46)-LN(Results_2025_01!L46))</f>
        <v>-0.54200674693394291</v>
      </c>
      <c r="M114">
        <f>100*(LN(M46)-LN(Results_2025_01!M46))</f>
        <v>-2.3905520853555018</v>
      </c>
      <c r="N114">
        <f>100*(LN(N46)-LN(Results_2025_01!N46))</f>
        <v>-1.117330059812538</v>
      </c>
      <c r="O114">
        <f>100*(LN(O46)-LN(Results_2025_01!O46))</f>
        <v>-6.0103924069705883</v>
      </c>
      <c r="P114">
        <f>100*(LN(P46)-LN(Results_2025_01!P46))</f>
        <v>8.5342441706437455E-2</v>
      </c>
      <c r="Q114">
        <f>100*(LN(Q46)-LN(Results_2025_01!Q46))</f>
        <v>4.2453832096001065E-2</v>
      </c>
      <c r="R114">
        <f>100*(LN(R46)-LN(Results_2025_01!R46))</f>
        <v>0.47506027585981769</v>
      </c>
      <c r="S114">
        <f>100*(Results_2025_01!S46/Results_2025_01!R46)*(LN(S46)-LN(Results_2025_01!S46))</f>
        <v>-0.14295957389858621</v>
      </c>
      <c r="T114">
        <f t="shared" si="2"/>
        <v>0.61801984975840396</v>
      </c>
    </row>
    <row r="115" spans="1:20" x14ac:dyDescent="0.35">
      <c r="A115" t="str">
        <f t="shared" si="1"/>
        <v>VA</v>
      </c>
      <c r="B115">
        <f>100*(LN(B47)-LN(Results_2025_01!B47))</f>
        <v>0</v>
      </c>
      <c r="C115">
        <f>100*(LN(C47)-LN(Results_2025_01!C47))</f>
        <v>0.26420094628392121</v>
      </c>
      <c r="D115">
        <f>100*(LN(D47)-LN(Results_2025_01!D47))</f>
        <v>-1.4457663428760981</v>
      </c>
      <c r="E115">
        <f>100*(LN(E47)-LN(Results_2025_01!E47))</f>
        <v>3.4635496662756893</v>
      </c>
      <c r="F115">
        <f>100*(LN(F47)-LN(Results_2025_01!F47))</f>
        <v>0.43478329361033019</v>
      </c>
      <c r="G115">
        <f>100*(LN(G47)-LN(Results_2025_01!G47))</f>
        <v>-0.51413995004185864</v>
      </c>
      <c r="H115">
        <f>100*(LN(H47)-LN(Results_2025_01!H47))</f>
        <v>2.2578569684812422</v>
      </c>
      <c r="I115">
        <f>100*(LN(I47)-LN(Results_2025_01!I47))</f>
        <v>-1.0559760215002711</v>
      </c>
      <c r="J115">
        <f>100*(LN(J47)-LN(Results_2025_01!J47))</f>
        <v>2.48151691197247</v>
      </c>
      <c r="K115">
        <f>100*(LN(K47)-LN(Results_2025_01!K47))</f>
        <v>3.4794762490673037</v>
      </c>
      <c r="L115">
        <f>100*(LN(L47)-LN(Results_2025_01!L47))</f>
        <v>-1.4131882637869353</v>
      </c>
      <c r="M115">
        <f>100*(LN(M47)-LN(Results_2025_01!M47))</f>
        <v>-1.298719552681149</v>
      </c>
      <c r="N115">
        <f>100*(LN(N47)-LN(Results_2025_01!N47))</f>
        <v>-1.656178206294534</v>
      </c>
      <c r="O115">
        <f>100*(LN(O47)-LN(Results_2025_01!O47))</f>
        <v>-0.64620580280916329</v>
      </c>
      <c r="P115">
        <f>100*(LN(P47)-LN(Results_2025_01!P47))</f>
        <v>-0.21506175979979503</v>
      </c>
      <c r="Q115">
        <f>100*(LN(Q47)-LN(Results_2025_01!Q47))</f>
        <v>-9.9994923844803907E-2</v>
      </c>
      <c r="R115">
        <f>100*(LN(R47)-LN(Results_2025_01!R47))</f>
        <v>-3.9209023805497623E-2</v>
      </c>
      <c r="S115">
        <f>100*(Results_2025_01!S47/Results_2025_01!R47)*(LN(S47)-LN(Results_2025_01!S47))</f>
        <v>-0.45839994032235137</v>
      </c>
      <c r="T115">
        <f t="shared" si="2"/>
        <v>0.41919091651685375</v>
      </c>
    </row>
    <row r="116" spans="1:20" x14ac:dyDescent="0.35">
      <c r="A116" t="str">
        <f t="shared" si="1"/>
        <v>WA</v>
      </c>
      <c r="B116">
        <f>100*(LN(B48)-LN(Results_2025_01!B48))</f>
        <v>-3.8412738178385197</v>
      </c>
      <c r="C116">
        <f>100*(LN(C48)-LN(Results_2025_01!C48))</f>
        <v>0</v>
      </c>
      <c r="D116">
        <f>100*(LN(D48)-LN(Results_2025_01!D48))</f>
        <v>-0.85333851154292262</v>
      </c>
      <c r="E116">
        <f>100*(LN(E48)-LN(Results_2025_01!E48))</f>
        <v>2.6907452919923358</v>
      </c>
      <c r="F116">
        <f>100*(LN(F48)-LN(Results_2025_01!F48))</f>
        <v>2.0503980197707605</v>
      </c>
      <c r="G116">
        <f>100*(LN(G48)-LN(Results_2025_01!G48))</f>
        <v>-0.34266167166485673</v>
      </c>
      <c r="H116">
        <f>100*(LN(H48)-LN(Results_2025_01!H48))</f>
        <v>3.32040607790276</v>
      </c>
      <c r="I116">
        <f>100*(LN(I48)-LN(Results_2025_01!I48))</f>
        <v>-0.45228480537264915</v>
      </c>
      <c r="J116">
        <f>100*(LN(J48)-LN(Results_2025_01!J48))</f>
        <v>2.5317807984288621</v>
      </c>
      <c r="K116">
        <f>100*(LN(K48)-LN(Results_2025_01!K48))</f>
        <v>2.4652909831686998</v>
      </c>
      <c r="L116">
        <f>100*(LN(L48)-LN(Results_2025_01!L48))</f>
        <v>-1.3967636458204424</v>
      </c>
      <c r="M116">
        <f>100*(LN(M48)-LN(Results_2025_01!M48))</f>
        <v>-1.5838151787038512</v>
      </c>
      <c r="N116">
        <f>100*(LN(N48)-LN(Results_2025_01!N48))</f>
        <v>-6.038013780995044</v>
      </c>
      <c r="O116">
        <f>100*(LN(O48)-LN(Results_2025_01!O48))</f>
        <v>-1.1730339785490429</v>
      </c>
      <c r="P116">
        <f>100*(LN(P48)-LN(Results_2025_01!P48))</f>
        <v>-0.2676101109054585</v>
      </c>
      <c r="Q116">
        <f>100*(LN(Q48)-LN(Results_2025_01!Q48))</f>
        <v>-0.23755214971918903</v>
      </c>
      <c r="R116">
        <f>100*(LN(R48)-LN(Results_2025_01!R48))</f>
        <v>-0.47760144276391969</v>
      </c>
      <c r="S116">
        <f>100*(Results_2025_01!S48/Results_2025_01!R48)*(LN(S48)-LN(Results_2025_01!S48))</f>
        <v>-0.88697337670640164</v>
      </c>
      <c r="T116">
        <f t="shared" si="2"/>
        <v>0.40937193394248195</v>
      </c>
    </row>
    <row r="117" spans="1:20" x14ac:dyDescent="0.35">
      <c r="A117" t="str">
        <f t="shared" si="1"/>
        <v>WV</v>
      </c>
      <c r="B117">
        <f>100*(LN(B49)-LN(Results_2025_01!B49))</f>
        <v>1.3245226750020933</v>
      </c>
      <c r="C117">
        <f>100*(LN(C49)-LN(Results_2025_01!C49))</f>
        <v>0.12489073685273411</v>
      </c>
      <c r="D117">
        <f>100*(LN(D49)-LN(Results_2025_01!D49))</f>
        <v>0</v>
      </c>
      <c r="E117">
        <f>100*(LN(E49)-LN(Results_2025_01!E49))</f>
        <v>8.0042707673536384</v>
      </c>
      <c r="F117">
        <f>100*(LN(F49)-LN(Results_2025_01!F49))</f>
        <v>2.6248226074937264</v>
      </c>
      <c r="G117">
        <f>100*(LN(G49)-LN(Results_2025_01!G49))</f>
        <v>0</v>
      </c>
      <c r="H117">
        <f>100*(LN(H49)-LN(Results_2025_01!H49))</f>
        <v>3.2838771647005771</v>
      </c>
      <c r="I117">
        <f>100*(LN(I49)-LN(Results_2025_01!I49))</f>
        <v>-1.1166369126122788</v>
      </c>
      <c r="J117">
        <f>100*(LN(J49)-LN(Results_2025_01!J49))</f>
        <v>3.4133006369458485</v>
      </c>
      <c r="K117">
        <f>100*(LN(K49)-LN(Results_2025_01!K49))</f>
        <v>3.7928698017498874</v>
      </c>
      <c r="L117">
        <f>100*(LN(L49)-LN(Results_2025_01!L49))</f>
        <v>-0.71174677688645716</v>
      </c>
      <c r="M117">
        <f>100*(LN(M49)-LN(Results_2025_01!M49))</f>
        <v>-1.4320053774747876</v>
      </c>
      <c r="N117">
        <f>100*(LN(N49)-LN(Results_2025_01!N49))</f>
        <v>-2.8894465999714569</v>
      </c>
      <c r="O117">
        <f>100*(LN(O49)-LN(Results_2025_01!O49))</f>
        <v>-0.85837436913909215</v>
      </c>
      <c r="P117">
        <f>100*(LN(P49)-LN(Results_2025_01!P49))</f>
        <v>0.11509009282431037</v>
      </c>
      <c r="Q117">
        <f>100*(LN(Q49)-LN(Results_2025_01!Q49))</f>
        <v>0.14865797644763035</v>
      </c>
      <c r="R117">
        <f>100*(LN(R49)-LN(Results_2025_01!R49))</f>
        <v>0.68882655692359407</v>
      </c>
      <c r="S117">
        <f>100*(Results_2025_01!S49/Results_2025_01!R49)*(LN(S49)-LN(Results_2025_01!S49))</f>
        <v>0.17265164121584026</v>
      </c>
      <c r="T117">
        <f t="shared" si="2"/>
        <v>0.51617491570775376</v>
      </c>
    </row>
    <row r="118" spans="1:20" x14ac:dyDescent="0.35">
      <c r="A118" t="str">
        <f t="shared" si="1"/>
        <v>WI</v>
      </c>
      <c r="B118">
        <f>100*(LN(B50)-LN(Results_2025_01!B50))</f>
        <v>1.1507606851479224</v>
      </c>
      <c r="C118">
        <f>100*(LN(C50)-LN(Results_2025_01!C50))</f>
        <v>0.4210532536342626</v>
      </c>
      <c r="D118">
        <f>100*(LN(D50)-LN(Results_2025_01!D50))</f>
        <v>0.20663536223999301</v>
      </c>
      <c r="E118">
        <f>100*(LN(E50)-LN(Results_2025_01!E50))</f>
        <v>3.16649146439687</v>
      </c>
      <c r="F118">
        <f>100*(LN(F50)-LN(Results_2025_01!F50))</f>
        <v>2.4605810802199812</v>
      </c>
      <c r="G118">
        <f>100*(LN(G50)-LN(Results_2025_01!G50))</f>
        <v>2.0809489202200382E-2</v>
      </c>
      <c r="H118">
        <f>100*(LN(H50)-LN(Results_2025_01!H50))</f>
        <v>2.3432034417430359</v>
      </c>
      <c r="I118">
        <f>100*(LN(I50)-LN(Results_2025_01!I50))</f>
        <v>-0.40995665029317507</v>
      </c>
      <c r="J118">
        <f>100*(LN(J50)-LN(Results_2025_01!J50))</f>
        <v>3.4094211342976521</v>
      </c>
      <c r="K118">
        <f>100*(LN(K50)-LN(Results_2025_01!K50))</f>
        <v>3.917193385520612</v>
      </c>
      <c r="L118">
        <f>100*(LN(L50)-LN(Results_2025_01!L50))</f>
        <v>-0.90379623961194255</v>
      </c>
      <c r="M118">
        <f>100*(LN(M50)-LN(Results_2025_01!M50))</f>
        <v>-1.2646683052251362</v>
      </c>
      <c r="N118">
        <f>100*(LN(N50)-LN(Results_2025_01!N50))</f>
        <v>-0.89467859898064717</v>
      </c>
      <c r="O118">
        <f>100*(LN(O50)-LN(Results_2025_01!O50))</f>
        <v>-0.20060187268668983</v>
      </c>
      <c r="P118">
        <f>100*(LN(P50)-LN(Results_2025_01!P50))</f>
        <v>-6.9705841378109312E-3</v>
      </c>
      <c r="Q118">
        <f>100*(LN(Q50)-LN(Results_2025_01!Q50))</f>
        <v>0.18714129226840015</v>
      </c>
      <c r="R118">
        <f>100*(LN(R50)-LN(Results_2025_01!R50))</f>
        <v>0.85297507938975059</v>
      </c>
      <c r="S118">
        <f>100*(Results_2025_01!S50/Results_2025_01!R50)*(LN(S50)-LN(Results_2025_01!S50))</f>
        <v>0.32012136109473482</v>
      </c>
      <c r="T118">
        <f t="shared" si="2"/>
        <v>0.53285371829501571</v>
      </c>
    </row>
    <row r="119" spans="1:20" x14ac:dyDescent="0.35">
      <c r="A119" t="str">
        <f t="shared" si="1"/>
        <v>WY</v>
      </c>
      <c r="B119">
        <f>100*(LN(B51)-LN(Results_2025_01!B51))</f>
        <v>2.0202707317519497</v>
      </c>
      <c r="C119">
        <f>100*(LN(C51)-LN(Results_2025_01!C51))</f>
        <v>0.18878616141240201</v>
      </c>
      <c r="D119">
        <f>100*(LN(D51)-LN(Results_2025_01!D51))</f>
        <v>0</v>
      </c>
      <c r="E119">
        <f>100*(LN(E51)-LN(Results_2025_01!E51))</f>
        <v>0</v>
      </c>
      <c r="F119">
        <f>100*(LN(F51)-LN(Results_2025_01!F51))</f>
        <v>0</v>
      </c>
      <c r="G119">
        <f>100*(LN(G51)-LN(Results_2025_01!G51))</f>
        <v>0</v>
      </c>
      <c r="H119">
        <f>100*(LN(H51)-LN(Results_2025_01!H51))</f>
        <v>1.8605187831035153</v>
      </c>
      <c r="I119">
        <f>100*(LN(I51)-LN(Results_2025_01!I51))</f>
        <v>-2.9852963149680889</v>
      </c>
      <c r="J119">
        <f>100*(LN(J51)-LN(Results_2025_01!J51))</f>
        <v>2.6668247082161756</v>
      </c>
      <c r="K119">
        <f>100*(LN(K51)-LN(Results_2025_01!K51))</f>
        <v>4.7790663836348557</v>
      </c>
      <c r="L119">
        <f>100*(LN(L51)-LN(Results_2025_01!L51))</f>
        <v>-5.4067221270274857</v>
      </c>
      <c r="M119">
        <f>100*(LN(M51)-LN(Results_2025_01!M51))</f>
        <v>0</v>
      </c>
      <c r="N119">
        <f>100*(LN(N51)-LN(Results_2025_01!N51))</f>
        <v>0</v>
      </c>
      <c r="O119">
        <f>100*(LN(O51)-LN(Results_2025_01!O51))</f>
        <v>0</v>
      </c>
      <c r="P119">
        <f>100*(LN(P51)-LN(Results_2025_01!P51))</f>
        <v>0.14984082219182682</v>
      </c>
      <c r="Q119">
        <f>100*(LN(Q51)-LN(Results_2025_01!Q51))</f>
        <v>0.17986694698741701</v>
      </c>
      <c r="R119">
        <f>100*(LN(R51)-LN(Results_2025_01!R51))</f>
        <v>0.6656605517600056</v>
      </c>
      <c r="S119">
        <f>100*(Results_2025_01!S51/Results_2025_01!R51)*(LN(S51)-LN(Results_2025_01!S51))</f>
        <v>0.33338331093742152</v>
      </c>
      <c r="T119">
        <f t="shared" si="2"/>
        <v>0.33227724082258409</v>
      </c>
    </row>
    <row r="120" spans="1:20" x14ac:dyDescent="0.35">
      <c r="A120" t="str">
        <f t="shared" si="1"/>
        <v>EUR</v>
      </c>
      <c r="B120">
        <f>100*(LN(B52)-LN(Results_2025_01!B52))</f>
        <v>-0.26869575422914238</v>
      </c>
      <c r="C120">
        <f>100*(LN(C52)-LN(Results_2025_01!C52))</f>
        <v>-0.45462110914948894</v>
      </c>
      <c r="D120">
        <f>100*(LN(D52)-LN(Results_2025_01!D52))</f>
        <v>-0.28617296046853369</v>
      </c>
      <c r="E120">
        <f>100*(LN(E52)-LN(Results_2025_01!E52))</f>
        <v>-0.30758894727078712</v>
      </c>
      <c r="F120">
        <f>100*(LN(F52)-LN(Results_2025_01!F52))</f>
        <v>-0.48471590358705186</v>
      </c>
      <c r="G120">
        <f>100*(LN(G52)-LN(Results_2025_01!G52))</f>
        <v>-0.55985655866583883</v>
      </c>
      <c r="H120">
        <f>100*(LN(H52)-LN(Results_2025_01!H52))</f>
        <v>-0.92152812805696982</v>
      </c>
      <c r="I120">
        <f>100*(LN(I52)-LN(Results_2025_01!I52))</f>
        <v>-4.969541621990814E-2</v>
      </c>
      <c r="J120">
        <f>100*(LN(J52)-LN(Results_2025_01!J52))</f>
        <v>-0.35403963597913091</v>
      </c>
      <c r="K120">
        <f>100*(LN(K52)-LN(Results_2025_01!K52))</f>
        <v>-1.4201095931176688</v>
      </c>
      <c r="L120">
        <f>100*(LN(L52)-LN(Results_2025_01!L52))</f>
        <v>-0.56563374084745988</v>
      </c>
      <c r="M120">
        <f>100*(LN(M52)-LN(Results_2025_01!M52))</f>
        <v>-0.17152530339785699</v>
      </c>
      <c r="N120">
        <f>100*(LN(N52)-LN(Results_2025_01!N52))</f>
        <v>7.7780987725351025E-2</v>
      </c>
      <c r="O120">
        <f>100*(LN(O52)-LN(Results_2025_01!O52))</f>
        <v>-0.5006802950736855</v>
      </c>
      <c r="P120">
        <f>100*(LN(P52)-LN(Results_2025_01!P52))</f>
        <v>1.7192496908036148E-2</v>
      </c>
      <c r="Q120">
        <f>100*(LN(Q52)-LN(Results_2025_01!Q52))</f>
        <v>-7.2180635352303568E-3</v>
      </c>
      <c r="R120">
        <f>100*(LN(R52)-LN(Results_2025_01!R52))</f>
        <v>-4.740016561894933E-2</v>
      </c>
      <c r="S120">
        <f>100*(Results_2025_01!S52/Results_2025_01!R52)*(LN(S52)-LN(Results_2025_01!S52))</f>
        <v>-4.4104823140232528E-2</v>
      </c>
      <c r="T120">
        <f t="shared" si="2"/>
        <v>-3.295342478716802E-3</v>
      </c>
    </row>
    <row r="121" spans="1:20" x14ac:dyDescent="0.35">
      <c r="A121" t="str">
        <f t="shared" si="1"/>
        <v>BRA</v>
      </c>
      <c r="B121">
        <f>100*(LN(B53)-LN(Results_2025_01!B53))</f>
        <v>-1.0509210486696396</v>
      </c>
      <c r="C121">
        <f>100*(LN(C53)-LN(Results_2025_01!C53))</f>
        <v>-5.7540710067804923E-3</v>
      </c>
      <c r="D121">
        <f>100*(LN(D53)-LN(Results_2025_01!D53))</f>
        <v>-3.2397249462423616E-2</v>
      </c>
      <c r="E121">
        <f>100*(LN(E53)-LN(Results_2025_01!E53))</f>
        <v>-1.0744064704823586</v>
      </c>
      <c r="F121">
        <f>100*(LN(F53)-LN(Results_2025_01!F53))</f>
        <v>-0.72363243685167333</v>
      </c>
      <c r="G121">
        <f>100*(LN(G53)-LN(Results_2025_01!G53))</f>
        <v>-0.2598904148348069</v>
      </c>
      <c r="H121">
        <f>100*(LN(H53)-LN(Results_2025_01!H53))</f>
        <v>-0.34853551870792643</v>
      </c>
      <c r="I121">
        <f>100*(LN(I53)-LN(Results_2025_01!I53))</f>
        <v>-0.52169256157270638</v>
      </c>
      <c r="J121">
        <f>100*(LN(J53)-LN(Results_2025_01!J53))</f>
        <v>-4.0876712585436792</v>
      </c>
      <c r="K121">
        <f>100*(LN(K53)-LN(Results_2025_01!K53))</f>
        <v>-0.81278902553254539</v>
      </c>
      <c r="L121">
        <f>100*(LN(L53)-LN(Results_2025_01!L53))</f>
        <v>-0.68426464444790724</v>
      </c>
      <c r="M121">
        <f>100*(LN(M53)-LN(Results_2025_01!M53))</f>
        <v>-0.14411112149534944</v>
      </c>
      <c r="N121">
        <f>100*(LN(N53)-LN(Results_2025_01!N53))</f>
        <v>-5.6043341649925082E-2</v>
      </c>
      <c r="O121">
        <f>100*(LN(O53)-LN(Results_2025_01!O53))</f>
        <v>-0.97535316699222108</v>
      </c>
      <c r="P121">
        <f>100*(LN(P53)-LN(Results_2025_01!P53))</f>
        <v>-4.4304009819473578E-2</v>
      </c>
      <c r="Q121">
        <f>100*(LN(Q53)-LN(Results_2025_01!Q53))</f>
        <v>-6.6146943115885648E-2</v>
      </c>
      <c r="R121">
        <f>100*(LN(R53)-LN(Results_2025_01!R53))</f>
        <v>-0.17310275232684802</v>
      </c>
      <c r="S121">
        <f>100*(Results_2025_01!S53/Results_2025_01!R53)*(LN(S53)-LN(Results_2025_01!S53))</f>
        <v>-0.14797159044456018</v>
      </c>
      <c r="T121">
        <f t="shared" si="2"/>
        <v>-2.5131161882287839E-2</v>
      </c>
    </row>
    <row r="122" spans="1:20" x14ac:dyDescent="0.35">
      <c r="A122" t="str">
        <f t="shared" si="1"/>
        <v>CAN</v>
      </c>
      <c r="B122">
        <f>100*(LN(B54)-LN(Results_2025_01!B54))</f>
        <v>-1.3525511602169971</v>
      </c>
      <c r="C122">
        <f>100*(LN(C54)-LN(Results_2025_01!C54))</f>
        <v>0.78476949788299777</v>
      </c>
      <c r="D122">
        <f>100*(LN(D54)-LN(Results_2025_01!D54))</f>
        <v>-1.9036979577192525</v>
      </c>
      <c r="E122">
        <f>100*(LN(E54)-LN(Results_2025_01!E54))</f>
        <v>-3.2636929313023089</v>
      </c>
      <c r="F122">
        <f>100*(LN(F54)-LN(Results_2025_01!F54))</f>
        <v>-1.4309545212897845</v>
      </c>
      <c r="G122">
        <f>100*(LN(G54)-LN(Results_2025_01!G54))</f>
        <v>-2.2466464625933824</v>
      </c>
      <c r="H122">
        <f>100*(LN(H54)-LN(Results_2025_01!H54))</f>
        <v>2.952791845317293</v>
      </c>
      <c r="I122">
        <f>100*(LN(I54)-LN(Results_2025_01!I54))</f>
        <v>-2.5124821953735221</v>
      </c>
      <c r="J122">
        <f>100*(LN(J54)-LN(Results_2025_01!J54))</f>
        <v>0.99787000498956502</v>
      </c>
      <c r="K122">
        <f>100*(LN(K54)-LN(Results_2025_01!K54))</f>
        <v>-16.642886134876633</v>
      </c>
      <c r="L122">
        <f>100*(LN(L54)-LN(Results_2025_01!L54))</f>
        <v>-7.0588906938526819</v>
      </c>
      <c r="M122">
        <f>100*(LN(M54)-LN(Results_2025_01!M54))</f>
        <v>-2.9804701474871464</v>
      </c>
      <c r="N122">
        <f>100*(LN(N54)-LN(Results_2025_01!N54))</f>
        <v>-6.8789101746052239</v>
      </c>
      <c r="O122">
        <f>100*(LN(O54)-LN(Results_2025_01!O54))</f>
        <v>-4.2670171865347939</v>
      </c>
      <c r="P122">
        <f>100*(LN(P54)-LN(Results_2025_01!P54))</f>
        <v>-0.46848208722982676</v>
      </c>
      <c r="Q122">
        <f>100*(LN(Q54)-LN(Results_2025_01!Q54))</f>
        <v>-0.41885032311235193</v>
      </c>
      <c r="R122">
        <f>100*(LN(R54)-LN(Results_2025_01!R54))</f>
        <v>-0.50161610024872516</v>
      </c>
      <c r="S122">
        <f>100*(Results_2025_01!S54/Results_2025_01!R54)*(LN(S54)-LN(Results_2025_01!S54))</f>
        <v>-1.0814251998599365</v>
      </c>
      <c r="T122">
        <f t="shared" si="2"/>
        <v>0.5798090996112113</v>
      </c>
    </row>
    <row r="123" spans="1:20" x14ac:dyDescent="0.35">
      <c r="A123" t="str">
        <f t="shared" si="1"/>
        <v>CHN</v>
      </c>
      <c r="B123">
        <f>100*(LN(B55)-LN(Results_2025_01!B55))</f>
        <v>-8.2860046301380663E-2</v>
      </c>
      <c r="C123">
        <f>100*(LN(C55)-LN(Results_2025_01!C55))</f>
        <v>-0.79526999987500346</v>
      </c>
      <c r="D123">
        <f>100*(LN(D55)-LN(Results_2025_01!D55))</f>
        <v>-0.23844617831114689</v>
      </c>
      <c r="E123">
        <f>100*(LN(E55)-LN(Results_2025_01!E55))</f>
        <v>-2.0083673300150373</v>
      </c>
      <c r="F123">
        <f>100*(LN(F55)-LN(Results_2025_01!F55))</f>
        <v>-3.0589459522584406</v>
      </c>
      <c r="G123">
        <f>100*(LN(G55)-LN(Results_2025_01!G55))</f>
        <v>-0.35343531379563586</v>
      </c>
      <c r="H123">
        <f>100*(LN(H55)-LN(Results_2025_01!H55))</f>
        <v>-2.3174428598540686</v>
      </c>
      <c r="I123">
        <f>100*(LN(I55)-LN(Results_2025_01!I55))</f>
        <v>-0.33679355204414563</v>
      </c>
      <c r="J123">
        <f>100*(LN(J55)-LN(Results_2025_01!J55))</f>
        <v>-3.5747695710432126</v>
      </c>
      <c r="K123">
        <f>100*(LN(K55)-LN(Results_2025_01!K55))</f>
        <v>-1.0091072440037152</v>
      </c>
      <c r="L123">
        <f>100*(LN(L55)-LN(Results_2025_01!L55))</f>
        <v>-0.22121423427270415</v>
      </c>
      <c r="M123">
        <f>100*(LN(M55)-LN(Results_2025_01!M55))</f>
        <v>-0.51247615241774014</v>
      </c>
      <c r="N123">
        <f>100*(LN(N55)-LN(Results_2025_01!N55))</f>
        <v>0.24382298863088181</v>
      </c>
      <c r="O123">
        <f>100*(LN(O55)-LN(Results_2025_01!O55))</f>
        <v>-1.5228720701825793</v>
      </c>
      <c r="P123">
        <f>100*(LN(P55)-LN(Results_2025_01!P55))</f>
        <v>-4.2675247682577577E-2</v>
      </c>
      <c r="Q123">
        <f>100*(LN(Q55)-LN(Results_2025_01!Q55))</f>
        <v>-7.1352959462256393E-2</v>
      </c>
      <c r="R123">
        <f>100*(LN(R55)-LN(Results_2025_01!R55))</f>
        <v>-0.26405612386399824</v>
      </c>
      <c r="S123">
        <f>100*(Results_2025_01!S55/Results_2025_01!R55)*(LN(S55)-LN(Results_2025_01!S55))</f>
        <v>-0.24546801661131948</v>
      </c>
      <c r="T123">
        <f t="shared" si="2"/>
        <v>-1.8588107252678759E-2</v>
      </c>
    </row>
    <row r="124" spans="1:20" x14ac:dyDescent="0.35">
      <c r="A124" t="str">
        <f t="shared" si="1"/>
        <v>IND</v>
      </c>
      <c r="B124">
        <f>100*(LN(B56)-LN(Results_2025_01!B56))</f>
        <v>0.20039773117987991</v>
      </c>
      <c r="C124">
        <f>100*(LN(C56)-LN(Results_2025_01!C56))</f>
        <v>-7.9808463932806717E-2</v>
      </c>
      <c r="D124">
        <f>100*(LN(D56)-LN(Results_2025_01!D56))</f>
        <v>9.5367854639505367E-2</v>
      </c>
      <c r="E124">
        <f>100*(LN(E56)-LN(Results_2025_01!E56))</f>
        <v>1.9389669096895545</v>
      </c>
      <c r="F124">
        <f>100*(LN(F56)-LN(Results_2025_01!F56))</f>
        <v>0.28449521322322369</v>
      </c>
      <c r="G124">
        <f>100*(LN(G56)-LN(Results_2025_01!G56))</f>
        <v>0.12570711900501408</v>
      </c>
      <c r="H124">
        <f>100*(LN(H56)-LN(Results_2025_01!H56))</f>
        <v>0.62540293644630651</v>
      </c>
      <c r="I124">
        <f>100*(LN(I56)-LN(Results_2025_01!I56))</f>
        <v>0.21101506036327322</v>
      </c>
      <c r="J124">
        <f>100*(LN(J56)-LN(Results_2025_01!J56))</f>
        <v>1.2736450346269024</v>
      </c>
      <c r="K124">
        <f>100*(LN(K56)-LN(Results_2025_01!K56))</f>
        <v>0.13294617638806017</v>
      </c>
      <c r="L124">
        <f>100*(LN(L56)-LN(Results_2025_01!L56))</f>
        <v>0.27114664416654222</v>
      </c>
      <c r="M124">
        <f>100*(LN(M56)-LN(Results_2025_01!M56))</f>
        <v>0.12779554454915854</v>
      </c>
      <c r="N124">
        <f>100*(LN(N56)-LN(Results_2025_01!N56))</f>
        <v>0.1816255985891857</v>
      </c>
      <c r="O124">
        <f>100*(LN(O56)-LN(Results_2025_01!O56))</f>
        <v>0.53763570363809521</v>
      </c>
      <c r="P124">
        <f>100*(LN(P56)-LN(Results_2025_01!P56))</f>
        <v>5.0563090022315293E-2</v>
      </c>
      <c r="Q124">
        <f>100*(LN(Q56)-LN(Results_2025_01!Q56))</f>
        <v>-6.8215042437280715E-2</v>
      </c>
      <c r="R124">
        <f>100*(LN(R56)-LN(Results_2025_01!R56))</f>
        <v>0.10471304824521965</v>
      </c>
      <c r="S124">
        <f>100*(Results_2025_01!S56/Results_2025_01!R56)*(LN(S56)-LN(Results_2025_01!S56))</f>
        <v>8.1875584937407375E-2</v>
      </c>
      <c r="T124">
        <f t="shared" si="2"/>
        <v>2.2837463307812278E-2</v>
      </c>
    </row>
    <row r="125" spans="1:20" x14ac:dyDescent="0.35">
      <c r="A125" t="str">
        <f t="shared" si="1"/>
        <v>JPN</v>
      </c>
      <c r="B125">
        <f>100*(LN(B57)-LN(Results_2025_01!B57))</f>
        <v>2.4482800954750417E-2</v>
      </c>
      <c r="C125">
        <f>100*(LN(C57)-LN(Results_2025_01!C57))</f>
        <v>-0.54590546926753802</v>
      </c>
      <c r="D125">
        <f>100*(LN(D57)-LN(Results_2025_01!D57))</f>
        <v>-0.10766195190301531</v>
      </c>
      <c r="E125">
        <f>100*(LN(E57)-LN(Results_2025_01!E57))</f>
        <v>-0.40620739907257786</v>
      </c>
      <c r="F125">
        <f>100*(LN(F57)-LN(Results_2025_01!F57))</f>
        <v>-0.38684767779209039</v>
      </c>
      <c r="G125">
        <f>100*(LN(G57)-LN(Results_2025_01!G57))</f>
        <v>-0.57408776230829517</v>
      </c>
      <c r="H125">
        <f>100*(LN(H57)-LN(Results_2025_01!H57))</f>
        <v>-1.1920055477364855</v>
      </c>
      <c r="I125">
        <f>100*(LN(I57)-LN(Results_2025_01!I57))</f>
        <v>-0.41991795962346146</v>
      </c>
      <c r="J125">
        <f>100*(LN(J57)-LN(Results_2025_01!J57))</f>
        <v>-0.63230451216504946</v>
      </c>
      <c r="K125">
        <f>100*(LN(K57)-LN(Results_2025_01!K57))</f>
        <v>-1.4312665526056811</v>
      </c>
      <c r="L125">
        <f>100*(LN(L57)-LN(Results_2025_01!L57))</f>
        <v>-0.58761375999916154</v>
      </c>
      <c r="M125">
        <f>100*(LN(M57)-LN(Results_2025_01!M57))</f>
        <v>-0.234402738923567</v>
      </c>
      <c r="N125">
        <f>100*(LN(N57)-LN(Results_2025_01!N57))</f>
        <v>-0.7125457185318318</v>
      </c>
      <c r="O125">
        <f>100*(LN(O57)-LN(Results_2025_01!O57))</f>
        <v>-0.11174746238999944</v>
      </c>
      <c r="P125">
        <f>100*(LN(P57)-LN(Results_2025_01!P57))</f>
        <v>2.072827932084742E-2</v>
      </c>
      <c r="Q125">
        <f>100*(LN(Q57)-LN(Results_2025_01!Q57))</f>
        <v>-4.498299055741839E-2</v>
      </c>
      <c r="R125">
        <f>100*(LN(R57)-LN(Results_2025_01!R57))</f>
        <v>-0.11255422747984412</v>
      </c>
      <c r="S125">
        <f>100*(Results_2025_01!S57/Results_2025_01!R57)*(LN(S57)-LN(Results_2025_01!S57))</f>
        <v>-0.11051294562928719</v>
      </c>
      <c r="T125">
        <f t="shared" si="2"/>
        <v>-2.0412818505569225E-3</v>
      </c>
    </row>
    <row r="126" spans="1:20" x14ac:dyDescent="0.35">
      <c r="A126" t="str">
        <f t="shared" si="1"/>
        <v>KOR</v>
      </c>
      <c r="B126">
        <f>100*(LN(B58)-LN(Results_2025_01!B58))</f>
        <v>-0.14673516939502917</v>
      </c>
      <c r="C126">
        <f>100*(LN(C58)-LN(Results_2025_01!C58))</f>
        <v>-0.31496089028966168</v>
      </c>
      <c r="D126">
        <f>100*(LN(D58)-LN(Results_2025_01!D58))</f>
        <v>-4.3936731814042673E-2</v>
      </c>
      <c r="E126">
        <f>100*(LN(E58)-LN(Results_2025_01!E58))</f>
        <v>-1.1139694118792676</v>
      </c>
      <c r="F126">
        <f>100*(LN(F58)-LN(Results_2025_01!F58))</f>
        <v>-0.74720148387008578</v>
      </c>
      <c r="G126">
        <f>100*(LN(G58)-LN(Results_2025_01!G58))</f>
        <v>-0.81861723845157996</v>
      </c>
      <c r="H126">
        <f>100*(LN(H58)-LN(Results_2025_01!H58))</f>
        <v>-0.6692147953055283</v>
      </c>
      <c r="I126">
        <f>100*(LN(I58)-LN(Results_2025_01!I58))</f>
        <v>-0.38129239787068059</v>
      </c>
      <c r="J126">
        <f>100*(LN(J58)-LN(Results_2025_01!J58))</f>
        <v>-1.2997745941971672</v>
      </c>
      <c r="K126">
        <f>100*(LN(K58)-LN(Results_2025_01!K58))</f>
        <v>-2.2444221396215269</v>
      </c>
      <c r="L126">
        <f>100*(LN(L58)-LN(Results_2025_01!L58))</f>
        <v>-0.69317873922614126</v>
      </c>
      <c r="M126">
        <f>100*(LN(M58)-LN(Results_2025_01!M58))</f>
        <v>-0.34675635375869263</v>
      </c>
      <c r="N126">
        <f>100*(LN(N58)-LN(Results_2025_01!N58))</f>
        <v>-0.33785030159165785</v>
      </c>
      <c r="O126">
        <f>100*(LN(O58)-LN(Results_2025_01!O58))</f>
        <v>-0.38208494795863857</v>
      </c>
      <c r="P126">
        <f>100*(LN(P58)-LN(Results_2025_01!P58))</f>
        <v>-6.9730674861645525E-2</v>
      </c>
      <c r="Q126">
        <f>100*(LN(Q58)-LN(Results_2025_01!Q58))</f>
        <v>-7.6220921414549281E-2</v>
      </c>
      <c r="R126">
        <f>100*(LN(R58)-LN(Results_2025_01!R58))</f>
        <v>-0.23439751747380555</v>
      </c>
      <c r="S126">
        <f>100*(Results_2025_01!S58/Results_2025_01!R58)*(LN(S58)-LN(Results_2025_01!S58))</f>
        <v>-0.21799082472394241</v>
      </c>
      <c r="T126">
        <f t="shared" si="2"/>
        <v>-1.6406692749863144E-2</v>
      </c>
    </row>
    <row r="127" spans="1:20" x14ac:dyDescent="0.35">
      <c r="A127" t="str">
        <f t="shared" si="1"/>
        <v>MEX</v>
      </c>
      <c r="B127">
        <f>100*(LN(B59)-LN(Results_2025_01!B59))</f>
        <v>-1.353331433063687</v>
      </c>
      <c r="C127">
        <f>100*(LN(C59)-LN(Results_2025_01!C59))</f>
        <v>-0.29207133553761366</v>
      </c>
      <c r="D127">
        <f>100*(LN(D59)-LN(Results_2025_01!D59))</f>
        <v>-3.3260060693642401</v>
      </c>
      <c r="E127">
        <f>100*(LN(E59)-LN(Results_2025_01!E59))</f>
        <v>-0.59171770280883607</v>
      </c>
      <c r="F127">
        <f>100*(LN(F59)-LN(Results_2025_01!F59))</f>
        <v>0.99503308531669887</v>
      </c>
      <c r="G127">
        <f>100*(LN(G59)-LN(Results_2025_01!G59))</f>
        <v>-1.6172859245601856</v>
      </c>
      <c r="H127">
        <f>100*(LN(H59)-LN(Results_2025_01!H59))</f>
        <v>-0.32154368539742961</v>
      </c>
      <c r="I127">
        <f>100*(LN(I59)-LN(Results_2025_01!I59))</f>
        <v>-1.678830700325662</v>
      </c>
      <c r="J127">
        <f>100*(LN(J59)-LN(Results_2025_01!J59))</f>
        <v>1.1957097421122498</v>
      </c>
      <c r="K127">
        <f>100*(LN(K59)-LN(Results_2025_01!K59))</f>
        <v>-9.7628233677923504</v>
      </c>
      <c r="L127">
        <f>100*(LN(L59)-LN(Results_2025_01!L59))</f>
        <v>-13.704783292552136</v>
      </c>
      <c r="M127">
        <f>100*(LN(M59)-LN(Results_2025_01!M59))</f>
        <v>-6.0659908254097061</v>
      </c>
      <c r="N127">
        <f>100*(LN(N59)-LN(Results_2025_01!N59))</f>
        <v>-7.2850156886708817</v>
      </c>
      <c r="O127">
        <f>100*(LN(O59)-LN(Results_2025_01!O59))</f>
        <v>-6.5526956524955438</v>
      </c>
      <c r="P127">
        <f>100*(LN(P59)-LN(Results_2025_01!P59))</f>
        <v>-0.32059464637912427</v>
      </c>
      <c r="Q127">
        <f>100*(LN(Q59)-LN(Results_2025_01!Q59))</f>
        <v>-0.42472284805628036</v>
      </c>
      <c r="R127">
        <f>100*(LN(R59)-LN(Results_2025_01!R59))</f>
        <v>-0.59004046928574638</v>
      </c>
      <c r="S127">
        <f>100*(Results_2025_01!S59/Results_2025_01!R59)*(LN(S59)-LN(Results_2025_01!S59))</f>
        <v>-0.98927400555877942</v>
      </c>
      <c r="T127">
        <f t="shared" si="2"/>
        <v>0.39923353627303304</v>
      </c>
    </row>
    <row r="128" spans="1:20" x14ac:dyDescent="0.35">
      <c r="A128" t="str">
        <f t="shared" si="1"/>
        <v>ROW</v>
      </c>
      <c r="B128">
        <f>100*(LN(B60)-LN(Results_2025_01!B60))</f>
        <v>-0.36214174252418019</v>
      </c>
      <c r="C128">
        <f>100*(LN(C60)-LN(Results_2025_01!C60))</f>
        <v>-4.396597316072004E-2</v>
      </c>
      <c r="D128">
        <f>100*(LN(D60)-LN(Results_2025_01!D60))</f>
        <v>-0.31727672474435309</v>
      </c>
      <c r="E128">
        <f>100*(LN(E60)-LN(Results_2025_01!E60))</f>
        <v>3.0526949248077528E-2</v>
      </c>
      <c r="F128">
        <f>100*(LN(F60)-LN(Results_2025_01!F60))</f>
        <v>8.2629999389460806E-2</v>
      </c>
      <c r="G128">
        <f>100*(LN(G60)-LN(Results_2025_01!G60))</f>
        <v>-0.36195905032663234</v>
      </c>
      <c r="H128">
        <f>100*(LN(H60)-LN(Results_2025_01!H60))</f>
        <v>-0.98193622989457552</v>
      </c>
      <c r="I128">
        <f>100*(LN(I60)-LN(Results_2025_01!I60))</f>
        <v>-0.27179983760277082</v>
      </c>
      <c r="J128">
        <f>100*(LN(J60)-LN(Results_2025_01!J60))</f>
        <v>-0.7185024613351132</v>
      </c>
      <c r="K128">
        <f>100*(LN(K60)-LN(Results_2025_01!K60))</f>
        <v>-1.524874660006148</v>
      </c>
      <c r="L128">
        <f>100*(LN(L60)-LN(Results_2025_01!L60))</f>
        <v>-0.6423892943813847</v>
      </c>
      <c r="M128">
        <f>100*(LN(M60)-LN(Results_2025_01!M60))</f>
        <v>-0.44200112484036325</v>
      </c>
      <c r="N128">
        <f>100*(LN(N60)-LN(Results_2025_01!N60))</f>
        <v>-0.23818987045327589</v>
      </c>
      <c r="O128">
        <f>100*(LN(O60)-LN(Results_2025_01!O60))</f>
        <v>-0.62113949428468374</v>
      </c>
      <c r="P128">
        <f>100*(LN(P60)-LN(Results_2025_01!P60))</f>
        <v>3.3437191278906653E-3</v>
      </c>
      <c r="Q128">
        <f>100*(LN(Q60)-LN(Results_2025_01!Q60))</f>
        <v>-6.8110391873332787E-2</v>
      </c>
      <c r="R128">
        <f>100*(LN(R60)-LN(Results_2025_01!R60))</f>
        <v>-8.9024182915320438E-2</v>
      </c>
      <c r="S128">
        <f>100*(Results_2025_01!S60/Results_2025_01!R60)*(LN(S60)-LN(Results_2025_01!S60))</f>
        <v>-8.6878284304799921E-2</v>
      </c>
      <c r="T128">
        <f t="shared" si="2"/>
        <v>-2.1458986105205163E-3</v>
      </c>
    </row>
    <row r="129" spans="1:20" x14ac:dyDescent="0.35">
      <c r="A129" t="str">
        <f t="shared" si="1"/>
        <v>USA</v>
      </c>
      <c r="B129">
        <f>100*(LN(B61)-LN(Results_2025_01!B61))</f>
        <v>0.50499043726039972</v>
      </c>
      <c r="C129">
        <f>100*(LN(C61)-LN(Results_2025_01!C61))</f>
        <v>0.48173069415318182</v>
      </c>
      <c r="D129">
        <f>100*(LN(D61)-LN(Results_2025_01!D61))</f>
        <v>-0.62605550015568667</v>
      </c>
      <c r="E129">
        <f>100*(LN(E61)-LN(Results_2025_01!E61))</f>
        <v>2.9738636986744282</v>
      </c>
      <c r="F129">
        <f>100*(LN(F61)-LN(Results_2025_01!F61))</f>
        <v>1.5771557415227733</v>
      </c>
      <c r="G129">
        <f>100*(LN(G61)-LN(Results_2025_01!G61))</f>
        <v>-0.40875767042418687</v>
      </c>
      <c r="H129">
        <f>100*(LN(H61)-LN(Results_2025_01!H61))</f>
        <v>2.0987675223204327</v>
      </c>
      <c r="I129">
        <f>100*(LN(I61)-LN(Results_2025_01!I61))</f>
        <v>-1.0583444526201191</v>
      </c>
      <c r="J129">
        <f>100*(LN(J61)-LN(Results_2025_01!J61))</f>
        <v>2.6883073676410518</v>
      </c>
      <c r="K129">
        <f>100*(LN(K61)-LN(Results_2025_01!K61))</f>
        <v>2.8866571496455329</v>
      </c>
      <c r="L129">
        <f>100*(LN(L61)-LN(Results_2025_01!L61))</f>
        <v>-1.8582885510332048</v>
      </c>
      <c r="M129">
        <f>100*(LN(M61)-LN(Results_2025_01!M61))</f>
        <v>-1.5229398156888507</v>
      </c>
      <c r="N129">
        <f>100*(LN(N61)-LN(Results_2025_01!N61))</f>
        <v>-2.8203828872257475</v>
      </c>
      <c r="O129">
        <f>100*(LN(O61)-LN(Results_2025_01!O61))</f>
        <v>-1.1062787937675012</v>
      </c>
      <c r="P129">
        <f>100*(LN(P61)-LN(Results_2025_01!P61))</f>
        <v>-0.24710470872042478</v>
      </c>
      <c r="Q129">
        <f>100*(LN(Q61)-LN(Results_2025_01!Q61))</f>
        <v>-7.7243560786621757E-2</v>
      </c>
      <c r="R129">
        <f>100*(LN(R61)-LN(Results_2025_01!R61))</f>
        <v>9.0271762564686497E-2</v>
      </c>
      <c r="S129">
        <f>100*(Results_2025_01!S61/Results_2025_01!R61)*(LN(S61)-LN(Results_2025_01!S61))</f>
        <v>-0.36504217956363949</v>
      </c>
      <c r="T129">
        <f>R129-S129</f>
        <v>0.45531394212832599</v>
      </c>
    </row>
    <row r="132" spans="1:20" x14ac:dyDescent="0.35">
      <c r="A132" s="1" t="s">
        <v>337</v>
      </c>
    </row>
    <row r="133" spans="1:20" x14ac:dyDescent="0.35">
      <c r="A133" t="str">
        <f>$B1</f>
        <v>Agriculture</v>
      </c>
      <c r="B133">
        <f>$B129</f>
        <v>0.50499043726039972</v>
      </c>
    </row>
    <row r="134" spans="1:20" x14ac:dyDescent="0.35">
      <c r="A134" t="str">
        <f>$C1</f>
        <v>Mining</v>
      </c>
      <c r="B134">
        <f>$C129</f>
        <v>0.48173069415318182</v>
      </c>
    </row>
    <row r="135" spans="1:20" x14ac:dyDescent="0.35">
      <c r="A135" t="str">
        <f>$D1</f>
        <v>Food</v>
      </c>
      <c r="B135">
        <f>$D129</f>
        <v>-0.62605550015568667</v>
      </c>
    </row>
    <row r="136" spans="1:20" x14ac:dyDescent="0.35">
      <c r="A136" t="str">
        <f>$E1</f>
        <v>Textiles</v>
      </c>
      <c r="B136">
        <f>$E129</f>
        <v>2.9738636986744282</v>
      </c>
    </row>
    <row r="137" spans="1:20" x14ac:dyDescent="0.35">
      <c r="A137" t="str">
        <f>$F1</f>
        <v>Wood</v>
      </c>
      <c r="B137">
        <f>$F129</f>
        <v>1.5771557415227733</v>
      </c>
    </row>
    <row r="138" spans="1:20" x14ac:dyDescent="0.35">
      <c r="A138" t="str">
        <f>$G1</f>
        <v>Paper &amp; printing</v>
      </c>
      <c r="B138">
        <f>$G129</f>
        <v>-0.40875767042418687</v>
      </c>
    </row>
    <row r="139" spans="1:20" x14ac:dyDescent="0.35">
      <c r="A139" t="str">
        <f>$H1</f>
        <v>Refined products</v>
      </c>
      <c r="B139">
        <f>$H129</f>
        <v>2.0987675223204327</v>
      </c>
    </row>
    <row r="140" spans="1:20" x14ac:dyDescent="0.35">
      <c r="A140" t="str">
        <f>$I1</f>
        <v>Chemicals</v>
      </c>
      <c r="B140">
        <f>$I129</f>
        <v>-1.0583444526201191</v>
      </c>
    </row>
    <row r="141" spans="1:20" x14ac:dyDescent="0.35">
      <c r="A141" t="str">
        <f>$J1</f>
        <v>Non-metallic minerals</v>
      </c>
      <c r="B141">
        <f>$J129</f>
        <v>2.6883073676410518</v>
      </c>
    </row>
    <row r="142" spans="1:20" x14ac:dyDescent="0.35">
      <c r="A142" t="str">
        <f>$K1</f>
        <v>Metals</v>
      </c>
      <c r="B142">
        <f>$K129</f>
        <v>2.8866571496455329</v>
      </c>
    </row>
    <row r="143" spans="1:20" x14ac:dyDescent="0.35">
      <c r="A143" t="str">
        <f>$L1</f>
        <v>Machines n.e.c</v>
      </c>
      <c r="B143">
        <f>$L129</f>
        <v>-1.8582885510332048</v>
      </c>
    </row>
    <row r="144" spans="1:20" x14ac:dyDescent="0.35">
      <c r="A144" t="str">
        <f>$M1</f>
        <v>Computers and electronics</v>
      </c>
      <c r="B144">
        <f>$M129</f>
        <v>-1.5229398156888507</v>
      </c>
    </row>
    <row r="145" spans="1:2" x14ac:dyDescent="0.35">
      <c r="A145" t="str">
        <f>$N1</f>
        <v>Transport equipment</v>
      </c>
      <c r="B145">
        <f>$N129</f>
        <v>-2.8203828872257475</v>
      </c>
    </row>
    <row r="146" spans="1:2" x14ac:dyDescent="0.35">
      <c r="A146" t="str">
        <f>$O1</f>
        <v>Furniture &amp; other</v>
      </c>
      <c r="B146">
        <f>$O129</f>
        <v>-1.1062787937675012</v>
      </c>
    </row>
    <row r="147" spans="1:2" x14ac:dyDescent="0.35">
      <c r="A147" t="str">
        <f>$P1</f>
        <v>Tradable services</v>
      </c>
      <c r="B147">
        <f>$P129</f>
        <v>-0.24710470872042478</v>
      </c>
    </row>
    <row r="148" spans="1:2" x14ac:dyDescent="0.35">
      <c r="A148" t="str">
        <f>$Q1</f>
        <v>Nontradable services</v>
      </c>
      <c r="B148">
        <f>$Q129</f>
        <v>-7.7243560786621757E-2</v>
      </c>
    </row>
  </sheetData>
  <conditionalFormatting sqref="B70:Q114">
    <cfRule type="colorScale" priority="1">
      <colorScale>
        <cfvo type="min"/>
        <cfvo type="percentile" val="50"/>
        <cfvo type="max"/>
        <color rgb="FF63BE7B"/>
        <color rgb="FFFCFCFF"/>
        <color rgb="FFF8696B"/>
      </colorScale>
    </cfRule>
  </conditionalFormatting>
  <pageMargins left="0.7" right="0.7" top="0.75" bottom="0.75" header="0.3" footer="0.3"/>
  <pageSetup orientation="portrait" horizontalDpi="1200" verticalDpi="1200" r:id="rId1"/>
  <headerFooter>
    <oddHeader>&amp;L&amp;"Aptos"&amp;11&amp;K000000 NONCONFIDENTIAL // FRSONLY&amp;1#_x000D_</oddHeader>
  </headerFooter>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88C9600-12B0-4A6D-A9F6-A38A69489621}">
  <dimension ref="A1:T129"/>
  <sheetViews>
    <sheetView workbookViewId="0">
      <pane xSplit="1" ySplit="1" topLeftCell="C43" activePane="bottomRight" state="frozen"/>
      <selection pane="topRight" activeCell="B1" sqref="B1"/>
      <selection pane="bottomLeft" activeCell="A2" sqref="A2"/>
      <selection pane="bottomRight" sqref="A1:S61"/>
    </sheetView>
  </sheetViews>
  <sheetFormatPr defaultRowHeight="14.5" x14ac:dyDescent="0.35"/>
  <sheetData>
    <row r="1" spans="1:19" x14ac:dyDescent="0.35">
      <c r="A1" t="s">
        <v>78</v>
      </c>
      <c r="B1" t="s">
        <v>269</v>
      </c>
      <c r="C1" t="s">
        <v>270</v>
      </c>
      <c r="D1" t="s">
        <v>271</v>
      </c>
      <c r="E1" t="s">
        <v>272</v>
      </c>
      <c r="F1" t="s">
        <v>273</v>
      </c>
      <c r="G1" t="s">
        <v>274</v>
      </c>
      <c r="H1" t="s">
        <v>275</v>
      </c>
      <c r="I1" t="s">
        <v>276</v>
      </c>
      <c r="J1" t="s">
        <v>277</v>
      </c>
      <c r="K1" t="s">
        <v>278</v>
      </c>
      <c r="L1" t="s">
        <v>279</v>
      </c>
      <c r="M1" t="s">
        <v>280</v>
      </c>
      <c r="N1" t="s">
        <v>281</v>
      </c>
      <c r="O1" t="s">
        <v>282</v>
      </c>
      <c r="P1" t="s">
        <v>283</v>
      </c>
      <c r="Q1" t="s">
        <v>284</v>
      </c>
      <c r="R1" t="s">
        <v>157</v>
      </c>
      <c r="S1" t="s">
        <v>285</v>
      </c>
    </row>
    <row r="2" spans="1:19" x14ac:dyDescent="0.35">
      <c r="A2" t="s">
        <v>286</v>
      </c>
      <c r="B2">
        <v>6.3799999999999999E-6</v>
      </c>
      <c r="C2">
        <v>1.5359999999999999E-5</v>
      </c>
      <c r="D2">
        <v>1.241E-5</v>
      </c>
      <c r="E2">
        <v>7.2200000000000003E-6</v>
      </c>
      <c r="F2">
        <v>4.2799999999999997E-6</v>
      </c>
      <c r="G2">
        <v>2.084E-5</v>
      </c>
      <c r="H2">
        <v>2.5680000000000001E-5</v>
      </c>
      <c r="I2">
        <v>2.404E-5</v>
      </c>
      <c r="J2">
        <v>2.7999999999999999E-6</v>
      </c>
      <c r="K2">
        <v>4.2660000000000002E-5</v>
      </c>
      <c r="L2">
        <v>7.0199999999999997E-6</v>
      </c>
      <c r="M2">
        <v>1.749E-5</v>
      </c>
      <c r="N2">
        <v>5.1310000000000002E-5</v>
      </c>
      <c r="O2">
        <v>6.9600000000000003E-6</v>
      </c>
      <c r="P2">
        <v>3.7271E-4</v>
      </c>
      <c r="Q2">
        <v>4.2578000000000001E-4</v>
      </c>
      <c r="R2">
        <v>1.4814E-4</v>
      </c>
      <c r="S2">
        <v>1.47E-4</v>
      </c>
    </row>
    <row r="3" spans="1:19" x14ac:dyDescent="0.35">
      <c r="A3" t="s">
        <v>287</v>
      </c>
      <c r="B3">
        <v>1.55E-6</v>
      </c>
      <c r="C3">
        <v>1.7846999999999999E-4</v>
      </c>
      <c r="D3">
        <v>3.8399999999999997E-6</v>
      </c>
      <c r="E3">
        <v>4.9999999999999998E-8</v>
      </c>
      <c r="F3">
        <v>1.3E-7</v>
      </c>
      <c r="G3">
        <v>1.4000000000000001E-7</v>
      </c>
      <c r="H3">
        <v>1.33E-6</v>
      </c>
      <c r="I3">
        <v>2.4999999999999999E-7</v>
      </c>
      <c r="J3">
        <v>2.2000000000000001E-7</v>
      </c>
      <c r="K3">
        <v>3.5999999999999999E-7</v>
      </c>
      <c r="L3">
        <v>4.9999999999999998E-8</v>
      </c>
      <c r="M3">
        <v>1.8E-7</v>
      </c>
      <c r="N3">
        <v>8.0000000000000002E-8</v>
      </c>
      <c r="O3">
        <v>9.9999999999999995E-8</v>
      </c>
      <c r="P3">
        <v>1.03E-4</v>
      </c>
      <c r="Q3">
        <v>1.4467000000000001E-4</v>
      </c>
      <c r="R3">
        <v>5.2139999999999999E-5</v>
      </c>
      <c r="S3">
        <v>5.1929999999999999E-5</v>
      </c>
    </row>
    <row r="4" spans="1:19" x14ac:dyDescent="0.35">
      <c r="A4" t="s">
        <v>288</v>
      </c>
      <c r="B4">
        <v>4.8799999999999999E-6</v>
      </c>
      <c r="C4">
        <v>3.5679999999999997E-5</v>
      </c>
      <c r="D4">
        <v>8.5399999999999996E-6</v>
      </c>
      <c r="E4">
        <v>5.9999999999999997E-7</v>
      </c>
      <c r="F4">
        <v>9.0999999999999997E-7</v>
      </c>
      <c r="G4">
        <v>3.8299999999999998E-6</v>
      </c>
      <c r="H4">
        <v>2.1399999999999998E-6</v>
      </c>
      <c r="I4">
        <v>5.9100000000000002E-6</v>
      </c>
      <c r="J4">
        <v>3.0599999999999999E-6</v>
      </c>
      <c r="K4">
        <v>1.4049999999999999E-5</v>
      </c>
      <c r="L4">
        <v>4.0400000000000003E-6</v>
      </c>
      <c r="M4">
        <v>1.2695E-4</v>
      </c>
      <c r="N4">
        <v>3.523E-5</v>
      </c>
      <c r="O4">
        <v>9.2799999999999992E-6</v>
      </c>
      <c r="P4">
        <v>6.8309000000000002E-4</v>
      </c>
      <c r="Q4">
        <v>7.0606E-4</v>
      </c>
      <c r="R4">
        <v>2.2877999999999999E-4</v>
      </c>
      <c r="S4">
        <v>2.2722000000000001E-4</v>
      </c>
    </row>
    <row r="5" spans="1:19" x14ac:dyDescent="0.35">
      <c r="A5" t="s">
        <v>289</v>
      </c>
      <c r="B5">
        <v>1.083E-5</v>
      </c>
      <c r="C5">
        <v>1.8770000000000002E-5</v>
      </c>
      <c r="D5">
        <v>1.897E-5</v>
      </c>
      <c r="E5">
        <v>1.04E-6</v>
      </c>
      <c r="F5">
        <v>3.9099999999999998E-6</v>
      </c>
      <c r="G5">
        <v>1.292E-5</v>
      </c>
      <c r="H5">
        <v>8.7800000000000006E-6</v>
      </c>
      <c r="I5">
        <v>4.8799999999999999E-6</v>
      </c>
      <c r="J5">
        <v>1.77E-6</v>
      </c>
      <c r="K5">
        <v>2.0970000000000001E-5</v>
      </c>
      <c r="L5">
        <v>7.1199999999999996E-6</v>
      </c>
      <c r="M5">
        <v>1.435E-5</v>
      </c>
      <c r="N5">
        <v>7.2099999999999996E-6</v>
      </c>
      <c r="O5">
        <v>1.9E-6</v>
      </c>
      <c r="P5">
        <v>2.4436999999999999E-4</v>
      </c>
      <c r="Q5">
        <v>2.3931000000000001E-4</v>
      </c>
      <c r="R5">
        <v>8.6689999999999998E-5</v>
      </c>
      <c r="S5">
        <v>8.598E-5</v>
      </c>
    </row>
    <row r="6" spans="1:19" x14ac:dyDescent="0.35">
      <c r="A6" t="s">
        <v>290</v>
      </c>
      <c r="B6">
        <v>8.2780000000000004E-5</v>
      </c>
      <c r="C6">
        <v>1.0318E-4</v>
      </c>
      <c r="D6">
        <v>1.016E-4</v>
      </c>
      <c r="E6">
        <v>4.333E-5</v>
      </c>
      <c r="F6">
        <v>6.3400000000000003E-6</v>
      </c>
      <c r="G6">
        <v>2.777E-5</v>
      </c>
      <c r="H6">
        <v>1.3517E-4</v>
      </c>
      <c r="I6">
        <v>2.0591000000000001E-4</v>
      </c>
      <c r="J6">
        <v>1.49E-5</v>
      </c>
      <c r="K6">
        <v>8.7260000000000001E-5</v>
      </c>
      <c r="L6">
        <v>5.8560000000000002E-5</v>
      </c>
      <c r="M6">
        <v>1.1143699999999999E-3</v>
      </c>
      <c r="N6">
        <v>1.078E-4</v>
      </c>
      <c r="O6">
        <v>9.6570000000000005E-5</v>
      </c>
      <c r="P6">
        <v>5.2712699999999998E-3</v>
      </c>
      <c r="Q6">
        <v>4.4995499999999997E-3</v>
      </c>
      <c r="R6">
        <v>1.6231399999999999E-3</v>
      </c>
      <c r="S6">
        <v>1.6135800000000001E-3</v>
      </c>
    </row>
    <row r="7" spans="1:19" x14ac:dyDescent="0.35">
      <c r="A7" t="s">
        <v>291</v>
      </c>
      <c r="B7">
        <v>8.5299999999999996E-6</v>
      </c>
      <c r="C7">
        <v>8.2029999999999999E-5</v>
      </c>
      <c r="D7">
        <v>2.368E-5</v>
      </c>
      <c r="E7">
        <v>1.35E-6</v>
      </c>
      <c r="F7">
        <v>6.8999999999999996E-7</v>
      </c>
      <c r="G7">
        <v>2.7700000000000002E-6</v>
      </c>
      <c r="H7">
        <v>8.6100000000000006E-6</v>
      </c>
      <c r="I7">
        <v>1.288E-5</v>
      </c>
      <c r="J7">
        <v>3.9199999999999997E-6</v>
      </c>
      <c r="K7">
        <v>1.411E-5</v>
      </c>
      <c r="L7">
        <v>7.8299999999999996E-6</v>
      </c>
      <c r="M7">
        <v>6.101E-5</v>
      </c>
      <c r="N7">
        <v>6.1800000000000001E-6</v>
      </c>
      <c r="O7">
        <v>1.181E-5</v>
      </c>
      <c r="P7">
        <v>7.9168000000000001E-4</v>
      </c>
      <c r="Q7">
        <v>6.6768999999999997E-4</v>
      </c>
      <c r="R7">
        <v>2.3801000000000001E-4</v>
      </c>
      <c r="S7">
        <v>2.3655E-4</v>
      </c>
    </row>
    <row r="8" spans="1:19" x14ac:dyDescent="0.35">
      <c r="A8" t="s">
        <v>292</v>
      </c>
      <c r="B8">
        <v>6.9999999999999997E-7</v>
      </c>
      <c r="C8">
        <v>5.9999999999999997E-7</v>
      </c>
      <c r="D8">
        <v>6.63E-6</v>
      </c>
      <c r="E8">
        <v>2.0099999999999998E-6</v>
      </c>
      <c r="F8">
        <v>3.7E-7</v>
      </c>
      <c r="G8">
        <v>5.3600000000000004E-6</v>
      </c>
      <c r="H8">
        <v>4.6399999999999996E-6</v>
      </c>
      <c r="I8">
        <v>3.1770000000000002E-5</v>
      </c>
      <c r="J8">
        <v>1.3200000000000001E-6</v>
      </c>
      <c r="K8">
        <v>2.8500000000000002E-5</v>
      </c>
      <c r="L8">
        <v>1.677E-5</v>
      </c>
      <c r="M8">
        <v>3.6029999999999999E-5</v>
      </c>
      <c r="N8">
        <v>7.7009999999999996E-5</v>
      </c>
      <c r="O8">
        <v>1.3020000000000001E-5</v>
      </c>
      <c r="P8">
        <v>6.9441999999999995E-4</v>
      </c>
      <c r="Q8">
        <v>5.4664000000000004E-4</v>
      </c>
      <c r="R8">
        <v>2.0150999999999999E-4</v>
      </c>
      <c r="S8">
        <v>2.0052000000000001E-4</v>
      </c>
    </row>
    <row r="9" spans="1:19" x14ac:dyDescent="0.35">
      <c r="A9" t="s">
        <v>293</v>
      </c>
      <c r="B9">
        <v>1.2300000000000001E-6</v>
      </c>
      <c r="C9">
        <v>4.0000000000000001E-8</v>
      </c>
      <c r="D9">
        <v>4.0600000000000001E-6</v>
      </c>
      <c r="E9">
        <v>4.7E-7</v>
      </c>
      <c r="F9">
        <v>9.9999999999999995E-8</v>
      </c>
      <c r="G9">
        <v>1.75E-6</v>
      </c>
      <c r="H9">
        <v>4.1899999999999997E-6</v>
      </c>
      <c r="I9">
        <v>5.84E-6</v>
      </c>
      <c r="J9">
        <v>2.6E-7</v>
      </c>
      <c r="K9">
        <v>1.7799999999999999E-6</v>
      </c>
      <c r="L9">
        <v>5.2E-7</v>
      </c>
      <c r="M9">
        <v>9.1800000000000002E-6</v>
      </c>
      <c r="N9">
        <v>5.0999999999999999E-7</v>
      </c>
      <c r="O9">
        <v>1.33E-6</v>
      </c>
      <c r="P9">
        <v>1.8500999999999999E-4</v>
      </c>
      <c r="Q9">
        <v>1.2568E-4</v>
      </c>
      <c r="R9">
        <v>4.6520000000000002E-5</v>
      </c>
      <c r="S9">
        <v>4.6279999999999997E-5</v>
      </c>
    </row>
    <row r="10" spans="1:19" x14ac:dyDescent="0.35">
      <c r="A10" t="s">
        <v>294</v>
      </c>
      <c r="B10">
        <v>1.554E-5</v>
      </c>
      <c r="C10">
        <v>7.4100000000000002E-6</v>
      </c>
      <c r="D10">
        <v>2.3459999999999999E-5</v>
      </c>
      <c r="E10">
        <v>3.72E-6</v>
      </c>
      <c r="F10">
        <v>2.5299999999999999E-6</v>
      </c>
      <c r="G10">
        <v>1.4919999999999999E-5</v>
      </c>
      <c r="H10">
        <v>9.9000000000000001E-6</v>
      </c>
      <c r="I10">
        <v>2.285E-5</v>
      </c>
      <c r="J10">
        <v>7.5100000000000001E-6</v>
      </c>
      <c r="K10">
        <v>1.6889999999999999E-5</v>
      </c>
      <c r="L10">
        <v>9.1900000000000001E-6</v>
      </c>
      <c r="M10">
        <v>6.4750000000000002E-5</v>
      </c>
      <c r="N10">
        <v>1.615E-5</v>
      </c>
      <c r="O10">
        <v>1.946E-5</v>
      </c>
      <c r="P10">
        <v>1.9723700000000002E-3</v>
      </c>
      <c r="Q10">
        <v>1.8624100000000001E-3</v>
      </c>
      <c r="R10">
        <v>5.7030999999999998E-4</v>
      </c>
      <c r="S10">
        <v>5.6557999999999999E-4</v>
      </c>
    </row>
    <row r="11" spans="1:19" x14ac:dyDescent="0.35">
      <c r="A11" t="s">
        <v>295</v>
      </c>
      <c r="B11">
        <v>1.2500000000000001E-5</v>
      </c>
      <c r="C11">
        <v>3.6899999999999998E-6</v>
      </c>
      <c r="D11">
        <v>5.0880000000000001E-5</v>
      </c>
      <c r="E11">
        <v>3.5040000000000003E-5</v>
      </c>
      <c r="F11">
        <v>6.3300000000000004E-6</v>
      </c>
      <c r="G11">
        <v>3.8359999999999999E-5</v>
      </c>
      <c r="H11">
        <v>1.173E-5</v>
      </c>
      <c r="I11">
        <v>2.493E-5</v>
      </c>
      <c r="J11">
        <v>7.7700000000000001E-6</v>
      </c>
      <c r="K11">
        <v>2.366E-5</v>
      </c>
      <c r="L11">
        <v>1.9890000000000001E-5</v>
      </c>
      <c r="M11">
        <v>3.8569999999999998E-5</v>
      </c>
      <c r="N11">
        <v>3.8170000000000002E-5</v>
      </c>
      <c r="O11">
        <v>1.092E-5</v>
      </c>
      <c r="P11">
        <v>1.1733100000000001E-3</v>
      </c>
      <c r="Q11">
        <v>7.8819000000000003E-4</v>
      </c>
      <c r="R11">
        <v>3.0961999999999998E-4</v>
      </c>
      <c r="S11">
        <v>3.0717E-4</v>
      </c>
    </row>
    <row r="12" spans="1:19" x14ac:dyDescent="0.35">
      <c r="A12" t="s">
        <v>296</v>
      </c>
      <c r="B12">
        <v>1.1799999999999999E-6</v>
      </c>
      <c r="C12">
        <v>3.9999999999999998E-7</v>
      </c>
      <c r="D12">
        <v>2.1399999999999998E-6</v>
      </c>
      <c r="E12">
        <v>1.4999999999999999E-7</v>
      </c>
      <c r="F12">
        <v>2.9999999999999997E-8</v>
      </c>
      <c r="G12">
        <v>3.9000000000000002E-7</v>
      </c>
      <c r="H12">
        <v>3.9099999999999998E-6</v>
      </c>
      <c r="I12">
        <v>4.8999999999999997E-7</v>
      </c>
      <c r="J12">
        <v>4.0999999999999999E-7</v>
      </c>
      <c r="K12">
        <v>1.6E-7</v>
      </c>
      <c r="L12">
        <v>4.9999999999999998E-8</v>
      </c>
      <c r="M12">
        <v>1.8E-7</v>
      </c>
      <c r="N12">
        <v>3.3000000000000002E-7</v>
      </c>
      <c r="O12">
        <v>3.2000000000000001E-7</v>
      </c>
      <c r="P12">
        <v>1.4965000000000001E-4</v>
      </c>
      <c r="Q12">
        <v>2.6044000000000002E-4</v>
      </c>
      <c r="R12">
        <v>5.9620000000000002E-5</v>
      </c>
      <c r="S12">
        <v>5.923E-5</v>
      </c>
    </row>
    <row r="13" spans="1:19" x14ac:dyDescent="0.35">
      <c r="A13" t="s">
        <v>297</v>
      </c>
      <c r="B13">
        <v>1.3910000000000001E-5</v>
      </c>
      <c r="C13">
        <v>3.6600000000000001E-6</v>
      </c>
      <c r="D13">
        <v>9.3500000000000003E-6</v>
      </c>
      <c r="E13">
        <v>2.9999999999999999E-7</v>
      </c>
      <c r="F13">
        <v>1.9E-6</v>
      </c>
      <c r="G13">
        <v>1.44E-6</v>
      </c>
      <c r="H13">
        <v>7.4000000000000001E-7</v>
      </c>
      <c r="I13">
        <v>3.19E-6</v>
      </c>
      <c r="J13">
        <v>3.3000000000000002E-7</v>
      </c>
      <c r="K13">
        <v>5.2800000000000003E-6</v>
      </c>
      <c r="L13">
        <v>1.6500000000000001E-6</v>
      </c>
      <c r="M13">
        <v>3.693E-5</v>
      </c>
      <c r="N13">
        <v>1.64E-6</v>
      </c>
      <c r="O13">
        <v>1.11E-6</v>
      </c>
      <c r="P13">
        <v>1.1355E-4</v>
      </c>
      <c r="Q13">
        <v>1.3948000000000001E-4</v>
      </c>
      <c r="R13">
        <v>4.706E-5</v>
      </c>
      <c r="S13">
        <v>4.6669999999999999E-5</v>
      </c>
    </row>
    <row r="14" spans="1:19" x14ac:dyDescent="0.35">
      <c r="A14" t="s">
        <v>298</v>
      </c>
      <c r="B14">
        <v>1.5630000000000001E-5</v>
      </c>
      <c r="C14">
        <v>1.133E-5</v>
      </c>
      <c r="D14">
        <v>4.6260000000000001E-5</v>
      </c>
      <c r="E14">
        <v>7.1500000000000002E-6</v>
      </c>
      <c r="F14">
        <v>1.84E-6</v>
      </c>
      <c r="G14">
        <v>3.18E-5</v>
      </c>
      <c r="H14">
        <v>7.5939999999999995E-5</v>
      </c>
      <c r="I14">
        <v>1.3611999999999999E-4</v>
      </c>
      <c r="J14">
        <v>7.4200000000000001E-6</v>
      </c>
      <c r="K14">
        <v>1.0590999999999999E-4</v>
      </c>
      <c r="L14">
        <v>1.6679999999999999E-4</v>
      </c>
      <c r="M14">
        <v>1.0098999999999999E-4</v>
      </c>
      <c r="N14">
        <v>2.3900000000000002E-5</v>
      </c>
      <c r="O14">
        <v>2.9200000000000002E-5</v>
      </c>
      <c r="P14">
        <v>1.89426E-3</v>
      </c>
      <c r="Q14">
        <v>1.27458E-3</v>
      </c>
      <c r="R14">
        <v>5.2466999999999998E-4</v>
      </c>
      <c r="S14">
        <v>5.2128999999999999E-4</v>
      </c>
    </row>
    <row r="15" spans="1:19" x14ac:dyDescent="0.35">
      <c r="A15" t="s">
        <v>299</v>
      </c>
      <c r="B15">
        <v>1.3709999999999999E-5</v>
      </c>
      <c r="C15">
        <v>9.7000000000000003E-6</v>
      </c>
      <c r="D15">
        <v>2.4919999999999999E-5</v>
      </c>
      <c r="E15">
        <v>2.4099999999999998E-6</v>
      </c>
      <c r="F15">
        <v>2.7300000000000001E-6</v>
      </c>
      <c r="G15">
        <v>1.207E-5</v>
      </c>
      <c r="H15">
        <v>5.3130000000000001E-5</v>
      </c>
      <c r="I15">
        <v>1.5693E-4</v>
      </c>
      <c r="J15">
        <v>5.3700000000000003E-6</v>
      </c>
      <c r="K15">
        <v>1.0729E-4</v>
      </c>
      <c r="L15">
        <v>4.066E-5</v>
      </c>
      <c r="M15">
        <v>3.5429999999999998E-5</v>
      </c>
      <c r="N15">
        <v>9.5229999999999995E-5</v>
      </c>
      <c r="O15">
        <v>4.3569999999999998E-5</v>
      </c>
      <c r="P15">
        <v>5.5718E-4</v>
      </c>
      <c r="Q15">
        <v>5.3998000000000002E-4</v>
      </c>
      <c r="R15">
        <v>2.3583999999999999E-4</v>
      </c>
      <c r="S15">
        <v>2.3415E-4</v>
      </c>
    </row>
    <row r="16" spans="1:19" x14ac:dyDescent="0.35">
      <c r="A16" t="s">
        <v>300</v>
      </c>
      <c r="B16">
        <v>4.7299999999999998E-5</v>
      </c>
      <c r="C16">
        <v>1.68E-6</v>
      </c>
      <c r="D16">
        <v>3.9660000000000003E-5</v>
      </c>
      <c r="E16">
        <v>7.4000000000000001E-7</v>
      </c>
      <c r="F16">
        <v>2.6400000000000001E-6</v>
      </c>
      <c r="G16">
        <v>6.3500000000000002E-6</v>
      </c>
      <c r="H16">
        <v>5.93E-6</v>
      </c>
      <c r="I16">
        <v>2.1719999999999999E-5</v>
      </c>
      <c r="J16">
        <v>3.7799999999999998E-6</v>
      </c>
      <c r="K16">
        <v>1.8940000000000002E-5</v>
      </c>
      <c r="L16">
        <v>7.4170000000000003E-5</v>
      </c>
      <c r="M16">
        <v>2.7440000000000002E-5</v>
      </c>
      <c r="N16">
        <v>9.5599999999999999E-6</v>
      </c>
      <c r="O16">
        <v>9.0000000000000002E-6</v>
      </c>
      <c r="P16">
        <v>3.4743000000000003E-4</v>
      </c>
      <c r="Q16">
        <v>3.0383999999999999E-4</v>
      </c>
      <c r="R16">
        <v>1.2452000000000001E-4</v>
      </c>
      <c r="S16">
        <v>1.2364E-4</v>
      </c>
    </row>
    <row r="17" spans="1:19" x14ac:dyDescent="0.35">
      <c r="A17" t="s">
        <v>301</v>
      </c>
      <c r="B17">
        <v>2.1739999999999999E-5</v>
      </c>
      <c r="C17">
        <v>1.3570000000000001E-5</v>
      </c>
      <c r="D17">
        <v>1.8700000000000001E-5</v>
      </c>
      <c r="E17">
        <v>1.68E-6</v>
      </c>
      <c r="F17">
        <v>4.4000000000000002E-7</v>
      </c>
      <c r="G17">
        <v>1.1579999999999999E-5</v>
      </c>
      <c r="H17">
        <v>2.8880000000000001E-5</v>
      </c>
      <c r="I17">
        <v>9.2299999999999997E-6</v>
      </c>
      <c r="J17">
        <v>2.2199999999999999E-6</v>
      </c>
      <c r="K17">
        <v>1.0149999999999999E-5</v>
      </c>
      <c r="L17">
        <v>1.3020000000000001E-5</v>
      </c>
      <c r="M17">
        <v>1.694E-5</v>
      </c>
      <c r="N17">
        <v>3.078E-5</v>
      </c>
      <c r="O17">
        <v>2.8600000000000001E-6</v>
      </c>
      <c r="P17">
        <v>3.1105E-4</v>
      </c>
      <c r="Q17">
        <v>2.8515000000000002E-4</v>
      </c>
      <c r="R17">
        <v>1.089E-4</v>
      </c>
      <c r="S17">
        <v>1.081E-4</v>
      </c>
    </row>
    <row r="18" spans="1:19" x14ac:dyDescent="0.35">
      <c r="A18" t="s">
        <v>302</v>
      </c>
      <c r="B18">
        <v>6.99E-6</v>
      </c>
      <c r="C18">
        <v>2.5210000000000001E-5</v>
      </c>
      <c r="D18">
        <v>3.8859999999999997E-5</v>
      </c>
      <c r="E18">
        <v>2.52E-6</v>
      </c>
      <c r="F18">
        <v>2.7700000000000002E-6</v>
      </c>
      <c r="G18">
        <v>1.5489999999999999E-5</v>
      </c>
      <c r="H18">
        <v>1.4080000000000001E-5</v>
      </c>
      <c r="I18">
        <v>2.3830000000000001E-5</v>
      </c>
      <c r="J18">
        <v>3.76E-6</v>
      </c>
      <c r="K18">
        <v>3.0170000000000001E-5</v>
      </c>
      <c r="L18">
        <v>1.3529999999999999E-5</v>
      </c>
      <c r="M18">
        <v>3.3259999999999997E-5</v>
      </c>
      <c r="N18">
        <v>4.3930000000000001E-5</v>
      </c>
      <c r="O18">
        <v>3.0400000000000001E-6</v>
      </c>
      <c r="P18">
        <v>3.3023999999999998E-4</v>
      </c>
      <c r="Q18">
        <v>3.4047E-4</v>
      </c>
      <c r="R18">
        <v>1.3051E-4</v>
      </c>
      <c r="S18">
        <v>1.2945E-4</v>
      </c>
    </row>
    <row r="19" spans="1:19" x14ac:dyDescent="0.35">
      <c r="A19" t="s">
        <v>303</v>
      </c>
      <c r="B19">
        <v>4.6E-6</v>
      </c>
      <c r="C19">
        <v>1.4934E-4</v>
      </c>
      <c r="D19">
        <v>1.0859999999999999E-5</v>
      </c>
      <c r="E19">
        <v>5.4000000000000002E-7</v>
      </c>
      <c r="F19">
        <v>3.0000000000000001E-6</v>
      </c>
      <c r="G19">
        <v>1.2150000000000001E-5</v>
      </c>
      <c r="H19">
        <v>1.5431E-4</v>
      </c>
      <c r="I19">
        <v>1.5794E-4</v>
      </c>
      <c r="J19">
        <v>3.4699999999999998E-6</v>
      </c>
      <c r="K19">
        <v>1.8260000000000001E-5</v>
      </c>
      <c r="L19">
        <v>1.269E-5</v>
      </c>
      <c r="M19">
        <v>3.3500000000000001E-6</v>
      </c>
      <c r="N19">
        <v>1.147E-5</v>
      </c>
      <c r="O19">
        <v>2.4099999999999998E-6</v>
      </c>
      <c r="P19">
        <v>4.3258000000000001E-4</v>
      </c>
      <c r="Q19">
        <v>4.9923000000000003E-4</v>
      </c>
      <c r="R19">
        <v>2.0401999999999999E-4</v>
      </c>
      <c r="S19">
        <v>2.0288000000000001E-4</v>
      </c>
    </row>
    <row r="20" spans="1:19" x14ac:dyDescent="0.35">
      <c r="A20" t="s">
        <v>304</v>
      </c>
      <c r="B20">
        <v>2.3199999999999998E-6</v>
      </c>
      <c r="C20">
        <v>1.1999999999999999E-7</v>
      </c>
      <c r="D20">
        <v>4.9799999999999998E-6</v>
      </c>
      <c r="E20">
        <v>1.8300000000000001E-6</v>
      </c>
      <c r="F20">
        <v>1.73E-6</v>
      </c>
      <c r="G20">
        <v>8.3499999999999997E-6</v>
      </c>
      <c r="H20">
        <v>2.4399999999999999E-6</v>
      </c>
      <c r="I20">
        <v>4.6099999999999999E-6</v>
      </c>
      <c r="J20">
        <v>5.0999999999999999E-7</v>
      </c>
      <c r="K20">
        <v>4.3100000000000002E-6</v>
      </c>
      <c r="L20">
        <v>1.3599999999999999E-6</v>
      </c>
      <c r="M20">
        <v>3.9099999999999998E-6</v>
      </c>
      <c r="N20">
        <v>6.4099999999999996E-6</v>
      </c>
      <c r="O20">
        <v>1.13E-6</v>
      </c>
      <c r="P20">
        <v>1.0268999999999999E-4</v>
      </c>
      <c r="Q20">
        <v>1.4574E-4</v>
      </c>
      <c r="R20">
        <v>4.2209999999999997E-5</v>
      </c>
      <c r="S20">
        <v>4.1850000000000001E-5</v>
      </c>
    </row>
    <row r="21" spans="1:19" x14ac:dyDescent="0.35">
      <c r="A21" t="s">
        <v>11</v>
      </c>
      <c r="B21">
        <v>2.6299999999999998E-6</v>
      </c>
      <c r="C21">
        <v>1.11E-6</v>
      </c>
      <c r="D21">
        <v>1.4780000000000001E-5</v>
      </c>
      <c r="E21">
        <v>2.92E-6</v>
      </c>
      <c r="F21">
        <v>5.8999999999999996E-7</v>
      </c>
      <c r="G21">
        <v>6.4899999999999997E-6</v>
      </c>
      <c r="H21">
        <v>8.3799999999999994E-6</v>
      </c>
      <c r="I21">
        <v>2.9629999999999999E-5</v>
      </c>
      <c r="J21">
        <v>2.4600000000000002E-6</v>
      </c>
      <c r="K21">
        <v>6.8299999999999998E-6</v>
      </c>
      <c r="L21">
        <v>5.8100000000000003E-6</v>
      </c>
      <c r="M21">
        <v>7.1559999999999999E-5</v>
      </c>
      <c r="N21">
        <v>6.3899999999999998E-6</v>
      </c>
      <c r="O21">
        <v>4.7099999999999998E-6</v>
      </c>
      <c r="P21">
        <v>8.0055999999999997E-4</v>
      </c>
      <c r="Q21">
        <v>9.8878000000000008E-4</v>
      </c>
      <c r="R21">
        <v>2.7519000000000003E-4</v>
      </c>
      <c r="S21">
        <v>2.7352000000000002E-4</v>
      </c>
    </row>
    <row r="22" spans="1:19" x14ac:dyDescent="0.35">
      <c r="A22" t="s">
        <v>305</v>
      </c>
      <c r="B22">
        <v>2.6400000000000001E-6</v>
      </c>
      <c r="C22">
        <v>7.8000000000000005E-7</v>
      </c>
      <c r="D22">
        <v>1.154E-5</v>
      </c>
      <c r="E22">
        <v>6.7000000000000002E-6</v>
      </c>
      <c r="F22">
        <v>6.5000000000000002E-7</v>
      </c>
      <c r="G22">
        <v>1.292E-5</v>
      </c>
      <c r="H22">
        <v>1.005E-5</v>
      </c>
      <c r="I22">
        <v>4.2629999999999997E-5</v>
      </c>
      <c r="J22">
        <v>2.9799999999999998E-6</v>
      </c>
      <c r="K22">
        <v>4.4150000000000003E-5</v>
      </c>
      <c r="L22">
        <v>1.491E-5</v>
      </c>
      <c r="M22">
        <v>2.0107999999999999E-4</v>
      </c>
      <c r="N22">
        <v>1.3879999999999999E-5</v>
      </c>
      <c r="O22">
        <v>2.514E-5</v>
      </c>
      <c r="P22">
        <v>1.2574400000000001E-3</v>
      </c>
      <c r="Q22">
        <v>1.04693E-3</v>
      </c>
      <c r="R22">
        <v>3.6689999999999997E-4</v>
      </c>
      <c r="S22">
        <v>3.6500999999999998E-4</v>
      </c>
    </row>
    <row r="23" spans="1:19" x14ac:dyDescent="0.35">
      <c r="A23" t="s">
        <v>306</v>
      </c>
      <c r="B23">
        <v>1.025E-5</v>
      </c>
      <c r="C23">
        <v>8.9700000000000005E-6</v>
      </c>
      <c r="D23">
        <v>2.9499999999999999E-5</v>
      </c>
      <c r="E23">
        <v>3.36E-6</v>
      </c>
      <c r="F23">
        <v>3.0800000000000002E-6</v>
      </c>
      <c r="G23">
        <v>1.29E-5</v>
      </c>
      <c r="H23">
        <v>2.419E-5</v>
      </c>
      <c r="I23">
        <v>3.2979999999999999E-5</v>
      </c>
      <c r="J23">
        <v>6.3400000000000003E-6</v>
      </c>
      <c r="K23">
        <v>8.6959999999999994E-5</v>
      </c>
      <c r="L23">
        <v>5.5999999999999999E-5</v>
      </c>
      <c r="M23">
        <v>3.4499999999999998E-5</v>
      </c>
      <c r="N23">
        <v>3.5209E-4</v>
      </c>
      <c r="O23">
        <v>3.2839999999999997E-5</v>
      </c>
      <c r="P23">
        <v>1.0117100000000001E-3</v>
      </c>
      <c r="Q23">
        <v>8.8741999999999998E-4</v>
      </c>
      <c r="R23">
        <v>3.5334E-4</v>
      </c>
      <c r="S23">
        <v>3.5094E-4</v>
      </c>
    </row>
    <row r="24" spans="1:19" x14ac:dyDescent="0.35">
      <c r="A24" t="s">
        <v>307</v>
      </c>
      <c r="B24">
        <v>3.5089999999999998E-5</v>
      </c>
      <c r="C24">
        <v>1.715E-5</v>
      </c>
      <c r="D24">
        <v>2.813E-5</v>
      </c>
      <c r="E24">
        <v>2.83E-6</v>
      </c>
      <c r="F24">
        <v>4.0199999999999996E-6</v>
      </c>
      <c r="G24">
        <v>1.9680000000000001E-5</v>
      </c>
      <c r="H24">
        <v>3.7259999999999999E-5</v>
      </c>
      <c r="I24">
        <v>1.2819999999999999E-5</v>
      </c>
      <c r="J24">
        <v>4.16E-6</v>
      </c>
      <c r="K24">
        <v>3.4319999999999997E-5</v>
      </c>
      <c r="L24">
        <v>2.1140000000000001E-5</v>
      </c>
      <c r="M24">
        <v>7.7029999999999999E-5</v>
      </c>
      <c r="N24">
        <v>1.046E-5</v>
      </c>
      <c r="O24">
        <v>2.8580000000000001E-5</v>
      </c>
      <c r="P24">
        <v>7.6898999999999999E-4</v>
      </c>
      <c r="Q24">
        <v>6.2211000000000005E-4</v>
      </c>
      <c r="R24">
        <v>2.3829999999999999E-4</v>
      </c>
      <c r="S24">
        <v>2.3672999999999999E-4</v>
      </c>
    </row>
    <row r="25" spans="1:19" x14ac:dyDescent="0.35">
      <c r="A25" t="s">
        <v>308</v>
      </c>
      <c r="B25">
        <v>8.1899999999999995E-6</v>
      </c>
      <c r="C25">
        <v>1.4039999999999999E-5</v>
      </c>
      <c r="D25">
        <v>8.49E-6</v>
      </c>
      <c r="E25">
        <v>2.7999999999999999E-6</v>
      </c>
      <c r="F25">
        <v>3.2499999999999998E-6</v>
      </c>
      <c r="G25">
        <v>5.3000000000000001E-6</v>
      </c>
      <c r="H25">
        <v>4.4270000000000001E-5</v>
      </c>
      <c r="I25">
        <v>9.4900000000000006E-6</v>
      </c>
      <c r="J25">
        <v>1.3E-6</v>
      </c>
      <c r="K25">
        <v>1.154E-5</v>
      </c>
      <c r="L25">
        <v>1.148E-5</v>
      </c>
      <c r="M25">
        <v>1.217E-5</v>
      </c>
      <c r="N25">
        <v>1.2819999999999999E-5</v>
      </c>
      <c r="O25">
        <v>6.9199999999999998E-6</v>
      </c>
      <c r="P25">
        <v>1.7569999999999999E-4</v>
      </c>
      <c r="Q25">
        <v>2.3536E-4</v>
      </c>
      <c r="R25">
        <v>8.0099999999999995E-5</v>
      </c>
      <c r="S25">
        <v>7.9430000000000004E-5</v>
      </c>
    </row>
    <row r="26" spans="1:19" x14ac:dyDescent="0.35">
      <c r="A26" t="s">
        <v>309</v>
      </c>
      <c r="B26">
        <v>1.2089999999999999E-5</v>
      </c>
      <c r="C26">
        <v>5.22E-6</v>
      </c>
      <c r="D26">
        <v>3.3399999999999999E-5</v>
      </c>
      <c r="E26">
        <v>2.3E-6</v>
      </c>
      <c r="F26">
        <v>1.7999999999999999E-6</v>
      </c>
      <c r="G26">
        <v>1.242E-5</v>
      </c>
      <c r="H26">
        <v>8.9700000000000005E-6</v>
      </c>
      <c r="I26">
        <v>5.4230000000000001E-5</v>
      </c>
      <c r="J26">
        <v>3.7500000000000001E-6</v>
      </c>
      <c r="K26">
        <v>2.5389999999999999E-5</v>
      </c>
      <c r="L26">
        <v>1.7649999999999999E-5</v>
      </c>
      <c r="M26">
        <v>3.5660000000000001E-5</v>
      </c>
      <c r="N26">
        <v>3.3319999999999999E-5</v>
      </c>
      <c r="O26">
        <v>6.02E-6</v>
      </c>
      <c r="P26">
        <v>6.9627000000000003E-4</v>
      </c>
      <c r="Q26">
        <v>5.8989999999999997E-4</v>
      </c>
      <c r="R26">
        <v>2.1465000000000001E-4</v>
      </c>
      <c r="S26">
        <v>2.1306999999999999E-4</v>
      </c>
    </row>
    <row r="27" spans="1:19" x14ac:dyDescent="0.35">
      <c r="A27" t="s">
        <v>310</v>
      </c>
      <c r="B27">
        <v>7.3200000000000002E-6</v>
      </c>
      <c r="C27">
        <v>1.8669999999999999E-5</v>
      </c>
      <c r="D27">
        <v>1.33E-6</v>
      </c>
      <c r="E27">
        <v>8.9999999999999999E-8</v>
      </c>
      <c r="F27">
        <v>7.9999999999999996E-7</v>
      </c>
      <c r="G27">
        <v>5.5000000000000003E-7</v>
      </c>
      <c r="H27">
        <v>8.3000000000000002E-6</v>
      </c>
      <c r="I27">
        <v>5.5000000000000003E-7</v>
      </c>
      <c r="J27">
        <v>5.6000000000000004E-7</v>
      </c>
      <c r="K27">
        <v>1.2300000000000001E-6</v>
      </c>
      <c r="L27">
        <v>4.8999999999999997E-7</v>
      </c>
      <c r="M27">
        <v>1.46E-6</v>
      </c>
      <c r="N27">
        <v>1.1000000000000001E-7</v>
      </c>
      <c r="O27">
        <v>6.0999999999999998E-7</v>
      </c>
      <c r="P27">
        <v>7.4540000000000001E-5</v>
      </c>
      <c r="Q27">
        <v>1.1366000000000001E-4</v>
      </c>
      <c r="R27">
        <v>3.5150000000000001E-5</v>
      </c>
      <c r="S27">
        <v>3.4879999999999998E-5</v>
      </c>
    </row>
    <row r="28" spans="1:19" x14ac:dyDescent="0.35">
      <c r="A28" t="s">
        <v>311</v>
      </c>
      <c r="B28">
        <v>3.5290000000000003E-5</v>
      </c>
      <c r="C28">
        <v>1.0699999999999999E-6</v>
      </c>
      <c r="D28">
        <v>1.8050000000000002E-5</v>
      </c>
      <c r="E28">
        <v>5.9999999999999997E-7</v>
      </c>
      <c r="F28">
        <v>3.7E-7</v>
      </c>
      <c r="G28">
        <v>2.3999999999999999E-6</v>
      </c>
      <c r="H28">
        <v>2.2500000000000001E-6</v>
      </c>
      <c r="I28">
        <v>1.9700000000000001E-5</v>
      </c>
      <c r="J28">
        <v>1.0699999999999999E-6</v>
      </c>
      <c r="K28">
        <v>6.5899999999999996E-6</v>
      </c>
      <c r="L28">
        <v>1.7229999999999999E-5</v>
      </c>
      <c r="M28">
        <v>6.0800000000000002E-6</v>
      </c>
      <c r="N28">
        <v>5.3399999999999997E-6</v>
      </c>
      <c r="O28">
        <v>7.9400000000000002E-6</v>
      </c>
      <c r="P28">
        <v>2.5117E-4</v>
      </c>
      <c r="Q28">
        <v>2.0566000000000001E-4</v>
      </c>
      <c r="R28">
        <v>8.1100000000000006E-5</v>
      </c>
      <c r="S28">
        <v>8.0560000000000001E-5</v>
      </c>
    </row>
    <row r="29" spans="1:19" x14ac:dyDescent="0.35">
      <c r="A29" t="s">
        <v>312</v>
      </c>
      <c r="B29">
        <v>5.9999999999999997E-7</v>
      </c>
      <c r="C29">
        <v>2.7480000000000001E-5</v>
      </c>
      <c r="D29">
        <v>2.3499999999999999E-6</v>
      </c>
      <c r="E29">
        <v>3.7E-7</v>
      </c>
      <c r="F29">
        <v>3.1E-7</v>
      </c>
      <c r="G29">
        <v>2.4600000000000002E-6</v>
      </c>
      <c r="H29">
        <v>1.22E-6</v>
      </c>
      <c r="I29">
        <v>2.5000000000000002E-6</v>
      </c>
      <c r="J29">
        <v>1.3E-6</v>
      </c>
      <c r="K29">
        <v>3.2899999999999998E-6</v>
      </c>
      <c r="L29">
        <v>8.5000000000000001E-7</v>
      </c>
      <c r="M29">
        <v>4.1400000000000002E-6</v>
      </c>
      <c r="N29">
        <v>7.8000000000000005E-7</v>
      </c>
      <c r="O29">
        <v>1.7669999999999999E-5</v>
      </c>
      <c r="P29">
        <v>2.5491000000000001E-4</v>
      </c>
      <c r="Q29">
        <v>3.7614000000000001E-4</v>
      </c>
      <c r="R29">
        <v>1.008E-4</v>
      </c>
      <c r="S29">
        <v>1.0009999999999999E-4</v>
      </c>
    </row>
    <row r="30" spans="1:19" x14ac:dyDescent="0.35">
      <c r="A30" t="s">
        <v>313</v>
      </c>
      <c r="B30">
        <v>4.9999999999999998E-7</v>
      </c>
      <c r="C30">
        <v>3.1E-7</v>
      </c>
      <c r="D30">
        <v>2.3300000000000001E-6</v>
      </c>
      <c r="E30">
        <v>1.3599999999999999E-6</v>
      </c>
      <c r="F30">
        <v>4.5999999999999999E-7</v>
      </c>
      <c r="G30">
        <v>2.6599999999999999E-6</v>
      </c>
      <c r="H30">
        <v>6.4300000000000003E-6</v>
      </c>
      <c r="I30">
        <v>1.6899999999999999E-6</v>
      </c>
      <c r="J30">
        <v>1.04E-6</v>
      </c>
      <c r="K30">
        <v>1.2809999999999999E-5</v>
      </c>
      <c r="L30">
        <v>5.3299999999999998E-6</v>
      </c>
      <c r="M30">
        <v>2.8099999999999999E-5</v>
      </c>
      <c r="N30">
        <v>1.3200000000000001E-6</v>
      </c>
      <c r="O30">
        <v>2.4499999999999998E-6</v>
      </c>
      <c r="P30">
        <v>1.5173000000000001E-4</v>
      </c>
      <c r="Q30">
        <v>1.5270999999999999E-4</v>
      </c>
      <c r="R30">
        <v>5.0710000000000001E-5</v>
      </c>
      <c r="S30">
        <v>5.0319999999999999E-5</v>
      </c>
    </row>
    <row r="31" spans="1:19" x14ac:dyDescent="0.35">
      <c r="A31" t="s">
        <v>314</v>
      </c>
      <c r="B31">
        <v>1.4899999999999999E-6</v>
      </c>
      <c r="C31">
        <v>1.3400000000000001E-6</v>
      </c>
      <c r="D31">
        <v>2.052E-5</v>
      </c>
      <c r="E31">
        <v>6.4099999999999996E-6</v>
      </c>
      <c r="F31">
        <v>4.9999999999999998E-7</v>
      </c>
      <c r="G31">
        <v>1.9740000000000001E-5</v>
      </c>
      <c r="H31">
        <v>4.176E-5</v>
      </c>
      <c r="I31">
        <v>8.8969999999999997E-5</v>
      </c>
      <c r="J31">
        <v>6.2600000000000002E-6</v>
      </c>
      <c r="K31">
        <v>1.5970000000000001E-5</v>
      </c>
      <c r="L31">
        <v>1.1270000000000001E-5</v>
      </c>
      <c r="M31">
        <v>5.0980000000000003E-5</v>
      </c>
      <c r="N31">
        <v>5.2000000000000002E-6</v>
      </c>
      <c r="O31">
        <v>1.9879999999999999E-5</v>
      </c>
      <c r="P31">
        <v>1.36641E-3</v>
      </c>
      <c r="Q31">
        <v>1.00292E-3</v>
      </c>
      <c r="R31">
        <v>3.6584999999999998E-4</v>
      </c>
      <c r="S31">
        <v>3.6347000000000001E-4</v>
      </c>
    </row>
    <row r="32" spans="1:19" x14ac:dyDescent="0.35">
      <c r="A32" t="s">
        <v>315</v>
      </c>
      <c r="B32">
        <v>4.1500000000000001E-6</v>
      </c>
      <c r="C32">
        <v>6.525E-5</v>
      </c>
      <c r="D32">
        <v>2.65E-6</v>
      </c>
      <c r="E32">
        <v>3.5999999999999999E-7</v>
      </c>
      <c r="F32">
        <v>1.4999999999999999E-7</v>
      </c>
      <c r="G32">
        <v>1.1400000000000001E-6</v>
      </c>
      <c r="H32">
        <v>7.5100000000000001E-6</v>
      </c>
      <c r="I32">
        <v>1.4899999999999999E-6</v>
      </c>
      <c r="J32">
        <v>9.5000000000000001E-7</v>
      </c>
      <c r="K32">
        <v>1.77E-6</v>
      </c>
      <c r="L32">
        <v>9.5000000000000001E-7</v>
      </c>
      <c r="M32">
        <v>2.016E-5</v>
      </c>
      <c r="N32">
        <v>1.9999999999999999E-6</v>
      </c>
      <c r="O32">
        <v>7.6000000000000003E-7</v>
      </c>
      <c r="P32">
        <v>1.5871E-4</v>
      </c>
      <c r="Q32">
        <v>2.8562999999999999E-4</v>
      </c>
      <c r="R32">
        <v>7.983E-5</v>
      </c>
      <c r="S32">
        <v>7.9330000000000001E-5</v>
      </c>
    </row>
    <row r="33" spans="1:19" x14ac:dyDescent="0.35">
      <c r="A33" t="s">
        <v>316</v>
      </c>
      <c r="B33">
        <v>6.7599999999999997E-6</v>
      </c>
      <c r="C33">
        <v>3.8199999999999998E-6</v>
      </c>
      <c r="D33">
        <v>5.8359999999999997E-5</v>
      </c>
      <c r="E33">
        <v>3.0540000000000002E-5</v>
      </c>
      <c r="F33">
        <v>2.0200000000000001E-6</v>
      </c>
      <c r="G33">
        <v>2.5130000000000002E-5</v>
      </c>
      <c r="H33">
        <v>1.715E-5</v>
      </c>
      <c r="I33">
        <v>8.7929999999999993E-5</v>
      </c>
      <c r="J33">
        <v>8.6999999999999997E-6</v>
      </c>
      <c r="K33">
        <v>4.036E-5</v>
      </c>
      <c r="L33">
        <v>4.5139999999999998E-5</v>
      </c>
      <c r="M33">
        <v>1.9027000000000001E-4</v>
      </c>
      <c r="N33">
        <v>1.9040000000000001E-5</v>
      </c>
      <c r="O33">
        <v>2.493E-5</v>
      </c>
      <c r="P33">
        <v>4.9522200000000002E-3</v>
      </c>
      <c r="Q33">
        <v>3.07814E-3</v>
      </c>
      <c r="R33">
        <v>1.13809E-3</v>
      </c>
      <c r="S33">
        <v>1.13294E-3</v>
      </c>
    </row>
    <row r="34" spans="1:19" x14ac:dyDescent="0.35">
      <c r="A34" t="s">
        <v>317</v>
      </c>
      <c r="B34">
        <v>1.7600000000000001E-5</v>
      </c>
      <c r="C34">
        <v>1.7400000000000001E-6</v>
      </c>
      <c r="D34">
        <v>1.6901000000000001E-4</v>
      </c>
      <c r="E34">
        <v>2.1999999999999999E-5</v>
      </c>
      <c r="F34">
        <v>6.4400000000000002E-6</v>
      </c>
      <c r="G34">
        <v>1.4780000000000001E-5</v>
      </c>
      <c r="H34">
        <v>1.95E-5</v>
      </c>
      <c r="I34">
        <v>1.2333999999999999E-4</v>
      </c>
      <c r="J34">
        <v>9.6800000000000005E-6</v>
      </c>
      <c r="K34">
        <v>3.0769999999999998E-5</v>
      </c>
      <c r="L34">
        <v>3.977E-5</v>
      </c>
      <c r="M34">
        <v>1.1972999999999999E-4</v>
      </c>
      <c r="N34">
        <v>2.4859999999999999E-5</v>
      </c>
      <c r="O34">
        <v>2.525E-5</v>
      </c>
      <c r="P34">
        <v>9.7015000000000003E-4</v>
      </c>
      <c r="Q34">
        <v>8.6403000000000001E-4</v>
      </c>
      <c r="R34">
        <v>3.3985999999999999E-4</v>
      </c>
      <c r="S34">
        <v>3.3740000000000002E-4</v>
      </c>
    </row>
    <row r="35" spans="1:19" x14ac:dyDescent="0.35">
      <c r="A35" t="s">
        <v>318</v>
      </c>
      <c r="B35">
        <v>2.247E-5</v>
      </c>
      <c r="C35">
        <v>5.0149999999999999E-5</v>
      </c>
      <c r="D35">
        <v>5.8599999999999998E-6</v>
      </c>
      <c r="E35">
        <v>1.6999999999999999E-7</v>
      </c>
      <c r="F35">
        <v>5.9999999999999997E-7</v>
      </c>
      <c r="G35">
        <v>3.3000000000000002E-7</v>
      </c>
      <c r="H35">
        <v>2.04E-6</v>
      </c>
      <c r="I35">
        <v>3.5999999999999999E-7</v>
      </c>
      <c r="J35">
        <v>7.6000000000000003E-7</v>
      </c>
      <c r="K35">
        <v>1.1000000000000001E-6</v>
      </c>
      <c r="L35">
        <v>8.6899999999999998E-6</v>
      </c>
      <c r="M35">
        <v>3.72E-6</v>
      </c>
      <c r="N35">
        <v>1.46E-6</v>
      </c>
      <c r="O35">
        <v>5.0999999999999999E-7</v>
      </c>
      <c r="P35">
        <v>8.9409999999999999E-5</v>
      </c>
      <c r="Q35">
        <v>9.8460000000000003E-5</v>
      </c>
      <c r="R35">
        <v>4.159E-5</v>
      </c>
      <c r="S35">
        <v>4.138E-5</v>
      </c>
    </row>
    <row r="36" spans="1:19" x14ac:dyDescent="0.35">
      <c r="A36" t="s">
        <v>319</v>
      </c>
      <c r="B36">
        <v>1.256E-5</v>
      </c>
      <c r="C36">
        <v>1.7070000000000001E-5</v>
      </c>
      <c r="D36">
        <v>7.0469999999999994E-5</v>
      </c>
      <c r="E36">
        <v>5.0000000000000004E-6</v>
      </c>
      <c r="F36">
        <v>3.1700000000000001E-6</v>
      </c>
      <c r="G36">
        <v>2.1880000000000001E-5</v>
      </c>
      <c r="H36">
        <v>7.9579999999999994E-5</v>
      </c>
      <c r="I36">
        <v>8.9549999999999995E-5</v>
      </c>
      <c r="J36">
        <v>1.3349999999999999E-5</v>
      </c>
      <c r="K36">
        <v>1.2616999999999999E-4</v>
      </c>
      <c r="L36">
        <v>5.304E-5</v>
      </c>
      <c r="M36">
        <v>7.9519999999999998E-5</v>
      </c>
      <c r="N36">
        <v>9.0849999999999999E-5</v>
      </c>
      <c r="O36">
        <v>1.77E-5</v>
      </c>
      <c r="P36">
        <v>1.3930100000000001E-3</v>
      </c>
      <c r="Q36">
        <v>1.08837E-3</v>
      </c>
      <c r="R36">
        <v>4.3464000000000003E-4</v>
      </c>
      <c r="S36">
        <v>4.3165E-4</v>
      </c>
    </row>
    <row r="37" spans="1:19" x14ac:dyDescent="0.35">
      <c r="A37" t="s">
        <v>320</v>
      </c>
      <c r="B37">
        <v>1.133E-5</v>
      </c>
      <c r="C37">
        <v>1.5215000000000001E-4</v>
      </c>
      <c r="D37">
        <v>1.083E-5</v>
      </c>
      <c r="E37">
        <v>9.5999999999999991E-7</v>
      </c>
      <c r="F37">
        <v>8.4E-7</v>
      </c>
      <c r="G37">
        <v>4.5700000000000003E-6</v>
      </c>
      <c r="H37">
        <v>3.0519999999999999E-5</v>
      </c>
      <c r="I37">
        <v>6.0100000000000001E-6</v>
      </c>
      <c r="J37">
        <v>3.6899999999999998E-6</v>
      </c>
      <c r="K37">
        <v>2.3439999999999999E-5</v>
      </c>
      <c r="L37">
        <v>2.906E-5</v>
      </c>
      <c r="M37">
        <v>1.062E-5</v>
      </c>
      <c r="N37">
        <v>6.2999999999999998E-6</v>
      </c>
      <c r="O37">
        <v>2.7700000000000002E-6</v>
      </c>
      <c r="P37">
        <v>3.3183000000000003E-4</v>
      </c>
      <c r="Q37">
        <v>4.0446999999999998E-4</v>
      </c>
      <c r="R37">
        <v>1.4545000000000001E-4</v>
      </c>
      <c r="S37">
        <v>1.4448E-4</v>
      </c>
    </row>
    <row r="38" spans="1:19" x14ac:dyDescent="0.35">
      <c r="A38" t="s">
        <v>321</v>
      </c>
      <c r="B38">
        <v>1.0679999999999999E-5</v>
      </c>
      <c r="C38">
        <v>8.4E-7</v>
      </c>
      <c r="D38">
        <v>1.2109999999999999E-5</v>
      </c>
      <c r="E38">
        <v>1.2899999999999999E-6</v>
      </c>
      <c r="F38">
        <v>8.0700000000000007E-6</v>
      </c>
      <c r="G38">
        <v>8.5900000000000008E-6</v>
      </c>
      <c r="H38">
        <v>1.8700000000000001E-6</v>
      </c>
      <c r="I38">
        <v>2.34E-6</v>
      </c>
      <c r="J38">
        <v>2.2299999999999998E-6</v>
      </c>
      <c r="K38">
        <v>1.4919999999999999E-5</v>
      </c>
      <c r="L38">
        <v>6.63E-6</v>
      </c>
      <c r="M38">
        <v>4.2055E-4</v>
      </c>
      <c r="N38">
        <v>4.0099999999999997E-6</v>
      </c>
      <c r="O38">
        <v>5.57E-6</v>
      </c>
      <c r="P38">
        <v>3.5833000000000002E-4</v>
      </c>
      <c r="Q38">
        <v>4.1857999999999999E-4</v>
      </c>
      <c r="R38">
        <v>1.5631999999999999E-4</v>
      </c>
      <c r="S38">
        <v>1.5533999999999999E-4</v>
      </c>
    </row>
    <row r="39" spans="1:19" x14ac:dyDescent="0.35">
      <c r="A39" t="s">
        <v>322</v>
      </c>
      <c r="B39">
        <v>9.7699999999999996E-6</v>
      </c>
      <c r="C39">
        <v>7.2550000000000002E-5</v>
      </c>
      <c r="D39">
        <v>4.197E-5</v>
      </c>
      <c r="E39">
        <v>5.6099999999999997E-6</v>
      </c>
      <c r="F39">
        <v>5.1399999999999999E-6</v>
      </c>
      <c r="G39">
        <v>3.735E-5</v>
      </c>
      <c r="H39">
        <v>3.8120000000000001E-5</v>
      </c>
      <c r="I39">
        <v>7.6210000000000004E-5</v>
      </c>
      <c r="J39">
        <v>1.118E-5</v>
      </c>
      <c r="K39">
        <v>8.8759999999999997E-5</v>
      </c>
      <c r="L39">
        <v>3.5889999999999997E-5</v>
      </c>
      <c r="M39">
        <v>7.9179999999999997E-5</v>
      </c>
      <c r="N39">
        <v>2.7520000000000001E-5</v>
      </c>
      <c r="O39">
        <v>2.6169999999999998E-5</v>
      </c>
      <c r="P39">
        <v>1.62061E-3</v>
      </c>
      <c r="Q39">
        <v>1.27911E-3</v>
      </c>
      <c r="R39">
        <v>4.7939E-4</v>
      </c>
      <c r="S39">
        <v>4.7604E-4</v>
      </c>
    </row>
    <row r="40" spans="1:19" x14ac:dyDescent="0.35">
      <c r="A40" t="s">
        <v>323</v>
      </c>
      <c r="B40">
        <v>2.2000000000000001E-7</v>
      </c>
      <c r="C40">
        <v>9.9999999999999995E-8</v>
      </c>
      <c r="D40">
        <v>1.11E-6</v>
      </c>
      <c r="E40">
        <v>9.9000000000000005E-7</v>
      </c>
      <c r="F40">
        <v>1.8E-7</v>
      </c>
      <c r="G40">
        <v>1.9099999999999999E-6</v>
      </c>
      <c r="H40">
        <v>1.88E-6</v>
      </c>
      <c r="I40">
        <v>2.5299999999999999E-6</v>
      </c>
      <c r="J40">
        <v>2.6E-7</v>
      </c>
      <c r="K40">
        <v>5.6200000000000004E-6</v>
      </c>
      <c r="L40">
        <v>1.4699999999999999E-6</v>
      </c>
      <c r="M40">
        <v>6.4799999999999998E-6</v>
      </c>
      <c r="N40">
        <v>2.5399999999999998E-6</v>
      </c>
      <c r="O40">
        <v>4.1400000000000002E-6</v>
      </c>
      <c r="P40">
        <v>1.059E-4</v>
      </c>
      <c r="Q40">
        <v>1.3415000000000001E-4</v>
      </c>
      <c r="R40">
        <v>3.8179999999999997E-5</v>
      </c>
      <c r="S40">
        <v>3.7889999999999998E-5</v>
      </c>
    </row>
    <row r="41" spans="1:19" x14ac:dyDescent="0.35">
      <c r="A41" t="s">
        <v>324</v>
      </c>
      <c r="B41">
        <v>3.1599999999999998E-6</v>
      </c>
      <c r="C41">
        <v>9.0999999999999997E-7</v>
      </c>
      <c r="D41">
        <v>1.1260000000000001E-5</v>
      </c>
      <c r="E41">
        <v>1.402E-5</v>
      </c>
      <c r="F41">
        <v>3.1200000000000002E-6</v>
      </c>
      <c r="G41">
        <v>1.502E-5</v>
      </c>
      <c r="H41">
        <v>1.0190000000000001E-5</v>
      </c>
      <c r="I41">
        <v>2.2310000000000002E-5</v>
      </c>
      <c r="J41">
        <v>4.0400000000000003E-6</v>
      </c>
      <c r="K41">
        <v>2.5409999999999999E-5</v>
      </c>
      <c r="L41">
        <v>2.1440000000000001E-5</v>
      </c>
      <c r="M41">
        <v>3.7740000000000001E-5</v>
      </c>
      <c r="N41">
        <v>3.2129999999999999E-5</v>
      </c>
      <c r="O41">
        <v>6.4300000000000003E-6</v>
      </c>
      <c r="P41">
        <v>3.1380999999999998E-4</v>
      </c>
      <c r="Q41">
        <v>3.4380000000000001E-4</v>
      </c>
      <c r="R41">
        <v>1.2138000000000001E-4</v>
      </c>
      <c r="S41">
        <v>1.2022E-4</v>
      </c>
    </row>
    <row r="42" spans="1:19" x14ac:dyDescent="0.35">
      <c r="A42" t="s">
        <v>325</v>
      </c>
      <c r="B42">
        <v>2.194E-5</v>
      </c>
      <c r="C42">
        <v>9.5000000000000001E-7</v>
      </c>
      <c r="D42">
        <v>2.7700000000000002E-6</v>
      </c>
      <c r="E42">
        <v>2.8000000000000002E-7</v>
      </c>
      <c r="F42">
        <v>5.7999999999999995E-7</v>
      </c>
      <c r="G42">
        <v>9.7999999999999993E-7</v>
      </c>
      <c r="H42">
        <v>5.2E-7</v>
      </c>
      <c r="I42">
        <v>1.26E-6</v>
      </c>
      <c r="J42">
        <v>1.3E-6</v>
      </c>
      <c r="K42">
        <v>2.8700000000000001E-6</v>
      </c>
      <c r="L42">
        <v>6.1099999999999999E-6</v>
      </c>
      <c r="M42">
        <v>4.25E-6</v>
      </c>
      <c r="N42">
        <v>1.4300000000000001E-6</v>
      </c>
      <c r="O42">
        <v>6.5100000000000004E-6</v>
      </c>
      <c r="P42">
        <v>1.0028E-4</v>
      </c>
      <c r="Q42">
        <v>8.8070000000000002E-5</v>
      </c>
      <c r="R42">
        <v>3.383E-5</v>
      </c>
      <c r="S42">
        <v>3.3590000000000002E-5</v>
      </c>
    </row>
    <row r="43" spans="1:19" x14ac:dyDescent="0.35">
      <c r="A43" t="s">
        <v>326</v>
      </c>
      <c r="B43">
        <v>4.4299999999999999E-6</v>
      </c>
      <c r="C43">
        <v>3.6399999999999999E-6</v>
      </c>
      <c r="D43">
        <v>4.0299999999999997E-5</v>
      </c>
      <c r="E43">
        <v>5.9699999999999996E-6</v>
      </c>
      <c r="F43">
        <v>2.7800000000000001E-6</v>
      </c>
      <c r="G43">
        <v>2.1840000000000001E-5</v>
      </c>
      <c r="H43">
        <v>1.237E-5</v>
      </c>
      <c r="I43">
        <v>3.3059999999999999E-5</v>
      </c>
      <c r="J43">
        <v>5.49E-6</v>
      </c>
      <c r="K43">
        <v>3.383E-5</v>
      </c>
      <c r="L43">
        <v>2.1330000000000001E-5</v>
      </c>
      <c r="M43">
        <v>4.0000000000000003E-5</v>
      </c>
      <c r="N43">
        <v>1.0464E-4</v>
      </c>
      <c r="O43">
        <v>1.473E-5</v>
      </c>
      <c r="P43">
        <v>6.4727999999999997E-4</v>
      </c>
      <c r="Q43">
        <v>5.5509000000000005E-4</v>
      </c>
      <c r="R43">
        <v>2.1274999999999999E-4</v>
      </c>
      <c r="S43">
        <v>2.1115000000000001E-4</v>
      </c>
    </row>
    <row r="44" spans="1:19" x14ac:dyDescent="0.35">
      <c r="A44" t="s">
        <v>327</v>
      </c>
      <c r="B44">
        <v>2.0590000000000001E-5</v>
      </c>
      <c r="C44">
        <v>9.5887999999999995E-4</v>
      </c>
      <c r="D44">
        <v>4.6980000000000001E-5</v>
      </c>
      <c r="E44">
        <v>7.08E-6</v>
      </c>
      <c r="F44">
        <v>5.93E-6</v>
      </c>
      <c r="G44">
        <v>1.8309999999999999E-5</v>
      </c>
      <c r="H44">
        <v>2.4031000000000001E-4</v>
      </c>
      <c r="I44">
        <v>2.6228999999999998E-4</v>
      </c>
      <c r="J44">
        <v>1.8989999999999999E-5</v>
      </c>
      <c r="K44">
        <v>1.0818E-4</v>
      </c>
      <c r="L44">
        <v>1.2213E-4</v>
      </c>
      <c r="M44">
        <v>3.0758000000000001E-4</v>
      </c>
      <c r="N44">
        <v>1.0064999999999999E-4</v>
      </c>
      <c r="O44">
        <v>2.1719999999999999E-5</v>
      </c>
      <c r="P44">
        <v>3.0416800000000002E-3</v>
      </c>
      <c r="Q44">
        <v>2.3369699999999998E-3</v>
      </c>
      <c r="R44">
        <v>1.0031599999999999E-3</v>
      </c>
      <c r="S44">
        <v>9.9646000000000001E-4</v>
      </c>
    </row>
    <row r="45" spans="1:19" x14ac:dyDescent="0.35">
      <c r="A45" t="s">
        <v>328</v>
      </c>
      <c r="B45">
        <v>1.75E-6</v>
      </c>
      <c r="C45">
        <v>2.3370000000000002E-5</v>
      </c>
      <c r="D45">
        <v>6.5799999999999997E-6</v>
      </c>
      <c r="E45">
        <v>5.8999999999999996E-7</v>
      </c>
      <c r="F45">
        <v>3.3999999999999997E-7</v>
      </c>
      <c r="G45">
        <v>6.5200000000000003E-6</v>
      </c>
      <c r="H45">
        <v>6.6200000000000001E-6</v>
      </c>
      <c r="I45">
        <v>1.171E-5</v>
      </c>
      <c r="J45">
        <v>3.6500000000000002E-6</v>
      </c>
      <c r="K45">
        <v>1.9510000000000001E-5</v>
      </c>
      <c r="L45">
        <v>3.5200000000000002E-6</v>
      </c>
      <c r="M45">
        <v>2.0639999999999999E-5</v>
      </c>
      <c r="N45">
        <v>1.1770000000000001E-5</v>
      </c>
      <c r="O45">
        <v>1.5109999999999999E-5</v>
      </c>
      <c r="P45">
        <v>3.0026E-4</v>
      </c>
      <c r="Q45">
        <v>2.7574000000000001E-4</v>
      </c>
      <c r="R45">
        <v>9.9229999999999997E-5</v>
      </c>
      <c r="S45">
        <v>9.8490000000000001E-5</v>
      </c>
    </row>
    <row r="46" spans="1:19" x14ac:dyDescent="0.35">
      <c r="A46" t="s">
        <v>329</v>
      </c>
      <c r="B46">
        <v>1.04E-6</v>
      </c>
      <c r="C46">
        <v>8.5000000000000001E-7</v>
      </c>
      <c r="D46">
        <v>2.2699999999999999E-6</v>
      </c>
      <c r="E46">
        <v>2.4999999999999999E-7</v>
      </c>
      <c r="F46">
        <v>5.5000000000000003E-7</v>
      </c>
      <c r="G46">
        <v>1.02E-6</v>
      </c>
      <c r="H46">
        <v>8.6000000000000002E-7</v>
      </c>
      <c r="I46">
        <v>8.2999999999999999E-7</v>
      </c>
      <c r="J46">
        <v>5.9999999999999997E-7</v>
      </c>
      <c r="K46">
        <v>1.81E-6</v>
      </c>
      <c r="L46">
        <v>1.84E-6</v>
      </c>
      <c r="M46">
        <v>1.98E-5</v>
      </c>
      <c r="N46">
        <v>8.8999999999999995E-7</v>
      </c>
      <c r="O46">
        <v>1.13E-6</v>
      </c>
      <c r="P46">
        <v>4.689E-5</v>
      </c>
      <c r="Q46">
        <v>7.0679999999999994E-5</v>
      </c>
      <c r="R46">
        <v>2.1080000000000001E-5</v>
      </c>
      <c r="S46">
        <v>2.09E-5</v>
      </c>
    </row>
    <row r="47" spans="1:19" x14ac:dyDescent="0.35">
      <c r="A47" t="s">
        <v>330</v>
      </c>
      <c r="B47">
        <v>5.22E-6</v>
      </c>
      <c r="C47">
        <v>1.137E-5</v>
      </c>
      <c r="D47">
        <v>1.138E-4</v>
      </c>
      <c r="E47">
        <v>4.6999999999999999E-6</v>
      </c>
      <c r="F47">
        <v>4.6099999999999999E-6</v>
      </c>
      <c r="G47">
        <v>1.1620000000000001E-5</v>
      </c>
      <c r="H47">
        <v>1.0730000000000001E-5</v>
      </c>
      <c r="I47">
        <v>3.7700000000000002E-5</v>
      </c>
      <c r="J47">
        <v>4.07E-6</v>
      </c>
      <c r="K47">
        <v>2.035E-5</v>
      </c>
      <c r="L47">
        <v>1.3349999999999999E-5</v>
      </c>
      <c r="M47">
        <v>3.8269999999999998E-5</v>
      </c>
      <c r="N47">
        <v>3.5330000000000002E-5</v>
      </c>
      <c r="O47">
        <v>6.1700000000000002E-6</v>
      </c>
      <c r="P47">
        <v>1.22167E-3</v>
      </c>
      <c r="Q47">
        <v>1.17939E-3</v>
      </c>
      <c r="R47">
        <v>3.8244E-4</v>
      </c>
      <c r="S47">
        <v>3.8015999999999999E-4</v>
      </c>
    </row>
    <row r="48" spans="1:19" x14ac:dyDescent="0.35">
      <c r="A48" t="s">
        <v>331</v>
      </c>
      <c r="B48">
        <v>1.7640000000000001E-5</v>
      </c>
      <c r="C48">
        <v>1.5099999999999999E-6</v>
      </c>
      <c r="D48">
        <v>1.8640000000000001E-5</v>
      </c>
      <c r="E48">
        <v>3.3900000000000002E-6</v>
      </c>
      <c r="F48">
        <v>5.4099999999999999E-6</v>
      </c>
      <c r="G48">
        <v>8.7299999999999994E-6</v>
      </c>
      <c r="H48">
        <v>2.7929999999999999E-5</v>
      </c>
      <c r="I48">
        <v>1.1029999999999999E-5</v>
      </c>
      <c r="J48">
        <v>4.7899999999999999E-6</v>
      </c>
      <c r="K48">
        <v>1.878E-5</v>
      </c>
      <c r="L48">
        <v>1.491E-5</v>
      </c>
      <c r="M48">
        <v>6.2680000000000003E-5</v>
      </c>
      <c r="N48">
        <v>2.1018999999999999E-4</v>
      </c>
      <c r="O48">
        <v>6.7599999999999997E-6</v>
      </c>
      <c r="P48">
        <v>1.0264E-3</v>
      </c>
      <c r="Q48">
        <v>8.4944999999999997E-4</v>
      </c>
      <c r="R48">
        <v>3.1341000000000002E-4</v>
      </c>
      <c r="S48">
        <v>3.1157999999999999E-4</v>
      </c>
    </row>
    <row r="49" spans="1:19" x14ac:dyDescent="0.35">
      <c r="A49" t="s">
        <v>332</v>
      </c>
      <c r="B49">
        <v>7.6000000000000003E-7</v>
      </c>
      <c r="C49">
        <v>4.0049999999999998E-5</v>
      </c>
      <c r="D49">
        <v>1.95E-6</v>
      </c>
      <c r="E49">
        <v>1.3E-7</v>
      </c>
      <c r="F49">
        <v>1.9300000000000002E-6</v>
      </c>
      <c r="G49">
        <v>1.6199999999999999E-6</v>
      </c>
      <c r="H49">
        <v>6.8000000000000001E-6</v>
      </c>
      <c r="I49">
        <v>1.605E-5</v>
      </c>
      <c r="J49">
        <v>1.4899999999999999E-6</v>
      </c>
      <c r="K49">
        <v>1.0149999999999999E-5</v>
      </c>
      <c r="L49">
        <v>1.3999999999999999E-6</v>
      </c>
      <c r="M49">
        <v>2.08E-6</v>
      </c>
      <c r="N49">
        <v>6.1E-6</v>
      </c>
      <c r="O49">
        <v>1.1599999999999999E-6</v>
      </c>
      <c r="P49">
        <v>1.13E-4</v>
      </c>
      <c r="Q49">
        <v>1.8174E-4</v>
      </c>
      <c r="R49">
        <v>5.8239999999999998E-5</v>
      </c>
      <c r="S49">
        <v>5.7809999999999997E-5</v>
      </c>
    </row>
    <row r="50" spans="1:19" x14ac:dyDescent="0.35">
      <c r="A50" t="s">
        <v>333</v>
      </c>
      <c r="B50">
        <v>1.747E-5</v>
      </c>
      <c r="C50">
        <v>2.3800000000000001E-6</v>
      </c>
      <c r="D50">
        <v>4.3479999999999997E-5</v>
      </c>
      <c r="E50">
        <v>3.8500000000000004E-6</v>
      </c>
      <c r="F50">
        <v>5.75E-6</v>
      </c>
      <c r="G50">
        <v>4.8010000000000003E-5</v>
      </c>
      <c r="H50">
        <v>1.206E-5</v>
      </c>
      <c r="I50">
        <v>3.4090000000000001E-5</v>
      </c>
      <c r="J50">
        <v>7.1500000000000002E-6</v>
      </c>
      <c r="K50">
        <v>6.5199999999999999E-5</v>
      </c>
      <c r="L50">
        <v>6.8209999999999999E-5</v>
      </c>
      <c r="M50">
        <v>6.444E-5</v>
      </c>
      <c r="N50">
        <v>2.4490000000000001E-5</v>
      </c>
      <c r="O50">
        <v>1.4929999999999999E-5</v>
      </c>
      <c r="P50">
        <v>5.7377999999999997E-4</v>
      </c>
      <c r="Q50">
        <v>5.5612999999999995E-4</v>
      </c>
      <c r="R50">
        <v>2.1059E-4</v>
      </c>
      <c r="S50">
        <v>2.0898999999999999E-4</v>
      </c>
    </row>
    <row r="51" spans="1:19" x14ac:dyDescent="0.35">
      <c r="A51" t="s">
        <v>334</v>
      </c>
      <c r="B51">
        <v>1.5E-6</v>
      </c>
      <c r="C51">
        <v>7.9530000000000006E-5</v>
      </c>
      <c r="D51">
        <v>4.2E-7</v>
      </c>
      <c r="E51">
        <v>8.9999999999999999E-8</v>
      </c>
      <c r="F51">
        <v>5.9999999999999995E-8</v>
      </c>
      <c r="G51">
        <v>2.1E-7</v>
      </c>
      <c r="H51">
        <v>6.5100000000000004E-6</v>
      </c>
      <c r="I51">
        <v>2.9799999999999998E-6</v>
      </c>
      <c r="J51">
        <v>3.8000000000000001E-7</v>
      </c>
      <c r="K51">
        <v>1.5E-6</v>
      </c>
      <c r="L51">
        <v>3.5999999999999999E-7</v>
      </c>
      <c r="M51">
        <v>1.0300000000000001E-6</v>
      </c>
      <c r="N51">
        <v>2.1E-7</v>
      </c>
      <c r="O51">
        <v>7.0000000000000005E-8</v>
      </c>
      <c r="P51">
        <v>5.3430000000000002E-5</v>
      </c>
      <c r="Q51">
        <v>8.3460000000000004E-5</v>
      </c>
      <c r="R51">
        <v>3.3149999999999999E-5</v>
      </c>
      <c r="S51">
        <v>3.2979999999999999E-5</v>
      </c>
    </row>
    <row r="52" spans="1:19" x14ac:dyDescent="0.35">
      <c r="A52" t="s">
        <v>165</v>
      </c>
      <c r="B52">
        <v>7.2875000000000001E-4</v>
      </c>
      <c r="C52">
        <v>4.549E-4</v>
      </c>
      <c r="D52">
        <v>1.6100299999999999E-3</v>
      </c>
      <c r="E52">
        <v>5.4874999999999998E-4</v>
      </c>
      <c r="F52">
        <v>1.8136000000000001E-4</v>
      </c>
      <c r="G52">
        <v>5.7598999999999997E-4</v>
      </c>
      <c r="H52">
        <v>1.13795E-3</v>
      </c>
      <c r="I52">
        <v>1.2472099999999999E-3</v>
      </c>
      <c r="J52">
        <v>4.9700000000000005E-4</v>
      </c>
      <c r="K52">
        <v>2.0605100000000002E-3</v>
      </c>
      <c r="L52">
        <v>1.6901399999999999E-3</v>
      </c>
      <c r="M52">
        <v>1.9401500000000001E-3</v>
      </c>
      <c r="N52">
        <v>1.19596E-3</v>
      </c>
      <c r="O52">
        <v>5.8414000000000003E-4</v>
      </c>
      <c r="P52">
        <v>3.1643009999999999E-2</v>
      </c>
      <c r="Q52">
        <v>2.743046E-2</v>
      </c>
      <c r="R52">
        <v>9.4080899999999992E-3</v>
      </c>
      <c r="S52">
        <v>9.3942899999999996E-3</v>
      </c>
    </row>
    <row r="53" spans="1:19" x14ac:dyDescent="0.35">
      <c r="A53" t="s">
        <v>166</v>
      </c>
      <c r="B53">
        <v>3.9595E-4</v>
      </c>
      <c r="C53">
        <v>3.4752999999999997E-4</v>
      </c>
      <c r="D53">
        <v>3.4025E-4</v>
      </c>
      <c r="E53">
        <v>1.2898E-4</v>
      </c>
      <c r="F53">
        <v>1.7940000000000001E-5</v>
      </c>
      <c r="G53">
        <v>6.9170000000000004E-5</v>
      </c>
      <c r="H53">
        <v>1.5181999999999999E-4</v>
      </c>
      <c r="I53">
        <v>1.4541000000000001E-4</v>
      </c>
      <c r="J53">
        <v>5.8900000000000002E-5</v>
      </c>
      <c r="K53">
        <v>1.6335000000000001E-4</v>
      </c>
      <c r="L53">
        <v>1.2256999999999999E-4</v>
      </c>
      <c r="M53">
        <v>1.526E-4</v>
      </c>
      <c r="N53">
        <v>2.1425E-4</v>
      </c>
      <c r="O53">
        <v>1.1027999999999999E-4</v>
      </c>
      <c r="P53">
        <v>4.7844699999999999E-3</v>
      </c>
      <c r="Q53">
        <v>4.23208E-3</v>
      </c>
      <c r="R53">
        <v>1.1143100000000001E-3</v>
      </c>
      <c r="S53">
        <v>1.1066299999999999E-3</v>
      </c>
    </row>
    <row r="54" spans="1:19" x14ac:dyDescent="0.35">
      <c r="A54" t="s">
        <v>88</v>
      </c>
      <c r="B54">
        <v>4.583E-5</v>
      </c>
      <c r="C54">
        <v>1.4014999999999999E-4</v>
      </c>
      <c r="D54">
        <v>5.0470000000000003E-5</v>
      </c>
      <c r="E54">
        <v>8.4800000000000001E-6</v>
      </c>
      <c r="F54">
        <v>9.1400000000000006E-6</v>
      </c>
      <c r="G54">
        <v>3.5009999999999999E-5</v>
      </c>
      <c r="H54">
        <v>6.1509999999999999E-5</v>
      </c>
      <c r="I54">
        <v>3.519E-5</v>
      </c>
      <c r="J54">
        <v>1.419E-5</v>
      </c>
      <c r="K54">
        <v>6.9449999999999994E-5</v>
      </c>
      <c r="L54">
        <v>4.0729999999999998E-5</v>
      </c>
      <c r="M54">
        <v>9.8469999999999997E-5</v>
      </c>
      <c r="N54">
        <v>3.3670000000000001E-5</v>
      </c>
      <c r="O54">
        <v>5.321E-5</v>
      </c>
      <c r="P54">
        <v>3.9521499999999998E-3</v>
      </c>
      <c r="Q54">
        <v>3.3902699999999999E-3</v>
      </c>
      <c r="R54">
        <v>1.0501E-3</v>
      </c>
      <c r="S54">
        <v>1.04582E-3</v>
      </c>
    </row>
    <row r="55" spans="1:19" x14ac:dyDescent="0.35">
      <c r="A55" t="s">
        <v>149</v>
      </c>
      <c r="B55">
        <v>1.5321600000000001E-3</v>
      </c>
      <c r="C55">
        <v>1.1184299999999999E-3</v>
      </c>
      <c r="D55">
        <v>8.1683000000000005E-4</v>
      </c>
      <c r="E55">
        <v>6.9046999999999999E-4</v>
      </c>
      <c r="F55">
        <v>1.2968999999999999E-4</v>
      </c>
      <c r="G55">
        <v>1.3557E-4</v>
      </c>
      <c r="H55">
        <v>6.5244000000000001E-4</v>
      </c>
      <c r="I55">
        <v>5.2464999999999999E-4</v>
      </c>
      <c r="J55">
        <v>4.8537999999999999E-4</v>
      </c>
      <c r="K55">
        <v>1.3052000000000001E-3</v>
      </c>
      <c r="L55">
        <v>1.0249300000000001E-3</v>
      </c>
      <c r="M55">
        <v>1.69502E-3</v>
      </c>
      <c r="N55">
        <v>8.7451E-4</v>
      </c>
      <c r="O55">
        <v>8.6009999999999998E-5</v>
      </c>
      <c r="P55">
        <v>7.9421000000000005E-3</v>
      </c>
      <c r="Q55">
        <v>1.2833300000000001E-2</v>
      </c>
      <c r="R55">
        <v>3.3888E-3</v>
      </c>
      <c r="S55">
        <v>3.3765800000000001E-3</v>
      </c>
    </row>
    <row r="56" spans="1:19" x14ac:dyDescent="0.35">
      <c r="A56" t="s">
        <v>167</v>
      </c>
      <c r="B56">
        <v>6.3918999999999998E-4</v>
      </c>
      <c r="C56">
        <v>1.7534000000000001E-4</v>
      </c>
      <c r="D56">
        <v>1.4682000000000001E-4</v>
      </c>
      <c r="E56">
        <v>1.6498000000000001E-4</v>
      </c>
      <c r="F56">
        <v>1.4080000000000001E-5</v>
      </c>
      <c r="G56">
        <v>2.387E-5</v>
      </c>
      <c r="H56">
        <v>1.2499000000000001E-4</v>
      </c>
      <c r="I56">
        <v>9.4840000000000007E-5</v>
      </c>
      <c r="J56">
        <v>4.9719999999999998E-5</v>
      </c>
      <c r="K56">
        <v>1.4289000000000001E-4</v>
      </c>
      <c r="L56">
        <v>8.4909999999999998E-5</v>
      </c>
      <c r="M56">
        <v>1.1742E-4</v>
      </c>
      <c r="N56">
        <v>6.6099999999999994E-5</v>
      </c>
      <c r="O56">
        <v>6.3390000000000001E-5</v>
      </c>
      <c r="P56">
        <v>2.1758699999999999E-3</v>
      </c>
      <c r="Q56">
        <v>3.0773599999999999E-3</v>
      </c>
      <c r="R56">
        <v>5.2541000000000003E-4</v>
      </c>
      <c r="S56">
        <v>5.2019000000000002E-4</v>
      </c>
    </row>
    <row r="57" spans="1:19" x14ac:dyDescent="0.35">
      <c r="A57" t="s">
        <v>168</v>
      </c>
      <c r="B57">
        <v>1.6336000000000001E-4</v>
      </c>
      <c r="C57">
        <v>1.5542999999999999E-4</v>
      </c>
      <c r="D57">
        <v>6.9651999999999995E-4</v>
      </c>
      <c r="E57">
        <v>1.8421999999999999E-4</v>
      </c>
      <c r="F57">
        <v>4.6440000000000003E-5</v>
      </c>
      <c r="G57">
        <v>5.4911000000000001E-4</v>
      </c>
      <c r="H57">
        <v>7.4067999999999996E-4</v>
      </c>
      <c r="I57">
        <v>4.5157999999999998E-4</v>
      </c>
      <c r="J57">
        <v>2.5392999999999998E-4</v>
      </c>
      <c r="K57">
        <v>1.1461500000000001E-3</v>
      </c>
      <c r="L57">
        <v>1.1197799999999999E-3</v>
      </c>
      <c r="M57">
        <v>2.1608700000000001E-3</v>
      </c>
      <c r="N57">
        <v>1.0221500000000001E-3</v>
      </c>
      <c r="O57">
        <v>1.4308999999999999E-4</v>
      </c>
      <c r="P57">
        <v>2.2048640000000001E-2</v>
      </c>
      <c r="Q57">
        <v>2.7895300000000001E-2</v>
      </c>
      <c r="R57">
        <v>8.8195200000000008E-3</v>
      </c>
      <c r="S57">
        <v>8.8046700000000006E-3</v>
      </c>
    </row>
    <row r="58" spans="1:19" x14ac:dyDescent="0.35">
      <c r="A58" t="s">
        <v>169</v>
      </c>
      <c r="B58">
        <v>2.0440000000000001E-5</v>
      </c>
      <c r="C58">
        <v>6.3500000000000002E-6</v>
      </c>
      <c r="D58">
        <v>4.5519999999999998E-5</v>
      </c>
      <c r="E58">
        <v>8.9279999999999999E-5</v>
      </c>
      <c r="F58">
        <v>3.9999999999999998E-6</v>
      </c>
      <c r="G58">
        <v>4.6260000000000001E-5</v>
      </c>
      <c r="H58">
        <v>1.2661000000000001E-4</v>
      </c>
      <c r="I58">
        <v>2.0159999999999999E-4</v>
      </c>
      <c r="J58">
        <v>1.225E-5</v>
      </c>
      <c r="K58">
        <v>2.028E-4</v>
      </c>
      <c r="L58">
        <v>2.1294E-4</v>
      </c>
      <c r="M58">
        <v>7.6625E-4</v>
      </c>
      <c r="N58">
        <v>2.7795000000000001E-4</v>
      </c>
      <c r="O58">
        <v>2.3519999999999998E-5</v>
      </c>
      <c r="P58">
        <v>1.8494900000000001E-3</v>
      </c>
      <c r="Q58">
        <v>1.62645E-3</v>
      </c>
      <c r="R58">
        <v>6.0957999999999997E-4</v>
      </c>
      <c r="S58">
        <v>6.0300999999999996E-4</v>
      </c>
    </row>
    <row r="59" spans="1:19" x14ac:dyDescent="0.35">
      <c r="A59" t="s">
        <v>89</v>
      </c>
      <c r="B59">
        <v>2.0639999999999999E-5</v>
      </c>
      <c r="C59">
        <v>5.8279999999999998E-5</v>
      </c>
      <c r="D59">
        <v>4.9610000000000001E-5</v>
      </c>
      <c r="E59">
        <v>1.3560000000000001E-5</v>
      </c>
      <c r="F59">
        <v>1.0100000000000001E-6</v>
      </c>
      <c r="G59">
        <v>5.5400000000000003E-6</v>
      </c>
      <c r="H59">
        <v>1.8580000000000002E-5</v>
      </c>
      <c r="I59">
        <v>3.561E-5</v>
      </c>
      <c r="J59">
        <v>1.272E-5</v>
      </c>
      <c r="K59">
        <v>2.266E-5</v>
      </c>
      <c r="L59">
        <v>2.4430000000000002E-5</v>
      </c>
      <c r="M59">
        <v>6.8399999999999996E-5</v>
      </c>
      <c r="N59">
        <v>3.9740000000000002E-5</v>
      </c>
      <c r="O59">
        <v>1.6120000000000002E-5</v>
      </c>
      <c r="P59">
        <v>1.5721400000000001E-3</v>
      </c>
      <c r="Q59">
        <v>7.6900000000000004E-4</v>
      </c>
      <c r="R59">
        <v>2.5850999999999999E-4</v>
      </c>
      <c r="S59">
        <v>2.5595000000000001E-4</v>
      </c>
    </row>
    <row r="60" spans="1:19" x14ac:dyDescent="0.35">
      <c r="A60" t="s">
        <v>170</v>
      </c>
      <c r="B60">
        <v>1.6101799999999999E-3</v>
      </c>
      <c r="C60">
        <v>6.6182999999999997E-3</v>
      </c>
      <c r="D60">
        <v>7.9354999999999996E-4</v>
      </c>
      <c r="E60">
        <v>5.5676E-4</v>
      </c>
      <c r="F60">
        <v>8.4740000000000005E-5</v>
      </c>
      <c r="G60">
        <v>1.9604E-4</v>
      </c>
      <c r="H60">
        <v>6.2003000000000004E-4</v>
      </c>
      <c r="I60">
        <v>4.4839000000000001E-4</v>
      </c>
      <c r="J60">
        <v>3.7654000000000002E-4</v>
      </c>
      <c r="K60">
        <v>7.8797999999999997E-4</v>
      </c>
      <c r="L60">
        <v>4.7667E-4</v>
      </c>
      <c r="M60">
        <v>1.0594700000000001E-3</v>
      </c>
      <c r="N60">
        <v>2.7693999999999999E-4</v>
      </c>
      <c r="O60">
        <v>1.5896000000000001E-4</v>
      </c>
      <c r="P60">
        <v>1.3159199999999999E-2</v>
      </c>
      <c r="Q60">
        <v>1.7451939999999999E-2</v>
      </c>
      <c r="R60">
        <v>4.6604200000000002E-3</v>
      </c>
      <c r="S60">
        <v>4.6365599999999996E-3</v>
      </c>
    </row>
    <row r="61" spans="1:19" x14ac:dyDescent="0.35">
      <c r="A61" t="s">
        <v>90</v>
      </c>
      <c r="B61">
        <v>5.7943000000000003E-4</v>
      </c>
      <c r="C61">
        <v>2.2434899999999999E-3</v>
      </c>
      <c r="D61">
        <v>1.28104E-3</v>
      </c>
      <c r="E61">
        <v>2.4916000000000001E-4</v>
      </c>
      <c r="F61">
        <v>1.1616999999999999E-4</v>
      </c>
      <c r="G61">
        <v>5.7536000000000002E-4</v>
      </c>
      <c r="H61">
        <v>1.27768E-3</v>
      </c>
      <c r="I61">
        <v>1.9715800000000001E-3</v>
      </c>
      <c r="J61">
        <v>2.0477000000000001E-4</v>
      </c>
      <c r="K61">
        <v>1.4402900000000001E-3</v>
      </c>
      <c r="L61">
        <v>1.11232E-3</v>
      </c>
      <c r="M61">
        <v>3.7928100000000002E-3</v>
      </c>
      <c r="N61">
        <v>1.7110199999999999E-3</v>
      </c>
      <c r="O61">
        <v>6.1927E-4</v>
      </c>
      <c r="P61">
        <v>3.9957939999999997E-2</v>
      </c>
      <c r="Q61">
        <v>3.418794E-2</v>
      </c>
      <c r="R61">
        <v>1.248691E-2</v>
      </c>
      <c r="S61">
        <v>1.2405879999999999E-2</v>
      </c>
    </row>
    <row r="68" spans="1:20" x14ac:dyDescent="0.35">
      <c r="S68" t="s">
        <v>335</v>
      </c>
      <c r="T68" t="s">
        <v>335</v>
      </c>
    </row>
    <row r="69" spans="1:20" x14ac:dyDescent="0.35">
      <c r="A69" t="str">
        <f>A1</f>
        <v>isocode</v>
      </c>
      <c r="B69" t="str">
        <f>B1</f>
        <v>Agriculture</v>
      </c>
      <c r="C69" t="str">
        <f t="shared" ref="C69:S69" si="0">C1</f>
        <v>Mining</v>
      </c>
      <c r="D69" t="str">
        <f t="shared" si="0"/>
        <v>Food</v>
      </c>
      <c r="E69" t="str">
        <f t="shared" si="0"/>
        <v>Textiles</v>
      </c>
      <c r="F69" t="str">
        <f t="shared" si="0"/>
        <v>Wood</v>
      </c>
      <c r="G69" t="str">
        <f t="shared" si="0"/>
        <v>Paper &amp; printing</v>
      </c>
      <c r="H69" t="str">
        <f t="shared" si="0"/>
        <v>Refined products</v>
      </c>
      <c r="I69" t="str">
        <f t="shared" si="0"/>
        <v>Chemicals</v>
      </c>
      <c r="J69" t="str">
        <f t="shared" si="0"/>
        <v>Non-metallic minerals</v>
      </c>
      <c r="K69" t="str">
        <f t="shared" si="0"/>
        <v>Metals</v>
      </c>
      <c r="L69" t="str">
        <f t="shared" si="0"/>
        <v>Machines n.e.c</v>
      </c>
      <c r="M69" t="str">
        <f t="shared" si="0"/>
        <v>Computers and electronics</v>
      </c>
      <c r="N69" t="str">
        <f t="shared" si="0"/>
        <v>Transport equipment</v>
      </c>
      <c r="O69" t="str">
        <f t="shared" si="0"/>
        <v>Furniture &amp; other</v>
      </c>
      <c r="P69" t="str">
        <f t="shared" si="0"/>
        <v>Tradable services</v>
      </c>
      <c r="Q69" t="str">
        <f t="shared" si="0"/>
        <v>Nontradable services</v>
      </c>
      <c r="R69" t="str">
        <f t="shared" si="0"/>
        <v>Consumption</v>
      </c>
      <c r="S69" t="str">
        <f t="shared" si="0"/>
        <v>Real Factor Income</v>
      </c>
      <c r="T69" t="s">
        <v>336</v>
      </c>
    </row>
    <row r="70" spans="1:20" x14ac:dyDescent="0.35">
      <c r="A70" t="str">
        <f t="shared" ref="A70:A129" si="1">A2</f>
        <v>AL</v>
      </c>
      <c r="B70">
        <f>100*(LN(B2)-LN(Results_2025_01!B2))</f>
        <v>1.5798116876592161</v>
      </c>
      <c r="C70">
        <f>100*(LN(C2)-LN(Results_2025_01!C2))</f>
        <v>0.84995608124565081</v>
      </c>
      <c r="D70">
        <f>100*(LN(D2)-LN(Results_2025_01!D2))</f>
        <v>8.0612660552503712E-2</v>
      </c>
      <c r="E70">
        <f>100*(LN(E2)-LN(Results_2025_01!E2))</f>
        <v>4.0995139702923566</v>
      </c>
      <c r="F70">
        <f>100*(LN(F2)-LN(Results_2025_01!F2))</f>
        <v>1.6490361899416328</v>
      </c>
      <c r="G70">
        <f>100*(LN(G2)-LN(Results_2025_01!G2))</f>
        <v>-4.7973135964518576E-2</v>
      </c>
      <c r="H70">
        <f>100*(LN(H2)-LN(Results_2025_01!H2))</f>
        <v>3.2854726279122559</v>
      </c>
      <c r="I70">
        <f>100*(LN(I2)-LN(Results_2025_01!I2))</f>
        <v>-0.82850515341057474</v>
      </c>
      <c r="J70">
        <f>100*(LN(J2)-LN(Results_2025_01!J2))</f>
        <v>2.8987536873252395</v>
      </c>
      <c r="K70">
        <f>100*(LN(K2)-LN(Results_2025_01!K2))</f>
        <v>1.8453327040868217</v>
      </c>
      <c r="L70">
        <f>100*(LN(L2)-LN(Results_2025_01!L2))</f>
        <v>-1.9746762934834905</v>
      </c>
      <c r="M70">
        <f>100*(LN(M2)-LN(Results_2025_01!M2))</f>
        <v>-1.3064656146424269</v>
      </c>
      <c r="N70">
        <f>100*(LN(N2)-LN(Results_2025_01!N2))</f>
        <v>-3.3914544510134093</v>
      </c>
      <c r="O70">
        <f>100*(LN(O2)-LN(Results_2025_01!O2))</f>
        <v>0</v>
      </c>
      <c r="P70">
        <f>100*(LN(P2)-LN(Results_2025_01!P2))</f>
        <v>5.3662463120218717E-3</v>
      </c>
      <c r="Q70">
        <f>100*(LN(Q2)-LN(Results_2025_01!Q2))</f>
        <v>0.1245549671621049</v>
      </c>
      <c r="R70">
        <f>100*(LN(R2)-LN(Results_2025_01!R2))</f>
        <v>0.65693914091227157</v>
      </c>
      <c r="S70">
        <f>100*(Results_2025_01!S2/Results_2025_01!R2)*(LN(S2)-LN(Results_2025_01!S2))</f>
        <v>0.12223262275569315</v>
      </c>
      <c r="T70">
        <f t="shared" ref="T70:T128" si="2">R70-S70</f>
        <v>0.53470651815657844</v>
      </c>
    </row>
    <row r="71" spans="1:20" x14ac:dyDescent="0.35">
      <c r="A71" t="str">
        <f t="shared" si="1"/>
        <v>AK</v>
      </c>
      <c r="B71">
        <f>100*(LN(B3)-LN(Results_2025_01!B3))</f>
        <v>-1.2820688429060922</v>
      </c>
      <c r="C71">
        <f>100*(LN(C3)-LN(Results_2025_01!C3))</f>
        <v>2.8019838228665606E-2</v>
      </c>
      <c r="D71">
        <f>100*(LN(D3)-LN(Results_2025_01!D3))</f>
        <v>0.26075634070803488</v>
      </c>
      <c r="E71">
        <f>100*(LN(E3)-LN(Results_2025_01!E3))</f>
        <v>0</v>
      </c>
      <c r="F71">
        <f>100*(LN(F3)-LN(Results_2025_01!F3))</f>
        <v>0</v>
      </c>
      <c r="G71">
        <f>100*(LN(G3)-LN(Results_2025_01!G3))</f>
        <v>0</v>
      </c>
      <c r="H71">
        <f>100*(LN(H3)-LN(Results_2025_01!H3))</f>
        <v>4.616204176316252</v>
      </c>
      <c r="I71">
        <f>100*(LN(I3)-LN(Results_2025_01!I3))</f>
        <v>0</v>
      </c>
      <c r="J71">
        <f>100*(LN(J3)-LN(Results_2025_01!J3))</f>
        <v>0</v>
      </c>
      <c r="K71">
        <f>100*(LN(K3)-LN(Results_2025_01!K3))</f>
        <v>0</v>
      </c>
      <c r="L71">
        <f>100*(LN(L3)-LN(Results_2025_01!L3))</f>
        <v>0</v>
      </c>
      <c r="M71">
        <f>100*(LN(M3)-LN(Results_2025_01!M3))</f>
        <v>-5.4067221270274857</v>
      </c>
      <c r="N71">
        <f>100*(LN(N3)-LN(Results_2025_01!N3))</f>
        <v>-11.778303565638382</v>
      </c>
      <c r="O71">
        <f>100*(LN(O3)-LN(Results_2025_01!O3))</f>
        <v>0</v>
      </c>
      <c r="P71">
        <f>100*(LN(P3)-LN(Results_2025_01!P3))</f>
        <v>-5.8235467044198685E-2</v>
      </c>
      <c r="Q71">
        <f>100*(LN(Q3)-LN(Results_2025_01!Q3))</f>
        <v>-7.6006222349533914E-2</v>
      </c>
      <c r="R71">
        <f>100*(LN(R3)-LN(Results_2025_01!R3))</f>
        <v>9.594167482553928E-2</v>
      </c>
      <c r="S71">
        <f>100*(Results_2025_01!S3/Results_2025_01!R3)*(LN(S3)-LN(Results_2025_01!S3))</f>
        <v>-0.19216014919287</v>
      </c>
      <c r="T71">
        <f t="shared" si="2"/>
        <v>0.28810182401840928</v>
      </c>
    </row>
    <row r="72" spans="1:20" x14ac:dyDescent="0.35">
      <c r="A72" t="str">
        <f t="shared" si="1"/>
        <v>AZ</v>
      </c>
      <c r="B72">
        <f>100*(LN(B4)-LN(Results_2025_01!B4))</f>
        <v>0.41067819526521276</v>
      </c>
      <c r="C72">
        <f>100*(LN(C4)-LN(Results_2025_01!C4))</f>
        <v>-0.14003643235085406</v>
      </c>
      <c r="D72">
        <f>100*(LN(D4)-LN(Results_2025_01!D4))</f>
        <v>0.23446669592530611</v>
      </c>
      <c r="E72">
        <f>100*(LN(E4)-LN(Results_2025_01!E4))</f>
        <v>3.3901551675681318</v>
      </c>
      <c r="F72">
        <f>100*(LN(F4)-LN(Results_2025_01!F4))</f>
        <v>1.1049836186584727</v>
      </c>
      <c r="G72">
        <f>100*(LN(G4)-LN(Results_2025_01!G4))</f>
        <v>-0.78023802841844514</v>
      </c>
      <c r="H72">
        <f>100*(LN(H4)-LN(Results_2025_01!H4))</f>
        <v>1.4117881545786304</v>
      </c>
      <c r="I72">
        <f>100*(LN(I4)-LN(Results_2025_01!I4))</f>
        <v>-0.67453881395316273</v>
      </c>
      <c r="J72">
        <f>100*(LN(J4)-LN(Results_2025_01!J4))</f>
        <v>2.6491615446976979</v>
      </c>
      <c r="K72">
        <f>100*(LN(K4)-LN(Results_2025_01!K4))</f>
        <v>2.6687483585350336</v>
      </c>
      <c r="L72">
        <f>100*(LN(L4)-LN(Results_2025_01!L4))</f>
        <v>-4.5957301085127966</v>
      </c>
      <c r="M72">
        <f>100*(LN(M4)-LN(Results_2025_01!M4))</f>
        <v>-0.86275044948465052</v>
      </c>
      <c r="N72">
        <f>100*(LN(N4)-LN(Results_2025_01!N4))</f>
        <v>-1.6608404279420341</v>
      </c>
      <c r="O72">
        <f>100*(LN(O4)-LN(Results_2025_01!O4))</f>
        <v>-0.21528533611014922</v>
      </c>
      <c r="P72">
        <f>100*(LN(P4)-LN(Results_2025_01!P4))</f>
        <v>-0.11412185940402608</v>
      </c>
      <c r="Q72">
        <f>100*(LN(Q4)-LN(Results_2025_01!Q4))</f>
        <v>-2.4074375775651191E-2</v>
      </c>
      <c r="R72">
        <f>100*(LN(R4)-LN(Results_2025_01!R4))</f>
        <v>0.144347508824616</v>
      </c>
      <c r="S72">
        <f>100*(Results_2025_01!S4/Results_2025_01!R4)*(LN(S4)-LN(Results_2025_01!S4))</f>
        <v>-0.32444897945107343</v>
      </c>
      <c r="T72">
        <f t="shared" si="2"/>
        <v>0.46879648827568943</v>
      </c>
    </row>
    <row r="73" spans="1:20" x14ac:dyDescent="0.35">
      <c r="A73" t="str">
        <f t="shared" si="1"/>
        <v>AR</v>
      </c>
      <c r="B73">
        <f>100*(LN(B5)-LN(Results_2025_01!B5))</f>
        <v>1.676016885746634</v>
      </c>
      <c r="C73">
        <f>100*(LN(C5)-LN(Results_2025_01!C5))</f>
        <v>0.42712291309463524</v>
      </c>
      <c r="D73">
        <f>100*(LN(D5)-LN(Results_2025_01!D5))</f>
        <v>-5.2700923485815565E-2</v>
      </c>
      <c r="E73">
        <f>100*(LN(E5)-LN(Results_2025_01!E5))</f>
        <v>3.9220713153280684</v>
      </c>
      <c r="F73">
        <f>100*(LN(F5)-LN(Results_2025_01!F5))</f>
        <v>2.0672570804718404</v>
      </c>
      <c r="G73">
        <f>100*(LN(G5)-LN(Results_2025_01!G5))</f>
        <v>0.38774767464193616</v>
      </c>
      <c r="H73">
        <f>100*(LN(H5)-LN(Results_2025_01!H5))</f>
        <v>2.1877671650861075</v>
      </c>
      <c r="I73">
        <f>100*(LN(I5)-LN(Results_2025_01!I5))</f>
        <v>-1.4242356715543636</v>
      </c>
      <c r="J73">
        <f>100*(LN(J5)-LN(Results_2025_01!J5))</f>
        <v>2.8655255760376974</v>
      </c>
      <c r="K73">
        <f>100*(LN(K5)-LN(Results_2025_01!K5))</f>
        <v>3.0011933025223314</v>
      </c>
      <c r="L73">
        <f>100*(LN(L5)-LN(Results_2025_01!L5))</f>
        <v>-0.69979291876443028</v>
      </c>
      <c r="M73">
        <f>100*(LN(M5)-LN(Results_2025_01!M5))</f>
        <v>-0.76362745249873853</v>
      </c>
      <c r="N73">
        <f>100*(LN(N5)-LN(Results_2025_01!N5))</f>
        <v>-5.3994220576736751</v>
      </c>
      <c r="O73">
        <f>100*(LN(O5)-LN(Results_2025_01!O5))</f>
        <v>0.5277057100842697</v>
      </c>
      <c r="P73">
        <f>100*(LN(P5)-LN(Results_2025_01!P5))</f>
        <v>4.9117924936581403E-2</v>
      </c>
      <c r="Q73">
        <f>100*(LN(Q5)-LN(Results_2025_01!Q5))</f>
        <v>0.16310147270441888</v>
      </c>
      <c r="R73">
        <f>100*(LN(R5)-LN(Results_2025_01!R5))</f>
        <v>0.77587095249587179</v>
      </c>
      <c r="S73">
        <f>100*(Results_2025_01!S5/Results_2025_01!R5)*(LN(S5)-LN(Results_2025_01!S5))</f>
        <v>0.20903447159721775</v>
      </c>
      <c r="T73">
        <f t="shared" si="2"/>
        <v>0.56683648089865402</v>
      </c>
    </row>
    <row r="74" spans="1:20" x14ac:dyDescent="0.35">
      <c r="A74" t="str">
        <f t="shared" si="1"/>
        <v>CA</v>
      </c>
      <c r="B74">
        <f>100*(LN(B6)-LN(Results_2025_01!B6))</f>
        <v>-1.0096239607833013</v>
      </c>
      <c r="C74">
        <f>100*(LN(C6)-LN(Results_2025_01!C6))</f>
        <v>0.76859842297771763</v>
      </c>
      <c r="D74">
        <f>100*(LN(D6)-LN(Results_2025_01!D6))</f>
        <v>-0.22612210391930176</v>
      </c>
      <c r="E74">
        <f>100*(LN(E6)-LN(Results_2025_01!E6))</f>
        <v>2.4058149699584419</v>
      </c>
      <c r="F74">
        <f>100*(LN(F6)-LN(Results_2025_01!F6))</f>
        <v>1.5898586067798703</v>
      </c>
      <c r="G74">
        <f>100*(LN(G6)-LN(Results_2025_01!G6))</f>
        <v>-0.93190638579887519</v>
      </c>
      <c r="H74">
        <f>100*(LN(H6)-LN(Results_2025_01!H6))</f>
        <v>3.2252372641298876</v>
      </c>
      <c r="I74">
        <f>100*(LN(I6)-LN(Results_2025_01!I6))</f>
        <v>-0.88962536155037242</v>
      </c>
      <c r="J74">
        <f>100*(LN(J6)-LN(Results_2025_01!J6))</f>
        <v>2.171048637090145</v>
      </c>
      <c r="K74">
        <f>100*(LN(K6)-LN(Results_2025_01!K6))</f>
        <v>1.9791167357261941</v>
      </c>
      <c r="L74">
        <f>100*(LN(L6)-LN(Results_2025_01!L6))</f>
        <v>-3.6550589964544855</v>
      </c>
      <c r="M74">
        <f>100*(LN(M6)-LN(Results_2025_01!M6))</f>
        <v>-1.4344252647979339</v>
      </c>
      <c r="N74">
        <f>100*(LN(N6)-LN(Results_2025_01!N6))</f>
        <v>-2.4013618381001578</v>
      </c>
      <c r="O74">
        <f>100*(LN(O6)-LN(Results_2025_01!O6))</f>
        <v>-1.7755893174292936</v>
      </c>
      <c r="P74">
        <f>100*(LN(P6)-LN(Results_2025_01!P6))</f>
        <v>-0.37567334887720349</v>
      </c>
      <c r="Q74">
        <f>100*(LN(Q6)-LN(Results_2025_01!Q6))</f>
        <v>-0.20514330587992902</v>
      </c>
      <c r="R74">
        <f>100*(LN(R6)-LN(Results_2025_01!R6))</f>
        <v>-0.15636449649543138</v>
      </c>
      <c r="S74">
        <f>100*(Results_2025_01!S6/Results_2025_01!R6)*(LN(S6)-LN(Results_2025_01!S6))</f>
        <v>-0.56195982597520999</v>
      </c>
      <c r="T74">
        <f t="shared" si="2"/>
        <v>0.40559532947977861</v>
      </c>
    </row>
    <row r="75" spans="1:20" x14ac:dyDescent="0.35">
      <c r="A75" t="str">
        <f t="shared" si="1"/>
        <v>CO</v>
      </c>
      <c r="B75">
        <f>100*(LN(B7)-LN(Results_2025_01!B7))</f>
        <v>1.0607052895721836</v>
      </c>
      <c r="C75">
        <f>100*(LN(C7)-LN(Results_2025_01!C7))</f>
        <v>0.13418727234615346</v>
      </c>
      <c r="D75">
        <f>100*(LN(D7)-LN(Results_2025_01!D7))</f>
        <v>-0.29517204648445983</v>
      </c>
      <c r="E75">
        <f>100*(LN(E7)-LN(Results_2025_01!E7))</f>
        <v>2.247285585205816</v>
      </c>
      <c r="F75">
        <f>100*(LN(F7)-LN(Results_2025_01!F7))</f>
        <v>1.4598799421152719</v>
      </c>
      <c r="G75">
        <f>100*(LN(G7)-LN(Results_2025_01!G7))</f>
        <v>-0.71942756340277469</v>
      </c>
      <c r="H75">
        <f>100*(LN(H7)-LN(Results_2025_01!H7))</f>
        <v>1.4035318116384587</v>
      </c>
      <c r="I75">
        <f>100*(LN(I7)-LN(Results_2025_01!I7))</f>
        <v>-0.54200674693394291</v>
      </c>
      <c r="J75">
        <f>100*(LN(J7)-LN(Results_2025_01!J7))</f>
        <v>2.3226850609816552</v>
      </c>
      <c r="K75">
        <f>100*(LN(K7)-LN(Results_2025_01!K7))</f>
        <v>2.875827229049932</v>
      </c>
      <c r="L75">
        <f>100*(LN(L7)-LN(Results_2025_01!L7))</f>
        <v>-1.1428695823621382</v>
      </c>
      <c r="M75">
        <f>100*(LN(M7)-LN(Results_2025_01!M7))</f>
        <v>-0.70233036756555123</v>
      </c>
      <c r="N75">
        <f>100*(LN(N7)-LN(Results_2025_01!N7))</f>
        <v>-1.1263192278711642</v>
      </c>
      <c r="O75">
        <f>100*(LN(O7)-LN(Results_2025_01!O7))</f>
        <v>-8.4638176868168102E-2</v>
      </c>
      <c r="P75">
        <f>100*(LN(P7)-LN(Results_2025_01!P7))</f>
        <v>-0.12118765369262263</v>
      </c>
      <c r="Q75">
        <f>100*(LN(Q7)-LN(Results_2025_01!Q7))</f>
        <v>-1.4976898135010686E-3</v>
      </c>
      <c r="R75">
        <f>100*(LN(R7)-LN(Results_2025_01!R7))</f>
        <v>0.16820154505943208</v>
      </c>
      <c r="S75">
        <f>100*(Results_2025_01!S7/Results_2025_01!R7)*(LN(S7)-LN(Results_2025_01!S7))</f>
        <v>-0.25283460121274037</v>
      </c>
      <c r="T75">
        <f t="shared" si="2"/>
        <v>0.42103614627217245</v>
      </c>
    </row>
    <row r="76" spans="1:20" x14ac:dyDescent="0.35">
      <c r="A76" t="str">
        <f t="shared" si="1"/>
        <v>CT</v>
      </c>
      <c r="B76">
        <f>100*(LN(B8)-LN(Results_2025_01!B8))</f>
        <v>1.4388737452099676</v>
      </c>
      <c r="C76">
        <f>100*(LN(C8)-LN(Results_2025_01!C8))</f>
        <v>0</v>
      </c>
      <c r="D76">
        <f>100*(LN(D8)-LN(Results_2025_01!D8))</f>
        <v>-0.60150557297617979</v>
      </c>
      <c r="E76">
        <f>100*(LN(E8)-LN(Results_2025_01!E8))</f>
        <v>2.5190248828558026</v>
      </c>
      <c r="F76">
        <f>100*(LN(F8)-LN(Results_2025_01!F8))</f>
        <v>0</v>
      </c>
      <c r="G76">
        <f>100*(LN(G8)-LN(Results_2025_01!G8))</f>
        <v>-1.4815085785139459</v>
      </c>
      <c r="H76">
        <f>100*(LN(H8)-LN(Results_2025_01!H8))</f>
        <v>2.6202372394022788</v>
      </c>
      <c r="I76">
        <f>100*(LN(I8)-LN(Results_2025_01!I8))</f>
        <v>-0.43969920087274517</v>
      </c>
      <c r="J76">
        <f>100*(LN(J8)-LN(Results_2025_01!J8))</f>
        <v>2.2989518224697747</v>
      </c>
      <c r="K76">
        <f>100*(LN(K8)-LN(Results_2025_01!K8))</f>
        <v>2.4508419028730799</v>
      </c>
      <c r="L76">
        <f>100*(LN(L8)-LN(Results_2025_01!L8))</f>
        <v>-2.1823337334515358</v>
      </c>
      <c r="M76">
        <f>100*(LN(M8)-LN(Results_2025_01!M8))</f>
        <v>-1.1315147631755451</v>
      </c>
      <c r="N76">
        <f>100*(LN(N8)-LN(Results_2025_01!N8))</f>
        <v>-2.3865643858741237</v>
      </c>
      <c r="O76">
        <f>100*(LN(O8)-LN(Results_2025_01!O8))</f>
        <v>-0.23014969882790837</v>
      </c>
      <c r="P76">
        <f>100*(LN(P8)-LN(Results_2025_01!P8))</f>
        <v>-0.21864849471464609</v>
      </c>
      <c r="Q76">
        <f>100*(LN(Q8)-LN(Results_2025_01!Q8))</f>
        <v>-0.13893461340552804</v>
      </c>
      <c r="R76">
        <f>100*(LN(R8)-LN(Results_2025_01!R8))</f>
        <v>-0.15372030894997835</v>
      </c>
      <c r="S76">
        <f>100*(Results_2025_01!S8/Results_2025_01!R8)*(LN(S8)-LN(Results_2025_01!S8))</f>
        <v>-0.49174506183687089</v>
      </c>
      <c r="T76">
        <f t="shared" si="2"/>
        <v>0.33802475288689254</v>
      </c>
    </row>
    <row r="77" spans="1:20" x14ac:dyDescent="0.35">
      <c r="A77" t="str">
        <f t="shared" si="1"/>
        <v>DE</v>
      </c>
      <c r="B77">
        <f>100*(LN(B9)-LN(Results_2025_01!B9))</f>
        <v>-1.6129381929882669</v>
      </c>
      <c r="C77">
        <f>100*(LN(C9)-LN(Results_2025_01!C9))</f>
        <v>0</v>
      </c>
      <c r="D77">
        <f>100*(LN(D9)-LN(Results_2025_01!D9))</f>
        <v>-1.9512814223581643</v>
      </c>
      <c r="E77">
        <f>100*(LN(E9)-LN(Results_2025_01!E9))</f>
        <v>4.3485111939739696</v>
      </c>
      <c r="F77">
        <f>100*(LN(F9)-LN(Results_2025_01!F9))</f>
        <v>0</v>
      </c>
      <c r="G77">
        <f>100*(LN(G9)-LN(Results_2025_01!G9))</f>
        <v>-0.56980211146377968</v>
      </c>
      <c r="H77">
        <f>100*(LN(H9)-LN(Results_2025_01!H9))</f>
        <v>3.1517760320404875</v>
      </c>
      <c r="I77">
        <f>100*(LN(I9)-LN(Results_2025_01!I9))</f>
        <v>-3.2016213898957702</v>
      </c>
      <c r="J77">
        <f>100*(LN(J9)-LN(Results_2025_01!J9))</f>
        <v>3.9220713153280684</v>
      </c>
      <c r="K77">
        <f>100*(LN(K9)-LN(Results_2025_01!K9))</f>
        <v>2.2728251077555939</v>
      </c>
      <c r="L77">
        <f>100*(LN(L9)-LN(Results_2025_01!L9))</f>
        <v>-7.4107972153722557</v>
      </c>
      <c r="M77">
        <f>100*(LN(M9)-LN(Results_2025_01!M9))</f>
        <v>-1.5135424065102043</v>
      </c>
      <c r="N77">
        <f>100*(LN(N9)-LN(Results_2025_01!N9))</f>
        <v>-5.7158413839948352</v>
      </c>
      <c r="O77">
        <f>100*(LN(O9)-LN(Results_2025_01!O9))</f>
        <v>-0.74906717291582936</v>
      </c>
      <c r="P77">
        <f>100*(LN(P9)-LN(Results_2025_01!P9))</f>
        <v>-0.10804387631999646</v>
      </c>
      <c r="Q77">
        <f>100*(LN(Q9)-LN(Results_2025_01!Q9))</f>
        <v>-0.10338384156725056</v>
      </c>
      <c r="R77">
        <f>100*(LN(R9)-LN(Results_2025_01!R9))</f>
        <v>-0.19327827341868442</v>
      </c>
      <c r="S77">
        <f>100*(Results_2025_01!S9/Results_2025_01!R9)*(LN(S9)-LN(Results_2025_01!S9))</f>
        <v>-0.53781168225964759</v>
      </c>
      <c r="T77">
        <f t="shared" si="2"/>
        <v>0.34453340884096317</v>
      </c>
    </row>
    <row r="78" spans="1:20" x14ac:dyDescent="0.35">
      <c r="A78" t="str">
        <f t="shared" si="1"/>
        <v>FL</v>
      </c>
      <c r="B78">
        <f>100*(LN(B10)-LN(Results_2025_01!B10))</f>
        <v>-6.4329368574256307E-2</v>
      </c>
      <c r="C78">
        <f>100*(LN(C10)-LN(Results_2025_01!C10))</f>
        <v>0.13504390978713587</v>
      </c>
      <c r="D78">
        <f>100*(LN(D10)-LN(Results_2025_01!D10))</f>
        <v>-1.6487374109020791</v>
      </c>
      <c r="E78">
        <f>100*(LN(E10)-LN(Results_2025_01!E10))</f>
        <v>2.4491020008296616</v>
      </c>
      <c r="F78">
        <f>100*(LN(F10)-LN(Results_2025_01!F10))</f>
        <v>0.39604012160978641</v>
      </c>
      <c r="G78">
        <f>100*(LN(G10)-LN(Results_2025_01!G10))</f>
        <v>-0.80107237460786962</v>
      </c>
      <c r="H78">
        <f>100*(LN(H10)-LN(Results_2025_01!H10))</f>
        <v>2.4541108916118048</v>
      </c>
      <c r="I78">
        <f>100*(LN(I10)-LN(Results_2025_01!I10))</f>
        <v>-3.0174703122213486</v>
      </c>
      <c r="J78">
        <f>100*(LN(J10)-LN(Results_2025_01!J10))</f>
        <v>2.4259949877484033</v>
      </c>
      <c r="K78">
        <f>100*(LN(K10)-LN(Results_2025_01!K10))</f>
        <v>0.41530762749069083</v>
      </c>
      <c r="L78">
        <f>100*(LN(L10)-LN(Results_2025_01!L10))</f>
        <v>-7.2396575392179585</v>
      </c>
      <c r="M78">
        <f>100*(LN(M10)-LN(Results_2025_01!M10))</f>
        <v>-4.2334363826560306</v>
      </c>
      <c r="N78">
        <f>100*(LN(N10)-LN(Results_2025_01!N10))</f>
        <v>-6.2989334150742593</v>
      </c>
      <c r="O78">
        <f>100*(LN(O10)-LN(Results_2025_01!O10))</f>
        <v>-1.631024943670667</v>
      </c>
      <c r="P78">
        <f>100*(LN(P10)-LN(Results_2025_01!P10))</f>
        <v>-0.33103227168096439</v>
      </c>
      <c r="Q78">
        <f>100*(LN(Q10)-LN(Results_2025_01!Q10))</f>
        <v>-0.17596099065491089</v>
      </c>
      <c r="R78">
        <f>100*(LN(R10)-LN(Results_2025_01!R10))</f>
        <v>-0.17869035272184419</v>
      </c>
      <c r="S78">
        <f>100*(Results_2025_01!S10/Results_2025_01!R10)*(LN(S10)-LN(Results_2025_01!S10))</f>
        <v>-0.75195660179567336</v>
      </c>
      <c r="T78">
        <f t="shared" si="2"/>
        <v>0.57326624907382917</v>
      </c>
    </row>
    <row r="79" spans="1:20" x14ac:dyDescent="0.35">
      <c r="A79" t="str">
        <f t="shared" si="1"/>
        <v>GA</v>
      </c>
      <c r="B79">
        <f>100*(LN(B11)-LN(Results_2025_01!B11))</f>
        <v>0.88389486672042494</v>
      </c>
      <c r="C79">
        <f>100*(LN(C11)-LN(Results_2025_01!C11))</f>
        <v>0</v>
      </c>
      <c r="D79">
        <f>100*(LN(D11)-LN(Results_2025_01!D11))</f>
        <v>-0.66601617395125601</v>
      </c>
      <c r="E79">
        <f>100*(LN(E11)-LN(Results_2025_01!E11))</f>
        <v>3.7213596340434307</v>
      </c>
      <c r="F79">
        <f>100*(LN(F11)-LN(Results_2025_01!F11))</f>
        <v>0.47506027585981769</v>
      </c>
      <c r="G79">
        <f>100*(LN(G11)-LN(Results_2025_01!G11))</f>
        <v>-0.4421908622829207</v>
      </c>
      <c r="H79">
        <f>100*(LN(H11)-LN(Results_2025_01!H11))</f>
        <v>1.2870190520535729</v>
      </c>
      <c r="I79">
        <f>100*(LN(I11)-LN(Results_2025_01!I11))</f>
        <v>-1.5127677021565589</v>
      </c>
      <c r="J79">
        <f>100*(LN(J11)-LN(Results_2025_01!J11))</f>
        <v>1.9493794681002541</v>
      </c>
      <c r="K79">
        <f>100*(LN(K11)-LN(Results_2025_01!K11))</f>
        <v>1.9202638263895011</v>
      </c>
      <c r="L79">
        <f>100*(LN(L11)-LN(Results_2025_01!L11))</f>
        <v>-4.1364833581807758</v>
      </c>
      <c r="M79">
        <f>100*(LN(M11)-LN(Results_2025_01!M11))</f>
        <v>-2.3825899686938712</v>
      </c>
      <c r="N79">
        <f>100*(LN(N11)-LN(Results_2025_01!N11))</f>
        <v>-4.7829087689882144</v>
      </c>
      <c r="O79">
        <f>100*(LN(O11)-LN(Results_2025_01!O11))</f>
        <v>-1.4545711002378781</v>
      </c>
      <c r="P79">
        <f>100*(LN(P11)-LN(Results_2025_01!P11))</f>
        <v>-0.34118546006389749</v>
      </c>
      <c r="Q79">
        <f>100*(LN(Q11)-LN(Results_2025_01!Q11))</f>
        <v>-0.11918952543314987</v>
      </c>
      <c r="R79">
        <f>100*(LN(R11)-LN(Results_2025_01!R11))</f>
        <v>1.2919896658836194E-2</v>
      </c>
      <c r="S79">
        <f>100*(Results_2025_01!S11/Results_2025_01!R11)*(LN(S11)-LN(Results_2025_01!S11))</f>
        <v>-0.53116165802471493</v>
      </c>
      <c r="T79">
        <f t="shared" si="2"/>
        <v>0.54408155468355113</v>
      </c>
    </row>
    <row r="80" spans="1:20" x14ac:dyDescent="0.35">
      <c r="A80" t="str">
        <f t="shared" si="1"/>
        <v>HI</v>
      </c>
      <c r="B80">
        <f>100*(LN(B12)-LN(Results_2025_01!B12))</f>
        <v>0</v>
      </c>
      <c r="C80">
        <f>100*(LN(C12)-LN(Results_2025_01!C12))</f>
        <v>2.5317807984288621</v>
      </c>
      <c r="D80">
        <f>100*(LN(D12)-LN(Results_2025_01!D12))</f>
        <v>0</v>
      </c>
      <c r="E80">
        <f>100*(LN(E12)-LN(Results_2025_01!E12))</f>
        <v>6.8992871486951657</v>
      </c>
      <c r="F80">
        <f>100*(LN(F12)-LN(Results_2025_01!F12))</f>
        <v>0</v>
      </c>
      <c r="G80">
        <f>100*(LN(G12)-LN(Results_2025_01!G12))</f>
        <v>0</v>
      </c>
      <c r="H80">
        <f>100*(LN(H12)-LN(Results_2025_01!H12))</f>
        <v>1.8065007397638055</v>
      </c>
      <c r="I80">
        <f>100*(LN(I12)-LN(Results_2025_01!I12))</f>
        <v>0</v>
      </c>
      <c r="J80">
        <f>100*(LN(J12)-LN(Results_2025_01!J12))</f>
        <v>2.4692612590371255</v>
      </c>
      <c r="K80">
        <f>100*(LN(K12)-LN(Results_2025_01!K12))</f>
        <v>0</v>
      </c>
      <c r="L80">
        <f>100*(LN(L12)-LN(Results_2025_01!L12))</f>
        <v>0</v>
      </c>
      <c r="M80">
        <f>100*(LN(M12)-LN(Results_2025_01!M12))</f>
        <v>-5.4067221270274857</v>
      </c>
      <c r="N80">
        <f>100*(LN(N12)-LN(Results_2025_01!N12))</f>
        <v>-8.7011376989631017</v>
      </c>
      <c r="O80">
        <f>100*(LN(O12)-LN(Results_2025_01!O12))</f>
        <v>0</v>
      </c>
      <c r="P80">
        <f>100*(LN(P12)-LN(Results_2025_01!P12))</f>
        <v>-0.14690173581968224</v>
      </c>
      <c r="Q80">
        <f>100*(LN(Q12)-LN(Results_2025_01!Q12))</f>
        <v>-9.2109309551879903E-2</v>
      </c>
      <c r="R80">
        <f>100*(LN(R12)-LN(Results_2025_01!R12))</f>
        <v>3.3551417862121014E-2</v>
      </c>
      <c r="S80">
        <f>100*(Results_2025_01!S12/Results_2025_01!R12)*(LN(S12)-LN(Results_2025_01!S12))</f>
        <v>-0.42034708642152341</v>
      </c>
      <c r="T80">
        <f t="shared" si="2"/>
        <v>0.45389850428364442</v>
      </c>
    </row>
    <row r="81" spans="1:20" x14ac:dyDescent="0.35">
      <c r="A81" t="str">
        <f t="shared" si="1"/>
        <v>ID</v>
      </c>
      <c r="B81">
        <f>100*(LN(B13)-LN(Results_2025_01!B13))</f>
        <v>1.3024786155471091</v>
      </c>
      <c r="C81">
        <f>100*(LN(C13)-LN(Results_2025_01!C13))</f>
        <v>0</v>
      </c>
      <c r="D81">
        <f>100*(LN(D13)-LN(Results_2025_01!D13))</f>
        <v>0.21413284413434042</v>
      </c>
      <c r="E81">
        <f>100*(LN(E13)-LN(Results_2025_01!E13))</f>
        <v>6.8992871486951657</v>
      </c>
      <c r="F81">
        <f>100*(LN(F13)-LN(Results_2025_01!F13))</f>
        <v>3.2088314551499408</v>
      </c>
      <c r="G81">
        <f>100*(LN(G13)-LN(Results_2025_01!G13))</f>
        <v>0</v>
      </c>
      <c r="H81">
        <f>100*(LN(H13)-LN(Results_2025_01!H13))</f>
        <v>1.360565205577835</v>
      </c>
      <c r="I81">
        <f>100*(LN(I13)-LN(Results_2025_01!I13))</f>
        <v>-0.62500203451705261</v>
      </c>
      <c r="J81">
        <f>100*(LN(J13)-LN(Results_2025_01!J13))</f>
        <v>3.0771658666752799</v>
      </c>
      <c r="K81">
        <f>100*(LN(K13)-LN(Results_2025_01!K13))</f>
        <v>2.6873018251096781</v>
      </c>
      <c r="L81">
        <f>100*(LN(L13)-LN(Results_2025_01!L13))</f>
        <v>-1.2048338516173374</v>
      </c>
      <c r="M81">
        <f>100*(LN(M13)-LN(Results_2025_01!M13))</f>
        <v>-2.0901082405792692</v>
      </c>
      <c r="N81">
        <f>100*(LN(N13)-LN(Results_2025_01!N13))</f>
        <v>-5.3425166673580549</v>
      </c>
      <c r="O81">
        <f>100*(LN(O13)-LN(Results_2025_01!O13))</f>
        <v>0</v>
      </c>
      <c r="P81">
        <f>100*(LN(P13)-LN(Results_2025_01!P13))</f>
        <v>3.5232978432020445E-2</v>
      </c>
      <c r="Q81">
        <f>100*(LN(Q13)-LN(Results_2025_01!Q13))</f>
        <v>0.10760016819499896</v>
      </c>
      <c r="R81">
        <f>100*(LN(R13)-LN(Results_2025_01!R13))</f>
        <v>0.68230541885032636</v>
      </c>
      <c r="S81">
        <f>100*(Results_2025_01!S13/Results_2025_01!R13)*(LN(S13)-LN(Results_2025_01!S13))</f>
        <v>0.10691742967211995</v>
      </c>
      <c r="T81">
        <f t="shared" si="2"/>
        <v>0.57538798917820644</v>
      </c>
    </row>
    <row r="82" spans="1:20" x14ac:dyDescent="0.35">
      <c r="A82" t="str">
        <f t="shared" si="1"/>
        <v>IL</v>
      </c>
      <c r="B82">
        <f>100*(LN(B14)-LN(Results_2025_01!B14))</f>
        <v>0.5131505808142478</v>
      </c>
      <c r="C82">
        <f>100*(LN(C14)-LN(Results_2025_01!C14))</f>
        <v>0.44228289700019019</v>
      </c>
      <c r="D82">
        <f>100*(LN(D14)-LN(Results_2025_01!D14))</f>
        <v>-0.77519768043181614</v>
      </c>
      <c r="E82">
        <f>100*(LN(E14)-LN(Results_2025_01!E14))</f>
        <v>2.8370697129215472</v>
      </c>
      <c r="F82">
        <f>100*(LN(F14)-LN(Results_2025_01!F14))</f>
        <v>1.0929070532190721</v>
      </c>
      <c r="G82">
        <f>100*(LN(G14)-LN(Results_2025_01!G14))</f>
        <v>-1.1257154524635382</v>
      </c>
      <c r="H82">
        <f>100*(LN(H14)-LN(Results_2025_01!H14))</f>
        <v>1.6329602815945421</v>
      </c>
      <c r="I82">
        <f>100*(LN(I14)-LN(Results_2025_01!I14))</f>
        <v>-0.74654522235135801</v>
      </c>
      <c r="J82">
        <f>100*(LN(J14)-LN(Results_2025_01!J14))</f>
        <v>2.1799228342585408</v>
      </c>
      <c r="K82">
        <f>100*(LN(K14)-LN(Results_2025_01!K14))</f>
        <v>2.5920823808114335</v>
      </c>
      <c r="L82">
        <f>100*(LN(L14)-LN(Results_2025_01!L14))</f>
        <v>-2.1000949788287926</v>
      </c>
      <c r="M82">
        <f>100*(LN(M14)-LN(Results_2025_01!M14))</f>
        <v>-2.5419298031545523</v>
      </c>
      <c r="N82">
        <f>100*(LN(N14)-LN(Results_2025_01!N14))</f>
        <v>-3.5350988878930067</v>
      </c>
      <c r="O82">
        <f>100*(LN(O14)-LN(Results_2025_01!O14))</f>
        <v>-0.95433580468995416</v>
      </c>
      <c r="P82">
        <f>100*(LN(P14)-LN(Results_2025_01!P14))</f>
        <v>-0.26360756739771674</v>
      </c>
      <c r="Q82">
        <f>100*(LN(Q14)-LN(Results_2025_01!Q14))</f>
        <v>-3.4515218416064641E-2</v>
      </c>
      <c r="R82">
        <f>100*(LN(R14)-LN(Results_2025_01!R14))</f>
        <v>0.15641097302356854</v>
      </c>
      <c r="S82">
        <f>100*(Results_2025_01!S14/Results_2025_01!R14)*(LN(S14)-LN(Results_2025_01!S14))</f>
        <v>-0.28675308595500354</v>
      </c>
      <c r="T82">
        <f t="shared" si="2"/>
        <v>0.44316405897857208</v>
      </c>
    </row>
    <row r="83" spans="1:20" x14ac:dyDescent="0.35">
      <c r="A83" t="str">
        <f t="shared" si="1"/>
        <v>IN</v>
      </c>
      <c r="B83">
        <f>100*(LN(B15)-LN(Results_2025_01!B15))</f>
        <v>1.2477226090094717</v>
      </c>
      <c r="C83">
        <f>100*(LN(C15)-LN(Results_2025_01!C15))</f>
        <v>0.62047768868822573</v>
      </c>
      <c r="D83">
        <f>100*(LN(D15)-LN(Results_2025_01!D15))</f>
        <v>-0.12031282782754005</v>
      </c>
      <c r="E83">
        <f>100*(LN(E15)-LN(Results_2025_01!E15))</f>
        <v>3.3758479924953733</v>
      </c>
      <c r="F83">
        <f>100*(LN(F15)-LN(Results_2025_01!F15))</f>
        <v>1.8484814674101457</v>
      </c>
      <c r="G83">
        <f>100*(LN(G15)-LN(Results_2025_01!G15))</f>
        <v>-0.66061346771171259</v>
      </c>
      <c r="H83">
        <f>100*(LN(H15)-LN(Results_2025_01!H15))</f>
        <v>1.9768748705750738</v>
      </c>
      <c r="I83">
        <f>100*(LN(I15)-LN(Results_2025_01!I15))</f>
        <v>-0.95130093363220425</v>
      </c>
      <c r="J83">
        <f>100*(LN(J15)-LN(Results_2025_01!J15))</f>
        <v>2.6416630443941713</v>
      </c>
      <c r="K83">
        <f>100*(LN(K15)-LN(Results_2025_01!K15))</f>
        <v>2.8264086641927477</v>
      </c>
      <c r="L83">
        <f>100*(LN(L15)-LN(Results_2025_01!L15))</f>
        <v>-1.3193448155279341</v>
      </c>
      <c r="M83">
        <f>100*(LN(M15)-LN(Results_2025_01!M15))</f>
        <v>-1.457016528967614</v>
      </c>
      <c r="N83">
        <f>100*(LN(N15)-LN(Results_2025_01!N15))</f>
        <v>-1.6558566305592493</v>
      </c>
      <c r="O83">
        <f>100*(LN(O15)-LN(Results_2025_01!O15))</f>
        <v>-0.48082519653664946</v>
      </c>
      <c r="P83">
        <f>100*(LN(P15)-LN(Results_2025_01!P15))</f>
        <v>3.4106106221098997E-2</v>
      </c>
      <c r="Q83">
        <f>100*(LN(Q15)-LN(Results_2025_01!Q15))</f>
        <v>0.16495689840567707</v>
      </c>
      <c r="R83">
        <f>100*(LN(R15)-LN(Results_2025_01!R15))</f>
        <v>0.71062616870509743</v>
      </c>
      <c r="S83">
        <f>100*(Results_2025_01!S15/Results_2025_01!R15)*(LN(S15)-LN(Results_2025_01!S15))</f>
        <v>0.21755313794118394</v>
      </c>
      <c r="T83">
        <f t="shared" si="2"/>
        <v>0.49307303076391351</v>
      </c>
    </row>
    <row r="84" spans="1:20" x14ac:dyDescent="0.35">
      <c r="A84" t="str">
        <f t="shared" si="1"/>
        <v>IA</v>
      </c>
      <c r="B84">
        <f>100*(LN(B16)-LN(Results_2025_01!B16))</f>
        <v>1.2766130823036903</v>
      </c>
      <c r="C84">
        <f>100*(LN(C16)-LN(Results_2025_01!C16))</f>
        <v>0.59701669865042106</v>
      </c>
      <c r="D84">
        <f>100*(LN(D16)-LN(Results_2025_01!D16))</f>
        <v>-0.10080646014944961</v>
      </c>
      <c r="E84">
        <f>100*(LN(E16)-LN(Results_2025_01!E16))</f>
        <v>4.1385216162854732</v>
      </c>
      <c r="F84">
        <f>100*(LN(F16)-LN(Results_2025_01!F16))</f>
        <v>1.9121041446778619</v>
      </c>
      <c r="G84">
        <f>100*(LN(G16)-LN(Results_2025_01!G16))</f>
        <v>-0.94044580279799561</v>
      </c>
      <c r="H84">
        <f>100*(LN(H16)-LN(Results_2025_01!H16))</f>
        <v>1.8723951266288452</v>
      </c>
      <c r="I84">
        <f>100*(LN(I16)-LN(Results_2025_01!I16))</f>
        <v>-0.59674264758662332</v>
      </c>
      <c r="J84">
        <f>100*(LN(J16)-LN(Results_2025_01!J16))</f>
        <v>3.4996842037095632</v>
      </c>
      <c r="K84">
        <f>100*(LN(K16)-LN(Results_2025_01!K16))</f>
        <v>3.0012970830389563</v>
      </c>
      <c r="L84">
        <f>100*(LN(L16)-LN(Results_2025_01!L16))</f>
        <v>-0.14819807360382242</v>
      </c>
      <c r="M84">
        <f>100*(LN(M16)-LN(Results_2025_01!M16))</f>
        <v>-0.32745162968303987</v>
      </c>
      <c r="N84">
        <f>100*(LN(N16)-LN(Results_2025_01!N16))</f>
        <v>-0.83333815591437599</v>
      </c>
      <c r="O84">
        <f>100*(LN(O16)-LN(Results_2025_01!O16))</f>
        <v>-0.11104942840276522</v>
      </c>
      <c r="P84">
        <f>100*(LN(P16)-LN(Results_2025_01!P16))</f>
        <v>4.0304007915548112E-2</v>
      </c>
      <c r="Q84">
        <f>100*(LN(Q16)-LN(Results_2025_01!Q16))</f>
        <v>0.20096535994245102</v>
      </c>
      <c r="R84">
        <f>100*(LN(R16)-LN(Results_2025_01!R16))</f>
        <v>0.83871459394497805</v>
      </c>
      <c r="S84">
        <f>100*(Results_2025_01!S16/Results_2025_01!R16)*(LN(S16)-LN(Results_2025_01!S16))</f>
        <v>0.34762827688244641</v>
      </c>
      <c r="T84">
        <f t="shared" si="2"/>
        <v>0.49108631706253164</v>
      </c>
    </row>
    <row r="85" spans="1:20" x14ac:dyDescent="0.35">
      <c r="A85" t="str">
        <f t="shared" si="1"/>
        <v>KS</v>
      </c>
      <c r="B85">
        <f>100*(LN(B17)-LN(Results_2025_01!B17))</f>
        <v>1.3429236319037585</v>
      </c>
      <c r="C85">
        <f>100*(LN(C17)-LN(Results_2025_01!C17))</f>
        <v>0.36914032319597112</v>
      </c>
      <c r="D85">
        <f>100*(LN(D17)-LN(Results_2025_01!D17))</f>
        <v>-0.32034197175363488</v>
      </c>
      <c r="E85">
        <f>100*(LN(E17)-LN(Results_2025_01!E17))</f>
        <v>3.0213778596495544</v>
      </c>
      <c r="F85">
        <f>100*(LN(F17)-LN(Results_2025_01!F17))</f>
        <v>2.2989518224699523</v>
      </c>
      <c r="G85">
        <f>100*(LN(G17)-LN(Results_2025_01!G17))</f>
        <v>8.6393093926417919E-2</v>
      </c>
      <c r="H85">
        <f>100*(LN(H17)-LN(Results_2025_01!H17))</f>
        <v>1.7112343539745112</v>
      </c>
      <c r="I85">
        <f>100*(LN(I17)-LN(Results_2025_01!I17))</f>
        <v>-1.1847203725990241</v>
      </c>
      <c r="J85">
        <f>100*(LN(J17)-LN(Results_2025_01!J17))</f>
        <v>2.7398974188114877</v>
      </c>
      <c r="K85">
        <f>100*(LN(K17)-LN(Results_2025_01!K17))</f>
        <v>3.101799442363351</v>
      </c>
      <c r="L85">
        <f>100*(LN(L17)-LN(Results_2025_01!L17))</f>
        <v>-0.84130515342817347</v>
      </c>
      <c r="M85">
        <f>100*(LN(M17)-LN(Results_2025_01!M17))</f>
        <v>-0.64725145056172551</v>
      </c>
      <c r="N85">
        <f>100*(LN(N17)-LN(Results_2025_01!N17))</f>
        <v>-2.1215839150272586</v>
      </c>
      <c r="O85">
        <f>100*(LN(O17)-LN(Results_2025_01!O17))</f>
        <v>0</v>
      </c>
      <c r="P85">
        <f>100*(LN(P17)-LN(Results_2025_01!P17))</f>
        <v>6.4300411544593317E-3</v>
      </c>
      <c r="Q85">
        <f>100*(LN(Q17)-LN(Results_2025_01!Q17))</f>
        <v>0.12632910407308628</v>
      </c>
      <c r="R85">
        <f>100*(LN(R17)-LN(Results_2025_01!R17))</f>
        <v>0.57095651928147362</v>
      </c>
      <c r="S85">
        <f>100*(Results_2025_01!S17/Results_2025_01!R17)*(LN(S17)-LN(Results_2025_01!S17))</f>
        <v>6.462627531082292E-2</v>
      </c>
      <c r="T85">
        <f t="shared" si="2"/>
        <v>0.50633024397065074</v>
      </c>
    </row>
    <row r="86" spans="1:20" x14ac:dyDescent="0.35">
      <c r="A86" t="str">
        <f t="shared" si="1"/>
        <v>KY</v>
      </c>
      <c r="B86">
        <f>100*(LN(B18)-LN(Results_2025_01!B18))</f>
        <v>0.7178781727006367</v>
      </c>
      <c r="C86">
        <f>100*(LN(C18)-LN(Results_2025_01!C18))</f>
        <v>0.23828446540807846</v>
      </c>
      <c r="D86">
        <f>100*(LN(D18)-LN(Results_2025_01!D18))</f>
        <v>-0.41088912456714866</v>
      </c>
      <c r="E86">
        <f>100*(LN(E18)-LN(Results_2025_01!E18))</f>
        <v>2.8170876966695957</v>
      </c>
      <c r="F86">
        <f>100*(LN(F18)-LN(Results_2025_01!F18))</f>
        <v>1.4545711002378781</v>
      </c>
      <c r="G86">
        <f>100*(LN(G18)-LN(Results_2025_01!G18))</f>
        <v>-0.19348603262958619</v>
      </c>
      <c r="H86">
        <f>100*(LN(H18)-LN(Results_2025_01!H18))</f>
        <v>1.2866510593250169</v>
      </c>
      <c r="I86">
        <f>100*(LN(I18)-LN(Results_2025_01!I18))</f>
        <v>-2.4047593294218572</v>
      </c>
      <c r="J86">
        <f>100*(LN(J18)-LN(Results_2025_01!J18))</f>
        <v>2.695580998852698</v>
      </c>
      <c r="K86">
        <f>100*(LN(K18)-LN(Results_2025_01!K18))</f>
        <v>2.2457789825196528</v>
      </c>
      <c r="L86">
        <f>100*(LN(L18)-LN(Results_2025_01!L18))</f>
        <v>-2.3375790450650413</v>
      </c>
      <c r="M86">
        <f>100*(LN(M18)-LN(Results_2025_01!M18))</f>
        <v>-2.582128915383386</v>
      </c>
      <c r="N86">
        <f>100*(LN(N18)-LN(Results_2025_01!N18))</f>
        <v>-3.4015362635798851</v>
      </c>
      <c r="O86">
        <f>100*(LN(O18)-LN(Results_2025_01!O18))</f>
        <v>-1.9544596072970322</v>
      </c>
      <c r="P86">
        <f>100*(LN(P18)-LN(Results_2025_01!P18))</f>
        <v>-5.1464467948925119E-2</v>
      </c>
      <c r="Q86">
        <f>100*(LN(Q18)-LN(Results_2025_01!Q18))</f>
        <v>6.7576503577893021E-2</v>
      </c>
      <c r="R86">
        <f>100*(LN(R18)-LN(Results_2025_01!R18))</f>
        <v>0.4761913760244596</v>
      </c>
      <c r="S86">
        <f>100*(Results_2025_01!S18/Results_2025_01!R18)*(LN(S18)-LN(Results_2025_01!S18))</f>
        <v>-8.4723014057435653E-2</v>
      </c>
      <c r="T86">
        <f t="shared" si="2"/>
        <v>0.56091439008189525</v>
      </c>
    </row>
    <row r="87" spans="1:20" x14ac:dyDescent="0.35">
      <c r="A87" t="str">
        <f t="shared" si="1"/>
        <v>LA</v>
      </c>
      <c r="B87">
        <f>100*(LN(B19)-LN(Results_2025_01!B19))</f>
        <v>-7.7363536613487938</v>
      </c>
      <c r="C87">
        <f>100*(LN(C19)-LN(Results_2025_01!C19))</f>
        <v>1.6541578264233081</v>
      </c>
      <c r="D87">
        <f>100*(LN(D19)-LN(Results_2025_01!D19))</f>
        <v>-5.5520076385629835</v>
      </c>
      <c r="E87">
        <f>100*(LN(E19)-LN(Results_2025_01!E19))</f>
        <v>1.8692133012152112</v>
      </c>
      <c r="F87">
        <f>100*(LN(F19)-LN(Results_2025_01!F19))</f>
        <v>0.66889881507972149</v>
      </c>
      <c r="G87">
        <f>100*(LN(G19)-LN(Results_2025_01!G19))</f>
        <v>8.2338415520588626E-2</v>
      </c>
      <c r="H87">
        <f>100*(LN(H19)-LN(Results_2025_01!H19))</f>
        <v>1.0291909500759644</v>
      </c>
      <c r="I87">
        <f>100*(LN(I19)-LN(Results_2025_01!I19))</f>
        <v>-0.58080971355511934</v>
      </c>
      <c r="J87">
        <f>100*(LN(J19)-LN(Results_2025_01!J19))</f>
        <v>2.6278884463840413</v>
      </c>
      <c r="K87">
        <f>100*(LN(K19)-LN(Results_2025_01!K19))</f>
        <v>2.8327359245398753</v>
      </c>
      <c r="L87">
        <f>100*(LN(L19)-LN(Results_2025_01!L19))</f>
        <v>-1.2529529614932144</v>
      </c>
      <c r="M87">
        <f>100*(LN(M19)-LN(Results_2025_01!M19))</f>
        <v>-1.7751945458449825</v>
      </c>
      <c r="N87">
        <f>100*(LN(N19)-LN(Results_2025_01!N19))</f>
        <v>0</v>
      </c>
      <c r="O87">
        <f>100*(LN(O19)-LN(Results_2025_01!O19))</f>
        <v>0.4158010148662683</v>
      </c>
      <c r="P87">
        <f>100*(LN(P19)-LN(Results_2025_01!P19))</f>
        <v>2.0807564780778165E-2</v>
      </c>
      <c r="Q87">
        <f>100*(LN(Q19)-LN(Results_2025_01!Q19))</f>
        <v>5.8106336227226052E-2</v>
      </c>
      <c r="R87">
        <f>100*(LN(R19)-LN(Results_2025_01!R19))</f>
        <v>0.23063533053857554</v>
      </c>
      <c r="S87">
        <f>100*(Results_2025_01!S19/Results_2025_01!R19)*(LN(S19)-LN(Results_2025_01!S19))</f>
        <v>-0.15241302823534097</v>
      </c>
      <c r="T87">
        <f t="shared" si="2"/>
        <v>0.38304835877391652</v>
      </c>
    </row>
    <row r="88" spans="1:20" x14ac:dyDescent="0.35">
      <c r="A88" t="str">
        <f t="shared" si="1"/>
        <v>ME</v>
      </c>
      <c r="B88">
        <f>100*(LN(B20)-LN(Results_2025_01!B20))</f>
        <v>0.86580627431143142</v>
      </c>
      <c r="C88">
        <f>100*(LN(C20)-LN(Results_2025_01!C20))</f>
        <v>0</v>
      </c>
      <c r="D88">
        <f>100*(LN(D20)-LN(Results_2025_01!D20))</f>
        <v>0.20100509280247536</v>
      </c>
      <c r="E88">
        <f>100*(LN(E20)-LN(Results_2025_01!E20))</f>
        <v>3.3336420267591649</v>
      </c>
      <c r="F88">
        <f>100*(LN(F20)-LN(Results_2025_01!F20))</f>
        <v>2.3392879574705816</v>
      </c>
      <c r="G88">
        <f>100*(LN(G20)-LN(Results_2025_01!G20))</f>
        <v>0.23980826840137581</v>
      </c>
      <c r="H88">
        <f>100*(LN(H20)-LN(Results_2025_01!H20))</f>
        <v>2.9108084158069758</v>
      </c>
      <c r="I88">
        <f>100*(LN(I20)-LN(Results_2025_01!I20))</f>
        <v>0</v>
      </c>
      <c r="J88">
        <f>100*(LN(J20)-LN(Results_2025_01!J20))</f>
        <v>4.0005334613699262</v>
      </c>
      <c r="K88">
        <f>100*(LN(K20)-LN(Results_2025_01!K20))</f>
        <v>4.0242116278433215</v>
      </c>
      <c r="L88">
        <f>100*(LN(L20)-LN(Results_2025_01!L20))</f>
        <v>0</v>
      </c>
      <c r="M88">
        <f>100*(LN(M20)-LN(Results_2025_01!M20))</f>
        <v>-2.5253867321204382</v>
      </c>
      <c r="N88">
        <f>100*(LN(N20)-LN(Results_2025_01!N20))</f>
        <v>-1.3942905969011932</v>
      </c>
      <c r="O88">
        <f>100*(LN(O20)-LN(Results_2025_01!O20))</f>
        <v>0.88889474172457739</v>
      </c>
      <c r="P88">
        <f>100*(LN(P20)-LN(Results_2025_01!P20))</f>
        <v>5.8445355258029963E-2</v>
      </c>
      <c r="Q88">
        <f>100*(LN(Q20)-LN(Results_2025_01!Q20))</f>
        <v>3.4313557623200097E-2</v>
      </c>
      <c r="R88">
        <f>100*(LN(R20)-LN(Results_2025_01!R20))</f>
        <v>0.64171343206336218</v>
      </c>
      <c r="S88">
        <f>100*(Results_2025_01!S20/Results_2025_01!R20)*(LN(S20)-LN(Results_2025_01!S20))</f>
        <v>4.7675775550780508E-2</v>
      </c>
      <c r="T88">
        <f t="shared" si="2"/>
        <v>0.59403765651258167</v>
      </c>
    </row>
    <row r="89" spans="1:20" x14ac:dyDescent="0.35">
      <c r="A89" t="str">
        <f t="shared" si="1"/>
        <v>MD</v>
      </c>
      <c r="B89">
        <f>100*(LN(B21)-LN(Results_2025_01!B21))</f>
        <v>0.76336248550710195</v>
      </c>
      <c r="C89">
        <f>100*(LN(C21)-LN(Results_2025_01!C21))</f>
        <v>0</v>
      </c>
      <c r="D89">
        <f>100*(LN(D21)-LN(Results_2025_01!D21))</f>
        <v>-1.0767264184615044</v>
      </c>
      <c r="E89">
        <f>100*(LN(E21)-LN(Results_2025_01!E21))</f>
        <v>2.7779564107076382</v>
      </c>
      <c r="F89">
        <f>100*(LN(F21)-LN(Results_2025_01!F21))</f>
        <v>1.7094433359298833</v>
      </c>
      <c r="G89">
        <f>100*(LN(G21)-LN(Results_2025_01!G21))</f>
        <v>-1.3772214621226908</v>
      </c>
      <c r="H89">
        <f>100*(LN(H21)-LN(Results_2025_01!H21))</f>
        <v>2.905773447954374</v>
      </c>
      <c r="I89">
        <f>100*(LN(I21)-LN(Results_2025_01!I21))</f>
        <v>-0.77324305255697112</v>
      </c>
      <c r="J89">
        <f>100*(LN(J21)-LN(Results_2025_01!J21))</f>
        <v>2.4692612590371255</v>
      </c>
      <c r="K89">
        <f>100*(LN(K21)-LN(Results_2025_01!K21))</f>
        <v>0.14652017273277806</v>
      </c>
      <c r="L89">
        <f>100*(LN(L21)-LN(Results_2025_01!L21))</f>
        <v>-3.8823441082902477</v>
      </c>
      <c r="M89">
        <f>100*(LN(M21)-LN(Results_2025_01!M21))</f>
        <v>-0.82110265793602366</v>
      </c>
      <c r="N89">
        <f>100*(LN(N21)-LN(Results_2025_01!N21))</f>
        <v>-8.2567506129269219</v>
      </c>
      <c r="O89">
        <f>100*(LN(O21)-LN(Results_2025_01!O21))</f>
        <v>-0.84567100182244559</v>
      </c>
      <c r="P89">
        <f>100*(LN(P21)-LN(Results_2025_01!P21))</f>
        <v>-0.20838670123115577</v>
      </c>
      <c r="Q89">
        <f>100*(LN(Q21)-LN(Results_2025_01!Q21))</f>
        <v>-0.15158714614340596</v>
      </c>
      <c r="R89">
        <f>100*(LN(R21)-LN(Results_2025_01!R21))</f>
        <v>-0.15976184364667745</v>
      </c>
      <c r="S89">
        <f>100*(Results_2025_01!S21/Results_2025_01!R21)*(LN(S21)-LN(Results_2025_01!S21))</f>
        <v>-0.57853371842452517</v>
      </c>
      <c r="T89">
        <f t="shared" si="2"/>
        <v>0.41877187477784772</v>
      </c>
    </row>
    <row r="90" spans="1:20" x14ac:dyDescent="0.35">
      <c r="A90" t="str">
        <f t="shared" si="1"/>
        <v>MA</v>
      </c>
      <c r="B90">
        <f>100*(LN(B22)-LN(Results_2025_01!B22))</f>
        <v>-0.75472056353831363</v>
      </c>
      <c r="C90">
        <f>100*(LN(C22)-LN(Results_2025_01!C22))</f>
        <v>1.2903404835908461</v>
      </c>
      <c r="D90">
        <f>100*(LN(D22)-LN(Results_2025_01!D22))</f>
        <v>-1.2914514404023691</v>
      </c>
      <c r="E90">
        <f>100*(LN(E22)-LN(Results_2025_01!E22))</f>
        <v>2.8768070176441896</v>
      </c>
      <c r="F90">
        <f>100*(LN(F22)-LN(Results_2025_01!F22))</f>
        <v>0</v>
      </c>
      <c r="G90">
        <f>100*(LN(G22)-LN(Results_2025_01!G22))</f>
        <v>-0.5403332328052457</v>
      </c>
      <c r="H90">
        <f>100*(LN(H22)-LN(Results_2025_01!H22))</f>
        <v>2.8256168450392138</v>
      </c>
      <c r="I90">
        <f>100*(LN(I22)-LN(Results_2025_01!I22))</f>
        <v>-0.77112194234896236</v>
      </c>
      <c r="J90">
        <f>100*(LN(J22)-LN(Results_2025_01!J22))</f>
        <v>2.3770219333911768</v>
      </c>
      <c r="K90">
        <f>100*(LN(K22)-LN(Results_2025_01!K22))</f>
        <v>2.3374116390218802</v>
      </c>
      <c r="L90">
        <f>100*(LN(L22)-LN(Results_2025_01!L22))</f>
        <v>-3.2335380642935618</v>
      </c>
      <c r="M90">
        <f>100*(LN(M22)-LN(Results_2025_01!M22))</f>
        <v>-0.99956297619634427</v>
      </c>
      <c r="N90">
        <f>100*(LN(N22)-LN(Results_2025_01!N22))</f>
        <v>-1.3595916047639989</v>
      </c>
      <c r="O90">
        <f>100*(LN(O22)-LN(Results_2025_01!O22))</f>
        <v>-1.5785647442291051</v>
      </c>
      <c r="P90">
        <f>100*(LN(P22)-LN(Results_2025_01!P22))</f>
        <v>-0.28430091495108556</v>
      </c>
      <c r="Q90">
        <f>100*(LN(Q22)-LN(Results_2025_01!Q22))</f>
        <v>-0.15747959599305972</v>
      </c>
      <c r="R90">
        <f>100*(LN(R22)-LN(Results_2025_01!R22))</f>
        <v>-0.12257407050499936</v>
      </c>
      <c r="S90">
        <f>100*(Results_2025_01!S22/Results_2025_01!R22)*(LN(S22)-LN(Results_2025_01!S22))</f>
        <v>-0.47752508568720314</v>
      </c>
      <c r="T90">
        <f t="shared" si="2"/>
        <v>0.35495101518220379</v>
      </c>
    </row>
    <row r="91" spans="1:20" x14ac:dyDescent="0.35">
      <c r="A91" t="str">
        <f t="shared" si="1"/>
        <v>MI</v>
      </c>
      <c r="B91">
        <f>100*(LN(B23)-LN(Results_2025_01!B23))</f>
        <v>0.98040000966204133</v>
      </c>
      <c r="C91">
        <f>100*(LN(C23)-LN(Results_2025_01!C23))</f>
        <v>-0.22271724128231085</v>
      </c>
      <c r="D91">
        <f>100*(LN(D23)-LN(Results_2025_01!D23))</f>
        <v>-0.23700705186122661</v>
      </c>
      <c r="E91">
        <f>100*(LN(E23)-LN(Results_2025_01!E23))</f>
        <v>3.021377859649732</v>
      </c>
      <c r="F91">
        <f>100*(LN(F23)-LN(Results_2025_01!F23))</f>
        <v>1.3072081567353067</v>
      </c>
      <c r="G91">
        <f>100*(LN(G23)-LN(Results_2025_01!G23))</f>
        <v>-0.92593254127972813</v>
      </c>
      <c r="H91">
        <f>100*(LN(H23)-LN(Results_2025_01!H23))</f>
        <v>1.6253743944506738</v>
      </c>
      <c r="I91">
        <f>100*(LN(I23)-LN(Results_2025_01!I23))</f>
        <v>-1.2355136824110602</v>
      </c>
      <c r="J91">
        <f>100*(LN(J23)-LN(Results_2025_01!J23))</f>
        <v>2.2329476398088133</v>
      </c>
      <c r="K91">
        <f>100*(LN(K23)-LN(Results_2025_01!K23))</f>
        <v>1.9508282395420906</v>
      </c>
      <c r="L91">
        <f>100*(LN(L23)-LN(Results_2025_01!L23))</f>
        <v>-1.5416270583559211</v>
      </c>
      <c r="M91">
        <f>100*(LN(M23)-LN(Results_2025_01!M23))</f>
        <v>-2.8291642621091739</v>
      </c>
      <c r="N91">
        <f>100*(LN(N23)-LN(Results_2025_01!N23))</f>
        <v>-2.0938611883017266</v>
      </c>
      <c r="O91">
        <f>100*(LN(O23)-LN(Results_2025_01!O23))</f>
        <v>-0.18253731870991885</v>
      </c>
      <c r="P91">
        <f>100*(LN(P23)-LN(Results_2025_01!P23))</f>
        <v>-9.8793736609437133E-2</v>
      </c>
      <c r="Q91">
        <f>100*(LN(Q23)-LN(Results_2025_01!Q23))</f>
        <v>1.2396251840129935E-2</v>
      </c>
      <c r="R91">
        <f>100*(LN(R23)-LN(Results_2025_01!R23))</f>
        <v>0.23517755402719942</v>
      </c>
      <c r="S91">
        <f>100*(Results_2025_01!S23/Results_2025_01!R23)*(LN(S23)-LN(Results_2025_01!S23))</f>
        <v>-0.23288906789639965</v>
      </c>
      <c r="T91">
        <f t="shared" si="2"/>
        <v>0.46806662192359905</v>
      </c>
    </row>
    <row r="92" spans="1:20" x14ac:dyDescent="0.35">
      <c r="A92" t="str">
        <f t="shared" si="1"/>
        <v>MN</v>
      </c>
      <c r="B92">
        <f>100*(LN(B24)-LN(Results_2025_01!B24))</f>
        <v>1.1753037682781908</v>
      </c>
      <c r="C92">
        <f>100*(LN(C24)-LN(Results_2025_01!C24))</f>
        <v>0.40899852515252633</v>
      </c>
      <c r="D92">
        <f>100*(LN(D24)-LN(Results_2025_01!D24))</f>
        <v>-0.42568350906844188</v>
      </c>
      <c r="E92">
        <f>100*(LN(E24)-LN(Results_2025_01!E24))</f>
        <v>2.8675799976666028</v>
      </c>
      <c r="F92">
        <f>100*(LN(F24)-LN(Results_2025_01!F24))</f>
        <v>1.503787736454143</v>
      </c>
      <c r="G92">
        <f>100*(LN(G24)-LN(Results_2025_01!G24))</f>
        <v>-0.35505997230220743</v>
      </c>
      <c r="H92">
        <f>100*(LN(H24)-LN(Results_2025_01!H24))</f>
        <v>1.5961383090207448</v>
      </c>
      <c r="I92">
        <f>100*(LN(I24)-LN(Results_2025_01!I24))</f>
        <v>-0.62208598751034572</v>
      </c>
      <c r="J92">
        <f>100*(LN(J24)-LN(Results_2025_01!J24))</f>
        <v>2.4332100659529843</v>
      </c>
      <c r="K92">
        <f>100*(LN(K24)-LN(Results_2025_01!K24))</f>
        <v>3.3479648887878355</v>
      </c>
      <c r="L92">
        <f>100*(LN(L24)-LN(Results_2025_01!L24))</f>
        <v>-2.0136479958974718</v>
      </c>
      <c r="M92">
        <f>100*(LN(M24)-LN(Results_2025_01!M24))</f>
        <v>-1.9413092784990482</v>
      </c>
      <c r="N92">
        <f>100*(LN(N24)-LN(Results_2025_01!N24))</f>
        <v>-2.1750266400177409</v>
      </c>
      <c r="O92">
        <f>100*(LN(O24)-LN(Results_2025_01!O24))</f>
        <v>-0.69735289575003634</v>
      </c>
      <c r="P92">
        <f>100*(LN(P24)-LN(Results_2025_01!P24))</f>
        <v>-0.11956593795607873</v>
      </c>
      <c r="Q92">
        <f>100*(LN(Q24)-LN(Results_2025_01!Q24))</f>
        <v>4.8234614093534134E-2</v>
      </c>
      <c r="R92">
        <f>100*(LN(R24)-LN(Results_2025_01!R24))</f>
        <v>0.37839019291290299</v>
      </c>
      <c r="S92">
        <f>100*(Results_2025_01!S24/Results_2025_01!R24)*(LN(S24)-LN(Results_2025_01!S24))</f>
        <v>-7.585021695590502E-2</v>
      </c>
      <c r="T92">
        <f t="shared" si="2"/>
        <v>0.45424040986880798</v>
      </c>
    </row>
    <row r="93" spans="1:20" x14ac:dyDescent="0.35">
      <c r="A93" t="str">
        <f t="shared" si="1"/>
        <v>MS</v>
      </c>
      <c r="B93">
        <f>100*(LN(B25)-LN(Results_2025_01!B25))</f>
        <v>1.2285166794578473</v>
      </c>
      <c r="C93">
        <f>100*(LN(C25)-LN(Results_2025_01!C25))</f>
        <v>1.5793580258140594</v>
      </c>
      <c r="D93">
        <f>100*(LN(D25)-LN(Results_2025_01!D25))</f>
        <v>-0.23529422620267582</v>
      </c>
      <c r="E93">
        <f>100*(LN(E25)-LN(Results_2025_01!E25))</f>
        <v>3.6367644170875124</v>
      </c>
      <c r="F93">
        <f>100*(LN(F25)-LN(Results_2025_01!F25))</f>
        <v>1.8634079544892046</v>
      </c>
      <c r="G93">
        <f>100*(LN(G25)-LN(Results_2025_01!G25))</f>
        <v>0</v>
      </c>
      <c r="H93">
        <f>100*(LN(H25)-LN(Results_2025_01!H25))</f>
        <v>4.5993085742013662</v>
      </c>
      <c r="I93">
        <f>100*(LN(I25)-LN(Results_2025_01!I25))</f>
        <v>-1.2565610360365298</v>
      </c>
      <c r="J93">
        <f>100*(LN(J25)-LN(Results_2025_01!J25))</f>
        <v>3.922071315328246</v>
      </c>
      <c r="K93">
        <f>100*(LN(K25)-LN(Results_2025_01!K25))</f>
        <v>3.1692793353000681</v>
      </c>
      <c r="L93">
        <f>100*(LN(L25)-LN(Results_2025_01!L25))</f>
        <v>-0.17406444777847696</v>
      </c>
      <c r="M93">
        <f>100*(LN(M25)-LN(Results_2025_01!M25))</f>
        <v>-1.0625355378936163</v>
      </c>
      <c r="N93">
        <f>100*(LN(N25)-LN(Results_2025_01!N25))</f>
        <v>-1.3942905969013708</v>
      </c>
      <c r="O93">
        <f>100*(LN(O25)-LN(Results_2025_01!O25))</f>
        <v>0.14461318499989773</v>
      </c>
      <c r="P93">
        <f>100*(LN(P25)-LN(Results_2025_01!P25))</f>
        <v>0.15378922519566629</v>
      </c>
      <c r="Q93">
        <f>100*(LN(Q25)-LN(Results_2025_01!Q25))</f>
        <v>0.25525411629949701</v>
      </c>
      <c r="R93">
        <f>100*(LN(R25)-LN(Results_2025_01!R25))</f>
        <v>1.1425825851992144</v>
      </c>
      <c r="S93">
        <f>100*(Results_2025_01!S25/Results_2025_01!R25)*(LN(S25)-LN(Results_2025_01!S25))</f>
        <v>0.56664083677312971</v>
      </c>
      <c r="T93">
        <f t="shared" si="2"/>
        <v>0.5759417484260847</v>
      </c>
    </row>
    <row r="94" spans="1:20" x14ac:dyDescent="0.35">
      <c r="A94" t="str">
        <f t="shared" si="1"/>
        <v>MO</v>
      </c>
      <c r="B94">
        <f>100*(LN(B26)-LN(Results_2025_01!B26))</f>
        <v>1.0810916104215806</v>
      </c>
      <c r="C94">
        <f>100*(LN(C26)-LN(Results_2025_01!C26))</f>
        <v>-0.38240964384037568</v>
      </c>
      <c r="D94">
        <f>100*(LN(D26)-LN(Results_2025_01!D26))</f>
        <v>-2.9935638601052972E-2</v>
      </c>
      <c r="E94">
        <f>100*(LN(E26)-LN(Results_2025_01!E26))</f>
        <v>3.090753746307584</v>
      </c>
      <c r="F94">
        <f>100*(LN(F26)-LN(Results_2025_01!F26))</f>
        <v>1.6807118316380709</v>
      </c>
      <c r="G94">
        <f>100*(LN(G26)-LN(Results_2025_01!G26))</f>
        <v>0.24183808642810334</v>
      </c>
      <c r="H94">
        <f>100*(LN(H26)-LN(Results_2025_01!H26))</f>
        <v>2.0270964373619194</v>
      </c>
      <c r="I94">
        <f>100*(LN(I26)-LN(Results_2025_01!I26))</f>
        <v>-0.40485885260004295</v>
      </c>
      <c r="J94">
        <f>100*(LN(J26)-LN(Results_2025_01!J26))</f>
        <v>2.7028672387919173</v>
      </c>
      <c r="K94">
        <f>100*(LN(K26)-LN(Results_2025_01!K26))</f>
        <v>2.8362196679401208</v>
      </c>
      <c r="L94">
        <f>100*(LN(L26)-LN(Results_2025_01!L26))</f>
        <v>-0.39581617976303107</v>
      </c>
      <c r="M94">
        <f>100*(LN(M26)-LN(Results_2025_01!M26))</f>
        <v>-0.3359465645578652</v>
      </c>
      <c r="N94">
        <f>100*(LN(N26)-LN(Results_2025_01!N26))</f>
        <v>-1.7846993625060037</v>
      </c>
      <c r="O94">
        <f>100*(LN(O26)-LN(Results_2025_01!O26))</f>
        <v>0</v>
      </c>
      <c r="P94">
        <f>100*(LN(P26)-LN(Results_2025_01!P26))</f>
        <v>-8.7571336752390039E-2</v>
      </c>
      <c r="Q94">
        <f>100*(LN(Q26)-LN(Results_2025_01!Q26))</f>
        <v>4.9172962644394858E-2</v>
      </c>
      <c r="R94">
        <f>100*(LN(R26)-LN(Results_2025_01!R26))</f>
        <v>0.34534288568544014</v>
      </c>
      <c r="S94">
        <f>100*(Results_2025_01!S26/Results_2025_01!R26)*(LN(S26)-LN(Results_2025_01!S26))</f>
        <v>-0.16375452617516417</v>
      </c>
      <c r="T94">
        <f t="shared" si="2"/>
        <v>0.50909741186060431</v>
      </c>
    </row>
    <row r="95" spans="1:20" x14ac:dyDescent="0.35">
      <c r="A95" t="str">
        <f t="shared" si="1"/>
        <v>MT</v>
      </c>
      <c r="B95">
        <f>100*(LN(B27)-LN(Results_2025_01!B27))</f>
        <v>1.652930195121094</v>
      </c>
      <c r="C95">
        <f>100*(LN(C27)-LN(Results_2025_01!C27))</f>
        <v>0.32188868994715847</v>
      </c>
      <c r="D95">
        <f>100*(LN(D27)-LN(Results_2025_01!D27))</f>
        <v>0</v>
      </c>
      <c r="E95">
        <f>100*(LN(E27)-LN(Results_2025_01!E27))</f>
        <v>11.778303565638382</v>
      </c>
      <c r="F95">
        <f>100*(LN(F27)-LN(Results_2025_01!F27))</f>
        <v>3.8221212820197081</v>
      </c>
      <c r="G95">
        <f>100*(LN(G27)-LN(Results_2025_01!G27))</f>
        <v>0</v>
      </c>
      <c r="H95">
        <f>100*(LN(H27)-LN(Results_2025_01!H27))</f>
        <v>1.7011345826535518</v>
      </c>
      <c r="I95">
        <f>100*(LN(I27)-LN(Results_2025_01!I27))</f>
        <v>-3.5718082602079093</v>
      </c>
      <c r="J95">
        <f>100*(LN(J27)-LN(Results_2025_01!J27))</f>
        <v>1.8018505502679361</v>
      </c>
      <c r="K95">
        <f>100*(LN(K27)-LN(Results_2025_01!K27))</f>
        <v>5.8594164266052573</v>
      </c>
      <c r="L95">
        <f>100*(LN(L27)-LN(Results_2025_01!L27))</f>
        <v>-2.0202707317519497</v>
      </c>
      <c r="M95">
        <f>100*(LN(M27)-LN(Results_2025_01!M27))</f>
        <v>0</v>
      </c>
      <c r="N95">
        <f>100*(LN(N27)-LN(Results_2025_01!N27))</f>
        <v>-8.7011376989629241</v>
      </c>
      <c r="O95">
        <f>100*(LN(O27)-LN(Results_2025_01!O27))</f>
        <v>0</v>
      </c>
      <c r="P95">
        <f>100*(LN(P27)-LN(Results_2025_01!P27))</f>
        <v>0.12081349210948389</v>
      </c>
      <c r="Q95">
        <f>100*(LN(Q27)-LN(Results_2025_01!Q27))</f>
        <v>0.15849259283253758</v>
      </c>
      <c r="R95">
        <f>100*(LN(R27)-LN(Results_2025_01!R27))</f>
        <v>0.82845781647993277</v>
      </c>
      <c r="S95">
        <f>100*(Results_2025_01!S27/Results_2025_01!R27)*(LN(S27)-LN(Results_2025_01!S27))</f>
        <v>0.28645012675628911</v>
      </c>
      <c r="T95">
        <f t="shared" si="2"/>
        <v>0.54200768972364366</v>
      </c>
    </row>
    <row r="96" spans="1:20" x14ac:dyDescent="0.35">
      <c r="A96" t="str">
        <f t="shared" si="1"/>
        <v>NE</v>
      </c>
      <c r="B96">
        <f>100*(LN(B28)-LN(Results_2025_01!B28))</f>
        <v>1.3982250906749982</v>
      </c>
      <c r="C96">
        <f>100*(LN(C28)-LN(Results_2025_01!C28))</f>
        <v>0</v>
      </c>
      <c r="D96">
        <f>100*(LN(D28)-LN(Results_2025_01!D28))</f>
        <v>-0.60756883942563178</v>
      </c>
      <c r="E96">
        <f>100*(LN(E28)-LN(Results_2025_01!E28))</f>
        <v>1.6807118316382486</v>
      </c>
      <c r="F96">
        <f>100*(LN(F28)-LN(Results_2025_01!F28))</f>
        <v>2.7398974188113101</v>
      </c>
      <c r="G96">
        <f>100*(LN(G28)-LN(Results_2025_01!G28))</f>
        <v>-0.82988028146946391</v>
      </c>
      <c r="H96">
        <f>100*(LN(H28)-LN(Results_2025_01!H28))</f>
        <v>2.247285585205816</v>
      </c>
      <c r="I96">
        <f>100*(LN(I28)-LN(Results_2025_01!I28))</f>
        <v>5.0774309290879671E-2</v>
      </c>
      <c r="J96">
        <f>100*(LN(J28)-LN(Results_2025_01!J28))</f>
        <v>1.8868484304382704</v>
      </c>
      <c r="K96">
        <f>100*(LN(K28)-LN(Results_2025_01!K28))</f>
        <v>3.238525115771651</v>
      </c>
      <c r="L96">
        <f>100*(LN(L28)-LN(Results_2025_01!L28))</f>
        <v>-0.75166586923653966</v>
      </c>
      <c r="M96">
        <f>100*(LN(M28)-LN(Results_2025_01!M28))</f>
        <v>-0.81900539700434649</v>
      </c>
      <c r="N96">
        <f>100*(LN(N28)-LN(Results_2025_01!N28))</f>
        <v>-0.93197319488034225</v>
      </c>
      <c r="O96">
        <f>100*(LN(O28)-LN(Results_2025_01!O28))</f>
        <v>0.50505157860687433</v>
      </c>
      <c r="P96">
        <f>100*(LN(P28)-LN(Results_2025_01!P28))</f>
        <v>1.9908817681191238E-2</v>
      </c>
      <c r="Q96">
        <f>100*(LN(Q28)-LN(Results_2025_01!Q28))</f>
        <v>0.12163379999634572</v>
      </c>
      <c r="R96">
        <f>100*(LN(R28)-LN(Results_2025_01!R28))</f>
        <v>0.59362034323466872</v>
      </c>
      <c r="S96">
        <f>100*(Results_2025_01!S28/Results_2025_01!R28)*(LN(S28)-LN(Results_2025_01!S28))</f>
        <v>0.1363493754535097</v>
      </c>
      <c r="T96">
        <f t="shared" si="2"/>
        <v>0.45727096778115905</v>
      </c>
    </row>
    <row r="97" spans="1:20" x14ac:dyDescent="0.35">
      <c r="A97" t="str">
        <f t="shared" si="1"/>
        <v>NV</v>
      </c>
      <c r="B97">
        <f>100*(LN(B29)-LN(Results_2025_01!B29))</f>
        <v>-1.6529301951209163</v>
      </c>
      <c r="C97">
        <f>100*(LN(C29)-LN(Results_2025_01!C29))</f>
        <v>-0.18178518003661992</v>
      </c>
      <c r="D97">
        <f>100*(LN(D29)-LN(Results_2025_01!D29))</f>
        <v>-2.1053409197833162</v>
      </c>
      <c r="E97">
        <f>100*(LN(E29)-LN(Results_2025_01!E29))</f>
        <v>2.7398974188113101</v>
      </c>
      <c r="F97">
        <f>100*(LN(F29)-LN(Results_2025_01!F29))</f>
        <v>3.2789822822989478</v>
      </c>
      <c r="G97">
        <f>100*(LN(G29)-LN(Results_2025_01!G29))</f>
        <v>0</v>
      </c>
      <c r="H97">
        <f>100*(LN(H29)-LN(Results_2025_01!H29))</f>
        <v>0.82304991365145241</v>
      </c>
      <c r="I97">
        <f>100*(LN(I29)-LN(Results_2025_01!I29))</f>
        <v>-0.79681696491764598</v>
      </c>
      <c r="J97">
        <f>100*(LN(J29)-LN(Results_2025_01!J29))</f>
        <v>3.1252543504106001</v>
      </c>
      <c r="K97">
        <f>100*(LN(K29)-LN(Results_2025_01!K29))</f>
        <v>-2.1053409197833162</v>
      </c>
      <c r="L97">
        <f>100*(LN(L29)-LN(Results_2025_01!L29))</f>
        <v>-2.3256862164267034</v>
      </c>
      <c r="M97">
        <f>100*(LN(M29)-LN(Results_2025_01!M29))</f>
        <v>-7.8927258589670757</v>
      </c>
      <c r="N97">
        <f>100*(LN(N29)-LN(Results_2025_01!N29))</f>
        <v>-3.7740327982845656</v>
      </c>
      <c r="O97">
        <f>100*(LN(O29)-LN(Results_2025_01!O29))</f>
        <v>-0.45172295898190384</v>
      </c>
      <c r="P97">
        <f>100*(LN(P29)-LN(Results_2025_01!P29))</f>
        <v>-0.15287825638790054</v>
      </c>
      <c r="Q97">
        <f>100*(LN(Q29)-LN(Results_2025_01!Q29))</f>
        <v>-0.11425384192493837</v>
      </c>
      <c r="R97">
        <f>100*(LN(R29)-LN(Results_2025_01!R29))</f>
        <v>-2.9757476785441384E-2</v>
      </c>
      <c r="S97">
        <f>100*(Results_2025_01!S29/Results_2025_01!R29)*(LN(S29)-LN(Results_2025_01!S29))</f>
        <v>-0.50708816817211289</v>
      </c>
      <c r="T97">
        <f t="shared" si="2"/>
        <v>0.4773306913866715</v>
      </c>
    </row>
    <row r="98" spans="1:20" x14ac:dyDescent="0.35">
      <c r="A98" t="str">
        <f t="shared" si="1"/>
        <v>NH</v>
      </c>
      <c r="B98">
        <f>100*(LN(B30)-LN(Results_2025_01!B30))</f>
        <v>-1.9802627296179764</v>
      </c>
      <c r="C98">
        <f>100*(LN(C30)-LN(Results_2025_01!C30))</f>
        <v>0</v>
      </c>
      <c r="D98">
        <f>100*(LN(D30)-LN(Results_2025_01!D30))</f>
        <v>-1.2793351459908564</v>
      </c>
      <c r="E98">
        <f>100*(LN(E30)-LN(Results_2025_01!E30))</f>
        <v>2.9852963149680889</v>
      </c>
      <c r="F98">
        <f>100*(LN(F30)-LN(Results_2025_01!F30))</f>
        <v>0</v>
      </c>
      <c r="G98">
        <f>100*(LN(G30)-LN(Results_2025_01!G30))</f>
        <v>-0.37523496185496441</v>
      </c>
      <c r="H98">
        <f>100*(LN(H30)-LN(Results_2025_01!H30))</f>
        <v>2.5198183604699054</v>
      </c>
      <c r="I98">
        <f>100*(LN(I30)-LN(Results_2025_01!I30))</f>
        <v>-0.58997221271894773</v>
      </c>
      <c r="J98">
        <f>100*(LN(J30)-LN(Results_2025_01!J30))</f>
        <v>3.9220713153280684</v>
      </c>
      <c r="K98">
        <f>100*(LN(K30)-LN(Results_2025_01!K30))</f>
        <v>4.2254193189647182</v>
      </c>
      <c r="L98">
        <f>100*(LN(L30)-LN(Results_2025_01!L30))</f>
        <v>-1.3047715392474402</v>
      </c>
      <c r="M98">
        <f>100*(LN(M30)-LN(Results_2025_01!M30))</f>
        <v>-1.0267394145179409</v>
      </c>
      <c r="N98">
        <f>100*(LN(N30)-LN(Results_2025_01!N30))</f>
        <v>-1.503787736454143</v>
      </c>
      <c r="O98">
        <f>100*(LN(O30)-LN(Results_2025_01!O30))</f>
        <v>-0.40733253876368281</v>
      </c>
      <c r="P98">
        <f>100*(LN(P30)-LN(Results_2025_01!P30))</f>
        <v>-7.2470932446755398E-2</v>
      </c>
      <c r="Q98">
        <f>100*(LN(Q30)-LN(Results_2025_01!Q30))</f>
        <v>3.9297878420363475E-2</v>
      </c>
      <c r="R98">
        <f>100*(LN(R30)-LN(Results_2025_01!R30))</f>
        <v>0.55368937182933564</v>
      </c>
      <c r="S98">
        <f>100*(Results_2025_01!S30/Results_2025_01!R30)*(LN(S30)-LN(Results_2025_01!S30))</f>
        <v>3.9651050784349912E-2</v>
      </c>
      <c r="T98">
        <f t="shared" si="2"/>
        <v>0.5140383210449857</v>
      </c>
    </row>
    <row r="99" spans="1:20" x14ac:dyDescent="0.35">
      <c r="A99" t="str">
        <f t="shared" si="1"/>
        <v>NJ</v>
      </c>
      <c r="B99">
        <f>100*(LN(B31)-LN(Results_2025_01!B31))</f>
        <v>-1.9934214900818148</v>
      </c>
      <c r="C99">
        <f>100*(LN(C31)-LN(Results_2025_01!C31))</f>
        <v>1.503787736454143</v>
      </c>
      <c r="D99">
        <f>100*(LN(D31)-LN(Results_2025_01!D31))</f>
        <v>-2.8346841557659985</v>
      </c>
      <c r="E99">
        <f>100*(LN(E31)-LN(Results_2025_01!E31))</f>
        <v>2.0489290452472275</v>
      </c>
      <c r="F99">
        <f>100*(LN(F31)-LN(Results_2025_01!F31))</f>
        <v>0</v>
      </c>
      <c r="G99">
        <f>100*(LN(G31)-LN(Results_2025_01!G31))</f>
        <v>-0.70671672230915306</v>
      </c>
      <c r="H99">
        <f>100*(LN(H31)-LN(Results_2025_01!H31))</f>
        <v>4.1061486797772773</v>
      </c>
      <c r="I99">
        <f>100*(LN(I31)-LN(Results_2025_01!I31))</f>
        <v>-1.2842881307367549</v>
      </c>
      <c r="J99">
        <f>100*(LN(J31)-LN(Results_2025_01!J31))</f>
        <v>1.9355442952956992</v>
      </c>
      <c r="K99">
        <f>100*(LN(K31)-LN(Results_2025_01!K31))</f>
        <v>-2.2291944755453486</v>
      </c>
      <c r="L99">
        <f>100*(LN(L31)-LN(Results_2025_01!L31))</f>
        <v>-4.3409593220500753</v>
      </c>
      <c r="M99">
        <f>100*(LN(M31)-LN(Results_2025_01!M31))</f>
        <v>-2.4797861144497446</v>
      </c>
      <c r="N99">
        <f>100*(LN(N31)-LN(Results_2025_01!N31))</f>
        <v>-4.1437189864172552</v>
      </c>
      <c r="O99">
        <f>100*(LN(O31)-LN(Results_2025_01!O31))</f>
        <v>-1.6463330187102443</v>
      </c>
      <c r="P99">
        <f>100*(LN(P31)-LN(Results_2025_01!P31))</f>
        <v>-0.43960287528586051</v>
      </c>
      <c r="Q99">
        <f>100*(LN(Q31)-LN(Results_2025_01!Q31))</f>
        <v>-0.25890755535487031</v>
      </c>
      <c r="R99">
        <f>100*(LN(R31)-LN(Results_2025_01!R31))</f>
        <v>-0.41461012449710566</v>
      </c>
      <c r="S99">
        <f>100*(Results_2025_01!S31/Results_2025_01!R31)*(LN(S31)-LN(Results_2025_01!S31))</f>
        <v>-0.8611509978264279</v>
      </c>
      <c r="T99">
        <f t="shared" si="2"/>
        <v>0.44654087332932224</v>
      </c>
    </row>
    <row r="100" spans="1:20" x14ac:dyDescent="0.35">
      <c r="A100" t="str">
        <f t="shared" si="1"/>
        <v>NM</v>
      </c>
      <c r="B100">
        <f>100*(LN(B32)-LN(Results_2025_01!B32))</f>
        <v>1.456336418789661</v>
      </c>
      <c r="C100">
        <f>100*(LN(C32)-LN(Results_2025_01!C32))</f>
        <v>0.1380262468957838</v>
      </c>
      <c r="D100">
        <f>100*(LN(D32)-LN(Results_2025_01!D32))</f>
        <v>0.37807228399060477</v>
      </c>
      <c r="E100">
        <f>100*(LN(E32)-LN(Results_2025_01!E32))</f>
        <v>5.7158413839950128</v>
      </c>
      <c r="F100">
        <f>100*(LN(F32)-LN(Results_2025_01!F32))</f>
        <v>0</v>
      </c>
      <c r="G100">
        <f>100*(LN(G32)-LN(Results_2025_01!G32))</f>
        <v>0</v>
      </c>
      <c r="H100">
        <f>100*(LN(H32)-LN(Results_2025_01!H32))</f>
        <v>0.80214333845756158</v>
      </c>
      <c r="I100">
        <f>100*(LN(I32)-LN(Results_2025_01!I32))</f>
        <v>0</v>
      </c>
      <c r="J100">
        <f>100*(LN(J32)-LN(Results_2025_01!J32))</f>
        <v>2.1277398447285378</v>
      </c>
      <c r="K100">
        <f>100*(LN(K32)-LN(Results_2025_01!K32))</f>
        <v>2.2858138076051304</v>
      </c>
      <c r="L100">
        <f>100*(LN(L32)-LN(Results_2025_01!L32))</f>
        <v>-1.0471299867294448</v>
      </c>
      <c r="M100">
        <f>100*(LN(M32)-LN(Results_2025_01!M32))</f>
        <v>-1.3303965626363379</v>
      </c>
      <c r="N100">
        <f>100*(LN(N32)-LN(Results_2025_01!N32))</f>
        <v>-0.99503308531669887</v>
      </c>
      <c r="O100">
        <f>100*(LN(O32)-LN(Results_2025_01!O32))</f>
        <v>1.3245226750020933</v>
      </c>
      <c r="P100">
        <f>100*(LN(P32)-LN(Results_2025_01!P32))</f>
        <v>5.6723286429338771E-2</v>
      </c>
      <c r="Q100">
        <f>100*(LN(Q32)-LN(Results_2025_01!Q32))</f>
        <v>8.4060107923455973E-2</v>
      </c>
      <c r="R100">
        <f>100*(LN(R32)-LN(Results_2025_01!R32))</f>
        <v>0.41423519974213008</v>
      </c>
      <c r="S100">
        <f>100*(Results_2025_01!S32/Results_2025_01!R32)*(LN(S32)-LN(Results_2025_01!S32))</f>
        <v>-1.2579409122198116E-2</v>
      </c>
      <c r="T100">
        <f t="shared" si="2"/>
        <v>0.4268146088643282</v>
      </c>
    </row>
    <row r="101" spans="1:20" x14ac:dyDescent="0.35">
      <c r="A101" t="str">
        <f t="shared" si="1"/>
        <v>NY</v>
      </c>
      <c r="B101">
        <f>100*(LN(B33)-LN(Results_2025_01!B33))</f>
        <v>0</v>
      </c>
      <c r="C101">
        <f>100*(LN(C33)-LN(Results_2025_01!C33))</f>
        <v>-0.26143805740712622</v>
      </c>
      <c r="D101">
        <f>100*(LN(D33)-LN(Results_2025_01!D33))</f>
        <v>-1.5472552145160634</v>
      </c>
      <c r="E101">
        <f>100*(LN(E33)-LN(Results_2025_01!E33))</f>
        <v>2.8227011014816838</v>
      </c>
      <c r="F101">
        <f>100*(LN(F33)-LN(Results_2025_01!F33))</f>
        <v>0</v>
      </c>
      <c r="G101">
        <f>100*(LN(G33)-LN(Results_2025_01!G33))</f>
        <v>-0.79271124580824193</v>
      </c>
      <c r="H101">
        <f>100*(LN(H33)-LN(Results_2025_01!H33))</f>
        <v>2.1214702522499351</v>
      </c>
      <c r="I101">
        <f>100*(LN(I33)-LN(Results_2025_01!I33))</f>
        <v>-1.1533370720934855</v>
      </c>
      <c r="J101">
        <f>100*(LN(J33)-LN(Results_2025_01!J33))</f>
        <v>1.9733664156950326</v>
      </c>
      <c r="K101">
        <f>100*(LN(K33)-LN(Results_2025_01!K33))</f>
        <v>-1.2557102090777761</v>
      </c>
      <c r="L101">
        <f>100*(LN(L33)-LN(Results_2025_01!L33))</f>
        <v>-2.1477924011467309</v>
      </c>
      <c r="M101">
        <f>100*(LN(M33)-LN(Results_2025_01!M33))</f>
        <v>-1.1652037675530025</v>
      </c>
      <c r="N101">
        <f>100*(LN(N33)-LN(Results_2025_01!N33))</f>
        <v>-3.3568863287815276</v>
      </c>
      <c r="O101">
        <f>100*(LN(O33)-LN(Results_2025_01!O33))</f>
        <v>-6.9714632615362149</v>
      </c>
      <c r="P101">
        <f>100*(LN(P33)-LN(Results_2025_01!P33))</f>
        <v>-0.42938886717642788</v>
      </c>
      <c r="Q101">
        <f>100*(LN(Q33)-LN(Results_2025_01!Q33))</f>
        <v>-0.33470663362153985</v>
      </c>
      <c r="R101">
        <f>100*(LN(R33)-LN(Results_2025_01!R33))</f>
        <v>-0.58435893556980645</v>
      </c>
      <c r="S101">
        <f>100*(Results_2025_01!S33/Results_2025_01!R33)*(LN(S33)-LN(Results_2025_01!S33))</f>
        <v>-0.8958968193320942</v>
      </c>
      <c r="T101">
        <f t="shared" si="2"/>
        <v>0.31153788376228775</v>
      </c>
    </row>
    <row r="102" spans="1:20" x14ac:dyDescent="0.35">
      <c r="A102" t="str">
        <f t="shared" si="1"/>
        <v>NC</v>
      </c>
      <c r="B102">
        <f>100*(LN(B34)-LN(Results_2025_01!B34))</f>
        <v>0.34149151000697486</v>
      </c>
      <c r="C102">
        <f>100*(LN(C34)-LN(Results_2025_01!C34))</f>
        <v>0</v>
      </c>
      <c r="D102">
        <f>100*(LN(D34)-LN(Results_2025_01!D34))</f>
        <v>-1.6955027618667629</v>
      </c>
      <c r="E102">
        <f>100*(LN(E34)-LN(Results_2025_01!E34))</f>
        <v>3.0927920875058135</v>
      </c>
      <c r="F102">
        <f>100*(LN(F34)-LN(Results_2025_01!F34))</f>
        <v>1.0929070532190721</v>
      </c>
      <c r="G102">
        <f>100*(LN(G34)-LN(Results_2025_01!G34))</f>
        <v>-1.0097696031042602</v>
      </c>
      <c r="H102">
        <f>100*(LN(H34)-LN(Results_2025_01!H34))</f>
        <v>2.0726130517116914</v>
      </c>
      <c r="I102">
        <f>100*(LN(I34)-LN(Results_2025_01!I34))</f>
        <v>-0.73508954133902904</v>
      </c>
      <c r="J102">
        <f>100*(LN(J34)-LN(Results_2025_01!J34))</f>
        <v>2.8288947691198274</v>
      </c>
      <c r="K102">
        <f>100*(LN(K34)-LN(Results_2025_01!K34))</f>
        <v>2.4343307338712705</v>
      </c>
      <c r="L102">
        <f>100*(LN(L34)-LN(Results_2025_01!L34))</f>
        <v>-1.6706534932671602</v>
      </c>
      <c r="M102">
        <f>100*(LN(M34)-LN(Results_2025_01!M34))</f>
        <v>-1.2780256939947776</v>
      </c>
      <c r="N102">
        <f>100*(LN(N34)-LN(Results_2025_01!N34))</f>
        <v>-2.1882711249507025</v>
      </c>
      <c r="O102">
        <f>100*(LN(O34)-LN(Results_2025_01!O34))</f>
        <v>-0.31633082922155609</v>
      </c>
      <c r="P102">
        <f>100*(LN(P34)-LN(Results_2025_01!P34))</f>
        <v>-0.17816413316174007</v>
      </c>
      <c r="Q102">
        <f>100*(LN(Q34)-LN(Results_2025_01!Q34))</f>
        <v>-1.0415762530069372E-2</v>
      </c>
      <c r="R102">
        <f>100*(LN(R34)-LN(Results_2025_01!R34))</f>
        <v>0.30942898250394535</v>
      </c>
      <c r="S102">
        <f>100*(Results_2025_01!S34/Results_2025_01!R34)*(LN(S34)-LN(Results_2025_01!S34))</f>
        <v>-0.18907547334325447</v>
      </c>
      <c r="T102">
        <f t="shared" si="2"/>
        <v>0.49850445584719982</v>
      </c>
    </row>
    <row r="103" spans="1:20" x14ac:dyDescent="0.35">
      <c r="A103" t="str">
        <f t="shared" si="1"/>
        <v>ND</v>
      </c>
      <c r="B103">
        <f>100*(LN(B35)-LN(Results_2025_01!B35))</f>
        <v>1.4795158916747653</v>
      </c>
      <c r="C103">
        <f>100*(LN(C35)-LN(Results_2025_01!C35))</f>
        <v>0.179622840431648</v>
      </c>
      <c r="D103">
        <f>100*(LN(D35)-LN(Results_2025_01!D35))</f>
        <v>-0.3407158321614645</v>
      </c>
      <c r="E103">
        <f>100*(LN(E35)-LN(Results_2025_01!E35))</f>
        <v>0</v>
      </c>
      <c r="F103">
        <f>100*(LN(F35)-LN(Results_2025_01!F35))</f>
        <v>1.6807118316382486</v>
      </c>
      <c r="G103">
        <f>100*(LN(G35)-LN(Results_2025_01!G35))</f>
        <v>-2.9852963149680889</v>
      </c>
      <c r="H103">
        <f>100*(LN(H35)-LN(Results_2025_01!H35))</f>
        <v>1.4815085785141235</v>
      </c>
      <c r="I103">
        <f>100*(LN(I35)-LN(Results_2025_01!I35))</f>
        <v>0</v>
      </c>
      <c r="J103">
        <f>100*(LN(J35)-LN(Results_2025_01!J35))</f>
        <v>2.6668247082161756</v>
      </c>
      <c r="K103">
        <f>100*(LN(K35)-LN(Results_2025_01!K35))</f>
        <v>3.7041271680347876</v>
      </c>
      <c r="L103">
        <f>100*(LN(L35)-LN(Results_2025_01!L35))</f>
        <v>-1.1441772419786389</v>
      </c>
      <c r="M103">
        <f>100*(LN(M35)-LN(Results_2025_01!M35))</f>
        <v>-0.53619431413842733</v>
      </c>
      <c r="N103">
        <f>100*(LN(N35)-LN(Results_2025_01!N35))</f>
        <v>-1.360565205577835</v>
      </c>
      <c r="O103">
        <f>100*(LN(O35)-LN(Results_2025_01!O35))</f>
        <v>0</v>
      </c>
      <c r="P103">
        <f>100*(LN(P35)-LN(Results_2025_01!P35))</f>
        <v>0.17911120874778419</v>
      </c>
      <c r="Q103">
        <f>100*(LN(Q35)-LN(Results_2025_01!Q35))</f>
        <v>0.21351235806843505</v>
      </c>
      <c r="R103">
        <f>100*(LN(R35)-LN(Results_2025_01!R35))</f>
        <v>0.86936070360099649</v>
      </c>
      <c r="S103">
        <f>100*(Results_2025_01!S35/Results_2025_01!R35)*(LN(S35)-LN(Results_2025_01!S35))</f>
        <v>0.53217108229374255</v>
      </c>
      <c r="T103">
        <f t="shared" si="2"/>
        <v>0.33718962130725394</v>
      </c>
    </row>
    <row r="104" spans="1:20" x14ac:dyDescent="0.35">
      <c r="A104" t="str">
        <f t="shared" si="1"/>
        <v>OH</v>
      </c>
      <c r="B104">
        <f>100*(LN(B36)-LN(Results_2025_01!B36))</f>
        <v>0.96000737290200533</v>
      </c>
      <c r="C104">
        <f>100*(LN(C36)-LN(Results_2025_01!C36))</f>
        <v>0.4697601122508388</v>
      </c>
      <c r="D104">
        <f>100*(LN(D36)-LN(Results_2025_01!D36))</f>
        <v>0.21308339620098593</v>
      </c>
      <c r="E104">
        <f>100*(LN(E36)-LN(Results_2025_01!E36))</f>
        <v>3.0459207484708983</v>
      </c>
      <c r="F104">
        <f>100*(LN(F36)-LN(Results_2025_01!F36))</f>
        <v>1.2698583337126479</v>
      </c>
      <c r="G104">
        <f>100*(LN(G36)-LN(Results_2025_01!G36))</f>
        <v>-0.63781537407550104</v>
      </c>
      <c r="H104">
        <f>100*(LN(H36)-LN(Results_2025_01!H36))</f>
        <v>1.813274813129695</v>
      </c>
      <c r="I104">
        <f>100*(LN(I36)-LN(Results_2025_01!I36))</f>
        <v>-0.90045630930823961</v>
      </c>
      <c r="J104">
        <f>100*(LN(J36)-LN(Results_2025_01!J36))</f>
        <v>2.8106673570315266</v>
      </c>
      <c r="K104">
        <f>100*(LN(K36)-LN(Results_2025_01!K36))</f>
        <v>2.7398974188114877</v>
      </c>
      <c r="L104">
        <f>100*(LN(L36)-LN(Results_2025_01!L36))</f>
        <v>-1.7567261712251536</v>
      </c>
      <c r="M104">
        <f>100*(LN(M36)-LN(Results_2025_01!M36))</f>
        <v>-1.0507977598415152</v>
      </c>
      <c r="N104">
        <f>100*(LN(N36)-LN(Results_2025_01!N36))</f>
        <v>-2.6931804735475851</v>
      </c>
      <c r="O104">
        <f>100*(LN(O36)-LN(Results_2025_01!O36))</f>
        <v>-0.4509590505975325</v>
      </c>
      <c r="P104">
        <f>100*(LN(P36)-LN(Results_2025_01!P36))</f>
        <v>-0.1441878565319854</v>
      </c>
      <c r="Q104">
        <f>100*(LN(Q36)-LN(Results_2025_01!Q36))</f>
        <v>6.8014708504371413E-2</v>
      </c>
      <c r="R104">
        <f>100*(LN(R36)-LN(Results_2025_01!R36))</f>
        <v>0.44734550124285732</v>
      </c>
      <c r="S104">
        <f>100*(Results_2025_01!S36/Results_2025_01!R36)*(LN(S36)-LN(Results_2025_01!S36))</f>
        <v>-2.5425009196860544E-2</v>
      </c>
      <c r="T104">
        <f t="shared" si="2"/>
        <v>0.47277051043971785</v>
      </c>
    </row>
    <row r="105" spans="1:20" x14ac:dyDescent="0.35">
      <c r="A105" t="str">
        <f t="shared" si="1"/>
        <v>OK</v>
      </c>
      <c r="B105">
        <f>100*(LN(B37)-LN(Results_2025_01!B37))</f>
        <v>1.422246195880561</v>
      </c>
      <c r="C105">
        <f>100*(LN(C37)-LN(Results_2025_01!C37))</f>
        <v>0.40172598397525405</v>
      </c>
      <c r="D105">
        <f>100*(LN(D37)-LN(Results_2025_01!D37))</f>
        <v>9.2378759456401838E-2</v>
      </c>
      <c r="E105">
        <f>100*(LN(E37)-LN(Results_2025_01!E37))</f>
        <v>3.1748698314579826</v>
      </c>
      <c r="F105">
        <f>100*(LN(F37)-LN(Results_2025_01!F37))</f>
        <v>1.1976191046715101</v>
      </c>
      <c r="G105">
        <f>100*(LN(G37)-LN(Results_2025_01!G37))</f>
        <v>-0.21857932199793595</v>
      </c>
      <c r="H105">
        <f>100*(LN(H37)-LN(Results_2025_01!H37))</f>
        <v>2.5889265384247295</v>
      </c>
      <c r="I105">
        <f>100*(LN(I37)-LN(Results_2025_01!I37))</f>
        <v>-0.49792633996066371</v>
      </c>
      <c r="J105">
        <f>100*(LN(J37)-LN(Results_2025_01!J37))</f>
        <v>2.7474255552247584</v>
      </c>
      <c r="K105">
        <f>100*(LN(K37)-LN(Results_2025_01!K37))</f>
        <v>3.0758326844360084</v>
      </c>
      <c r="L105">
        <f>100*(LN(L37)-LN(Results_2025_01!L37))</f>
        <v>3.4417484421744859E-2</v>
      </c>
      <c r="M105">
        <f>100*(LN(M37)-LN(Results_2025_01!M37))</f>
        <v>-2.3267685319325437</v>
      </c>
      <c r="N105">
        <f>100*(LN(N37)-LN(Results_2025_01!N37))</f>
        <v>-0.94787439545438446</v>
      </c>
      <c r="O105">
        <f>100*(LN(O37)-LN(Results_2025_01!O37))</f>
        <v>0.36166404701880595</v>
      </c>
      <c r="P105">
        <f>100*(LN(P37)-LN(Results_2025_01!P37))</f>
        <v>5.7274633425485888E-2</v>
      </c>
      <c r="Q105">
        <f>100*(LN(Q37)-LN(Results_2025_01!Q37))</f>
        <v>0.141024554218383</v>
      </c>
      <c r="R105">
        <f>100*(LN(R37)-LN(Results_2025_01!R37))</f>
        <v>0.71066639181740499</v>
      </c>
      <c r="S105">
        <f>100*(Results_2025_01!S37/Results_2025_01!R37)*(LN(S37)-LN(Results_2025_01!S37))</f>
        <v>0.25586887346645415</v>
      </c>
      <c r="T105">
        <f t="shared" si="2"/>
        <v>0.45479751835095084</v>
      </c>
    </row>
    <row r="106" spans="1:20" x14ac:dyDescent="0.35">
      <c r="A106" t="str">
        <f t="shared" si="1"/>
        <v>OR</v>
      </c>
      <c r="B106">
        <f>100*(LN(B38)-LN(Results_2025_01!B38))</f>
        <v>-0.83916576362490503</v>
      </c>
      <c r="C106">
        <f>100*(LN(C38)-LN(Results_2025_01!C38))</f>
        <v>0</v>
      </c>
      <c r="D106">
        <f>100*(LN(D38)-LN(Results_2025_01!D38))</f>
        <v>0</v>
      </c>
      <c r="E106">
        <f>100*(LN(E38)-LN(Results_2025_01!E38))</f>
        <v>2.353049741019575</v>
      </c>
      <c r="F106">
        <f>100*(LN(F38)-LN(Results_2025_01!F38))</f>
        <v>2.509541985254593</v>
      </c>
      <c r="G106">
        <f>100*(LN(G38)-LN(Results_2025_01!G38))</f>
        <v>-0.69605849476239712</v>
      </c>
      <c r="H106">
        <f>100*(LN(H38)-LN(Results_2025_01!H38))</f>
        <v>1.0752791776260651</v>
      </c>
      <c r="I106">
        <f>100*(LN(I38)-LN(Results_2025_01!I38))</f>
        <v>-3.7740327982847433</v>
      </c>
      <c r="J106">
        <f>100*(LN(J38)-LN(Results_2025_01!J38))</f>
        <v>2.727441791966001</v>
      </c>
      <c r="K106">
        <f>100*(LN(K38)-LN(Results_2025_01!K38))</f>
        <v>1.2816364301075467</v>
      </c>
      <c r="L106">
        <f>100*(LN(L38)-LN(Results_2025_01!L38))</f>
        <v>-4.2810965431806736</v>
      </c>
      <c r="M106">
        <f>100*(LN(M38)-LN(Results_2025_01!M38))</f>
        <v>-0.87595257058890041</v>
      </c>
      <c r="N106">
        <f>100*(LN(N38)-LN(Results_2025_01!N38))</f>
        <v>-6.5161768275228127</v>
      </c>
      <c r="O106">
        <f>100*(LN(O38)-LN(Results_2025_01!O38))</f>
        <v>-0.53715438019104056</v>
      </c>
      <c r="P106">
        <f>100*(LN(P38)-LN(Results_2025_01!P38))</f>
        <v>-0.11156668660659008</v>
      </c>
      <c r="Q106">
        <f>100*(LN(Q38)-LN(Results_2025_01!Q38))</f>
        <v>-3.3440822000407877E-2</v>
      </c>
      <c r="R106">
        <f>100*(LN(R38)-LN(Results_2025_01!R38))</f>
        <v>0.21132856636949526</v>
      </c>
      <c r="S106">
        <f>100*(Results_2025_01!S38/Results_2025_01!R38)*(LN(S38)-LN(Results_2025_01!S38))</f>
        <v>-0.21820104869760032</v>
      </c>
      <c r="T106">
        <f t="shared" si="2"/>
        <v>0.42952961506709558</v>
      </c>
    </row>
    <row r="107" spans="1:20" x14ac:dyDescent="0.35">
      <c r="A107" t="str">
        <f t="shared" si="1"/>
        <v>PA</v>
      </c>
      <c r="B107">
        <f>100*(LN(B39)-LN(Results_2025_01!B39))</f>
        <v>0.61601837514579927</v>
      </c>
      <c r="C107">
        <f>100*(LN(C39)-LN(Results_2025_01!C39))</f>
        <v>1.667863540735226</v>
      </c>
      <c r="D107">
        <f>100*(LN(D39)-LN(Results_2025_01!D39))</f>
        <v>-0.80683873864764166</v>
      </c>
      <c r="E107">
        <f>100*(LN(E39)-LN(Results_2025_01!E39))</f>
        <v>2.1622464013166365</v>
      </c>
      <c r="F107">
        <f>100*(LN(F39)-LN(Results_2025_01!F39))</f>
        <v>1.3712261863981112</v>
      </c>
      <c r="G107">
        <f>100*(LN(G39)-LN(Results_2025_01!G39))</f>
        <v>-0.24067400305654019</v>
      </c>
      <c r="H107">
        <f>100*(LN(H39)-LN(Results_2025_01!H39))</f>
        <v>4.3700828337646769</v>
      </c>
      <c r="I107">
        <f>100*(LN(I39)-LN(Results_2025_01!I39))</f>
        <v>-1.3424769882286469</v>
      </c>
      <c r="J107">
        <f>100*(LN(J39)-LN(Results_2025_01!J39))</f>
        <v>2.8119766593833972</v>
      </c>
      <c r="K107">
        <f>100*(LN(K39)-LN(Results_2025_01!K39))</f>
        <v>2.4174495371658722</v>
      </c>
      <c r="L107">
        <f>100*(LN(L39)-LN(Results_2025_01!L39))</f>
        <v>-1.7127490508030974</v>
      </c>
      <c r="M107">
        <f>100*(LN(M39)-LN(Results_2025_01!M39))</f>
        <v>-1.8147047018945983</v>
      </c>
      <c r="N107">
        <f>100*(LN(N39)-LN(Results_2025_01!N39))</f>
        <v>-1.9432061609171214</v>
      </c>
      <c r="O107">
        <f>100*(LN(O39)-LN(Results_2025_01!O39))</f>
        <v>-0.68545584453154618</v>
      </c>
      <c r="P107">
        <f>100*(LN(P39)-LN(Results_2025_01!P39))</f>
        <v>-0.27113480293534664</v>
      </c>
      <c r="Q107">
        <f>100*(LN(Q39)-LN(Results_2025_01!Q39))</f>
        <v>-3.439300292633618E-2</v>
      </c>
      <c r="R107">
        <f>100*(LN(R39)-LN(Results_2025_01!R39))</f>
        <v>0.21090666326708529</v>
      </c>
      <c r="S107">
        <f>100*(Results_2025_01!S39/Results_2025_01!R39)*(LN(S39)-LN(Results_2025_01!S39))</f>
        <v>-0.27002514332635813</v>
      </c>
      <c r="T107">
        <f t="shared" si="2"/>
        <v>0.48093180659344342</v>
      </c>
    </row>
    <row r="108" spans="1:20" x14ac:dyDescent="0.35">
      <c r="A108" t="str">
        <f t="shared" si="1"/>
        <v>RI</v>
      </c>
      <c r="B108">
        <f>100*(LN(B40)-LN(Results_2025_01!B40))</f>
        <v>0</v>
      </c>
      <c r="C108">
        <f>100*(LN(C40)-LN(Results_2025_01!C40))</f>
        <v>0</v>
      </c>
      <c r="D108">
        <f>100*(LN(D40)-LN(Results_2025_01!D40))</f>
        <v>-1.7857617400006021</v>
      </c>
      <c r="E108">
        <f>100*(LN(E40)-LN(Results_2025_01!E40))</f>
        <v>3.0771658666754576</v>
      </c>
      <c r="F108">
        <f>100*(LN(F40)-LN(Results_2025_01!F40))</f>
        <v>0</v>
      </c>
      <c r="G108">
        <f>100*(LN(G40)-LN(Results_2025_01!G40))</f>
        <v>-0.52219439811516111</v>
      </c>
      <c r="H108">
        <f>100*(LN(H40)-LN(Results_2025_01!H40))</f>
        <v>2.1506205220962471</v>
      </c>
      <c r="I108">
        <f>100*(LN(I40)-LN(Results_2025_01!I40))</f>
        <v>-1.9570096194096109</v>
      </c>
      <c r="J108">
        <f>100*(LN(J40)-LN(Results_2025_01!J40))</f>
        <v>0</v>
      </c>
      <c r="K108">
        <f>100*(LN(K40)-LN(Results_2025_01!K40))</f>
        <v>2.1583571667173729</v>
      </c>
      <c r="L108">
        <f>100*(LN(L40)-LN(Results_2025_01!L40))</f>
        <v>-2.0202707317519497</v>
      </c>
      <c r="M108">
        <f>100*(LN(M40)-LN(Results_2025_01!M40))</f>
        <v>-0.46189458562952979</v>
      </c>
      <c r="N108">
        <f>100*(LN(N40)-LN(Results_2025_01!N40))</f>
        <v>-1.9493794681000765</v>
      </c>
      <c r="O108">
        <f>100*(LN(O40)-LN(Results_2025_01!O40))</f>
        <v>-0.48192864359482002</v>
      </c>
      <c r="P108">
        <f>100*(LN(P40)-LN(Results_2025_01!P40))</f>
        <v>-9.4384150470538941E-2</v>
      </c>
      <c r="Q108">
        <f>100*(LN(Q40)-LN(Results_2025_01!Q40))</f>
        <v>-9.6859524020054266E-2</v>
      </c>
      <c r="R108">
        <f>100*(LN(R40)-LN(Results_2025_01!R40))</f>
        <v>0.20975361649462343</v>
      </c>
      <c r="S108">
        <f>100*(Results_2025_01!S40/Results_2025_01!R40)*(LN(S40)-LN(Results_2025_01!S40))</f>
        <v>-0.31545885423694964</v>
      </c>
      <c r="T108">
        <f t="shared" si="2"/>
        <v>0.52521247073157307</v>
      </c>
    </row>
    <row r="109" spans="1:20" x14ac:dyDescent="0.35">
      <c r="A109" t="str">
        <f t="shared" si="1"/>
        <v>SC</v>
      </c>
      <c r="B109">
        <f>100*(LN(B41)-LN(Results_2025_01!B41))</f>
        <v>0</v>
      </c>
      <c r="C109">
        <f>100*(LN(C41)-LN(Results_2025_01!C41))</f>
        <v>1.1049836186584727</v>
      </c>
      <c r="D109">
        <f>100*(LN(D41)-LN(Results_2025_01!D41))</f>
        <v>-1.847830842973508</v>
      </c>
      <c r="E109">
        <f>100*(LN(E41)-LN(Results_2025_01!E41))</f>
        <v>3.5575439423746857</v>
      </c>
      <c r="F109">
        <f>100*(LN(F41)-LN(Results_2025_01!F41))</f>
        <v>0.96619109117366264</v>
      </c>
      <c r="G109">
        <f>100*(LN(G41)-LN(Results_2025_01!G41))</f>
        <v>-1.125467027169158</v>
      </c>
      <c r="H109">
        <f>100*(LN(H41)-LN(Results_2025_01!H41))</f>
        <v>0.68931833753129723</v>
      </c>
      <c r="I109">
        <f>100*(LN(I41)-LN(Results_2025_01!I41))</f>
        <v>-1.77703476730251</v>
      </c>
      <c r="J109">
        <f>100*(LN(J41)-LN(Results_2025_01!J41))</f>
        <v>1.747859727395884</v>
      </c>
      <c r="K109">
        <f>100*(LN(K41)-LN(Results_2025_01!K41))</f>
        <v>1.6266972463871099</v>
      </c>
      <c r="L109">
        <f>100*(LN(L41)-LN(Results_2025_01!L41))</f>
        <v>-4.0224801310509761</v>
      </c>
      <c r="M109">
        <f>100*(LN(M41)-LN(Results_2025_01!M41))</f>
        <v>-1.4207026644349696</v>
      </c>
      <c r="N109">
        <f>100*(LN(N41)-LN(Results_2025_01!N41))</f>
        <v>-6.3312279414327932</v>
      </c>
      <c r="O109">
        <f>100*(LN(O41)-LN(Results_2025_01!O41))</f>
        <v>-0.15540018667348221</v>
      </c>
      <c r="P109">
        <f>100*(LN(P41)-LN(Results_2025_01!P41))</f>
        <v>-0.16238680275435513</v>
      </c>
      <c r="Q109">
        <f>100*(LN(Q41)-LN(Results_2025_01!Q41))</f>
        <v>-2.3266635749408238E-2</v>
      </c>
      <c r="R109">
        <f>100*(LN(R41)-LN(Results_2025_01!R41))</f>
        <v>0.37142546105251029</v>
      </c>
      <c r="S109">
        <f>100*(Results_2025_01!S41/Results_2025_01!R41)*(LN(S41)-LN(Results_2025_01!S41))</f>
        <v>-0.28155158572965744</v>
      </c>
      <c r="T109">
        <f t="shared" si="2"/>
        <v>0.65297704678216772</v>
      </c>
    </row>
    <row r="110" spans="1:20" x14ac:dyDescent="0.35">
      <c r="A110" t="str">
        <f t="shared" si="1"/>
        <v>SD</v>
      </c>
      <c r="B110">
        <f>100*(LN(B42)-LN(Results_2025_01!B42))</f>
        <v>1.6544495017095429</v>
      </c>
      <c r="C110">
        <f>100*(LN(C42)-LN(Results_2025_01!C42))</f>
        <v>0</v>
      </c>
      <c r="D110">
        <f>100*(LN(D42)-LN(Results_2025_01!D42))</f>
        <v>-1.7889564750776188</v>
      </c>
      <c r="E110">
        <f>100*(LN(E42)-LN(Results_2025_01!E42))</f>
        <v>3.6367644170875124</v>
      </c>
      <c r="F110">
        <f>100*(LN(F42)-LN(Results_2025_01!F42))</f>
        <v>1.7391742711870606</v>
      </c>
      <c r="G110">
        <f>100*(LN(G42)-LN(Results_2025_01!G42))</f>
        <v>0</v>
      </c>
      <c r="H110">
        <f>100*(LN(H42)-LN(Results_2025_01!H42))</f>
        <v>1.941808585710092</v>
      </c>
      <c r="I110">
        <f>100*(LN(I42)-LN(Results_2025_01!I42))</f>
        <v>0</v>
      </c>
      <c r="J110">
        <f>100*(LN(J42)-LN(Results_2025_01!J42))</f>
        <v>3.1252543504106001</v>
      </c>
      <c r="K110">
        <f>100*(LN(K42)-LN(Results_2025_01!K42))</f>
        <v>4.2711118093048839</v>
      </c>
      <c r="L110">
        <f>100*(LN(L42)-LN(Results_2025_01!L42))</f>
        <v>0.32786914616984575</v>
      </c>
      <c r="M110">
        <f>100*(LN(M42)-LN(Results_2025_01!M42))</f>
        <v>0</v>
      </c>
      <c r="N110">
        <f>100*(LN(N42)-LN(Results_2025_01!N42))</f>
        <v>-0.6968669316092857</v>
      </c>
      <c r="O110">
        <f>100*(LN(O42)-LN(Results_2025_01!O42))</f>
        <v>0.92593254127972813</v>
      </c>
      <c r="P110">
        <f>100*(LN(P42)-LN(Results_2025_01!P42))</f>
        <v>9.9770536062138149E-2</v>
      </c>
      <c r="Q110">
        <f>100*(LN(Q42)-LN(Results_2025_01!Q42))</f>
        <v>0.18183889542804366</v>
      </c>
      <c r="R110">
        <f>100*(LN(R42)-LN(Results_2025_01!R42))</f>
        <v>0.92057071787348121</v>
      </c>
      <c r="S110">
        <f>100*(Results_2025_01!S42/Results_2025_01!R42)*(LN(S42)-LN(Results_2025_01!S42))</f>
        <v>0.44649337480167778</v>
      </c>
      <c r="T110">
        <f t="shared" si="2"/>
        <v>0.47407734307180344</v>
      </c>
    </row>
    <row r="111" spans="1:20" x14ac:dyDescent="0.35">
      <c r="A111" t="str">
        <f t="shared" si="1"/>
        <v>TN</v>
      </c>
      <c r="B111">
        <f>100*(LN(B43)-LN(Results_2025_01!B43))</f>
        <v>0.67950431328291927</v>
      </c>
      <c r="C111">
        <f>100*(LN(C43)-LN(Results_2025_01!C43))</f>
        <v>0.550965581096996</v>
      </c>
      <c r="D111">
        <f>100*(LN(D43)-LN(Results_2025_01!D43))</f>
        <v>-0.51973882619620326</v>
      </c>
      <c r="E111">
        <f>100*(LN(E43)-LN(Results_2025_01!E43))</f>
        <v>2.5446665661164047</v>
      </c>
      <c r="F111">
        <f>100*(LN(F43)-LN(Results_2025_01!F43))</f>
        <v>0.72202479734873037</v>
      </c>
      <c r="G111">
        <f>100*(LN(G43)-LN(Results_2025_01!G43))</f>
        <v>-0.59347355198156038</v>
      </c>
      <c r="H111">
        <f>100*(LN(H43)-LN(Results_2025_01!H43))</f>
        <v>2.0417205763227031</v>
      </c>
      <c r="I111">
        <f>100*(LN(I43)-LN(Results_2025_01!I43))</f>
        <v>-1.5010789206128194</v>
      </c>
      <c r="J111">
        <f>100*(LN(J43)-LN(Results_2025_01!J43))</f>
        <v>2.5831694613524192</v>
      </c>
      <c r="K111">
        <f>100*(LN(K43)-LN(Results_2025_01!K43))</f>
        <v>1.5790585806218616</v>
      </c>
      <c r="L111">
        <f>100*(LN(L43)-LN(Results_2025_01!L43))</f>
        <v>-2.2712447921666268</v>
      </c>
      <c r="M111">
        <f>100*(LN(M43)-LN(Results_2025_01!M43))</f>
        <v>-5.496155807397507</v>
      </c>
      <c r="N111">
        <f>100*(LN(N43)-LN(Results_2025_01!N43))</f>
        <v>-1.3856157911050104</v>
      </c>
      <c r="O111">
        <f>100*(LN(O43)-LN(Results_2025_01!O43))</f>
        <v>-2.9433562885902376</v>
      </c>
      <c r="P111">
        <f>100*(LN(P43)-LN(Results_2025_01!P43))</f>
        <v>-0.20218084317740193</v>
      </c>
      <c r="Q111">
        <f>100*(LN(Q43)-LN(Results_2025_01!Q43))</f>
        <v>-6.6633652458669701E-2</v>
      </c>
      <c r="R111">
        <f>100*(LN(R43)-LN(Results_2025_01!R43))</f>
        <v>0.11757790890118969</v>
      </c>
      <c r="S111">
        <f>100*(Results_2025_01!S43/Results_2025_01!R43)*(LN(S43)-LN(Results_2025_01!S43))</f>
        <v>-0.4008040366665836</v>
      </c>
      <c r="T111">
        <f t="shared" si="2"/>
        <v>0.51838194556777328</v>
      </c>
    </row>
    <row r="112" spans="1:20" x14ac:dyDescent="0.35">
      <c r="A112" t="str">
        <f t="shared" si="1"/>
        <v>TX</v>
      </c>
      <c r="B112">
        <f>100*(LN(B44)-LN(Results_2025_01!B44))</f>
        <v>0.14580804527337676</v>
      </c>
      <c r="C112">
        <f>100*(LN(C44)-LN(Results_2025_01!C44))</f>
        <v>0.27047223786231811</v>
      </c>
      <c r="D112">
        <f>100*(LN(D44)-LN(Results_2025_01!D44))</f>
        <v>-0.33999182772177505</v>
      </c>
      <c r="E112">
        <f>100*(LN(E44)-LN(Results_2025_01!E44))</f>
        <v>2.2858138076051304</v>
      </c>
      <c r="F112">
        <f>100*(LN(F44)-LN(Results_2025_01!F44))</f>
        <v>1.1874609420713611</v>
      </c>
      <c r="G112">
        <f>100*(LN(G44)-LN(Results_2025_01!G44))</f>
        <v>-2.3212918123856952</v>
      </c>
      <c r="H112">
        <f>100*(LN(H44)-LN(Results_2025_01!H44))</f>
        <v>-0.31161086352842204</v>
      </c>
      <c r="I112">
        <f>100*(LN(I44)-LN(Results_2025_01!I44))</f>
        <v>-1.5623249062407751</v>
      </c>
      <c r="J112">
        <f>100*(LN(J44)-LN(Results_2025_01!J44))</f>
        <v>2.4521484526925263</v>
      </c>
      <c r="K112">
        <f>100*(LN(K44)-LN(Results_2025_01!K44))</f>
        <v>0.61196296684418172</v>
      </c>
      <c r="L112">
        <f>100*(LN(L44)-LN(Results_2025_01!L44))</f>
        <v>-3.1513265706076155</v>
      </c>
      <c r="M112">
        <f>100*(LN(M44)-LN(Results_2025_01!M44))</f>
        <v>-2.2058062913776766</v>
      </c>
      <c r="N112">
        <f>100*(LN(N44)-LN(Results_2025_01!N44))</f>
        <v>-2.8405435755793462</v>
      </c>
      <c r="O112">
        <f>100*(LN(O44)-LN(Results_2025_01!O44))</f>
        <v>-1.3717636228800956</v>
      </c>
      <c r="P112">
        <f>100*(LN(P44)-LN(Results_2025_01!P44))</f>
        <v>-0.19411199883441199</v>
      </c>
      <c r="Q112">
        <f>100*(LN(Q44)-LN(Results_2025_01!Q44))</f>
        <v>-5.2190728346968029E-2</v>
      </c>
      <c r="R112">
        <f>100*(LN(R44)-LN(Results_2025_01!R44))</f>
        <v>1.8941943001493655E-2</v>
      </c>
      <c r="S112">
        <f>100*(Results_2025_01!S44/Results_2025_01!R44)*(LN(S44)-LN(Results_2025_01!S44))</f>
        <v>-0.44066564614114451</v>
      </c>
      <c r="T112">
        <f t="shared" si="2"/>
        <v>0.45960758914263816</v>
      </c>
    </row>
    <row r="113" spans="1:20" x14ac:dyDescent="0.35">
      <c r="A113" t="str">
        <f t="shared" si="1"/>
        <v>UT</v>
      </c>
      <c r="B113">
        <f>100*(LN(B45)-LN(Results_2025_01!B45))</f>
        <v>1.1494379425736057</v>
      </c>
      <c r="C113">
        <f>100*(LN(C45)-LN(Results_2025_01!C45))</f>
        <v>0.12845216923569325</v>
      </c>
      <c r="D113">
        <f>100*(LN(D45)-LN(Results_2025_01!D45))</f>
        <v>-0.15186031771907693</v>
      </c>
      <c r="E113">
        <f>100*(LN(E45)-LN(Results_2025_01!E45))</f>
        <v>3.4486176071169439</v>
      </c>
      <c r="F113">
        <f>100*(LN(F45)-LN(Results_2025_01!F45))</f>
        <v>0</v>
      </c>
      <c r="G113">
        <f>100*(LN(G45)-LN(Results_2025_01!G45))</f>
        <v>0.15349197180825058</v>
      </c>
      <c r="H113">
        <f>100*(LN(H45)-LN(Results_2025_01!H45))</f>
        <v>1.3688426660577235</v>
      </c>
      <c r="I113">
        <f>100*(LN(I45)-LN(Results_2025_01!I45))</f>
        <v>-0.42607648608541382</v>
      </c>
      <c r="J113">
        <f>100*(LN(J45)-LN(Results_2025_01!J45))</f>
        <v>3.0600440448717237</v>
      </c>
      <c r="K113">
        <f>100*(LN(K45)-LN(Results_2025_01!K45))</f>
        <v>-2.1800609898672718</v>
      </c>
      <c r="L113">
        <f>100*(LN(L45)-LN(Results_2025_01!L45))</f>
        <v>-0.84866138773183053</v>
      </c>
      <c r="M113">
        <f>100*(LN(M45)-LN(Results_2025_01!M45))</f>
        <v>-1.9669619515029879</v>
      </c>
      <c r="N113">
        <f>100*(LN(N45)-LN(Results_2025_01!N45))</f>
        <v>-0.84602873493899722</v>
      </c>
      <c r="O113">
        <f>100*(LN(O45)-LN(Results_2025_01!O45))</f>
        <v>6.6203246376872471E-2</v>
      </c>
      <c r="P113">
        <f>100*(LN(P45)-LN(Results_2025_01!P45))</f>
        <v>-4.9944229982479271E-2</v>
      </c>
      <c r="Q113">
        <f>100*(LN(Q45)-LN(Results_2025_01!Q45))</f>
        <v>4.7156979199769467E-2</v>
      </c>
      <c r="R113">
        <f>100*(LN(R45)-LN(Results_2025_01!R45))</f>
        <v>0.34322666442516692</v>
      </c>
      <c r="S113">
        <f>100*(Results_2025_01!S45/Results_2025_01!R45)*(LN(S45)-LN(Results_2025_01!S45))</f>
        <v>-0.17205645774297662</v>
      </c>
      <c r="T113">
        <f t="shared" si="2"/>
        <v>0.51528312216814354</v>
      </c>
    </row>
    <row r="114" spans="1:20" x14ac:dyDescent="0.35">
      <c r="A114" t="str">
        <f t="shared" si="1"/>
        <v>VT</v>
      </c>
      <c r="B114">
        <f>100*(LN(B46)-LN(Results_2025_01!B46))</f>
        <v>1.941808585710092</v>
      </c>
      <c r="C114">
        <f>100*(LN(C46)-LN(Results_2025_01!C46))</f>
        <v>0</v>
      </c>
      <c r="D114">
        <f>100*(LN(D46)-LN(Results_2025_01!D46))</f>
        <v>-1.3129291441792645</v>
      </c>
      <c r="E114">
        <f>100*(LN(E46)-LN(Results_2025_01!E46))</f>
        <v>4.08219945202557</v>
      </c>
      <c r="F114">
        <f>100*(LN(F46)-LN(Results_2025_01!F46))</f>
        <v>0</v>
      </c>
      <c r="G114">
        <f>100*(LN(G46)-LN(Results_2025_01!G46))</f>
        <v>0</v>
      </c>
      <c r="H114">
        <f>100*(LN(H46)-LN(Results_2025_01!H46))</f>
        <v>3.5506688456909075</v>
      </c>
      <c r="I114">
        <f>100*(LN(I46)-LN(Results_2025_01!I46))</f>
        <v>-1.1976191046715101</v>
      </c>
      <c r="J114">
        <f>100*(LN(J46)-LN(Results_2025_01!J46))</f>
        <v>5.1293294387551924</v>
      </c>
      <c r="K114">
        <f>100*(LN(K46)-LN(Results_2025_01!K46))</f>
        <v>2.8013036227672927</v>
      </c>
      <c r="L114">
        <f>100*(LN(L46)-LN(Results_2025_01!L46))</f>
        <v>-0.54200674693394291</v>
      </c>
      <c r="M114">
        <f>100*(LN(M46)-LN(Results_2025_01!M46))</f>
        <v>-2.5923685009791697</v>
      </c>
      <c r="N114">
        <f>100*(LN(N46)-LN(Results_2025_01!N46))</f>
        <v>-1.117330059812538</v>
      </c>
      <c r="O114">
        <f>100*(LN(O46)-LN(Results_2025_01!O46))</f>
        <v>-6.0103924069705883</v>
      </c>
      <c r="P114">
        <f>100*(LN(P46)-LN(Results_2025_01!P46))</f>
        <v>8.5342441706437455E-2</v>
      </c>
      <c r="Q114">
        <f>100*(LN(Q46)-LN(Results_2025_01!Q46))</f>
        <v>4.2453832096001065E-2</v>
      </c>
      <c r="R114">
        <f>100*(LN(R46)-LN(Results_2025_01!R46))</f>
        <v>0.38022859497388595</v>
      </c>
      <c r="S114">
        <f>100*(Results_2025_01!S46/Results_2025_01!R46)*(LN(S46)-LN(Results_2025_01!S46))</f>
        <v>-0.19065834817066424</v>
      </c>
      <c r="T114">
        <f t="shared" si="2"/>
        <v>0.57088694314455024</v>
      </c>
    </row>
    <row r="115" spans="1:20" x14ac:dyDescent="0.35">
      <c r="A115" t="str">
        <f t="shared" si="1"/>
        <v>VA</v>
      </c>
      <c r="B115">
        <f>100*(LN(B47)-LN(Results_2025_01!B47))</f>
        <v>0</v>
      </c>
      <c r="C115">
        <f>100*(LN(C47)-LN(Results_2025_01!C47))</f>
        <v>0.26420094628392121</v>
      </c>
      <c r="D115">
        <f>100*(LN(D47)-LN(Results_2025_01!D47))</f>
        <v>-1.6125866985216675</v>
      </c>
      <c r="E115">
        <f>100*(LN(E47)-LN(Results_2025_01!E47))</f>
        <v>3.4635496662756893</v>
      </c>
      <c r="F115">
        <f>100*(LN(F47)-LN(Results_2025_01!F47))</f>
        <v>0.43478329361033019</v>
      </c>
      <c r="G115">
        <f>100*(LN(G47)-LN(Results_2025_01!G47))</f>
        <v>-0.68610903799442013</v>
      </c>
      <c r="H115">
        <f>100*(LN(H47)-LN(Results_2025_01!H47))</f>
        <v>2.0716371753747964</v>
      </c>
      <c r="I115">
        <f>100*(LN(I47)-LN(Results_2025_01!I47))</f>
        <v>-1.0029115469199823</v>
      </c>
      <c r="J115">
        <f>100*(LN(J47)-LN(Results_2025_01!J47))</f>
        <v>2.2361180158156913</v>
      </c>
      <c r="K115">
        <f>100*(LN(K47)-LN(Results_2025_01!K47))</f>
        <v>2.8915274706079686</v>
      </c>
      <c r="L115">
        <f>100*(LN(L47)-LN(Results_2025_01!L47))</f>
        <v>-1.4131882637869353</v>
      </c>
      <c r="M115">
        <f>100*(LN(M47)-LN(Results_2025_01!M47))</f>
        <v>-1.2464456361746201</v>
      </c>
      <c r="N115">
        <f>100*(LN(N47)-LN(Results_2025_01!N47))</f>
        <v>-1.656178206294534</v>
      </c>
      <c r="O115">
        <f>100*(LN(O47)-LN(Results_2025_01!O47))</f>
        <v>-0.64620580280916329</v>
      </c>
      <c r="P115">
        <f>100*(LN(P47)-LN(Results_2025_01!P47))</f>
        <v>-0.20851313214427236</v>
      </c>
      <c r="Q115">
        <f>100*(LN(Q47)-LN(Results_2025_01!Q47))</f>
        <v>-0.10677786136810141</v>
      </c>
      <c r="R115">
        <f>100*(LN(R47)-LN(Results_2025_01!R47))</f>
        <v>-5.2282115479584945E-2</v>
      </c>
      <c r="S115">
        <f>100*(Results_2025_01!S47/Results_2025_01!R47)*(LN(S47)-LN(Results_2025_01!S47))</f>
        <v>-0.46365098312016351</v>
      </c>
      <c r="T115">
        <f t="shared" si="2"/>
        <v>0.41136886764057856</v>
      </c>
    </row>
    <row r="116" spans="1:20" x14ac:dyDescent="0.35">
      <c r="A116" t="str">
        <f t="shared" si="1"/>
        <v>WA</v>
      </c>
      <c r="B116">
        <f>100*(LN(B48)-LN(Results_2025_01!B48))</f>
        <v>-3.7278308107774549</v>
      </c>
      <c r="C116">
        <f>100*(LN(C48)-LN(Results_2025_01!C48))</f>
        <v>0</v>
      </c>
      <c r="D116">
        <f>100*(LN(D48)-LN(Results_2025_01!D48))</f>
        <v>-1.014153341161439</v>
      </c>
      <c r="E116">
        <f>100*(LN(E48)-LN(Results_2025_01!E48))</f>
        <v>2.6907452919923358</v>
      </c>
      <c r="F116">
        <f>100*(LN(F48)-LN(Results_2025_01!F48))</f>
        <v>1.8657257604543176</v>
      </c>
      <c r="G116">
        <f>100*(LN(G48)-LN(Results_2025_01!G48))</f>
        <v>-0.45714365325810746</v>
      </c>
      <c r="H116">
        <f>100*(LN(H48)-LN(Results_2025_01!H48))</f>
        <v>2.4647858847831827</v>
      </c>
      <c r="I116">
        <f>100*(LN(I48)-LN(Results_2025_01!I48))</f>
        <v>-0.45228480537264915</v>
      </c>
      <c r="J116">
        <f>100*(LN(J48)-LN(Results_2025_01!J48))</f>
        <v>2.3232301493267826</v>
      </c>
      <c r="K116">
        <f>100*(LN(K48)-LN(Results_2025_01!K48))</f>
        <v>1.8812702098385259</v>
      </c>
      <c r="L116">
        <f>100*(LN(L48)-LN(Results_2025_01!L48))</f>
        <v>-1.530811923265496</v>
      </c>
      <c r="M116">
        <f>100*(LN(M48)-LN(Results_2025_01!M48))</f>
        <v>-1.5199785981765856</v>
      </c>
      <c r="N116">
        <f>100*(LN(N48)-LN(Results_2025_01!N48))</f>
        <v>-5.6375746703215768</v>
      </c>
      <c r="O116">
        <f>100*(LN(O48)-LN(Results_2025_01!O48))</f>
        <v>-1.4684551682922375</v>
      </c>
      <c r="P116">
        <f>100*(LN(P48)-LN(Results_2025_01!P48))</f>
        <v>-0.25202043124181728</v>
      </c>
      <c r="Q116">
        <f>100*(LN(Q48)-LN(Results_2025_01!Q48))</f>
        <v>-0.22342436387292608</v>
      </c>
      <c r="R116">
        <f>100*(LN(R48)-LN(Results_2025_01!R48))</f>
        <v>-0.44888094091497521</v>
      </c>
      <c r="S116">
        <f>100*(Results_2025_01!S48/Results_2025_01!R48)*(LN(S48)-LN(Results_2025_01!S48))</f>
        <v>-0.85172713973828496</v>
      </c>
      <c r="T116">
        <f t="shared" si="2"/>
        <v>0.40284619882330974</v>
      </c>
    </row>
    <row r="117" spans="1:20" x14ac:dyDescent="0.35">
      <c r="A117" t="str">
        <f t="shared" si="1"/>
        <v>WV</v>
      </c>
      <c r="B117">
        <f>100*(LN(B49)-LN(Results_2025_01!B49))</f>
        <v>1.3245226750020933</v>
      </c>
      <c r="C117">
        <f>100*(LN(C49)-LN(Results_2025_01!C49))</f>
        <v>9.9925064522388141E-2</v>
      </c>
      <c r="D117">
        <f>100*(LN(D49)-LN(Results_2025_01!D49))</f>
        <v>0</v>
      </c>
      <c r="E117">
        <f>100*(LN(E49)-LN(Results_2025_01!E49))</f>
        <v>8.0042707673536384</v>
      </c>
      <c r="F117">
        <f>100*(LN(F49)-LN(Results_2025_01!F49))</f>
        <v>2.6248226074937264</v>
      </c>
      <c r="G117">
        <f>100*(LN(G49)-LN(Results_2025_01!G49))</f>
        <v>0</v>
      </c>
      <c r="H117">
        <f>100*(LN(H49)-LN(Results_2025_01!H49))</f>
        <v>3.1369263667645697</v>
      </c>
      <c r="I117">
        <f>100*(LN(I49)-LN(Results_2025_01!I49))</f>
        <v>-0.99194861715599103</v>
      </c>
      <c r="J117">
        <f>100*(LN(J49)-LN(Results_2025_01!J49))</f>
        <v>3.4133006369458485</v>
      </c>
      <c r="K117">
        <f>100*(LN(K49)-LN(Results_2025_01!K49))</f>
        <v>3.2034771328721234</v>
      </c>
      <c r="L117">
        <f>100*(LN(L49)-LN(Results_2025_01!L49))</f>
        <v>-0.71174677688645716</v>
      </c>
      <c r="M117">
        <f>100*(LN(M49)-LN(Results_2025_01!M49))</f>
        <v>-1.4320053774747876</v>
      </c>
      <c r="N117">
        <f>100*(LN(N49)-LN(Results_2025_01!N49))</f>
        <v>-3.5430436979499547</v>
      </c>
      <c r="O117">
        <f>100*(LN(O49)-LN(Results_2025_01!O49))</f>
        <v>-0.85837436913909215</v>
      </c>
      <c r="P117">
        <f>100*(LN(P49)-LN(Results_2025_01!P49))</f>
        <v>9.7392543888652483E-2</v>
      </c>
      <c r="Q117">
        <f>100*(LN(Q49)-LN(Results_2025_01!Q49))</f>
        <v>0.13765384988904117</v>
      </c>
      <c r="R117">
        <f>100*(LN(R49)-LN(Results_2025_01!R49))</f>
        <v>0.63732883026830223</v>
      </c>
      <c r="S117">
        <f>100*(Results_2025_01!S49/Results_2025_01!R49)*(LN(S49)-LN(Results_2025_01!S49))</f>
        <v>0.12088751109896825</v>
      </c>
      <c r="T117">
        <f t="shared" si="2"/>
        <v>0.516441319169334</v>
      </c>
    </row>
    <row r="118" spans="1:20" x14ac:dyDescent="0.35">
      <c r="A118" t="str">
        <f t="shared" si="1"/>
        <v>WI</v>
      </c>
      <c r="B118">
        <f>100*(LN(B50)-LN(Results_2025_01!B50))</f>
        <v>1.0935360770055524</v>
      </c>
      <c r="C118">
        <f>100*(LN(C50)-LN(Results_2025_01!C50))</f>
        <v>0.4210532536342626</v>
      </c>
      <c r="D118">
        <f>100*(LN(D50)-LN(Results_2025_01!D50))</f>
        <v>-6.8973447957887402E-2</v>
      </c>
      <c r="E118">
        <f>100*(LN(E50)-LN(Results_2025_01!E50))</f>
        <v>3.16649146439687</v>
      </c>
      <c r="F118">
        <f>100*(LN(F50)-LN(Results_2025_01!F50))</f>
        <v>2.286819090365988</v>
      </c>
      <c r="G118">
        <f>100*(LN(G50)-LN(Results_2025_01!G50))</f>
        <v>-8.3281287345116084E-2</v>
      </c>
      <c r="H118">
        <f>100*(LN(H50)-LN(Results_2025_01!H50))</f>
        <v>2.094756108976803</v>
      </c>
      <c r="I118">
        <f>100*(LN(I50)-LN(Results_2025_01!I50))</f>
        <v>-0.38061823142356843</v>
      </c>
      <c r="J118">
        <f>100*(LN(J50)-LN(Results_2025_01!J50))</f>
        <v>3.2696587076339156</v>
      </c>
      <c r="K118">
        <f>100*(LN(K50)-LN(Results_2025_01!K50))</f>
        <v>3.3055706837769705</v>
      </c>
      <c r="L118">
        <f>100*(LN(L50)-LN(Results_2025_01!L50))</f>
        <v>-1.0210123702488971</v>
      </c>
      <c r="M118">
        <f>100*(LN(M50)-LN(Results_2025_01!M50))</f>
        <v>-1.2491487894028097</v>
      </c>
      <c r="N118">
        <f>100*(LN(N50)-LN(Results_2025_01!N50))</f>
        <v>-0.85383726698555762</v>
      </c>
      <c r="O118">
        <f>100*(LN(O50)-LN(Results_2025_01!O50))</f>
        <v>-0.26755868804393401</v>
      </c>
      <c r="P118">
        <f>100*(LN(P50)-LN(Results_2025_01!P50))</f>
        <v>-1.3941654199900455E-2</v>
      </c>
      <c r="Q118">
        <f>100*(LN(Q50)-LN(Results_2025_01!Q50))</f>
        <v>0.16556593124681385</v>
      </c>
      <c r="R118">
        <f>100*(LN(R50)-LN(Results_2025_01!R50))</f>
        <v>0.77702691036201088</v>
      </c>
      <c r="S118">
        <f>100*(Results_2025_01!S50/Results_2025_01!R50)*(LN(S50)-LN(Results_2025_01!S50))</f>
        <v>0.25331517489153349</v>
      </c>
      <c r="T118">
        <f t="shared" si="2"/>
        <v>0.52371173547047745</v>
      </c>
    </row>
    <row r="119" spans="1:20" x14ac:dyDescent="0.35">
      <c r="A119" t="str">
        <f t="shared" si="1"/>
        <v>WY</v>
      </c>
      <c r="B119">
        <f>100*(LN(B51)-LN(Results_2025_01!B51))</f>
        <v>2.0202707317519497</v>
      </c>
      <c r="C119">
        <f>100*(LN(C51)-LN(Results_2025_01!C51))</f>
        <v>0.18878616141240201</v>
      </c>
      <c r="D119">
        <f>100*(LN(D51)-LN(Results_2025_01!D51))</f>
        <v>0</v>
      </c>
      <c r="E119">
        <f>100*(LN(E51)-LN(Results_2025_01!E51))</f>
        <v>0</v>
      </c>
      <c r="F119">
        <f>100*(LN(F51)-LN(Results_2025_01!F51))</f>
        <v>0</v>
      </c>
      <c r="G119">
        <f>100*(LN(G51)-LN(Results_2025_01!G51))</f>
        <v>0</v>
      </c>
      <c r="H119">
        <f>100*(LN(H51)-LN(Results_2025_01!H51))</f>
        <v>1.8605187831035153</v>
      </c>
      <c r="I119">
        <f>100*(LN(I51)-LN(Results_2025_01!I51))</f>
        <v>-2.6491615446976979</v>
      </c>
      <c r="J119">
        <f>100*(LN(J51)-LN(Results_2025_01!J51))</f>
        <v>2.6668247082161756</v>
      </c>
      <c r="K119">
        <f>100*(LN(K51)-LN(Results_2025_01!K51))</f>
        <v>4.7790663836348557</v>
      </c>
      <c r="L119">
        <f>100*(LN(L51)-LN(Results_2025_01!L51))</f>
        <v>-5.4067221270274857</v>
      </c>
      <c r="M119">
        <f>100*(LN(M51)-LN(Results_2025_01!M51))</f>
        <v>0</v>
      </c>
      <c r="N119">
        <f>100*(LN(N51)-LN(Results_2025_01!N51))</f>
        <v>0</v>
      </c>
      <c r="O119">
        <f>100*(LN(O51)-LN(Results_2025_01!O51))</f>
        <v>0</v>
      </c>
      <c r="P119">
        <f>100*(LN(P51)-LN(Results_2025_01!P51))</f>
        <v>0.14984082219182682</v>
      </c>
      <c r="Q119">
        <f>100*(LN(Q51)-LN(Results_2025_01!Q51))</f>
        <v>0.16788587706351166</v>
      </c>
      <c r="R119">
        <f>100*(LN(R51)-LN(Results_2025_01!R51))</f>
        <v>0.63549918823770923</v>
      </c>
      <c r="S119">
        <f>100*(Results_2025_01!S51/Results_2025_01!R51)*(LN(S51)-LN(Results_2025_01!S51))</f>
        <v>0.27285089995055445</v>
      </c>
      <c r="T119">
        <f t="shared" si="2"/>
        <v>0.36264828828715479</v>
      </c>
    </row>
    <row r="120" spans="1:20" x14ac:dyDescent="0.35">
      <c r="A120" t="str">
        <f t="shared" si="1"/>
        <v>EUR</v>
      </c>
      <c r="B120">
        <f>100*(LN(B52)-LN(Results_2025_01!B52))</f>
        <v>-0.23026641570149664</v>
      </c>
      <c r="C120">
        <f>100*(LN(C52)-LN(Results_2025_01!C52))</f>
        <v>-0.32043571522102354</v>
      </c>
      <c r="D120">
        <f>100*(LN(D52)-LN(Results_2025_01!D52))</f>
        <v>-0.19793692959026998</v>
      </c>
      <c r="E120">
        <f>100*(LN(E52)-LN(Results_2025_01!E52))</f>
        <v>-0.27842752034139551</v>
      </c>
      <c r="F120">
        <f>100*(LN(F52)-LN(Results_2025_01!F52))</f>
        <v>-0.34677343130411487</v>
      </c>
      <c r="G120">
        <f>100*(LN(G52)-LN(Results_2025_01!G52))</f>
        <v>-0.44346738882721226</v>
      </c>
      <c r="H120">
        <f>100*(LN(H52)-LN(Results_2025_01!H52))</f>
        <v>-0.68397742687071883</v>
      </c>
      <c r="I120">
        <f>100*(LN(I52)-LN(Results_2025_01!I52))</f>
        <v>-5.6109527266379189E-2</v>
      </c>
      <c r="J120">
        <f>100*(LN(J52)-LN(Results_2025_01!J52))</f>
        <v>-0.20100509280247536</v>
      </c>
      <c r="K120">
        <f>100*(LN(K52)-LN(Results_2025_01!K52))</f>
        <v>-1.0793225369721604</v>
      </c>
      <c r="L120">
        <f>100*(LN(L52)-LN(Results_2025_01!L52))</f>
        <v>-0.49164800784007312</v>
      </c>
      <c r="M120">
        <f>100*(LN(M52)-LN(Results_2025_01!M52))</f>
        <v>-0.15039068352322715</v>
      </c>
      <c r="N120">
        <f>100*(LN(N52)-LN(Results_2025_01!N52))</f>
        <v>6.3567475668069306E-2</v>
      </c>
      <c r="O120">
        <f>100*(LN(O52)-LN(Results_2025_01!O52))</f>
        <v>-0.43218010401968598</v>
      </c>
      <c r="P120">
        <f>100*(LN(P52)-LN(Results_2025_01!P52))</f>
        <v>1.2705034624094225E-2</v>
      </c>
      <c r="Q120">
        <f>100*(LN(Q52)-LN(Results_2025_01!Q52))</f>
        <v>-6.2337514645349756E-3</v>
      </c>
      <c r="R120">
        <f>100*(LN(R52)-LN(Results_2025_01!R52))</f>
        <v>-3.602632830252972E-2</v>
      </c>
      <c r="S120">
        <f>100*(Results_2025_01!S52/Results_2025_01!R52)*(LN(S52)-LN(Results_2025_01!S52))</f>
        <v>-3.3581662099879568E-2</v>
      </c>
      <c r="T120">
        <f t="shared" si="2"/>
        <v>-2.4446662026501517E-3</v>
      </c>
    </row>
    <row r="121" spans="1:20" x14ac:dyDescent="0.35">
      <c r="A121" t="str">
        <f t="shared" si="1"/>
        <v>BRA</v>
      </c>
      <c r="B121">
        <f>100*(LN(B53)-LN(Results_2025_01!B53))</f>
        <v>-0.97765264302207555</v>
      </c>
      <c r="C121">
        <f>100*(LN(C53)-LN(Results_2025_01!C53))</f>
        <v>-1.726320639567902E-2</v>
      </c>
      <c r="D121">
        <f>100*(LN(D53)-LN(Results_2025_01!D53))</f>
        <v>0.19416339354751955</v>
      </c>
      <c r="E121">
        <f>100*(LN(E53)-LN(Results_2025_01!E53))</f>
        <v>-0.84154134934184555</v>
      </c>
      <c r="F121">
        <f>100*(LN(F53)-LN(Results_2025_01!F53))</f>
        <v>-0.50041805845744136</v>
      </c>
      <c r="G121">
        <f>100*(LN(G53)-LN(Results_2025_01!G53))</f>
        <v>-0.2598904148348069</v>
      </c>
      <c r="H121">
        <f>100*(LN(H53)-LN(Results_2025_01!H53))</f>
        <v>-0.33536115599872574</v>
      </c>
      <c r="I121">
        <f>100*(LN(I53)-LN(Results_2025_01!I53))</f>
        <v>-0.44601576665694864</v>
      </c>
      <c r="J121">
        <f>100*(LN(J53)-LN(Results_2025_01!J53))</f>
        <v>-3.3720437369419543</v>
      </c>
      <c r="K121">
        <f>100*(LN(K53)-LN(Results_2025_01!K53))</f>
        <v>-0.57988869961445033</v>
      </c>
      <c r="L121">
        <f>100*(LN(L53)-LN(Results_2025_01!L53))</f>
        <v>-0.49644049058237272</v>
      </c>
      <c r="M121">
        <f>100*(LN(M53)-LN(Results_2025_01!M53))</f>
        <v>-0.11134035272757359</v>
      </c>
      <c r="N121">
        <f>100*(LN(N53)-LN(Results_2025_01!N53))</f>
        <v>3.2677450515983253E-2</v>
      </c>
      <c r="O121">
        <f>100*(LN(O53)-LN(Results_2025_01!O53))</f>
        <v>-0.89370940140121036</v>
      </c>
      <c r="P121">
        <f>100*(LN(P53)-LN(Results_2025_01!P53))</f>
        <v>-3.573425040501732E-2</v>
      </c>
      <c r="Q121">
        <f>100*(LN(Q53)-LN(Results_2025_01!Q53))</f>
        <v>-5.480435926310534E-2</v>
      </c>
      <c r="R121">
        <f>100*(LN(R53)-LN(Results_2025_01!R53))</f>
        <v>-0.143483627131058</v>
      </c>
      <c r="S121">
        <f>100*(Results_2025_01!S53/Results_2025_01!R53)*(LN(S53)-LN(Results_2025_01!S53))</f>
        <v>-0.1237429624924435</v>
      </c>
      <c r="T121">
        <f t="shared" si="2"/>
        <v>-1.97406646386145E-2</v>
      </c>
    </row>
    <row r="122" spans="1:20" x14ac:dyDescent="0.35">
      <c r="A122" t="str">
        <f t="shared" si="1"/>
        <v>CAN</v>
      </c>
      <c r="B122">
        <f>100*(LN(B54)-LN(Results_2025_01!B54))</f>
        <v>-0.69580624278273717</v>
      </c>
      <c r="C122">
        <f>100*(LN(C54)-LN(Results_2025_01!C54))</f>
        <v>1.2926571377860796</v>
      </c>
      <c r="D122">
        <f>100*(LN(D54)-LN(Results_2025_01!D54))</f>
        <v>-1.9036979577192525</v>
      </c>
      <c r="E122">
        <f>100*(LN(E54)-LN(Results_2025_01!E54))</f>
        <v>-2.7908788117077421</v>
      </c>
      <c r="F122">
        <f>100*(LN(F54)-LN(Results_2025_01!F54))</f>
        <v>-0.10934938213704726</v>
      </c>
      <c r="G122">
        <f>100*(LN(G54)-LN(Results_2025_01!G54))</f>
        <v>-1.5587675679130442</v>
      </c>
      <c r="H122">
        <f>100*(LN(H54)-LN(Results_2025_01!H54))</f>
        <v>2.9365356476061422</v>
      </c>
      <c r="I122">
        <f>100*(LN(I54)-LN(Results_2025_01!I54))</f>
        <v>-1.9139340210697853</v>
      </c>
      <c r="J122">
        <f>100*(LN(J54)-LN(Results_2025_01!J54))</f>
        <v>1.6341393837723928</v>
      </c>
      <c r="K122">
        <f>100*(LN(K54)-LN(Results_2025_01!K54))</f>
        <v>-15.876820380814216</v>
      </c>
      <c r="L122">
        <f>100*(LN(L54)-LN(Results_2025_01!L54))</f>
        <v>-4.3714933359062513</v>
      </c>
      <c r="M122">
        <f>100*(LN(M54)-LN(Results_2025_01!M54))</f>
        <v>-2.0007705062187853</v>
      </c>
      <c r="N122">
        <f>100*(LN(N54)-LN(Results_2025_01!N54))</f>
        <v>-4.0168380307616047</v>
      </c>
      <c r="O122">
        <f>100*(LN(O54)-LN(Results_2025_01!O54))</f>
        <v>-3.4177151106183246</v>
      </c>
      <c r="P122">
        <f>100*(LN(P54)-LN(Results_2025_01!P54))</f>
        <v>-0.2605309884306628</v>
      </c>
      <c r="Q122">
        <f>100*(LN(Q54)-LN(Results_2025_01!Q54))</f>
        <v>-0.27864524656457945</v>
      </c>
      <c r="R122">
        <f>100*(LN(R54)-LN(Results_2025_01!R54))</f>
        <v>-0.4882831478371763</v>
      </c>
      <c r="S122">
        <f>100*(Results_2025_01!S54/Results_2025_01!R54)*(LN(S54)-LN(Results_2025_01!S54))</f>
        <v>-0.65221654482873326</v>
      </c>
      <c r="T122">
        <f t="shared" si="2"/>
        <v>0.16393339699155696</v>
      </c>
    </row>
    <row r="123" spans="1:20" x14ac:dyDescent="0.35">
      <c r="A123" t="str">
        <f t="shared" si="1"/>
        <v>CHN</v>
      </c>
      <c r="B123">
        <f>100*(LN(B55)-LN(Results_2025_01!B55))</f>
        <v>-7.6985813621277543E-2</v>
      </c>
      <c r="C123">
        <f>100*(LN(C55)-LN(Results_2025_01!C55))</f>
        <v>-0.79526999987500346</v>
      </c>
      <c r="D123">
        <f>100*(LN(D55)-LN(Results_2025_01!D55))</f>
        <v>-0.2372219258702124</v>
      </c>
      <c r="E123">
        <f>100*(LN(E55)-LN(Results_2025_01!E55))</f>
        <v>-2.0271933128231723</v>
      </c>
      <c r="F123">
        <f>100*(LN(F55)-LN(Results_2025_01!F55))</f>
        <v>-3.0974919959843916</v>
      </c>
      <c r="G123">
        <f>100*(LN(G55)-LN(Results_2025_01!G55))</f>
        <v>-0.35343531379563586</v>
      </c>
      <c r="H123">
        <f>100*(LN(H55)-LN(Results_2025_01!H55))</f>
        <v>-2.3404308372431792</v>
      </c>
      <c r="I123">
        <f>100*(LN(I55)-LN(Results_2025_01!I55))</f>
        <v>-0.33869956647274435</v>
      </c>
      <c r="J123">
        <f>100*(LN(J55)-LN(Results_2025_01!J55))</f>
        <v>-3.6592038151730399</v>
      </c>
      <c r="K123">
        <f>100*(LN(K55)-LN(Results_2025_01!K55))</f>
        <v>-0.87647258698551056</v>
      </c>
      <c r="L123">
        <f>100*(LN(L55)-LN(Results_2025_01!L55))</f>
        <v>-0.22999493624666911</v>
      </c>
      <c r="M123">
        <f>100*(LN(M55)-LN(Results_2025_01!M55))</f>
        <v>-0.52545450807830463</v>
      </c>
      <c r="N123">
        <f>100*(LN(N55)-LN(Results_2025_01!N55))</f>
        <v>0.22781530490849633</v>
      </c>
      <c r="O123">
        <f>100*(LN(O55)-LN(Results_2025_01!O55))</f>
        <v>-1.5344979494027911</v>
      </c>
      <c r="P123">
        <f>100*(LN(P55)-LN(Results_2025_01!P55))</f>
        <v>-4.1667952346013948E-2</v>
      </c>
      <c r="Q123">
        <f>100*(LN(Q55)-LN(Results_2025_01!Q55))</f>
        <v>-6.9093187800373101E-2</v>
      </c>
      <c r="R123">
        <f>100*(LN(R55)-LN(Results_2025_01!R55))</f>
        <v>-0.26228556994620789</v>
      </c>
      <c r="S123">
        <f>100*(Results_2025_01!S55/Results_2025_01!R55)*(LN(S55)-LN(Results_2025_01!S55))</f>
        <v>-0.24340273816628541</v>
      </c>
      <c r="T123">
        <f t="shared" si="2"/>
        <v>-1.8882831779922477E-2</v>
      </c>
    </row>
    <row r="124" spans="1:20" x14ac:dyDescent="0.35">
      <c r="A124" t="str">
        <f t="shared" si="1"/>
        <v>IND</v>
      </c>
      <c r="B124">
        <f>100*(LN(B56)-LN(Results_2025_01!B56))</f>
        <v>0.17224105473312434</v>
      </c>
      <c r="C124">
        <f>100*(LN(C56)-LN(Results_2025_01!C56))</f>
        <v>-8.5511506507529589E-2</v>
      </c>
      <c r="D124">
        <f>100*(LN(D56)-LN(Results_2025_01!D56))</f>
        <v>6.1318346326011408E-2</v>
      </c>
      <c r="E124">
        <f>100*(LN(E56)-LN(Results_2025_01!E56))</f>
        <v>1.5638681578321822</v>
      </c>
      <c r="F124">
        <f>100*(LN(F56)-LN(Results_2025_01!F56))</f>
        <v>0.28449521322322369</v>
      </c>
      <c r="G124">
        <f>100*(LN(G56)-LN(Results_2025_01!G56))</f>
        <v>8.3822301638747376E-2</v>
      </c>
      <c r="H124">
        <f>100*(LN(H56)-LN(Results_2025_01!H56))</f>
        <v>0.52944131372836267</v>
      </c>
      <c r="I124">
        <f>100*(LN(I56)-LN(Results_2025_01!I56))</f>
        <v>0.16884765514220135</v>
      </c>
      <c r="J124">
        <f>100*(LN(J56)-LN(Results_2025_01!J56))</f>
        <v>1.1530420049334467</v>
      </c>
      <c r="K124">
        <f>100*(LN(K56)-LN(Results_2025_01!K56))</f>
        <v>4.9000735991455713E-2</v>
      </c>
      <c r="L124">
        <f>100*(LN(L56)-LN(Results_2025_01!L56))</f>
        <v>0.23582135678115179</v>
      </c>
      <c r="M124">
        <f>100*(LN(M56)-LN(Results_2025_01!M56))</f>
        <v>0.1022494976609778</v>
      </c>
      <c r="N124">
        <f>100*(LN(N56)-LN(Results_2025_01!N56))</f>
        <v>0.13625011569615708</v>
      </c>
      <c r="O124">
        <f>100*(LN(O56)-LN(Results_2025_01!O56))</f>
        <v>0.50608996205152579</v>
      </c>
      <c r="P124">
        <f>100*(LN(P56)-LN(Results_2025_01!P56))</f>
        <v>4.2290879131368087E-2</v>
      </c>
      <c r="Q124">
        <f>100*(LN(Q56)-LN(Results_2025_01!Q56))</f>
        <v>-7.113958438109691E-2</v>
      </c>
      <c r="R124">
        <f>100*(LN(R56)-LN(Results_2025_01!R56))</f>
        <v>8.3779208617063006E-2</v>
      </c>
      <c r="S124">
        <f>100*(Results_2025_01!S56/Results_2025_01!R56)*(LN(S56)-LN(Results_2025_01!S56))</f>
        <v>6.4744435403275388E-2</v>
      </c>
      <c r="T124">
        <f t="shared" si="2"/>
        <v>1.9034773213787617E-2</v>
      </c>
    </row>
    <row r="125" spans="1:20" x14ac:dyDescent="0.35">
      <c r="A125" t="str">
        <f t="shared" si="1"/>
        <v>JPN</v>
      </c>
      <c r="B125">
        <f>100*(LN(B57)-LN(Results_2025_01!B57))</f>
        <v>0</v>
      </c>
      <c r="C125">
        <f>100*(LN(C57)-LN(Results_2025_01!C57))</f>
        <v>-0.44935240586223557</v>
      </c>
      <c r="D125">
        <f>100*(LN(D57)-LN(Results_2025_01!D57))</f>
        <v>-6.8890294934220719E-2</v>
      </c>
      <c r="E125">
        <f>100*(LN(E57)-LN(Results_2025_01!E57))</f>
        <v>-0.42791821114214201</v>
      </c>
      <c r="F125">
        <f>100*(LN(F57)-LN(Results_2025_01!F57))</f>
        <v>-0.38684767779209039</v>
      </c>
      <c r="G125">
        <f>100*(LN(G57)-LN(Results_2025_01!G57))</f>
        <v>-0.52854917667843893</v>
      </c>
      <c r="H125">
        <f>100*(LN(H57)-LN(Results_2025_01!H57))</f>
        <v>-0.8335846488520815</v>
      </c>
      <c r="I125">
        <f>100*(LN(I57)-LN(Results_2025_01!I57))</f>
        <v>-0.40663039455024474</v>
      </c>
      <c r="J125">
        <f>100*(LN(J57)-LN(Results_2025_01!J57))</f>
        <v>-0.58897610183681337</v>
      </c>
      <c r="K125">
        <f>100*(LN(K57)-LN(Results_2025_01!K57))</f>
        <v>-1.0527646343611252</v>
      </c>
      <c r="L125">
        <f>100*(LN(L57)-LN(Results_2025_01!L57))</f>
        <v>-0.5974366356985783</v>
      </c>
      <c r="M125">
        <f>100*(LN(M57)-LN(Results_2025_01!M57))</f>
        <v>-0.21311275069146873</v>
      </c>
      <c r="N125">
        <f>100*(LN(N57)-LN(Results_2025_01!N57))</f>
        <v>-0.58528187365105566</v>
      </c>
      <c r="O125">
        <f>100*(LN(O57)-LN(Results_2025_01!O57))</f>
        <v>-0.1187358267662475</v>
      </c>
      <c r="P125">
        <f>100*(LN(P57)-LN(Results_2025_01!P57))</f>
        <v>1.700929823056363E-2</v>
      </c>
      <c r="Q125">
        <f>100*(LN(Q57)-LN(Results_2025_01!Q57))</f>
        <v>-3.7311153044594647E-2</v>
      </c>
      <c r="R125">
        <f>100*(LN(R57)-LN(Results_2025_01!R57))</f>
        <v>-8.9080807617936131E-2</v>
      </c>
      <c r="S125">
        <f>100*(Results_2025_01!S57/Results_2025_01!R57)*(LN(S57)-LN(Results_2025_01!S57))</f>
        <v>-8.7606880612458693E-2</v>
      </c>
      <c r="T125">
        <f t="shared" si="2"/>
        <v>-1.4739270054774378E-3</v>
      </c>
    </row>
    <row r="126" spans="1:20" x14ac:dyDescent="0.35">
      <c r="A126" t="str">
        <f t="shared" si="1"/>
        <v>KOR</v>
      </c>
      <c r="B126">
        <f>100*(LN(B58)-LN(Results_2025_01!B58))</f>
        <v>-9.7799518797714313E-2</v>
      </c>
      <c r="C126">
        <f>100*(LN(C58)-LN(Results_2025_01!C58))</f>
        <v>-0.1573564447431508</v>
      </c>
      <c r="D126">
        <f>100*(LN(D58)-LN(Results_2025_01!D58))</f>
        <v>-2.1965952861613403E-2</v>
      </c>
      <c r="E126">
        <f>100*(LN(E58)-LN(Results_2025_01!E58))</f>
        <v>-1.1027680677061724</v>
      </c>
      <c r="F126">
        <f>100*(LN(F58)-LN(Results_2025_01!F58))</f>
        <v>-0.74720148387008578</v>
      </c>
      <c r="G126">
        <f>100*(LN(G58)-LN(Results_2025_01!G58))</f>
        <v>-0.75374535813566013</v>
      </c>
      <c r="H126">
        <f>100*(LN(H58)-LN(Results_2025_01!H58))</f>
        <v>-0.65341700696315286</v>
      </c>
      <c r="I126">
        <f>100*(LN(I58)-LN(Results_2025_01!I58))</f>
        <v>-0.36144915938898237</v>
      </c>
      <c r="J126">
        <f>100*(LN(J58)-LN(Results_2025_01!J58))</f>
        <v>-1.1363758650315248</v>
      </c>
      <c r="K126">
        <f>100*(LN(K58)-LN(Results_2025_01!K58))</f>
        <v>-1.7401944659420465</v>
      </c>
      <c r="L126">
        <f>100*(LN(L58)-LN(Results_2025_01!L58))</f>
        <v>-0.61331215914286474</v>
      </c>
      <c r="M126">
        <f>100*(LN(M58)-LN(Results_2025_01!M58))</f>
        <v>-0.28539985098205989</v>
      </c>
      <c r="N126">
        <f>100*(LN(N58)-LN(Results_2025_01!N58))</f>
        <v>-0.26946930884239606</v>
      </c>
      <c r="O126">
        <f>100*(LN(O58)-LN(Results_2025_01!O58))</f>
        <v>-0.33955890011387879</v>
      </c>
      <c r="P126">
        <f>100*(LN(P58)-LN(Results_2025_01!P58))</f>
        <v>-6.1079267109942492E-2</v>
      </c>
      <c r="Q126">
        <f>100*(LN(Q58)-LN(Results_2025_01!Q58))</f>
        <v>-6.2693614680764398E-2</v>
      </c>
      <c r="R126">
        <f>100*(LN(R58)-LN(Results_2025_01!R58))</f>
        <v>-0.19830058039911336</v>
      </c>
      <c r="S126">
        <f>100*(Results_2025_01!S58/Results_2025_01!R58)*(LN(S58)-LN(Results_2025_01!S58))</f>
        <v>-0.18353926424241299</v>
      </c>
      <c r="T126">
        <f t="shared" si="2"/>
        <v>-1.4761316156700371E-2</v>
      </c>
    </row>
    <row r="127" spans="1:20" x14ac:dyDescent="0.35">
      <c r="A127" t="str">
        <f t="shared" si="1"/>
        <v>MEX</v>
      </c>
      <c r="B127">
        <f>100*(LN(B59)-LN(Results_2025_01!B59))</f>
        <v>-0.91633146595189174</v>
      </c>
      <c r="C127">
        <f>100*(LN(C59)-LN(Results_2025_01!C59))</f>
        <v>-1.7157073045481752E-2</v>
      </c>
      <c r="D127">
        <f>100*(LN(D59)-LN(Results_2025_01!D59))</f>
        <v>-2.8613118297718287</v>
      </c>
      <c r="E127">
        <f>100*(LN(E59)-LN(Results_2025_01!E59))</f>
        <v>0</v>
      </c>
      <c r="F127">
        <f>100*(LN(F59)-LN(Results_2025_01!F59))</f>
        <v>0.99503308531669887</v>
      </c>
      <c r="G127">
        <f>100*(LN(G59)-LN(Results_2025_01!G59))</f>
        <v>-1.2556218775413797</v>
      </c>
      <c r="H127">
        <f>100*(LN(H59)-LN(Results_2025_01!H59))</f>
        <v>-0.59028880817777463</v>
      </c>
      <c r="I127">
        <f>100*(LN(I59)-LN(Results_2025_01!I59))</f>
        <v>-1.2002935450450281</v>
      </c>
      <c r="J127">
        <f>100*(LN(J59)-LN(Results_2025_01!J59))</f>
        <v>1.984979822003119</v>
      </c>
      <c r="K127">
        <f>100*(LN(K59)-LN(Results_2025_01!K59))</f>
        <v>-10.027257193101313</v>
      </c>
      <c r="L127">
        <f>100*(LN(L59)-LN(Results_2025_01!L59))</f>
        <v>-9.4826305825442603</v>
      </c>
      <c r="M127">
        <f>100*(LN(M59)-LN(Results_2025_01!M59))</f>
        <v>-3.519214150818506</v>
      </c>
      <c r="N127">
        <f>100*(LN(N59)-LN(Results_2025_01!N59))</f>
        <v>-4.4779929107354732</v>
      </c>
      <c r="O127">
        <f>100*(LN(O59)-LN(Results_2025_01!O59))</f>
        <v>-4.5476159479393985</v>
      </c>
      <c r="P127">
        <f>100*(LN(P59)-LN(Results_2025_01!P59))</f>
        <v>-0.15635232025168477</v>
      </c>
      <c r="Q127">
        <f>100*(LN(Q59)-LN(Results_2025_01!Q59))</f>
        <v>-0.33105090115697067</v>
      </c>
      <c r="R127">
        <f>100*(LN(R59)-LN(Results_2025_01!R59))</f>
        <v>-0.60164476288733226</v>
      </c>
      <c r="S127">
        <f>100*(Results_2025_01!S59/Results_2025_01!R59)*(LN(S59)-LN(Results_2025_01!S59))</f>
        <v>-0.64035509003109914</v>
      </c>
      <c r="T127">
        <f t="shared" si="2"/>
        <v>3.8710327143766876E-2</v>
      </c>
    </row>
    <row r="128" spans="1:20" x14ac:dyDescent="0.35">
      <c r="A128" t="str">
        <f t="shared" si="1"/>
        <v>ROW</v>
      </c>
      <c r="B128">
        <f>100*(LN(B60)-LN(Results_2025_01!B60))</f>
        <v>-0.33294819843803225</v>
      </c>
      <c r="C128">
        <f>100*(LN(C60)-LN(Results_2025_01!C60))</f>
        <v>-2.8855211247424961E-2</v>
      </c>
      <c r="D128">
        <f>100*(LN(D60)-LN(Results_2025_01!D60))</f>
        <v>-0.24794389287237095</v>
      </c>
      <c r="E128">
        <f>100*(LN(E60)-LN(Results_2025_01!E60))</f>
        <v>-7.184166101037448E-3</v>
      </c>
      <c r="F128">
        <f>100*(LN(F60)-LN(Results_2025_01!F60))</f>
        <v>7.0829893174817471E-2</v>
      </c>
      <c r="G128">
        <f>100*(LN(G60)-LN(Results_2025_01!G60))</f>
        <v>-0.23946005583290741</v>
      </c>
      <c r="H128">
        <f>100*(LN(H60)-LN(Results_2025_01!H60))</f>
        <v>-0.84636706079583846</v>
      </c>
      <c r="I128">
        <f>100*(LN(I60)-LN(Results_2025_01!I60))</f>
        <v>-0.24057214284507467</v>
      </c>
      <c r="J128">
        <f>100*(LN(J60)-LN(Results_2025_01!J60))</f>
        <v>-0.52710466777918796</v>
      </c>
      <c r="K128">
        <f>100*(LN(K60)-LN(Results_2025_01!K60))</f>
        <v>-1.1294136747767247</v>
      </c>
      <c r="L128">
        <f>100*(LN(L60)-LN(Results_2025_01!L60))</f>
        <v>-0.57943285815440504</v>
      </c>
      <c r="M128">
        <f>100*(LN(M60)-LN(Results_2025_01!M60))</f>
        <v>-0.373075000527745</v>
      </c>
      <c r="N128">
        <f>100*(LN(N60)-LN(Results_2025_01!N60))</f>
        <v>-0.17317271085754982</v>
      </c>
      <c r="O128">
        <f>100*(LN(O60)-LN(Results_2025_01!O60))</f>
        <v>-0.57709355995605449</v>
      </c>
      <c r="P128">
        <f>100*(LN(P60)-LN(Results_2025_01!P60))</f>
        <v>3.1917343203069493E-3</v>
      </c>
      <c r="Q128">
        <f>100*(LN(Q60)-LN(Results_2025_01!Q60))</f>
        <v>-6.2781329428940325E-2</v>
      </c>
      <c r="R128">
        <f>100*(LN(R60)-LN(Results_2025_01!R60))</f>
        <v>-7.0998431793523054E-2</v>
      </c>
      <c r="S128">
        <f>100*(Results_2025_01!S60/Results_2025_01!R60)*(LN(S60)-LN(Results_2025_01!S60))</f>
        <v>-6.9925698886546123E-2</v>
      </c>
      <c r="T128">
        <f t="shared" si="2"/>
        <v>-1.0727329069769309E-3</v>
      </c>
    </row>
    <row r="129" spans="1:20" x14ac:dyDescent="0.35">
      <c r="A129" t="str">
        <f t="shared" si="1"/>
        <v>USA</v>
      </c>
      <c r="B129">
        <f>100*(LN(B61)-LN(Results_2025_01!B61))</f>
        <v>0.460128817348604</v>
      </c>
      <c r="C129">
        <f>100*(LN(C61)-LN(Results_2025_01!C61))</f>
        <v>0.40375763323554636</v>
      </c>
      <c r="D129">
        <f>100*(LN(D61)-LN(Results_2025_01!D61))</f>
        <v>-0.81011133037502958</v>
      </c>
      <c r="E129">
        <f>100*(LN(E61)-LN(Results_2025_01!E61))</f>
        <v>2.981890991474323</v>
      </c>
      <c r="F129">
        <f>100*(LN(F61)-LN(Results_2025_01!F61))</f>
        <v>1.4567152589663124</v>
      </c>
      <c r="G129">
        <f>100*(LN(G61)-LN(Results_2025_01!G61))</f>
        <v>-0.55117567389775246</v>
      </c>
      <c r="H129">
        <f>100*(LN(H61)-LN(Results_2025_01!H61))</f>
        <v>1.7830682681653443</v>
      </c>
      <c r="I129">
        <f>100*(LN(I61)-LN(Results_2025_01!I61))</f>
        <v>-1.0253705346901398</v>
      </c>
      <c r="J129">
        <f>100*(LN(J61)-LN(Results_2025_01!J61))</f>
        <v>2.5321564551237685</v>
      </c>
      <c r="K129">
        <f>100*(LN(K61)-LN(Results_2025_01!K61))</f>
        <v>2.1134217702476477</v>
      </c>
      <c r="L129">
        <f>100*(LN(L61)-LN(Results_2025_01!L61))</f>
        <v>-1.9858682382479564</v>
      </c>
      <c r="M129">
        <f>100*(LN(M61)-LN(Results_2025_01!M61))</f>
        <v>-1.515557153866709</v>
      </c>
      <c r="N129">
        <f>100*(LN(N61)-LN(Results_2025_01!N61))</f>
        <v>-2.8320711382091801</v>
      </c>
      <c r="O129">
        <f>100*(LN(O61)-LN(Results_2025_01!O61))</f>
        <v>-1.1224255353901036</v>
      </c>
      <c r="P129">
        <f>100*(LN(P61)-LN(Results_2025_01!P61))</f>
        <v>-0.23694350852876411</v>
      </c>
      <c r="Q129">
        <f>100*(LN(Q61)-LN(Results_2025_01!Q61))</f>
        <v>-8.4117093491142825E-2</v>
      </c>
      <c r="R129">
        <f>100*(LN(R61)-LN(Results_2025_01!R61))</f>
        <v>6.4247893325131145E-2</v>
      </c>
      <c r="S129">
        <f>100*(Results_2025_01!S61/Results_2025_01!R61)*(LN(S61)-LN(Results_2025_01!S61))</f>
        <v>-0.3825772404186864</v>
      </c>
      <c r="T129">
        <f>R129-S129</f>
        <v>0.44682513374381755</v>
      </c>
    </row>
  </sheetData>
  <conditionalFormatting sqref="B70:Q114">
    <cfRule type="colorScale" priority="1">
      <colorScale>
        <cfvo type="min"/>
        <cfvo type="percentile" val="50"/>
        <cfvo type="max"/>
        <color rgb="FF63BE7B"/>
        <color rgb="FFFCFCFF"/>
        <color rgb="FFF8696B"/>
      </colorScale>
    </cfRule>
  </conditionalFormatting>
  <pageMargins left="0.7" right="0.7" top="0.75" bottom="0.75" header="0.3" footer="0.3"/>
  <pageSetup orientation="portrait" horizontalDpi="1200" verticalDpi="1200" r:id="rId1"/>
  <headerFooter>
    <oddHeader>&amp;L&amp;"Aptos"&amp;11&amp;K000000 NONCONFIDENTIAL // FRSONLY&amp;1#_x000D_</oddHeader>
  </headerFooter>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72017F4-A413-4588-8E27-00CA3D7E60F8}">
  <dimension ref="A1:T129"/>
  <sheetViews>
    <sheetView workbookViewId="0">
      <pane xSplit="1" ySplit="1" topLeftCell="B62" activePane="bottomRight" state="frozen"/>
      <selection pane="topRight" activeCell="B1" sqref="B1"/>
      <selection pane="bottomLeft" activeCell="A2" sqref="A2"/>
      <selection pane="bottomRight" sqref="A1:S61"/>
    </sheetView>
  </sheetViews>
  <sheetFormatPr defaultRowHeight="14.5" x14ac:dyDescent="0.35"/>
  <sheetData>
    <row r="1" spans="1:19" x14ac:dyDescent="0.35">
      <c r="A1" t="s">
        <v>78</v>
      </c>
      <c r="B1" t="s">
        <v>269</v>
      </c>
      <c r="C1" t="s">
        <v>270</v>
      </c>
      <c r="D1" t="s">
        <v>271</v>
      </c>
      <c r="E1" t="s">
        <v>272</v>
      </c>
      <c r="F1" t="s">
        <v>273</v>
      </c>
      <c r="G1" t="s">
        <v>274</v>
      </c>
      <c r="H1" t="s">
        <v>275</v>
      </c>
      <c r="I1" t="s">
        <v>276</v>
      </c>
      <c r="J1" t="s">
        <v>277</v>
      </c>
      <c r="K1" t="s">
        <v>278</v>
      </c>
      <c r="L1" t="s">
        <v>279</v>
      </c>
      <c r="M1" t="s">
        <v>280</v>
      </c>
      <c r="N1" t="s">
        <v>281</v>
      </c>
      <c r="O1" t="s">
        <v>282</v>
      </c>
      <c r="P1" t="s">
        <v>283</v>
      </c>
      <c r="Q1" t="s">
        <v>284</v>
      </c>
      <c r="R1" t="s">
        <v>157</v>
      </c>
      <c r="S1" t="s">
        <v>285</v>
      </c>
    </row>
    <row r="2" spans="1:19" x14ac:dyDescent="0.35">
      <c r="A2" t="s">
        <v>286</v>
      </c>
      <c r="B2">
        <v>6.3799999999999999E-6</v>
      </c>
      <c r="C2">
        <v>1.5379999999999998E-5</v>
      </c>
      <c r="D2">
        <v>1.24E-5</v>
      </c>
      <c r="E2">
        <v>7.2200000000000003E-6</v>
      </c>
      <c r="F2">
        <v>4.2899999999999996E-6</v>
      </c>
      <c r="G2">
        <v>2.0829999999999999E-5</v>
      </c>
      <c r="H2">
        <v>2.569E-5</v>
      </c>
      <c r="I2">
        <v>2.402E-5</v>
      </c>
      <c r="J2">
        <v>2.7999999999999999E-6</v>
      </c>
      <c r="K2">
        <v>4.2639999999999998E-5</v>
      </c>
      <c r="L2">
        <v>7.0199999999999997E-6</v>
      </c>
      <c r="M2">
        <v>1.7499999999999998E-5</v>
      </c>
      <c r="N2">
        <v>5.126E-5</v>
      </c>
      <c r="O2">
        <v>6.9600000000000003E-6</v>
      </c>
      <c r="P2">
        <v>3.7267000000000002E-4</v>
      </c>
      <c r="Q2">
        <v>4.2575000000000002E-4</v>
      </c>
      <c r="R2">
        <v>1.4812000000000001E-4</v>
      </c>
      <c r="S2">
        <v>1.4699E-4</v>
      </c>
    </row>
    <row r="3" spans="1:19" x14ac:dyDescent="0.35">
      <c r="A3" t="s">
        <v>287</v>
      </c>
      <c r="B3">
        <v>1.55E-6</v>
      </c>
      <c r="C3">
        <v>1.7844000000000001E-4</v>
      </c>
      <c r="D3">
        <v>3.8399999999999997E-6</v>
      </c>
      <c r="E3">
        <v>4.9999999999999998E-8</v>
      </c>
      <c r="F3">
        <v>1.3E-7</v>
      </c>
      <c r="G3">
        <v>1.4000000000000001E-7</v>
      </c>
      <c r="H3">
        <v>1.3200000000000001E-6</v>
      </c>
      <c r="I3">
        <v>2.4999999999999999E-7</v>
      </c>
      <c r="J3">
        <v>2.2000000000000001E-7</v>
      </c>
      <c r="K3">
        <v>3.5999999999999999E-7</v>
      </c>
      <c r="L3">
        <v>4.9999999999999998E-8</v>
      </c>
      <c r="M3">
        <v>1.8E-7</v>
      </c>
      <c r="N3">
        <v>8.0000000000000002E-8</v>
      </c>
      <c r="O3">
        <v>9.9999999999999995E-8</v>
      </c>
      <c r="P3">
        <v>1.0296E-4</v>
      </c>
      <c r="Q3">
        <v>1.4464999999999999E-4</v>
      </c>
      <c r="R3">
        <v>5.2120000000000002E-5</v>
      </c>
      <c r="S3">
        <v>5.1919999999999998E-5</v>
      </c>
    </row>
    <row r="4" spans="1:19" x14ac:dyDescent="0.35">
      <c r="A4" t="s">
        <v>288</v>
      </c>
      <c r="B4">
        <v>4.8799999999999999E-6</v>
      </c>
      <c r="C4">
        <v>3.5679999999999997E-5</v>
      </c>
      <c r="D4">
        <v>8.5399999999999996E-6</v>
      </c>
      <c r="E4">
        <v>5.9999999999999997E-7</v>
      </c>
      <c r="F4">
        <v>9.0999999999999997E-7</v>
      </c>
      <c r="G4">
        <v>3.8299999999999998E-6</v>
      </c>
      <c r="H4">
        <v>2.1399999999999998E-6</v>
      </c>
      <c r="I4">
        <v>5.9100000000000002E-6</v>
      </c>
      <c r="J4">
        <v>3.0699999999999998E-6</v>
      </c>
      <c r="K4">
        <v>1.4039999999999999E-5</v>
      </c>
      <c r="L4">
        <v>4.0300000000000004E-6</v>
      </c>
      <c r="M4">
        <v>1.2695E-4</v>
      </c>
      <c r="N4">
        <v>3.5209999999999997E-5</v>
      </c>
      <c r="O4">
        <v>9.2799999999999992E-6</v>
      </c>
      <c r="P4">
        <v>6.8302E-4</v>
      </c>
      <c r="Q4">
        <v>7.0600999999999997E-4</v>
      </c>
      <c r="R4">
        <v>2.2876999999999999E-4</v>
      </c>
      <c r="S4">
        <v>2.2720999999999999E-4</v>
      </c>
    </row>
    <row r="5" spans="1:19" x14ac:dyDescent="0.35">
      <c r="A5" t="s">
        <v>289</v>
      </c>
      <c r="B5">
        <v>1.082E-5</v>
      </c>
      <c r="C5">
        <v>1.878E-5</v>
      </c>
      <c r="D5">
        <v>1.897E-5</v>
      </c>
      <c r="E5">
        <v>1.04E-6</v>
      </c>
      <c r="F5">
        <v>3.9199999999999997E-6</v>
      </c>
      <c r="G5">
        <v>1.292E-5</v>
      </c>
      <c r="H5">
        <v>8.7800000000000006E-6</v>
      </c>
      <c r="I5">
        <v>4.8799999999999999E-6</v>
      </c>
      <c r="J5">
        <v>1.77E-6</v>
      </c>
      <c r="K5">
        <v>2.0959999999999999E-5</v>
      </c>
      <c r="L5">
        <v>7.1199999999999996E-6</v>
      </c>
      <c r="M5">
        <v>1.434E-5</v>
      </c>
      <c r="N5">
        <v>7.1999999999999997E-6</v>
      </c>
      <c r="O5">
        <v>1.9E-6</v>
      </c>
      <c r="P5">
        <v>2.4433000000000001E-4</v>
      </c>
      <c r="Q5">
        <v>2.3928E-4</v>
      </c>
      <c r="R5">
        <v>8.6680000000000004E-5</v>
      </c>
      <c r="S5">
        <v>8.5970000000000005E-5</v>
      </c>
    </row>
    <row r="6" spans="1:19" x14ac:dyDescent="0.35">
      <c r="A6" t="s">
        <v>290</v>
      </c>
      <c r="B6">
        <v>8.2739999999999997E-5</v>
      </c>
      <c r="C6">
        <v>1.032E-4</v>
      </c>
      <c r="D6">
        <v>1.0157000000000001E-4</v>
      </c>
      <c r="E6">
        <v>4.3309999999999997E-5</v>
      </c>
      <c r="F6">
        <v>6.3500000000000002E-6</v>
      </c>
      <c r="G6">
        <v>2.775E-5</v>
      </c>
      <c r="H6">
        <v>1.3525000000000001E-4</v>
      </c>
      <c r="I6">
        <v>2.0578E-4</v>
      </c>
      <c r="J6">
        <v>1.49E-5</v>
      </c>
      <c r="K6">
        <v>8.7230000000000003E-5</v>
      </c>
      <c r="L6">
        <v>5.8520000000000002E-5</v>
      </c>
      <c r="M6">
        <v>1.11377E-3</v>
      </c>
      <c r="N6">
        <v>1.0774E-4</v>
      </c>
      <c r="O6">
        <v>9.6520000000000004E-5</v>
      </c>
      <c r="P6">
        <v>5.2703100000000003E-3</v>
      </c>
      <c r="Q6">
        <v>4.4990899999999999E-3</v>
      </c>
      <c r="R6">
        <v>1.62298E-3</v>
      </c>
      <c r="S6">
        <v>1.61342E-3</v>
      </c>
    </row>
    <row r="7" spans="1:19" x14ac:dyDescent="0.35">
      <c r="A7" t="s">
        <v>291</v>
      </c>
      <c r="B7">
        <v>8.5299999999999996E-6</v>
      </c>
      <c r="C7">
        <v>8.2029999999999999E-5</v>
      </c>
      <c r="D7">
        <v>2.368E-5</v>
      </c>
      <c r="E7">
        <v>1.35E-6</v>
      </c>
      <c r="F7">
        <v>6.8999999999999996E-7</v>
      </c>
      <c r="G7">
        <v>2.7700000000000002E-6</v>
      </c>
      <c r="H7">
        <v>8.6100000000000006E-6</v>
      </c>
      <c r="I7">
        <v>1.288E-5</v>
      </c>
      <c r="J7">
        <v>3.9199999999999997E-6</v>
      </c>
      <c r="K7">
        <v>1.411E-5</v>
      </c>
      <c r="L7">
        <v>7.8199999999999997E-6</v>
      </c>
      <c r="M7">
        <v>6.101E-5</v>
      </c>
      <c r="N7">
        <v>6.1700000000000002E-6</v>
      </c>
      <c r="O7">
        <v>1.181E-5</v>
      </c>
      <c r="P7">
        <v>7.9160999999999999E-4</v>
      </c>
      <c r="Q7">
        <v>6.6766000000000004E-4</v>
      </c>
      <c r="R7">
        <v>2.3801000000000001E-4</v>
      </c>
      <c r="S7">
        <v>2.3655E-4</v>
      </c>
    </row>
    <row r="8" spans="1:19" x14ac:dyDescent="0.35">
      <c r="A8" t="s">
        <v>292</v>
      </c>
      <c r="B8">
        <v>6.9999999999999997E-7</v>
      </c>
      <c r="C8">
        <v>5.9999999999999997E-7</v>
      </c>
      <c r="D8">
        <v>6.63E-6</v>
      </c>
      <c r="E8">
        <v>2.0099999999999998E-6</v>
      </c>
      <c r="F8">
        <v>3.7E-7</v>
      </c>
      <c r="G8">
        <v>5.3600000000000004E-6</v>
      </c>
      <c r="H8">
        <v>4.6500000000000004E-6</v>
      </c>
      <c r="I8">
        <v>3.1770000000000002E-5</v>
      </c>
      <c r="J8">
        <v>1.3200000000000001E-6</v>
      </c>
      <c r="K8">
        <v>2.849E-5</v>
      </c>
      <c r="L8">
        <v>1.6759999999999999E-5</v>
      </c>
      <c r="M8">
        <v>3.6040000000000001E-5</v>
      </c>
      <c r="N8">
        <v>7.6959999999999995E-5</v>
      </c>
      <c r="O8">
        <v>1.3020000000000001E-5</v>
      </c>
      <c r="P8">
        <v>6.9435000000000005E-4</v>
      </c>
      <c r="Q8">
        <v>5.4659999999999995E-4</v>
      </c>
      <c r="R8">
        <v>2.0149E-4</v>
      </c>
      <c r="S8">
        <v>2.0049E-4</v>
      </c>
    </row>
    <row r="9" spans="1:19" x14ac:dyDescent="0.35">
      <c r="A9" t="s">
        <v>293</v>
      </c>
      <c r="B9">
        <v>1.2300000000000001E-6</v>
      </c>
      <c r="C9">
        <v>4.0000000000000001E-8</v>
      </c>
      <c r="D9">
        <v>4.0600000000000001E-6</v>
      </c>
      <c r="E9">
        <v>4.5999999999999999E-7</v>
      </c>
      <c r="F9">
        <v>9.9999999999999995E-8</v>
      </c>
      <c r="G9">
        <v>1.75E-6</v>
      </c>
      <c r="H9">
        <v>4.1999999999999996E-6</v>
      </c>
      <c r="I9">
        <v>5.8300000000000001E-6</v>
      </c>
      <c r="J9">
        <v>2.6E-7</v>
      </c>
      <c r="K9">
        <v>1.7799999999999999E-6</v>
      </c>
      <c r="L9">
        <v>5.2E-7</v>
      </c>
      <c r="M9">
        <v>9.1700000000000003E-6</v>
      </c>
      <c r="N9">
        <v>5.0999999999999999E-7</v>
      </c>
      <c r="O9">
        <v>1.33E-6</v>
      </c>
      <c r="P9">
        <v>1.8499E-4</v>
      </c>
      <c r="Q9">
        <v>1.2568E-4</v>
      </c>
      <c r="R9">
        <v>4.6520000000000002E-5</v>
      </c>
      <c r="S9">
        <v>4.6279999999999997E-5</v>
      </c>
    </row>
    <row r="10" spans="1:19" x14ac:dyDescent="0.35">
      <c r="A10" t="s">
        <v>294</v>
      </c>
      <c r="B10">
        <v>1.554E-5</v>
      </c>
      <c r="C10">
        <v>7.4100000000000002E-6</v>
      </c>
      <c r="D10">
        <v>2.3459999999999999E-5</v>
      </c>
      <c r="E10">
        <v>3.72E-6</v>
      </c>
      <c r="F10">
        <v>2.5299999999999999E-6</v>
      </c>
      <c r="G10">
        <v>1.4919999999999999E-5</v>
      </c>
      <c r="H10">
        <v>9.9000000000000001E-6</v>
      </c>
      <c r="I10">
        <v>2.283E-5</v>
      </c>
      <c r="J10">
        <v>7.52E-6</v>
      </c>
      <c r="K10">
        <v>1.6889999999999999E-5</v>
      </c>
      <c r="L10">
        <v>9.1800000000000002E-6</v>
      </c>
      <c r="M10">
        <v>6.4640000000000005E-5</v>
      </c>
      <c r="N10">
        <v>1.613E-5</v>
      </c>
      <c r="O10">
        <v>1.946E-5</v>
      </c>
      <c r="P10">
        <v>1.97211E-3</v>
      </c>
      <c r="Q10">
        <v>1.8622700000000001E-3</v>
      </c>
      <c r="R10">
        <v>5.7023000000000002E-4</v>
      </c>
      <c r="S10">
        <v>5.6550999999999997E-4</v>
      </c>
    </row>
    <row r="11" spans="1:19" x14ac:dyDescent="0.35">
      <c r="A11" t="s">
        <v>295</v>
      </c>
      <c r="B11">
        <v>1.2500000000000001E-5</v>
      </c>
      <c r="C11">
        <v>3.6799999999999999E-6</v>
      </c>
      <c r="D11">
        <v>5.0869999999999999E-5</v>
      </c>
      <c r="E11">
        <v>3.5040000000000003E-5</v>
      </c>
      <c r="F11">
        <v>6.3300000000000004E-6</v>
      </c>
      <c r="G11">
        <v>3.8340000000000002E-5</v>
      </c>
      <c r="H11">
        <v>1.168E-5</v>
      </c>
      <c r="I11">
        <v>2.491E-5</v>
      </c>
      <c r="J11">
        <v>7.7600000000000002E-6</v>
      </c>
      <c r="K11">
        <v>2.3640000000000001E-5</v>
      </c>
      <c r="L11">
        <v>1.9870000000000001E-5</v>
      </c>
      <c r="M11">
        <v>3.8529999999999999E-5</v>
      </c>
      <c r="N11">
        <v>3.8139999999999997E-5</v>
      </c>
      <c r="O11">
        <v>1.0910000000000001E-5</v>
      </c>
      <c r="P11">
        <v>1.1730600000000001E-3</v>
      </c>
      <c r="Q11">
        <v>7.8806000000000004E-4</v>
      </c>
      <c r="R11">
        <v>3.0953000000000003E-4</v>
      </c>
      <c r="S11">
        <v>3.0708999999999999E-4</v>
      </c>
    </row>
    <row r="12" spans="1:19" x14ac:dyDescent="0.35">
      <c r="A12" t="s">
        <v>296</v>
      </c>
      <c r="B12">
        <v>1.1799999999999999E-6</v>
      </c>
      <c r="C12">
        <v>3.9999999999999998E-7</v>
      </c>
      <c r="D12">
        <v>2.1399999999999998E-6</v>
      </c>
      <c r="E12">
        <v>1.4999999999999999E-7</v>
      </c>
      <c r="F12">
        <v>2.9999999999999997E-8</v>
      </c>
      <c r="G12">
        <v>3.9000000000000002E-7</v>
      </c>
      <c r="H12">
        <v>3.8999999999999999E-6</v>
      </c>
      <c r="I12">
        <v>4.8999999999999997E-7</v>
      </c>
      <c r="J12">
        <v>4.0999999999999999E-7</v>
      </c>
      <c r="K12">
        <v>1.6E-7</v>
      </c>
      <c r="L12">
        <v>4.9999999999999998E-8</v>
      </c>
      <c r="M12">
        <v>1.8E-7</v>
      </c>
      <c r="N12">
        <v>3.3000000000000002E-7</v>
      </c>
      <c r="O12">
        <v>3.2000000000000001E-7</v>
      </c>
      <c r="P12">
        <v>1.4959000000000001E-4</v>
      </c>
      <c r="Q12">
        <v>2.6037E-4</v>
      </c>
      <c r="R12">
        <v>5.961E-5</v>
      </c>
      <c r="S12">
        <v>5.9219999999999999E-5</v>
      </c>
    </row>
    <row r="13" spans="1:19" x14ac:dyDescent="0.35">
      <c r="A13" t="s">
        <v>297</v>
      </c>
      <c r="B13">
        <v>1.3910000000000001E-5</v>
      </c>
      <c r="C13">
        <v>3.6600000000000001E-6</v>
      </c>
      <c r="D13">
        <v>9.3500000000000003E-6</v>
      </c>
      <c r="E13">
        <v>2.9999999999999999E-7</v>
      </c>
      <c r="F13">
        <v>1.9E-6</v>
      </c>
      <c r="G13">
        <v>1.44E-6</v>
      </c>
      <c r="H13">
        <v>7.4000000000000001E-7</v>
      </c>
      <c r="I13">
        <v>3.19E-6</v>
      </c>
      <c r="J13">
        <v>3.3000000000000002E-7</v>
      </c>
      <c r="K13">
        <v>5.2700000000000004E-6</v>
      </c>
      <c r="L13">
        <v>1.64E-6</v>
      </c>
      <c r="M13">
        <v>3.6919999999999999E-5</v>
      </c>
      <c r="N13">
        <v>1.64E-6</v>
      </c>
      <c r="O13">
        <v>1.11E-6</v>
      </c>
      <c r="P13">
        <v>1.1349E-4</v>
      </c>
      <c r="Q13">
        <v>1.3945E-4</v>
      </c>
      <c r="R13">
        <v>4.7049999999999998E-5</v>
      </c>
      <c r="S13">
        <v>4.6650000000000002E-5</v>
      </c>
    </row>
    <row r="14" spans="1:19" x14ac:dyDescent="0.35">
      <c r="A14" t="s">
        <v>298</v>
      </c>
      <c r="B14">
        <v>1.562E-5</v>
      </c>
      <c r="C14">
        <v>1.133E-5</v>
      </c>
      <c r="D14">
        <v>4.6249999999999999E-5</v>
      </c>
      <c r="E14">
        <v>7.1500000000000002E-6</v>
      </c>
      <c r="F14">
        <v>1.84E-6</v>
      </c>
      <c r="G14">
        <v>3.1789999999999999E-5</v>
      </c>
      <c r="H14">
        <v>7.593E-5</v>
      </c>
      <c r="I14">
        <v>1.3608000000000001E-4</v>
      </c>
      <c r="J14">
        <v>7.43E-6</v>
      </c>
      <c r="K14">
        <v>1.0585E-4</v>
      </c>
      <c r="L14">
        <v>1.6668E-4</v>
      </c>
      <c r="M14">
        <v>1.0087E-4</v>
      </c>
      <c r="N14">
        <v>2.387E-5</v>
      </c>
      <c r="O14">
        <v>2.9200000000000002E-5</v>
      </c>
      <c r="P14">
        <v>1.8939199999999999E-3</v>
      </c>
      <c r="Q14">
        <v>1.2744399999999999E-3</v>
      </c>
      <c r="R14">
        <v>5.2457000000000003E-4</v>
      </c>
      <c r="S14">
        <v>5.2117999999999999E-4</v>
      </c>
    </row>
    <row r="15" spans="1:19" x14ac:dyDescent="0.35">
      <c r="A15" t="s">
        <v>299</v>
      </c>
      <c r="B15">
        <v>1.3709999999999999E-5</v>
      </c>
      <c r="C15">
        <v>9.7000000000000003E-6</v>
      </c>
      <c r="D15">
        <v>2.491E-5</v>
      </c>
      <c r="E15">
        <v>2.4099999999999998E-6</v>
      </c>
      <c r="F15">
        <v>2.7300000000000001E-6</v>
      </c>
      <c r="G15">
        <v>1.207E-5</v>
      </c>
      <c r="H15">
        <v>5.3140000000000003E-5</v>
      </c>
      <c r="I15">
        <v>1.5689E-4</v>
      </c>
      <c r="J15">
        <v>5.3700000000000003E-6</v>
      </c>
      <c r="K15">
        <v>1.0723E-4</v>
      </c>
      <c r="L15">
        <v>4.0630000000000002E-5</v>
      </c>
      <c r="M15">
        <v>3.5420000000000003E-5</v>
      </c>
      <c r="N15">
        <v>9.5169999999999999E-5</v>
      </c>
      <c r="O15">
        <v>4.3569999999999998E-5</v>
      </c>
      <c r="P15">
        <v>5.5710000000000004E-4</v>
      </c>
      <c r="Q15">
        <v>5.3992999999999999E-4</v>
      </c>
      <c r="R15">
        <v>2.3578999999999999E-4</v>
      </c>
      <c r="S15">
        <v>2.3410999999999999E-4</v>
      </c>
    </row>
    <row r="16" spans="1:19" x14ac:dyDescent="0.35">
      <c r="A16" t="s">
        <v>300</v>
      </c>
      <c r="B16">
        <v>4.7299999999999998E-5</v>
      </c>
      <c r="C16">
        <v>1.68E-6</v>
      </c>
      <c r="D16">
        <v>3.9650000000000002E-5</v>
      </c>
      <c r="E16">
        <v>7.4000000000000001E-7</v>
      </c>
      <c r="F16">
        <v>2.65E-6</v>
      </c>
      <c r="G16">
        <v>6.3400000000000003E-6</v>
      </c>
      <c r="H16">
        <v>5.93E-6</v>
      </c>
      <c r="I16">
        <v>2.1710000000000001E-5</v>
      </c>
      <c r="J16">
        <v>3.7799999999999998E-6</v>
      </c>
      <c r="K16">
        <v>1.8919999999999998E-5</v>
      </c>
      <c r="L16">
        <v>7.4129999999999997E-5</v>
      </c>
      <c r="M16">
        <v>2.7440000000000002E-5</v>
      </c>
      <c r="N16">
        <v>9.5599999999999999E-6</v>
      </c>
      <c r="O16">
        <v>9.0100000000000001E-6</v>
      </c>
      <c r="P16">
        <v>3.4738999999999999E-4</v>
      </c>
      <c r="Q16">
        <v>3.0382E-4</v>
      </c>
      <c r="R16">
        <v>1.2451000000000001E-4</v>
      </c>
      <c r="S16">
        <v>1.2363000000000001E-4</v>
      </c>
    </row>
    <row r="17" spans="1:19" x14ac:dyDescent="0.35">
      <c r="A17" t="s">
        <v>301</v>
      </c>
      <c r="B17">
        <v>2.1739999999999999E-5</v>
      </c>
      <c r="C17">
        <v>1.3570000000000001E-5</v>
      </c>
      <c r="D17">
        <v>1.8700000000000001E-5</v>
      </c>
      <c r="E17">
        <v>1.68E-6</v>
      </c>
      <c r="F17">
        <v>4.4000000000000002E-7</v>
      </c>
      <c r="G17">
        <v>1.1579999999999999E-5</v>
      </c>
      <c r="H17">
        <v>2.8880000000000001E-5</v>
      </c>
      <c r="I17">
        <v>9.2299999999999997E-6</v>
      </c>
      <c r="J17">
        <v>2.2199999999999999E-6</v>
      </c>
      <c r="K17">
        <v>1.0149999999999999E-5</v>
      </c>
      <c r="L17">
        <v>1.3010000000000001E-5</v>
      </c>
      <c r="M17">
        <v>1.694E-5</v>
      </c>
      <c r="N17">
        <v>3.0759999999999997E-5</v>
      </c>
      <c r="O17">
        <v>2.8600000000000001E-6</v>
      </c>
      <c r="P17">
        <v>3.1101000000000002E-4</v>
      </c>
      <c r="Q17">
        <v>2.8511999999999998E-4</v>
      </c>
      <c r="R17">
        <v>1.0888E-4</v>
      </c>
      <c r="S17">
        <v>1.0809E-4</v>
      </c>
    </row>
    <row r="18" spans="1:19" x14ac:dyDescent="0.35">
      <c r="A18" t="s">
        <v>302</v>
      </c>
      <c r="B18">
        <v>6.99E-6</v>
      </c>
      <c r="C18">
        <v>2.5190000000000001E-5</v>
      </c>
      <c r="D18">
        <v>3.8850000000000002E-5</v>
      </c>
      <c r="E18">
        <v>2.52E-6</v>
      </c>
      <c r="F18">
        <v>2.7800000000000001E-6</v>
      </c>
      <c r="G18">
        <v>1.5489999999999999E-5</v>
      </c>
      <c r="H18">
        <v>1.4059999999999999E-5</v>
      </c>
      <c r="I18">
        <v>2.3810000000000001E-5</v>
      </c>
      <c r="J18">
        <v>3.76E-6</v>
      </c>
      <c r="K18">
        <v>3.0139999999999999E-5</v>
      </c>
      <c r="L18">
        <v>1.3519999999999999E-5</v>
      </c>
      <c r="M18">
        <v>3.3210000000000002E-5</v>
      </c>
      <c r="N18">
        <v>4.3890000000000002E-5</v>
      </c>
      <c r="O18">
        <v>3.0400000000000001E-6</v>
      </c>
      <c r="P18">
        <v>3.3018000000000001E-4</v>
      </c>
      <c r="Q18">
        <v>3.4043000000000002E-4</v>
      </c>
      <c r="R18">
        <v>1.3048000000000001E-4</v>
      </c>
      <c r="S18">
        <v>1.2941999999999999E-4</v>
      </c>
    </row>
    <row r="19" spans="1:19" x14ac:dyDescent="0.35">
      <c r="A19" t="s">
        <v>303</v>
      </c>
      <c r="B19">
        <v>4.5900000000000001E-6</v>
      </c>
      <c r="C19">
        <v>1.4940999999999999E-4</v>
      </c>
      <c r="D19">
        <v>1.0859999999999999E-5</v>
      </c>
      <c r="E19">
        <v>5.4000000000000002E-7</v>
      </c>
      <c r="F19">
        <v>3.0000000000000001E-6</v>
      </c>
      <c r="G19">
        <v>1.2140000000000001E-5</v>
      </c>
      <c r="H19">
        <v>1.5427E-4</v>
      </c>
      <c r="I19">
        <v>1.5793E-4</v>
      </c>
      <c r="J19">
        <v>3.4699999999999998E-6</v>
      </c>
      <c r="K19">
        <v>1.825E-5</v>
      </c>
      <c r="L19">
        <v>1.2680000000000001E-5</v>
      </c>
      <c r="M19">
        <v>3.3400000000000002E-6</v>
      </c>
      <c r="N19">
        <v>1.146E-5</v>
      </c>
      <c r="O19">
        <v>2.4099999999999998E-6</v>
      </c>
      <c r="P19">
        <v>4.3253999999999998E-4</v>
      </c>
      <c r="Q19">
        <v>4.9919999999999999E-4</v>
      </c>
      <c r="R19">
        <v>2.04E-4</v>
      </c>
      <c r="S19">
        <v>2.0285999999999999E-4</v>
      </c>
    </row>
    <row r="20" spans="1:19" x14ac:dyDescent="0.35">
      <c r="A20" t="s">
        <v>304</v>
      </c>
      <c r="B20">
        <v>2.3199999999999998E-6</v>
      </c>
      <c r="C20">
        <v>1.1999999999999999E-7</v>
      </c>
      <c r="D20">
        <v>4.9799999999999998E-6</v>
      </c>
      <c r="E20">
        <v>1.8300000000000001E-6</v>
      </c>
      <c r="F20">
        <v>1.73E-6</v>
      </c>
      <c r="G20">
        <v>8.3399999999999998E-6</v>
      </c>
      <c r="H20">
        <v>2.4399999999999999E-6</v>
      </c>
      <c r="I20">
        <v>4.6099999999999999E-6</v>
      </c>
      <c r="J20">
        <v>5.0999999999999999E-7</v>
      </c>
      <c r="K20">
        <v>4.3000000000000003E-6</v>
      </c>
      <c r="L20">
        <v>1.3599999999999999E-6</v>
      </c>
      <c r="M20">
        <v>3.9099999999999998E-6</v>
      </c>
      <c r="N20">
        <v>6.3999999999999997E-6</v>
      </c>
      <c r="O20">
        <v>1.13E-6</v>
      </c>
      <c r="P20">
        <v>1.0268E-4</v>
      </c>
      <c r="Q20">
        <v>1.4573E-4</v>
      </c>
      <c r="R20">
        <v>4.2209999999999997E-5</v>
      </c>
      <c r="S20">
        <v>4.1839999999999999E-5</v>
      </c>
    </row>
    <row r="21" spans="1:19" x14ac:dyDescent="0.35">
      <c r="A21" t="s">
        <v>11</v>
      </c>
      <c r="B21">
        <v>2.6299999999999998E-6</v>
      </c>
      <c r="C21">
        <v>1.11E-6</v>
      </c>
      <c r="D21">
        <v>1.4769999999999999E-5</v>
      </c>
      <c r="E21">
        <v>2.92E-6</v>
      </c>
      <c r="F21">
        <v>5.8999999999999996E-7</v>
      </c>
      <c r="G21">
        <v>6.4899999999999997E-6</v>
      </c>
      <c r="H21">
        <v>8.3799999999999994E-6</v>
      </c>
      <c r="I21">
        <v>2.9629999999999999E-5</v>
      </c>
      <c r="J21">
        <v>2.4600000000000002E-6</v>
      </c>
      <c r="K21">
        <v>6.8199999999999999E-6</v>
      </c>
      <c r="L21">
        <v>5.8100000000000003E-6</v>
      </c>
      <c r="M21">
        <v>7.1559999999999999E-5</v>
      </c>
      <c r="N21">
        <v>6.3799999999999999E-6</v>
      </c>
      <c r="O21">
        <v>4.7099999999999998E-6</v>
      </c>
      <c r="P21">
        <v>8.0048000000000001E-4</v>
      </c>
      <c r="Q21">
        <v>9.8871000000000007E-4</v>
      </c>
      <c r="R21">
        <v>2.7516999999999998E-4</v>
      </c>
      <c r="S21">
        <v>2.7348999999999999E-4</v>
      </c>
    </row>
    <row r="22" spans="1:19" x14ac:dyDescent="0.35">
      <c r="A22" t="s">
        <v>305</v>
      </c>
      <c r="B22">
        <v>2.6400000000000001E-6</v>
      </c>
      <c r="C22">
        <v>7.8000000000000005E-7</v>
      </c>
      <c r="D22">
        <v>1.153E-5</v>
      </c>
      <c r="E22">
        <v>6.7000000000000002E-6</v>
      </c>
      <c r="F22">
        <v>6.5000000000000002E-7</v>
      </c>
      <c r="G22">
        <v>1.292E-5</v>
      </c>
      <c r="H22">
        <v>1.005E-5</v>
      </c>
      <c r="I22">
        <v>4.2620000000000002E-5</v>
      </c>
      <c r="J22">
        <v>2.9799999999999998E-6</v>
      </c>
      <c r="K22">
        <v>4.4129999999999999E-5</v>
      </c>
      <c r="L22">
        <v>1.49E-5</v>
      </c>
      <c r="M22">
        <v>2.0110000000000001E-4</v>
      </c>
      <c r="N22">
        <v>1.3869999999999999E-5</v>
      </c>
      <c r="O22">
        <v>2.5130000000000002E-5</v>
      </c>
      <c r="P22">
        <v>1.2572799999999999E-3</v>
      </c>
      <c r="Q22">
        <v>1.0468599999999999E-3</v>
      </c>
      <c r="R22">
        <v>3.6687999999999998E-4</v>
      </c>
      <c r="S22">
        <v>3.6498999999999999E-4</v>
      </c>
    </row>
    <row r="23" spans="1:19" x14ac:dyDescent="0.35">
      <c r="A23" t="s">
        <v>306</v>
      </c>
      <c r="B23">
        <v>1.025E-5</v>
      </c>
      <c r="C23">
        <v>8.9700000000000005E-6</v>
      </c>
      <c r="D23">
        <v>2.9490000000000001E-5</v>
      </c>
      <c r="E23">
        <v>3.36E-6</v>
      </c>
      <c r="F23">
        <v>3.0800000000000002E-6</v>
      </c>
      <c r="G23">
        <v>1.29E-5</v>
      </c>
      <c r="H23">
        <v>2.4179999999999999E-5</v>
      </c>
      <c r="I23">
        <v>3.2960000000000003E-5</v>
      </c>
      <c r="J23">
        <v>6.3500000000000002E-6</v>
      </c>
      <c r="K23">
        <v>8.6899999999999998E-5</v>
      </c>
      <c r="L23">
        <v>5.596E-5</v>
      </c>
      <c r="M23">
        <v>3.4480000000000002E-5</v>
      </c>
      <c r="N23">
        <v>3.5184000000000002E-4</v>
      </c>
      <c r="O23">
        <v>3.2839999999999997E-5</v>
      </c>
      <c r="P23">
        <v>1.01158E-3</v>
      </c>
      <c r="Q23">
        <v>8.8730999999999999E-4</v>
      </c>
      <c r="R23">
        <v>3.5324999999999999E-4</v>
      </c>
      <c r="S23">
        <v>3.5084E-4</v>
      </c>
    </row>
    <row r="24" spans="1:19" x14ac:dyDescent="0.35">
      <c r="A24" t="s">
        <v>307</v>
      </c>
      <c r="B24">
        <v>3.5089999999999998E-5</v>
      </c>
      <c r="C24">
        <v>1.715E-5</v>
      </c>
      <c r="D24">
        <v>2.813E-5</v>
      </c>
      <c r="E24">
        <v>2.83E-6</v>
      </c>
      <c r="F24">
        <v>4.0199999999999996E-6</v>
      </c>
      <c r="G24">
        <v>1.967E-5</v>
      </c>
      <c r="H24">
        <v>3.7259999999999999E-5</v>
      </c>
      <c r="I24">
        <v>1.2819999999999999E-5</v>
      </c>
      <c r="J24">
        <v>4.16E-6</v>
      </c>
      <c r="K24">
        <v>3.4289999999999999E-5</v>
      </c>
      <c r="L24">
        <v>2.1120000000000001E-5</v>
      </c>
      <c r="M24">
        <v>7.6940000000000005E-5</v>
      </c>
      <c r="N24">
        <v>1.045E-5</v>
      </c>
      <c r="O24">
        <v>2.8569999999999999E-5</v>
      </c>
      <c r="P24">
        <v>7.6888E-4</v>
      </c>
      <c r="Q24">
        <v>6.2204999999999997E-4</v>
      </c>
      <c r="R24">
        <v>2.3827000000000001E-4</v>
      </c>
      <c r="S24">
        <v>2.3670000000000001E-4</v>
      </c>
    </row>
    <row r="25" spans="1:19" x14ac:dyDescent="0.35">
      <c r="A25" t="s">
        <v>308</v>
      </c>
      <c r="B25">
        <v>8.1899999999999995E-6</v>
      </c>
      <c r="C25">
        <v>1.4049999999999999E-5</v>
      </c>
      <c r="D25">
        <v>8.49E-6</v>
      </c>
      <c r="E25">
        <v>2.7999999999999999E-6</v>
      </c>
      <c r="F25">
        <v>3.2600000000000001E-6</v>
      </c>
      <c r="G25">
        <v>5.3000000000000001E-6</v>
      </c>
      <c r="H25">
        <v>4.4320000000000003E-5</v>
      </c>
      <c r="I25">
        <v>9.4800000000000007E-6</v>
      </c>
      <c r="J25">
        <v>1.3E-6</v>
      </c>
      <c r="K25">
        <v>1.154E-5</v>
      </c>
      <c r="L25">
        <v>1.147E-5</v>
      </c>
      <c r="M25">
        <v>1.216E-5</v>
      </c>
      <c r="N25">
        <v>1.2819999999999999E-5</v>
      </c>
      <c r="O25">
        <v>6.9199999999999998E-6</v>
      </c>
      <c r="P25">
        <v>1.7568E-4</v>
      </c>
      <c r="Q25">
        <v>2.3535E-4</v>
      </c>
      <c r="R25">
        <v>8.0099999999999995E-5</v>
      </c>
      <c r="S25">
        <v>7.9419999999999995E-5</v>
      </c>
    </row>
    <row r="26" spans="1:19" x14ac:dyDescent="0.35">
      <c r="A26" t="s">
        <v>309</v>
      </c>
      <c r="B26">
        <v>1.2089999999999999E-5</v>
      </c>
      <c r="C26">
        <v>5.22E-6</v>
      </c>
      <c r="D26">
        <v>3.3389999999999997E-5</v>
      </c>
      <c r="E26">
        <v>2.3E-6</v>
      </c>
      <c r="F26">
        <v>1.7999999999999999E-6</v>
      </c>
      <c r="G26">
        <v>1.242E-5</v>
      </c>
      <c r="H26">
        <v>8.9700000000000005E-6</v>
      </c>
      <c r="I26">
        <v>5.4219999999999999E-5</v>
      </c>
      <c r="J26">
        <v>3.76E-6</v>
      </c>
      <c r="K26">
        <v>2.5369999999999999E-5</v>
      </c>
      <c r="L26">
        <v>1.7640000000000001E-5</v>
      </c>
      <c r="M26">
        <v>3.5660000000000001E-5</v>
      </c>
      <c r="N26">
        <v>3.3290000000000001E-5</v>
      </c>
      <c r="O26">
        <v>6.02E-6</v>
      </c>
      <c r="P26">
        <v>6.9618000000000002E-4</v>
      </c>
      <c r="Q26">
        <v>5.8985000000000005E-4</v>
      </c>
      <c r="R26">
        <v>2.1462E-4</v>
      </c>
      <c r="S26">
        <v>2.1305E-4</v>
      </c>
    </row>
    <row r="27" spans="1:19" x14ac:dyDescent="0.35">
      <c r="A27" t="s">
        <v>310</v>
      </c>
      <c r="B27">
        <v>7.3200000000000002E-6</v>
      </c>
      <c r="C27">
        <v>1.8669999999999999E-5</v>
      </c>
      <c r="D27">
        <v>1.33E-6</v>
      </c>
      <c r="E27">
        <v>8.9999999999999999E-8</v>
      </c>
      <c r="F27">
        <v>7.9999999999999996E-7</v>
      </c>
      <c r="G27">
        <v>5.5000000000000003E-7</v>
      </c>
      <c r="H27">
        <v>8.3000000000000002E-6</v>
      </c>
      <c r="I27">
        <v>5.5000000000000003E-7</v>
      </c>
      <c r="J27">
        <v>5.6000000000000004E-7</v>
      </c>
      <c r="K27">
        <v>1.22E-6</v>
      </c>
      <c r="L27">
        <v>4.7999999999999996E-7</v>
      </c>
      <c r="M27">
        <v>1.46E-6</v>
      </c>
      <c r="N27">
        <v>1.1000000000000001E-7</v>
      </c>
      <c r="O27">
        <v>6.0999999999999998E-7</v>
      </c>
      <c r="P27">
        <v>7.4499999999999995E-5</v>
      </c>
      <c r="Q27">
        <v>1.1362999999999999E-4</v>
      </c>
      <c r="R27">
        <v>3.5139999999999999E-5</v>
      </c>
      <c r="S27">
        <v>3.4870000000000003E-5</v>
      </c>
    </row>
    <row r="28" spans="1:19" x14ac:dyDescent="0.35">
      <c r="A28" t="s">
        <v>311</v>
      </c>
      <c r="B28">
        <v>3.5290000000000003E-5</v>
      </c>
      <c r="C28">
        <v>1.0699999999999999E-6</v>
      </c>
      <c r="D28">
        <v>1.8050000000000002E-5</v>
      </c>
      <c r="E28">
        <v>5.9999999999999997E-7</v>
      </c>
      <c r="F28">
        <v>3.7E-7</v>
      </c>
      <c r="G28">
        <v>2.3999999999999999E-6</v>
      </c>
      <c r="H28">
        <v>2.2500000000000001E-6</v>
      </c>
      <c r="I28">
        <v>1.9700000000000001E-5</v>
      </c>
      <c r="J28">
        <v>1.0699999999999999E-6</v>
      </c>
      <c r="K28">
        <v>6.5799999999999997E-6</v>
      </c>
      <c r="L28">
        <v>1.721E-5</v>
      </c>
      <c r="M28">
        <v>6.0800000000000002E-6</v>
      </c>
      <c r="N28">
        <v>5.3299999999999998E-6</v>
      </c>
      <c r="O28">
        <v>7.9400000000000002E-6</v>
      </c>
      <c r="P28">
        <v>2.5114000000000001E-4</v>
      </c>
      <c r="Q28">
        <v>2.0563999999999999E-4</v>
      </c>
      <c r="R28">
        <v>8.1089999999999998E-5</v>
      </c>
      <c r="S28">
        <v>8.0550000000000006E-5</v>
      </c>
    </row>
    <row r="29" spans="1:19" x14ac:dyDescent="0.35">
      <c r="A29" t="s">
        <v>312</v>
      </c>
      <c r="B29">
        <v>5.9999999999999997E-7</v>
      </c>
      <c r="C29">
        <v>2.7480000000000001E-5</v>
      </c>
      <c r="D29">
        <v>2.3499999999999999E-6</v>
      </c>
      <c r="E29">
        <v>3.7E-7</v>
      </c>
      <c r="F29">
        <v>3.1E-7</v>
      </c>
      <c r="G29">
        <v>2.4600000000000002E-6</v>
      </c>
      <c r="H29">
        <v>1.22E-6</v>
      </c>
      <c r="I29">
        <v>2.5000000000000002E-6</v>
      </c>
      <c r="J29">
        <v>1.3E-6</v>
      </c>
      <c r="K29">
        <v>3.2899999999999998E-6</v>
      </c>
      <c r="L29">
        <v>8.4E-7</v>
      </c>
      <c r="M29">
        <v>4.1300000000000003E-6</v>
      </c>
      <c r="N29">
        <v>7.8000000000000005E-7</v>
      </c>
      <c r="O29">
        <v>1.7669999999999999E-5</v>
      </c>
      <c r="P29">
        <v>2.5485999999999998E-4</v>
      </c>
      <c r="Q29">
        <v>3.7608999999999999E-4</v>
      </c>
      <c r="R29">
        <v>1.0079E-4</v>
      </c>
      <c r="S29">
        <v>1.0009E-4</v>
      </c>
    </row>
    <row r="30" spans="1:19" x14ac:dyDescent="0.35">
      <c r="A30" t="s">
        <v>313</v>
      </c>
      <c r="B30">
        <v>4.9999999999999998E-7</v>
      </c>
      <c r="C30">
        <v>3.1E-7</v>
      </c>
      <c r="D30">
        <v>2.3300000000000001E-6</v>
      </c>
      <c r="E30">
        <v>1.3599999999999999E-6</v>
      </c>
      <c r="F30">
        <v>4.5999999999999999E-7</v>
      </c>
      <c r="G30">
        <v>2.6599999999999999E-6</v>
      </c>
      <c r="H30">
        <v>6.4400000000000002E-6</v>
      </c>
      <c r="I30">
        <v>1.6899999999999999E-6</v>
      </c>
      <c r="J30">
        <v>1.04E-6</v>
      </c>
      <c r="K30">
        <v>1.2799999999999999E-5</v>
      </c>
      <c r="L30">
        <v>5.3299999999999998E-6</v>
      </c>
      <c r="M30">
        <v>2.8099999999999999E-5</v>
      </c>
      <c r="N30">
        <v>1.3200000000000001E-6</v>
      </c>
      <c r="O30">
        <v>2.4499999999999998E-6</v>
      </c>
      <c r="P30">
        <v>1.517E-4</v>
      </c>
      <c r="Q30">
        <v>1.5269E-4</v>
      </c>
      <c r="R30">
        <v>5.0699999999999999E-5</v>
      </c>
      <c r="S30">
        <v>5.0309999999999998E-5</v>
      </c>
    </row>
    <row r="31" spans="1:19" x14ac:dyDescent="0.35">
      <c r="A31" t="s">
        <v>314</v>
      </c>
      <c r="B31">
        <v>1.4899999999999999E-6</v>
      </c>
      <c r="C31">
        <v>1.3400000000000001E-6</v>
      </c>
      <c r="D31">
        <v>2.0509999999999998E-5</v>
      </c>
      <c r="E31">
        <v>6.4099999999999996E-6</v>
      </c>
      <c r="F31">
        <v>4.9999999999999998E-7</v>
      </c>
      <c r="G31">
        <v>1.9740000000000001E-5</v>
      </c>
      <c r="H31">
        <v>4.18E-5</v>
      </c>
      <c r="I31">
        <v>8.8910000000000001E-5</v>
      </c>
      <c r="J31">
        <v>6.2700000000000001E-6</v>
      </c>
      <c r="K31">
        <v>1.596E-5</v>
      </c>
      <c r="L31">
        <v>1.1260000000000001E-5</v>
      </c>
      <c r="M31">
        <v>5.0939999999999997E-5</v>
      </c>
      <c r="N31">
        <v>5.1900000000000003E-6</v>
      </c>
      <c r="O31">
        <v>1.9879999999999999E-5</v>
      </c>
      <c r="P31">
        <v>1.3661700000000001E-3</v>
      </c>
      <c r="Q31">
        <v>1.00285E-3</v>
      </c>
      <c r="R31">
        <v>3.6581999999999999E-4</v>
      </c>
      <c r="S31">
        <v>3.6343999999999998E-4</v>
      </c>
    </row>
    <row r="32" spans="1:19" x14ac:dyDescent="0.35">
      <c r="A32" t="s">
        <v>315</v>
      </c>
      <c r="B32">
        <v>4.1500000000000001E-6</v>
      </c>
      <c r="C32">
        <v>6.5259999999999995E-5</v>
      </c>
      <c r="D32">
        <v>2.65E-6</v>
      </c>
      <c r="E32">
        <v>3.5999999999999999E-7</v>
      </c>
      <c r="F32">
        <v>1.4999999999999999E-7</v>
      </c>
      <c r="G32">
        <v>1.1400000000000001E-6</v>
      </c>
      <c r="H32">
        <v>7.5100000000000001E-6</v>
      </c>
      <c r="I32">
        <v>1.4899999999999999E-6</v>
      </c>
      <c r="J32">
        <v>9.5000000000000001E-7</v>
      </c>
      <c r="K32">
        <v>1.77E-6</v>
      </c>
      <c r="L32">
        <v>9.5000000000000001E-7</v>
      </c>
      <c r="M32">
        <v>2.0149999999999999E-5</v>
      </c>
      <c r="N32">
        <v>1.9999999999999999E-6</v>
      </c>
      <c r="O32">
        <v>7.6000000000000003E-7</v>
      </c>
      <c r="P32">
        <v>1.5868999999999999E-4</v>
      </c>
      <c r="Q32">
        <v>2.856E-4</v>
      </c>
      <c r="R32">
        <v>7.9820000000000005E-5</v>
      </c>
      <c r="S32">
        <v>7.9320000000000006E-5</v>
      </c>
    </row>
    <row r="33" spans="1:19" x14ac:dyDescent="0.35">
      <c r="A33" t="s">
        <v>316</v>
      </c>
      <c r="B33">
        <v>6.7599999999999997E-6</v>
      </c>
      <c r="C33">
        <v>3.8199999999999998E-6</v>
      </c>
      <c r="D33">
        <v>5.834E-5</v>
      </c>
      <c r="E33">
        <v>3.0530000000000001E-5</v>
      </c>
      <c r="F33">
        <v>2.0200000000000001E-6</v>
      </c>
      <c r="G33">
        <v>2.512E-5</v>
      </c>
      <c r="H33">
        <v>1.715E-5</v>
      </c>
      <c r="I33">
        <v>8.7880000000000006E-5</v>
      </c>
      <c r="J33">
        <v>8.7099999999999996E-6</v>
      </c>
      <c r="K33">
        <v>4.0339999999999997E-5</v>
      </c>
      <c r="L33">
        <v>4.511E-5</v>
      </c>
      <c r="M33">
        <v>1.9023999999999999E-4</v>
      </c>
      <c r="N33">
        <v>1.9029999999999999E-5</v>
      </c>
      <c r="O33">
        <v>2.4890000000000001E-5</v>
      </c>
      <c r="P33">
        <v>4.9515399999999999E-3</v>
      </c>
      <c r="Q33">
        <v>3.0778300000000001E-3</v>
      </c>
      <c r="R33">
        <v>1.1378899999999999E-3</v>
      </c>
      <c r="S33">
        <v>1.1327500000000001E-3</v>
      </c>
    </row>
    <row r="34" spans="1:19" x14ac:dyDescent="0.35">
      <c r="A34" t="s">
        <v>317</v>
      </c>
      <c r="B34">
        <v>1.7600000000000001E-5</v>
      </c>
      <c r="C34">
        <v>1.75E-6</v>
      </c>
      <c r="D34">
        <v>1.6899999999999999E-4</v>
      </c>
      <c r="E34">
        <v>2.1999999999999999E-5</v>
      </c>
      <c r="F34">
        <v>6.4500000000000001E-6</v>
      </c>
      <c r="G34">
        <v>1.4769999999999999E-5</v>
      </c>
      <c r="H34">
        <v>1.95E-5</v>
      </c>
      <c r="I34">
        <v>1.2332000000000001E-4</v>
      </c>
      <c r="J34">
        <v>9.6900000000000004E-6</v>
      </c>
      <c r="K34">
        <v>3.0750000000000002E-5</v>
      </c>
      <c r="L34">
        <v>3.9740000000000002E-5</v>
      </c>
      <c r="M34">
        <v>1.1966E-4</v>
      </c>
      <c r="N34">
        <v>2.4839999999999999E-5</v>
      </c>
      <c r="O34">
        <v>2.525E-5</v>
      </c>
      <c r="P34">
        <v>9.7000999999999999E-4</v>
      </c>
      <c r="Q34">
        <v>8.6397000000000004E-4</v>
      </c>
      <c r="R34">
        <v>3.3983E-4</v>
      </c>
      <c r="S34">
        <v>3.3738000000000003E-4</v>
      </c>
    </row>
    <row r="35" spans="1:19" x14ac:dyDescent="0.35">
      <c r="A35" t="s">
        <v>318</v>
      </c>
      <c r="B35">
        <v>2.2459999999999998E-5</v>
      </c>
      <c r="C35">
        <v>5.0149999999999999E-5</v>
      </c>
      <c r="D35">
        <v>5.8599999999999998E-6</v>
      </c>
      <c r="E35">
        <v>1.6999999999999999E-7</v>
      </c>
      <c r="F35">
        <v>5.9999999999999997E-7</v>
      </c>
      <c r="G35">
        <v>3.3000000000000002E-7</v>
      </c>
      <c r="H35">
        <v>2.04E-6</v>
      </c>
      <c r="I35">
        <v>3.5999999999999999E-7</v>
      </c>
      <c r="J35">
        <v>7.6000000000000003E-7</v>
      </c>
      <c r="K35">
        <v>1.1000000000000001E-6</v>
      </c>
      <c r="L35">
        <v>8.6899999999999998E-6</v>
      </c>
      <c r="M35">
        <v>3.72E-6</v>
      </c>
      <c r="N35">
        <v>1.46E-6</v>
      </c>
      <c r="O35">
        <v>5.0999999999999999E-7</v>
      </c>
      <c r="P35">
        <v>8.9400000000000005E-5</v>
      </c>
      <c r="Q35">
        <v>9.8449999999999994E-5</v>
      </c>
      <c r="R35">
        <v>4.159E-5</v>
      </c>
      <c r="S35">
        <v>4.138E-5</v>
      </c>
    </row>
    <row r="36" spans="1:19" x14ac:dyDescent="0.35">
      <c r="A36" t="s">
        <v>319</v>
      </c>
      <c r="B36">
        <v>1.255E-5</v>
      </c>
      <c r="C36">
        <v>1.7070000000000001E-5</v>
      </c>
      <c r="D36">
        <v>7.0450000000000005E-5</v>
      </c>
      <c r="E36">
        <v>5.0000000000000004E-6</v>
      </c>
      <c r="F36">
        <v>3.1700000000000001E-6</v>
      </c>
      <c r="G36">
        <v>2.1869999999999999E-5</v>
      </c>
      <c r="H36">
        <v>7.9560000000000004E-5</v>
      </c>
      <c r="I36">
        <v>8.9519999999999997E-5</v>
      </c>
      <c r="J36">
        <v>1.3360000000000001E-5</v>
      </c>
      <c r="K36">
        <v>1.2609000000000001E-4</v>
      </c>
      <c r="L36">
        <v>5.3000000000000001E-5</v>
      </c>
      <c r="M36">
        <v>7.9499999999999994E-5</v>
      </c>
      <c r="N36">
        <v>9.0779999999999995E-5</v>
      </c>
      <c r="O36">
        <v>1.77E-5</v>
      </c>
      <c r="P36">
        <v>1.39281E-3</v>
      </c>
      <c r="Q36">
        <v>1.08826E-3</v>
      </c>
      <c r="R36">
        <v>4.3457000000000001E-4</v>
      </c>
      <c r="S36">
        <v>4.3157999999999998E-4</v>
      </c>
    </row>
    <row r="37" spans="1:19" x14ac:dyDescent="0.35">
      <c r="A37" t="s">
        <v>320</v>
      </c>
      <c r="B37">
        <v>1.133E-5</v>
      </c>
      <c r="C37">
        <v>1.5217E-4</v>
      </c>
      <c r="D37">
        <v>1.083E-5</v>
      </c>
      <c r="E37">
        <v>9.5999999999999991E-7</v>
      </c>
      <c r="F37">
        <v>8.5000000000000001E-7</v>
      </c>
      <c r="G37">
        <v>4.5700000000000003E-6</v>
      </c>
      <c r="H37">
        <v>3.0530000000000001E-5</v>
      </c>
      <c r="I37">
        <v>6.0100000000000001E-6</v>
      </c>
      <c r="J37">
        <v>3.6899999999999998E-6</v>
      </c>
      <c r="K37">
        <v>2.3430000000000001E-5</v>
      </c>
      <c r="L37">
        <v>2.904E-5</v>
      </c>
      <c r="M37">
        <v>1.061E-5</v>
      </c>
      <c r="N37">
        <v>6.2899999999999999E-6</v>
      </c>
      <c r="O37">
        <v>2.7700000000000002E-6</v>
      </c>
      <c r="P37">
        <v>3.3178999999999999E-4</v>
      </c>
      <c r="Q37">
        <v>4.0444E-4</v>
      </c>
      <c r="R37">
        <v>1.4543999999999999E-4</v>
      </c>
      <c r="S37">
        <v>1.4447E-4</v>
      </c>
    </row>
    <row r="38" spans="1:19" x14ac:dyDescent="0.35">
      <c r="A38" t="s">
        <v>321</v>
      </c>
      <c r="B38">
        <v>1.0669999999999999E-5</v>
      </c>
      <c r="C38">
        <v>8.4E-7</v>
      </c>
      <c r="D38">
        <v>1.2099999999999999E-5</v>
      </c>
      <c r="E38">
        <v>1.2899999999999999E-6</v>
      </c>
      <c r="F38">
        <v>8.0900000000000005E-6</v>
      </c>
      <c r="G38">
        <v>8.5900000000000008E-6</v>
      </c>
      <c r="H38">
        <v>1.8700000000000001E-6</v>
      </c>
      <c r="I38">
        <v>2.3300000000000001E-6</v>
      </c>
      <c r="J38">
        <v>2.2299999999999998E-6</v>
      </c>
      <c r="K38">
        <v>1.49E-5</v>
      </c>
      <c r="L38">
        <v>6.63E-6</v>
      </c>
      <c r="M38">
        <v>4.2051000000000002E-4</v>
      </c>
      <c r="N38">
        <v>3.9999999999999998E-6</v>
      </c>
      <c r="O38">
        <v>5.57E-6</v>
      </c>
      <c r="P38">
        <v>3.5822000000000002E-4</v>
      </c>
      <c r="Q38">
        <v>4.1853000000000002E-4</v>
      </c>
      <c r="R38">
        <v>1.5631999999999999E-4</v>
      </c>
      <c r="S38">
        <v>1.5532999999999999E-4</v>
      </c>
    </row>
    <row r="39" spans="1:19" x14ac:dyDescent="0.35">
      <c r="A39" t="s">
        <v>322</v>
      </c>
      <c r="B39">
        <v>9.7699999999999996E-6</v>
      </c>
      <c r="C39">
        <v>7.2600000000000003E-5</v>
      </c>
      <c r="D39">
        <v>4.1959999999999998E-5</v>
      </c>
      <c r="E39">
        <v>5.6099999999999997E-6</v>
      </c>
      <c r="F39">
        <v>5.1499999999999998E-6</v>
      </c>
      <c r="G39">
        <v>3.7329999999999997E-5</v>
      </c>
      <c r="H39">
        <v>3.8149999999999999E-5</v>
      </c>
      <c r="I39">
        <v>7.6190000000000001E-5</v>
      </c>
      <c r="J39">
        <v>1.118E-5</v>
      </c>
      <c r="K39">
        <v>8.8709999999999996E-5</v>
      </c>
      <c r="L39">
        <v>3.5859999999999999E-5</v>
      </c>
      <c r="M39">
        <v>7.9079999999999995E-5</v>
      </c>
      <c r="N39">
        <v>2.7500000000000001E-5</v>
      </c>
      <c r="O39">
        <v>2.6169999999999998E-5</v>
      </c>
      <c r="P39">
        <v>1.62035E-3</v>
      </c>
      <c r="Q39">
        <v>1.279E-3</v>
      </c>
      <c r="R39">
        <v>4.7932999999999998E-4</v>
      </c>
      <c r="S39">
        <v>4.7597999999999998E-4</v>
      </c>
    </row>
    <row r="40" spans="1:19" x14ac:dyDescent="0.35">
      <c r="A40" t="s">
        <v>323</v>
      </c>
      <c r="B40">
        <v>2.2000000000000001E-7</v>
      </c>
      <c r="C40">
        <v>9.9999999999999995E-8</v>
      </c>
      <c r="D40">
        <v>1.11E-6</v>
      </c>
      <c r="E40">
        <v>9.7999999999999993E-7</v>
      </c>
      <c r="F40">
        <v>1.8E-7</v>
      </c>
      <c r="G40">
        <v>1.9099999999999999E-6</v>
      </c>
      <c r="H40">
        <v>1.88E-6</v>
      </c>
      <c r="I40">
        <v>2.5299999999999999E-6</v>
      </c>
      <c r="J40">
        <v>2.6E-7</v>
      </c>
      <c r="K40">
        <v>5.6200000000000004E-6</v>
      </c>
      <c r="L40">
        <v>1.4699999999999999E-6</v>
      </c>
      <c r="M40">
        <v>6.4799999999999998E-6</v>
      </c>
      <c r="N40">
        <v>2.5399999999999998E-6</v>
      </c>
      <c r="O40">
        <v>4.1300000000000003E-6</v>
      </c>
      <c r="P40">
        <v>1.0588E-4</v>
      </c>
      <c r="Q40">
        <v>1.3412999999999999E-4</v>
      </c>
      <c r="R40">
        <v>3.8170000000000002E-5</v>
      </c>
      <c r="S40">
        <v>3.7880000000000003E-5</v>
      </c>
    </row>
    <row r="41" spans="1:19" x14ac:dyDescent="0.35">
      <c r="A41" t="s">
        <v>324</v>
      </c>
      <c r="B41">
        <v>3.1599999999999998E-6</v>
      </c>
      <c r="C41">
        <v>9.0999999999999997E-7</v>
      </c>
      <c r="D41">
        <v>1.1260000000000001E-5</v>
      </c>
      <c r="E41">
        <v>1.402E-5</v>
      </c>
      <c r="F41">
        <v>3.1200000000000002E-6</v>
      </c>
      <c r="G41">
        <v>1.502E-5</v>
      </c>
      <c r="H41">
        <v>1.0200000000000001E-5</v>
      </c>
      <c r="I41">
        <v>2.23E-5</v>
      </c>
      <c r="J41">
        <v>4.0500000000000002E-6</v>
      </c>
      <c r="K41">
        <v>2.5389999999999999E-5</v>
      </c>
      <c r="L41">
        <v>2.143E-5</v>
      </c>
      <c r="M41">
        <v>3.7740000000000001E-5</v>
      </c>
      <c r="N41">
        <v>3.2089999999999999E-5</v>
      </c>
      <c r="O41">
        <v>6.4300000000000003E-6</v>
      </c>
      <c r="P41">
        <v>3.1376E-4</v>
      </c>
      <c r="Q41">
        <v>3.4377000000000002E-4</v>
      </c>
      <c r="R41">
        <v>1.2136E-4</v>
      </c>
      <c r="S41">
        <v>1.2019999999999999E-4</v>
      </c>
    </row>
    <row r="42" spans="1:19" x14ac:dyDescent="0.35">
      <c r="A42" t="s">
        <v>325</v>
      </c>
      <c r="B42">
        <v>2.194E-5</v>
      </c>
      <c r="C42">
        <v>9.5000000000000001E-7</v>
      </c>
      <c r="D42">
        <v>2.7700000000000002E-6</v>
      </c>
      <c r="E42">
        <v>2.8000000000000002E-7</v>
      </c>
      <c r="F42">
        <v>5.7999999999999995E-7</v>
      </c>
      <c r="G42">
        <v>9.7999999999999993E-7</v>
      </c>
      <c r="H42">
        <v>5.2E-7</v>
      </c>
      <c r="I42">
        <v>1.26E-6</v>
      </c>
      <c r="J42">
        <v>1.3E-6</v>
      </c>
      <c r="K42">
        <v>2.8700000000000001E-6</v>
      </c>
      <c r="L42">
        <v>6.1099999999999999E-6</v>
      </c>
      <c r="M42">
        <v>4.25E-6</v>
      </c>
      <c r="N42">
        <v>1.4300000000000001E-6</v>
      </c>
      <c r="O42">
        <v>6.5100000000000004E-6</v>
      </c>
      <c r="P42">
        <v>1.0026000000000001E-4</v>
      </c>
      <c r="Q42">
        <v>8.8059999999999994E-5</v>
      </c>
      <c r="R42">
        <v>3.383E-5</v>
      </c>
      <c r="S42">
        <v>3.3590000000000002E-5</v>
      </c>
    </row>
    <row r="43" spans="1:19" x14ac:dyDescent="0.35">
      <c r="A43" t="s">
        <v>326</v>
      </c>
      <c r="B43">
        <v>4.4299999999999999E-6</v>
      </c>
      <c r="C43">
        <v>3.6399999999999999E-6</v>
      </c>
      <c r="D43">
        <v>4.0290000000000002E-5</v>
      </c>
      <c r="E43">
        <v>5.9599999999999997E-6</v>
      </c>
      <c r="F43">
        <v>2.7800000000000001E-6</v>
      </c>
      <c r="G43">
        <v>2.1829999999999999E-5</v>
      </c>
      <c r="H43">
        <v>1.236E-5</v>
      </c>
      <c r="I43">
        <v>3.3040000000000002E-5</v>
      </c>
      <c r="J43">
        <v>5.49E-6</v>
      </c>
      <c r="K43">
        <v>3.3800000000000002E-5</v>
      </c>
      <c r="L43">
        <v>2.1310000000000001E-5</v>
      </c>
      <c r="M43">
        <v>3.9820000000000002E-5</v>
      </c>
      <c r="N43">
        <v>1.0453E-4</v>
      </c>
      <c r="O43">
        <v>1.472E-5</v>
      </c>
      <c r="P43">
        <v>6.4712999999999999E-4</v>
      </c>
      <c r="Q43">
        <v>5.5499E-4</v>
      </c>
      <c r="R43">
        <v>2.1265999999999999E-4</v>
      </c>
      <c r="S43">
        <v>2.1106E-4</v>
      </c>
    </row>
    <row r="44" spans="1:19" x14ac:dyDescent="0.35">
      <c r="A44" t="s">
        <v>327</v>
      </c>
      <c r="B44">
        <v>2.0579999999999999E-5</v>
      </c>
      <c r="C44">
        <v>9.5903999999999998E-4</v>
      </c>
      <c r="D44">
        <v>4.6969999999999999E-5</v>
      </c>
      <c r="E44">
        <v>7.08E-6</v>
      </c>
      <c r="F44">
        <v>5.9399999999999999E-6</v>
      </c>
      <c r="G44">
        <v>1.8300000000000001E-5</v>
      </c>
      <c r="H44">
        <v>2.4025000000000001E-4</v>
      </c>
      <c r="I44">
        <v>2.6216999999999999E-4</v>
      </c>
      <c r="J44">
        <v>1.9009999999999999E-5</v>
      </c>
      <c r="K44">
        <v>1.0811000000000001E-4</v>
      </c>
      <c r="L44">
        <v>1.2204E-4</v>
      </c>
      <c r="M44">
        <v>3.0734000000000002E-4</v>
      </c>
      <c r="N44">
        <v>1.0059E-4</v>
      </c>
      <c r="O44">
        <v>2.1719999999999999E-5</v>
      </c>
      <c r="P44">
        <v>3.0412899999999999E-3</v>
      </c>
      <c r="Q44">
        <v>2.3368299999999998E-3</v>
      </c>
      <c r="R44">
        <v>1.0030600000000001E-3</v>
      </c>
      <c r="S44">
        <v>9.9635999999999995E-4</v>
      </c>
    </row>
    <row r="45" spans="1:19" x14ac:dyDescent="0.35">
      <c r="A45" t="s">
        <v>328</v>
      </c>
      <c r="B45">
        <v>1.7400000000000001E-6</v>
      </c>
      <c r="C45">
        <v>2.3370000000000002E-5</v>
      </c>
      <c r="D45">
        <v>6.5799999999999997E-6</v>
      </c>
      <c r="E45">
        <v>5.8999999999999996E-7</v>
      </c>
      <c r="F45">
        <v>3.4999999999999998E-7</v>
      </c>
      <c r="G45">
        <v>6.5200000000000003E-6</v>
      </c>
      <c r="H45">
        <v>6.6200000000000001E-6</v>
      </c>
      <c r="I45">
        <v>1.171E-5</v>
      </c>
      <c r="J45">
        <v>3.6500000000000002E-6</v>
      </c>
      <c r="K45">
        <v>1.95E-5</v>
      </c>
      <c r="L45">
        <v>3.5200000000000002E-6</v>
      </c>
      <c r="M45">
        <v>2.0619999999999999E-5</v>
      </c>
      <c r="N45">
        <v>1.1759999999999999E-5</v>
      </c>
      <c r="O45">
        <v>1.5109999999999999E-5</v>
      </c>
      <c r="P45">
        <v>3.0022000000000002E-4</v>
      </c>
      <c r="Q45">
        <v>2.7570999999999997E-4</v>
      </c>
      <c r="R45">
        <v>9.9220000000000002E-5</v>
      </c>
      <c r="S45">
        <v>9.8480000000000006E-5</v>
      </c>
    </row>
    <row r="46" spans="1:19" x14ac:dyDescent="0.35">
      <c r="A46" t="s">
        <v>329</v>
      </c>
      <c r="B46">
        <v>1.04E-6</v>
      </c>
      <c r="C46">
        <v>8.5000000000000001E-7</v>
      </c>
      <c r="D46">
        <v>2.2699999999999999E-6</v>
      </c>
      <c r="E46">
        <v>2.4999999999999999E-7</v>
      </c>
      <c r="F46">
        <v>5.6000000000000004E-7</v>
      </c>
      <c r="G46">
        <v>1.02E-6</v>
      </c>
      <c r="H46">
        <v>8.6000000000000002E-7</v>
      </c>
      <c r="I46">
        <v>8.2999999999999999E-7</v>
      </c>
      <c r="J46">
        <v>5.9999999999999997E-7</v>
      </c>
      <c r="K46">
        <v>1.81E-6</v>
      </c>
      <c r="L46">
        <v>1.84E-6</v>
      </c>
      <c r="M46">
        <v>1.98E-5</v>
      </c>
      <c r="N46">
        <v>8.8999999999999995E-7</v>
      </c>
      <c r="O46">
        <v>1.13E-6</v>
      </c>
      <c r="P46">
        <v>4.6879999999999998E-5</v>
      </c>
      <c r="Q46">
        <v>7.0679999999999994E-5</v>
      </c>
      <c r="R46">
        <v>2.1080000000000001E-5</v>
      </c>
      <c r="S46">
        <v>2.09E-5</v>
      </c>
    </row>
    <row r="47" spans="1:19" x14ac:dyDescent="0.35">
      <c r="A47" t="s">
        <v>330</v>
      </c>
      <c r="B47">
        <v>5.22E-6</v>
      </c>
      <c r="C47">
        <v>1.137E-5</v>
      </c>
      <c r="D47">
        <v>1.1374000000000001E-4</v>
      </c>
      <c r="E47">
        <v>4.6999999999999999E-6</v>
      </c>
      <c r="F47">
        <v>4.6099999999999999E-6</v>
      </c>
      <c r="G47">
        <v>1.1620000000000001E-5</v>
      </c>
      <c r="H47">
        <v>1.0730000000000001E-5</v>
      </c>
      <c r="I47">
        <v>3.7679999999999998E-5</v>
      </c>
      <c r="J47">
        <v>4.0799999999999999E-6</v>
      </c>
      <c r="K47">
        <v>2.0339999999999998E-5</v>
      </c>
      <c r="L47">
        <v>1.3339999999999999E-5</v>
      </c>
      <c r="M47">
        <v>3.8260000000000003E-5</v>
      </c>
      <c r="N47">
        <v>3.5309999999999999E-5</v>
      </c>
      <c r="O47">
        <v>6.1700000000000002E-6</v>
      </c>
      <c r="P47">
        <v>1.22153E-3</v>
      </c>
      <c r="Q47">
        <v>1.17928E-3</v>
      </c>
      <c r="R47">
        <v>3.8238999999999998E-4</v>
      </c>
      <c r="S47">
        <v>3.8011000000000002E-4</v>
      </c>
    </row>
    <row r="48" spans="1:19" x14ac:dyDescent="0.35">
      <c r="A48" t="s">
        <v>331</v>
      </c>
      <c r="B48">
        <v>1.7620000000000001E-5</v>
      </c>
      <c r="C48">
        <v>1.5099999999999999E-6</v>
      </c>
      <c r="D48">
        <v>1.863E-5</v>
      </c>
      <c r="E48">
        <v>3.3900000000000002E-6</v>
      </c>
      <c r="F48">
        <v>5.4199999999999998E-6</v>
      </c>
      <c r="G48">
        <v>8.7299999999999994E-6</v>
      </c>
      <c r="H48">
        <v>2.794E-5</v>
      </c>
      <c r="I48">
        <v>1.1029999999999999E-5</v>
      </c>
      <c r="J48">
        <v>4.7899999999999999E-6</v>
      </c>
      <c r="K48">
        <v>1.876E-5</v>
      </c>
      <c r="L48">
        <v>1.49E-5</v>
      </c>
      <c r="M48">
        <v>6.266E-5</v>
      </c>
      <c r="N48">
        <v>2.0986999999999999E-4</v>
      </c>
      <c r="O48">
        <v>6.7599999999999997E-6</v>
      </c>
      <c r="P48">
        <v>1.0261300000000001E-3</v>
      </c>
      <c r="Q48">
        <v>8.4931999999999998E-4</v>
      </c>
      <c r="R48">
        <v>3.1331000000000002E-4</v>
      </c>
      <c r="S48">
        <v>3.1147999999999999E-4</v>
      </c>
    </row>
    <row r="49" spans="1:19" x14ac:dyDescent="0.35">
      <c r="A49" t="s">
        <v>332</v>
      </c>
      <c r="B49">
        <v>7.6000000000000003E-7</v>
      </c>
      <c r="C49">
        <v>4.0040000000000003E-5</v>
      </c>
      <c r="D49">
        <v>1.95E-6</v>
      </c>
      <c r="E49">
        <v>1.3E-7</v>
      </c>
      <c r="F49">
        <v>1.9300000000000002E-6</v>
      </c>
      <c r="G49">
        <v>1.6199999999999999E-6</v>
      </c>
      <c r="H49">
        <v>6.8000000000000001E-6</v>
      </c>
      <c r="I49">
        <v>1.6039999999999999E-5</v>
      </c>
      <c r="J49">
        <v>1.5E-6</v>
      </c>
      <c r="K49">
        <v>1.0149999999999999E-5</v>
      </c>
      <c r="L49">
        <v>1.3999999999999999E-6</v>
      </c>
      <c r="M49">
        <v>2.08E-6</v>
      </c>
      <c r="N49">
        <v>6.1E-6</v>
      </c>
      <c r="O49">
        <v>1.1599999999999999E-6</v>
      </c>
      <c r="P49">
        <v>1.1299E-4</v>
      </c>
      <c r="Q49">
        <v>1.8173000000000001E-4</v>
      </c>
      <c r="R49">
        <v>5.8239999999999998E-5</v>
      </c>
      <c r="S49">
        <v>5.7809999999999997E-5</v>
      </c>
    </row>
    <row r="50" spans="1:19" x14ac:dyDescent="0.35">
      <c r="A50" t="s">
        <v>333</v>
      </c>
      <c r="B50">
        <v>1.747E-5</v>
      </c>
      <c r="C50">
        <v>2.3800000000000001E-6</v>
      </c>
      <c r="D50">
        <v>4.3470000000000002E-5</v>
      </c>
      <c r="E50">
        <v>3.8500000000000004E-6</v>
      </c>
      <c r="F50">
        <v>5.7699999999999998E-6</v>
      </c>
      <c r="G50">
        <v>4.799E-5</v>
      </c>
      <c r="H50">
        <v>1.207E-5</v>
      </c>
      <c r="I50">
        <v>3.4090000000000001E-5</v>
      </c>
      <c r="J50">
        <v>7.1600000000000001E-6</v>
      </c>
      <c r="K50">
        <v>6.5160000000000006E-5</v>
      </c>
      <c r="L50">
        <v>6.8170000000000006E-5</v>
      </c>
      <c r="M50">
        <v>6.4419999999999996E-5</v>
      </c>
      <c r="N50">
        <v>2.4470000000000001E-5</v>
      </c>
      <c r="O50">
        <v>1.4929999999999999E-5</v>
      </c>
      <c r="P50">
        <v>5.7368999999999996E-4</v>
      </c>
      <c r="Q50">
        <v>5.5608000000000003E-4</v>
      </c>
      <c r="R50">
        <v>2.1055999999999999E-4</v>
      </c>
      <c r="S50">
        <v>2.0896000000000001E-4</v>
      </c>
    </row>
    <row r="51" spans="1:19" x14ac:dyDescent="0.35">
      <c r="A51" t="s">
        <v>334</v>
      </c>
      <c r="B51">
        <v>1.5E-6</v>
      </c>
      <c r="C51">
        <v>7.9540000000000001E-5</v>
      </c>
      <c r="D51">
        <v>4.2E-7</v>
      </c>
      <c r="E51">
        <v>8.9999999999999999E-8</v>
      </c>
      <c r="F51">
        <v>5.9999999999999995E-8</v>
      </c>
      <c r="G51">
        <v>2.1E-7</v>
      </c>
      <c r="H51">
        <v>6.5200000000000003E-6</v>
      </c>
      <c r="I51">
        <v>2.9699999999999999E-6</v>
      </c>
      <c r="J51">
        <v>3.8000000000000001E-7</v>
      </c>
      <c r="K51">
        <v>1.5E-6</v>
      </c>
      <c r="L51">
        <v>3.5999999999999999E-7</v>
      </c>
      <c r="M51">
        <v>1.0300000000000001E-6</v>
      </c>
      <c r="N51">
        <v>2.1E-7</v>
      </c>
      <c r="O51">
        <v>7.0000000000000005E-8</v>
      </c>
      <c r="P51">
        <v>5.342E-5</v>
      </c>
      <c r="Q51">
        <v>8.3460000000000004E-5</v>
      </c>
      <c r="R51">
        <v>3.3149999999999999E-5</v>
      </c>
      <c r="S51">
        <v>3.2990000000000001E-5</v>
      </c>
    </row>
    <row r="52" spans="1:19" x14ac:dyDescent="0.35">
      <c r="A52" t="s">
        <v>165</v>
      </c>
      <c r="B52">
        <v>7.2873000000000002E-4</v>
      </c>
      <c r="C52">
        <v>4.5490999999999999E-4</v>
      </c>
      <c r="D52">
        <v>1.61009E-3</v>
      </c>
      <c r="E52">
        <v>5.4867000000000002E-4</v>
      </c>
      <c r="F52">
        <v>1.8136000000000001E-4</v>
      </c>
      <c r="G52">
        <v>5.7598000000000002E-4</v>
      </c>
      <c r="H52">
        <v>1.13798E-3</v>
      </c>
      <c r="I52">
        <v>1.24727E-3</v>
      </c>
      <c r="J52">
        <v>4.9713999999999997E-4</v>
      </c>
      <c r="K52">
        <v>2.0602799999999998E-3</v>
      </c>
      <c r="L52">
        <v>1.6899700000000001E-3</v>
      </c>
      <c r="M52">
        <v>1.9402200000000001E-3</v>
      </c>
      <c r="N52">
        <v>1.19596E-3</v>
      </c>
      <c r="O52">
        <v>5.8414000000000003E-4</v>
      </c>
      <c r="P52">
        <v>3.1642690000000001E-2</v>
      </c>
      <c r="Q52">
        <v>2.7430300000000001E-2</v>
      </c>
      <c r="R52">
        <v>9.4080899999999992E-3</v>
      </c>
      <c r="S52">
        <v>9.3942799999999996E-3</v>
      </c>
    </row>
    <row r="53" spans="1:19" x14ac:dyDescent="0.35">
      <c r="A53" t="s">
        <v>166</v>
      </c>
      <c r="B53">
        <v>3.9593000000000001E-4</v>
      </c>
      <c r="C53">
        <v>3.4754000000000002E-4</v>
      </c>
      <c r="D53">
        <v>3.4025E-4</v>
      </c>
      <c r="E53">
        <v>1.2897000000000001E-4</v>
      </c>
      <c r="F53">
        <v>1.7949999999999999E-5</v>
      </c>
      <c r="G53">
        <v>6.9170000000000004E-5</v>
      </c>
      <c r="H53">
        <v>1.5182999999999999E-4</v>
      </c>
      <c r="I53">
        <v>1.4541000000000001E-4</v>
      </c>
      <c r="J53">
        <v>5.893E-5</v>
      </c>
      <c r="K53">
        <v>1.6333999999999999E-4</v>
      </c>
      <c r="L53">
        <v>1.2256999999999999E-4</v>
      </c>
      <c r="M53">
        <v>1.526E-4</v>
      </c>
      <c r="N53">
        <v>2.1426E-4</v>
      </c>
      <c r="O53">
        <v>1.1027E-4</v>
      </c>
      <c r="P53">
        <v>4.7843699999999996E-3</v>
      </c>
      <c r="Q53">
        <v>4.2320400000000003E-3</v>
      </c>
      <c r="R53">
        <v>1.1143100000000001E-3</v>
      </c>
      <c r="S53">
        <v>1.10662E-3</v>
      </c>
    </row>
    <row r="54" spans="1:19" x14ac:dyDescent="0.35">
      <c r="A54" t="s">
        <v>88</v>
      </c>
      <c r="B54">
        <v>4.5819999999999998E-5</v>
      </c>
      <c r="C54">
        <v>1.4020999999999999E-4</v>
      </c>
      <c r="D54">
        <v>5.0460000000000001E-5</v>
      </c>
      <c r="E54">
        <v>8.4800000000000001E-6</v>
      </c>
      <c r="F54">
        <v>9.1500000000000005E-6</v>
      </c>
      <c r="G54">
        <v>3.4999999999999997E-5</v>
      </c>
      <c r="H54">
        <v>6.1550000000000005E-5</v>
      </c>
      <c r="I54">
        <v>3.5179999999999999E-5</v>
      </c>
      <c r="J54">
        <v>1.42E-5</v>
      </c>
      <c r="K54">
        <v>6.9410000000000001E-5</v>
      </c>
      <c r="L54">
        <v>4.0710000000000002E-5</v>
      </c>
      <c r="M54">
        <v>9.8430000000000005E-5</v>
      </c>
      <c r="N54">
        <v>3.3649999999999998E-5</v>
      </c>
      <c r="O54">
        <v>5.3199999999999999E-5</v>
      </c>
      <c r="P54">
        <v>3.9512499999999999E-3</v>
      </c>
      <c r="Q54">
        <v>3.3898299999999999E-3</v>
      </c>
      <c r="R54">
        <v>1.0498899999999999E-3</v>
      </c>
      <c r="S54">
        <v>1.0456300000000001E-3</v>
      </c>
    </row>
    <row r="55" spans="1:19" x14ac:dyDescent="0.35">
      <c r="A55" t="s">
        <v>149</v>
      </c>
      <c r="B55">
        <v>1.5324500000000001E-3</v>
      </c>
      <c r="C55">
        <v>1.11765E-3</v>
      </c>
      <c r="D55">
        <v>8.1689999999999996E-4</v>
      </c>
      <c r="E55">
        <v>6.9103999999999997E-4</v>
      </c>
      <c r="F55">
        <v>1.2946E-4</v>
      </c>
      <c r="G55">
        <v>1.3562000000000001E-4</v>
      </c>
      <c r="H55">
        <v>6.5227000000000004E-4</v>
      </c>
      <c r="I55">
        <v>5.2439999999999995E-4</v>
      </c>
      <c r="J55">
        <v>4.8464999999999999E-4</v>
      </c>
      <c r="K55">
        <v>1.3066200000000001E-3</v>
      </c>
      <c r="L55">
        <v>1.0253700000000001E-3</v>
      </c>
      <c r="M55">
        <v>1.69385E-3</v>
      </c>
      <c r="N55">
        <v>8.7483000000000005E-4</v>
      </c>
      <c r="O55">
        <v>8.5870000000000003E-5</v>
      </c>
      <c r="P55">
        <v>7.9384099999999999E-3</v>
      </c>
      <c r="Q55">
        <v>1.2832939999999999E-2</v>
      </c>
      <c r="R55">
        <v>3.3878900000000002E-3</v>
      </c>
      <c r="S55">
        <v>3.37573E-3</v>
      </c>
    </row>
    <row r="56" spans="1:19" x14ac:dyDescent="0.35">
      <c r="A56" t="s">
        <v>167</v>
      </c>
      <c r="B56">
        <v>6.3918999999999998E-4</v>
      </c>
      <c r="C56">
        <v>1.7532E-4</v>
      </c>
      <c r="D56">
        <v>1.4682000000000001E-4</v>
      </c>
      <c r="E56">
        <v>1.6501999999999999E-4</v>
      </c>
      <c r="F56">
        <v>1.4080000000000001E-5</v>
      </c>
      <c r="G56">
        <v>2.387E-5</v>
      </c>
      <c r="H56">
        <v>1.2499000000000001E-4</v>
      </c>
      <c r="I56">
        <v>9.4850000000000002E-5</v>
      </c>
      <c r="J56">
        <v>4.9740000000000001E-5</v>
      </c>
      <c r="K56">
        <v>1.4289000000000001E-4</v>
      </c>
      <c r="L56">
        <v>8.4909999999999998E-5</v>
      </c>
      <c r="M56">
        <v>1.1743000000000001E-4</v>
      </c>
      <c r="N56">
        <v>6.6099999999999994E-5</v>
      </c>
      <c r="O56">
        <v>6.3399999999999996E-5</v>
      </c>
      <c r="P56">
        <v>2.1759100000000001E-3</v>
      </c>
      <c r="Q56">
        <v>3.0769999999999999E-3</v>
      </c>
      <c r="R56">
        <v>5.2541000000000003E-4</v>
      </c>
      <c r="S56">
        <v>5.2019000000000002E-4</v>
      </c>
    </row>
    <row r="57" spans="1:19" x14ac:dyDescent="0.35">
      <c r="A57" t="s">
        <v>168</v>
      </c>
      <c r="B57">
        <v>1.6335000000000001E-4</v>
      </c>
      <c r="C57">
        <v>1.5542999999999999E-4</v>
      </c>
      <c r="D57">
        <v>6.9656000000000004E-4</v>
      </c>
      <c r="E57">
        <v>1.8417999999999999E-4</v>
      </c>
      <c r="F57">
        <v>4.6430000000000001E-5</v>
      </c>
      <c r="G57">
        <v>5.4911000000000001E-4</v>
      </c>
      <c r="H57">
        <v>7.4067000000000002E-4</v>
      </c>
      <c r="I57">
        <v>4.5157999999999998E-4</v>
      </c>
      <c r="J57">
        <v>2.5395000000000002E-4</v>
      </c>
      <c r="K57">
        <v>1.1460699999999999E-3</v>
      </c>
      <c r="L57">
        <v>1.1196999999999999E-3</v>
      </c>
      <c r="M57">
        <v>2.1609099999999998E-3</v>
      </c>
      <c r="N57">
        <v>1.0222899999999999E-3</v>
      </c>
      <c r="O57">
        <v>1.4308999999999999E-4</v>
      </c>
      <c r="P57">
        <v>2.204863E-2</v>
      </c>
      <c r="Q57">
        <v>2.789521E-2</v>
      </c>
      <c r="R57">
        <v>8.8196000000000004E-3</v>
      </c>
      <c r="S57">
        <v>8.8047400000000001E-3</v>
      </c>
    </row>
    <row r="58" spans="1:19" x14ac:dyDescent="0.35">
      <c r="A58" t="s">
        <v>169</v>
      </c>
      <c r="B58">
        <v>2.0429999999999999E-5</v>
      </c>
      <c r="C58">
        <v>6.3500000000000002E-6</v>
      </c>
      <c r="D58">
        <v>4.5519999999999998E-5</v>
      </c>
      <c r="E58">
        <v>8.9279999999999999E-5</v>
      </c>
      <c r="F58">
        <v>3.9999999999999998E-6</v>
      </c>
      <c r="G58">
        <v>4.6260000000000001E-5</v>
      </c>
      <c r="H58">
        <v>1.2663999999999999E-4</v>
      </c>
      <c r="I58">
        <v>2.0158E-4</v>
      </c>
      <c r="J58">
        <v>1.225E-5</v>
      </c>
      <c r="K58">
        <v>2.0278000000000001E-4</v>
      </c>
      <c r="L58">
        <v>2.1291999999999999E-4</v>
      </c>
      <c r="M58">
        <v>7.6621000000000002E-4</v>
      </c>
      <c r="N58">
        <v>2.7798999999999999E-4</v>
      </c>
      <c r="O58">
        <v>2.3519999999999998E-5</v>
      </c>
      <c r="P58">
        <v>1.8494500000000001E-3</v>
      </c>
      <c r="Q58">
        <v>1.62645E-3</v>
      </c>
      <c r="R58">
        <v>6.0957999999999997E-4</v>
      </c>
      <c r="S58">
        <v>6.0300000000000002E-4</v>
      </c>
    </row>
    <row r="59" spans="1:19" x14ac:dyDescent="0.35">
      <c r="A59" t="s">
        <v>89</v>
      </c>
      <c r="B59">
        <v>2.0630000000000001E-5</v>
      </c>
      <c r="C59">
        <v>5.8260000000000001E-5</v>
      </c>
      <c r="D59">
        <v>4.9599999999999999E-5</v>
      </c>
      <c r="E59">
        <v>1.3560000000000001E-5</v>
      </c>
      <c r="F59">
        <v>1.0100000000000001E-6</v>
      </c>
      <c r="G59">
        <v>5.5400000000000003E-6</v>
      </c>
      <c r="H59">
        <v>1.857E-5</v>
      </c>
      <c r="I59">
        <v>3.5599999999999998E-5</v>
      </c>
      <c r="J59">
        <v>1.273E-5</v>
      </c>
      <c r="K59">
        <v>2.264E-5</v>
      </c>
      <c r="L59">
        <v>2.442E-5</v>
      </c>
      <c r="M59">
        <v>6.834E-5</v>
      </c>
      <c r="N59">
        <v>3.9719999999999999E-5</v>
      </c>
      <c r="O59">
        <v>1.611E-5</v>
      </c>
      <c r="P59">
        <v>1.5720700000000001E-3</v>
      </c>
      <c r="Q59">
        <v>7.6895000000000002E-4</v>
      </c>
      <c r="R59">
        <v>2.5848000000000001E-4</v>
      </c>
      <c r="S59">
        <v>2.5593000000000002E-4</v>
      </c>
    </row>
    <row r="60" spans="1:19" x14ac:dyDescent="0.35">
      <c r="A60" t="s">
        <v>170</v>
      </c>
      <c r="B60">
        <v>1.61024E-3</v>
      </c>
      <c r="C60">
        <v>6.6187299999999998E-3</v>
      </c>
      <c r="D60">
        <v>7.9354999999999996E-4</v>
      </c>
      <c r="E60">
        <v>5.5688999999999999E-4</v>
      </c>
      <c r="F60">
        <v>8.4770000000000003E-5</v>
      </c>
      <c r="G60">
        <v>1.9604E-4</v>
      </c>
      <c r="H60">
        <v>6.2005999999999997E-4</v>
      </c>
      <c r="I60">
        <v>4.4839000000000001E-4</v>
      </c>
      <c r="J60">
        <v>3.7675000000000002E-4</v>
      </c>
      <c r="K60">
        <v>7.8793000000000005E-4</v>
      </c>
      <c r="L60">
        <v>4.7665000000000001E-4</v>
      </c>
      <c r="M60">
        <v>1.0593899999999999E-3</v>
      </c>
      <c r="N60">
        <v>2.7695999999999998E-4</v>
      </c>
      <c r="O60">
        <v>1.5894999999999999E-4</v>
      </c>
      <c r="P60">
        <v>1.315913E-2</v>
      </c>
      <c r="Q60">
        <v>1.745126E-2</v>
      </c>
      <c r="R60">
        <v>4.6605700000000002E-3</v>
      </c>
      <c r="S60">
        <v>4.6366899999999997E-3</v>
      </c>
    </row>
    <row r="61" spans="1:19" x14ac:dyDescent="0.35">
      <c r="A61" t="s">
        <v>90</v>
      </c>
      <c r="B61">
        <v>5.7928999999999999E-4</v>
      </c>
      <c r="C61">
        <v>2.2438100000000002E-3</v>
      </c>
      <c r="D61">
        <v>1.2807300000000001E-3</v>
      </c>
      <c r="E61">
        <v>2.4909999999999998E-4</v>
      </c>
      <c r="F61">
        <v>1.1634E-4</v>
      </c>
      <c r="G61">
        <v>5.7516999999999996E-4</v>
      </c>
      <c r="H61">
        <v>1.2777400000000001E-3</v>
      </c>
      <c r="I61">
        <v>1.9708299999999998E-3</v>
      </c>
      <c r="J61">
        <v>2.0490999999999999E-4</v>
      </c>
      <c r="K61">
        <v>1.4394099999999999E-3</v>
      </c>
      <c r="L61">
        <v>1.11152E-3</v>
      </c>
      <c r="M61">
        <v>3.79094E-3</v>
      </c>
      <c r="N61">
        <v>1.70955E-3</v>
      </c>
      <c r="O61">
        <v>6.1914000000000001E-4</v>
      </c>
      <c r="P61">
        <v>3.9951750000000001E-2</v>
      </c>
      <c r="Q61">
        <v>3.4184689999999997E-2</v>
      </c>
      <c r="R61">
        <v>1.24852E-2</v>
      </c>
      <c r="S61">
        <v>1.2404190000000001E-2</v>
      </c>
    </row>
    <row r="68" spans="1:20" x14ac:dyDescent="0.35">
      <c r="S68" t="s">
        <v>335</v>
      </c>
      <c r="T68" t="s">
        <v>335</v>
      </c>
    </row>
    <row r="69" spans="1:20" x14ac:dyDescent="0.35">
      <c r="A69" t="str">
        <f>A1</f>
        <v>isocode</v>
      </c>
      <c r="B69" t="str">
        <f>B1</f>
        <v>Agriculture</v>
      </c>
      <c r="C69" t="str">
        <f t="shared" ref="C69:S69" si="0">C1</f>
        <v>Mining</v>
      </c>
      <c r="D69" t="str">
        <f t="shared" si="0"/>
        <v>Food</v>
      </c>
      <c r="E69" t="str">
        <f t="shared" si="0"/>
        <v>Textiles</v>
      </c>
      <c r="F69" t="str">
        <f t="shared" si="0"/>
        <v>Wood</v>
      </c>
      <c r="G69" t="str">
        <f t="shared" si="0"/>
        <v>Paper &amp; printing</v>
      </c>
      <c r="H69" t="str">
        <f t="shared" si="0"/>
        <v>Refined products</v>
      </c>
      <c r="I69" t="str">
        <f t="shared" si="0"/>
        <v>Chemicals</v>
      </c>
      <c r="J69" t="str">
        <f t="shared" si="0"/>
        <v>Non-metallic minerals</v>
      </c>
      <c r="K69" t="str">
        <f t="shared" si="0"/>
        <v>Metals</v>
      </c>
      <c r="L69" t="str">
        <f t="shared" si="0"/>
        <v>Machines n.e.c</v>
      </c>
      <c r="M69" t="str">
        <f t="shared" si="0"/>
        <v>Computers and electronics</v>
      </c>
      <c r="N69" t="str">
        <f t="shared" si="0"/>
        <v>Transport equipment</v>
      </c>
      <c r="O69" t="str">
        <f t="shared" si="0"/>
        <v>Furniture &amp; other</v>
      </c>
      <c r="P69" t="str">
        <f t="shared" si="0"/>
        <v>Tradable services</v>
      </c>
      <c r="Q69" t="str">
        <f t="shared" si="0"/>
        <v>Nontradable services</v>
      </c>
      <c r="R69" t="str">
        <f t="shared" si="0"/>
        <v>Consumption</v>
      </c>
      <c r="S69" t="str">
        <f t="shared" si="0"/>
        <v>Real Factor Income</v>
      </c>
      <c r="T69" t="s">
        <v>336</v>
      </c>
    </row>
    <row r="70" spans="1:20" x14ac:dyDescent="0.35">
      <c r="A70" t="str">
        <f t="shared" ref="A70:A129" si="1">A2</f>
        <v>AL</v>
      </c>
      <c r="B70">
        <f>100*(LN(B2)-LN(Results_2025_01!B2))</f>
        <v>1.5798116876592161</v>
      </c>
      <c r="C70">
        <f>100*(LN(C2)-LN(Results_2025_01!C2))</f>
        <v>0.98007971704276997</v>
      </c>
      <c r="D70">
        <f>100*(LN(D2)-LN(Results_2025_01!D2))</f>
        <v>0</v>
      </c>
      <c r="E70">
        <f>100*(LN(E2)-LN(Results_2025_01!E2))</f>
        <v>4.0995139702923566</v>
      </c>
      <c r="F70">
        <f>100*(LN(F2)-LN(Results_2025_01!F2))</f>
        <v>1.8824085245634947</v>
      </c>
      <c r="G70">
        <f>100*(LN(G2)-LN(Results_2025_01!G2))</f>
        <v>-9.5969297193043701E-2</v>
      </c>
      <c r="H70">
        <f>100*(LN(H2)-LN(Results_2025_01!H2))</f>
        <v>3.3244058579153801</v>
      </c>
      <c r="I70">
        <f>100*(LN(I2)-LN(Results_2025_01!I2))</f>
        <v>-0.91173445492760408</v>
      </c>
      <c r="J70">
        <f>100*(LN(J2)-LN(Results_2025_01!J2))</f>
        <v>2.8987536873252395</v>
      </c>
      <c r="K70">
        <f>100*(LN(K2)-LN(Results_2025_01!K2))</f>
        <v>1.7984393855252634</v>
      </c>
      <c r="L70">
        <f>100*(LN(L2)-LN(Results_2025_01!L2))</f>
        <v>-1.9746762934834905</v>
      </c>
      <c r="M70">
        <f>100*(LN(M2)-LN(Results_2025_01!M2))</f>
        <v>-1.249306424746699</v>
      </c>
      <c r="N70">
        <f>100*(LN(N2)-LN(Results_2025_01!N2))</f>
        <v>-3.4889488528081714</v>
      </c>
      <c r="O70">
        <f>100*(LN(O2)-LN(Results_2025_01!O2))</f>
        <v>0</v>
      </c>
      <c r="P70">
        <f>100*(LN(P2)-LN(Results_2025_01!P2))</f>
        <v>-5.366534293482772E-3</v>
      </c>
      <c r="Q70">
        <f>100*(LN(Q2)-LN(Results_2025_01!Q2))</f>
        <v>0.11750882668266627</v>
      </c>
      <c r="R70">
        <f>100*(LN(R2)-LN(Results_2025_01!R2))</f>
        <v>0.64343748693911351</v>
      </c>
      <c r="S70">
        <f>100*(Results_2025_01!S2/Results_2025_01!R2)*(LN(S2)-LN(Results_2025_01!S2))</f>
        <v>0.11544584906742697</v>
      </c>
      <c r="T70">
        <f t="shared" ref="T70:T128" si="2">R70-S70</f>
        <v>0.52799163787168657</v>
      </c>
    </row>
    <row r="71" spans="1:20" x14ac:dyDescent="0.35">
      <c r="A71" t="str">
        <f t="shared" si="1"/>
        <v>AK</v>
      </c>
      <c r="B71">
        <f>100*(LN(B3)-LN(Results_2025_01!B3))</f>
        <v>-1.2820688429060922</v>
      </c>
      <c r="C71">
        <f>100*(LN(C3)-LN(Results_2025_01!C3))</f>
        <v>1.1208877442570042E-2</v>
      </c>
      <c r="D71">
        <f>100*(LN(D3)-LN(Results_2025_01!D3))</f>
        <v>0.26075634070803488</v>
      </c>
      <c r="E71">
        <f>100*(LN(E3)-LN(Results_2025_01!E3))</f>
        <v>0</v>
      </c>
      <c r="F71">
        <f>100*(LN(F3)-LN(Results_2025_01!F3))</f>
        <v>0</v>
      </c>
      <c r="G71">
        <f>100*(LN(G3)-LN(Results_2025_01!G3))</f>
        <v>0</v>
      </c>
      <c r="H71">
        <f>100*(LN(H3)-LN(Results_2025_01!H3))</f>
        <v>3.8614836127779384</v>
      </c>
      <c r="I71">
        <f>100*(LN(I3)-LN(Results_2025_01!I3))</f>
        <v>0</v>
      </c>
      <c r="J71">
        <f>100*(LN(J3)-LN(Results_2025_01!J3))</f>
        <v>0</v>
      </c>
      <c r="K71">
        <f>100*(LN(K3)-LN(Results_2025_01!K3))</f>
        <v>0</v>
      </c>
      <c r="L71">
        <f>100*(LN(L3)-LN(Results_2025_01!L3))</f>
        <v>0</v>
      </c>
      <c r="M71">
        <f>100*(LN(M3)-LN(Results_2025_01!M3))</f>
        <v>-5.4067221270274857</v>
      </c>
      <c r="N71">
        <f>100*(LN(N3)-LN(Results_2025_01!N3))</f>
        <v>-11.778303565638382</v>
      </c>
      <c r="O71">
        <f>100*(LN(O3)-LN(Results_2025_01!O3))</f>
        <v>0</v>
      </c>
      <c r="P71">
        <f>100*(LN(P3)-LN(Results_2025_01!P3))</f>
        <v>-9.707796122064849E-2</v>
      </c>
      <c r="Q71">
        <f>100*(LN(Q3)-LN(Results_2025_01!Q3))</f>
        <v>-8.9831744285007176E-2</v>
      </c>
      <c r="R71">
        <f>100*(LN(R3)-LN(Results_2025_01!R3))</f>
        <v>5.7576049954377595E-2</v>
      </c>
      <c r="S71">
        <f>100*(Results_2025_01!S3/Results_2025_01!R3)*(LN(S3)-LN(Results_2025_01!S3))</f>
        <v>-0.21139651222658207</v>
      </c>
      <c r="T71">
        <f t="shared" si="2"/>
        <v>0.26897256218095966</v>
      </c>
    </row>
    <row r="72" spans="1:20" x14ac:dyDescent="0.35">
      <c r="A72" t="str">
        <f t="shared" si="1"/>
        <v>AZ</v>
      </c>
      <c r="B72">
        <f>100*(LN(B4)-LN(Results_2025_01!B4))</f>
        <v>0.41067819526521276</v>
      </c>
      <c r="C72">
        <f>100*(LN(C4)-LN(Results_2025_01!C4))</f>
        <v>-0.14003643235085406</v>
      </c>
      <c r="D72">
        <f>100*(LN(D4)-LN(Results_2025_01!D4))</f>
        <v>0.23446669592530611</v>
      </c>
      <c r="E72">
        <f>100*(LN(E4)-LN(Results_2025_01!E4))</f>
        <v>3.3901551675681318</v>
      </c>
      <c r="F72">
        <f>100*(LN(F4)-LN(Results_2025_01!F4))</f>
        <v>1.1049836186584727</v>
      </c>
      <c r="G72">
        <f>100*(LN(G4)-LN(Results_2025_01!G4))</f>
        <v>-0.78023802841844514</v>
      </c>
      <c r="H72">
        <f>100*(LN(H4)-LN(Results_2025_01!H4))</f>
        <v>1.4117881545786304</v>
      </c>
      <c r="I72">
        <f>100*(LN(I4)-LN(Results_2025_01!I4))</f>
        <v>-0.67453881395316273</v>
      </c>
      <c r="J72">
        <f>100*(LN(J4)-LN(Results_2025_01!J4))</f>
        <v>2.9754261081793132</v>
      </c>
      <c r="K72">
        <f>100*(LN(K4)-LN(Results_2025_01!K4))</f>
        <v>2.5975486403259751</v>
      </c>
      <c r="L72">
        <f>100*(LN(L4)-LN(Results_2025_01!L4))</f>
        <v>-4.8435617099594097</v>
      </c>
      <c r="M72">
        <f>100*(LN(M4)-LN(Results_2025_01!M4))</f>
        <v>-0.86275044948465052</v>
      </c>
      <c r="N72">
        <f>100*(LN(N4)-LN(Results_2025_01!N4))</f>
        <v>-1.7176263465605857</v>
      </c>
      <c r="O72">
        <f>100*(LN(O4)-LN(Results_2025_01!O4))</f>
        <v>-0.21528533611014922</v>
      </c>
      <c r="P72">
        <f>100*(LN(P4)-LN(Results_2025_01!P4))</f>
        <v>-0.12436993606863567</v>
      </c>
      <c r="Q72">
        <f>100*(LN(Q4)-LN(Results_2025_01!Q4))</f>
        <v>-3.1156177672286844E-2</v>
      </c>
      <c r="R72">
        <f>100*(LN(R4)-LN(Results_2025_01!R4))</f>
        <v>0.13997640184122417</v>
      </c>
      <c r="S72">
        <f>100*(Results_2025_01!S4/Results_2025_01!R4)*(LN(S4)-LN(Results_2025_01!S4))</f>
        <v>-0.32884065742436652</v>
      </c>
      <c r="T72">
        <f t="shared" si="2"/>
        <v>0.4688170592655907</v>
      </c>
    </row>
    <row r="73" spans="1:20" x14ac:dyDescent="0.35">
      <c r="A73" t="str">
        <f t="shared" si="1"/>
        <v>AR</v>
      </c>
      <c r="B73">
        <f>100*(LN(B5)-LN(Results_2025_01!B5))</f>
        <v>1.5836381262902322</v>
      </c>
      <c r="C73">
        <f>100*(LN(C5)-LN(Results_2025_01!C5))</f>
        <v>0.48038523126461286</v>
      </c>
      <c r="D73">
        <f>100*(LN(D5)-LN(Results_2025_01!D5))</f>
        <v>-5.2700923485815565E-2</v>
      </c>
      <c r="E73">
        <f>100*(LN(E5)-LN(Results_2025_01!E5))</f>
        <v>3.9220713153280684</v>
      </c>
      <c r="F73">
        <f>100*(LN(F5)-LN(Results_2025_01!F5))</f>
        <v>2.3226850609816552</v>
      </c>
      <c r="G73">
        <f>100*(LN(G5)-LN(Results_2025_01!G5))</f>
        <v>0.38774767464193616</v>
      </c>
      <c r="H73">
        <f>100*(LN(H5)-LN(Results_2025_01!H5))</f>
        <v>2.1877671650861075</v>
      </c>
      <c r="I73">
        <f>100*(LN(I5)-LN(Results_2025_01!I5))</f>
        <v>-1.4242356715543636</v>
      </c>
      <c r="J73">
        <f>100*(LN(J5)-LN(Results_2025_01!J5))</f>
        <v>2.8655255760376974</v>
      </c>
      <c r="K73">
        <f>100*(LN(K5)-LN(Results_2025_01!K5))</f>
        <v>2.9534947564236802</v>
      </c>
      <c r="L73">
        <f>100*(LN(L5)-LN(Results_2025_01!L5))</f>
        <v>-0.69979291876443028</v>
      </c>
      <c r="M73">
        <f>100*(LN(M5)-LN(Results_2025_01!M5))</f>
        <v>-0.83333815591437599</v>
      </c>
      <c r="N73">
        <f>100*(LN(N5)-LN(Results_2025_01!N5))</f>
        <v>-5.5382145851584852</v>
      </c>
      <c r="O73">
        <f>100*(LN(O5)-LN(Results_2025_01!O5))</f>
        <v>0.5277057100842697</v>
      </c>
      <c r="P73">
        <f>100*(LN(P5)-LN(Results_2025_01!P5))</f>
        <v>3.2747963778589906E-2</v>
      </c>
      <c r="Q73">
        <f>100*(LN(Q5)-LN(Results_2025_01!Q5))</f>
        <v>0.15056464575877726</v>
      </c>
      <c r="R73">
        <f>100*(LN(R5)-LN(Results_2025_01!R5))</f>
        <v>0.76433493125680485</v>
      </c>
      <c r="S73">
        <f>100*(Results_2025_01!S5/Results_2025_01!R5)*(LN(S5)-LN(Results_2025_01!S5))</f>
        <v>0.19743293095902251</v>
      </c>
      <c r="T73">
        <f t="shared" si="2"/>
        <v>0.56690200029778237</v>
      </c>
    </row>
    <row r="74" spans="1:20" x14ac:dyDescent="0.35">
      <c r="A74" t="str">
        <f t="shared" si="1"/>
        <v>CA</v>
      </c>
      <c r="B74">
        <f>100*(LN(B6)-LN(Results_2025_01!B6))</f>
        <v>-1.0579564895152771</v>
      </c>
      <c r="C74">
        <f>100*(LN(C6)-LN(Results_2025_01!C6))</f>
        <v>0.78798014607368572</v>
      </c>
      <c r="D74">
        <f>100*(LN(D6)-LN(Results_2025_01!D6))</f>
        <v>-0.25565402321650055</v>
      </c>
      <c r="E74">
        <f>100*(LN(E6)-LN(Results_2025_01!E6))</f>
        <v>2.359646917430247</v>
      </c>
      <c r="F74">
        <f>100*(LN(F6)-LN(Results_2025_01!F6))</f>
        <v>1.7474630523263812</v>
      </c>
      <c r="G74">
        <f>100*(LN(G6)-LN(Results_2025_01!G6))</f>
        <v>-1.00395249842542</v>
      </c>
      <c r="H74">
        <f>100*(LN(H6)-LN(Results_2025_01!H6))</f>
        <v>3.2844044872154754</v>
      </c>
      <c r="I74">
        <f>100*(LN(I6)-LN(Results_2025_01!I6))</f>
        <v>-0.95277967878946157</v>
      </c>
      <c r="J74">
        <f>100*(LN(J6)-LN(Results_2025_01!J6))</f>
        <v>2.171048637090145</v>
      </c>
      <c r="K74">
        <f>100*(LN(K6)-LN(Results_2025_01!K6))</f>
        <v>1.9447308106926187</v>
      </c>
      <c r="L74">
        <f>100*(LN(L6)-LN(Results_2025_01!L6))</f>
        <v>-3.7233883465678019</v>
      </c>
      <c r="M74">
        <f>100*(LN(M6)-LN(Results_2025_01!M6))</f>
        <v>-1.4882818460273839</v>
      </c>
      <c r="N74">
        <f>100*(LN(N6)-LN(Results_2025_01!N6))</f>
        <v>-2.4570359603510283</v>
      </c>
      <c r="O74">
        <f>100*(LN(O6)-LN(Results_2025_01!O6))</f>
        <v>-1.8273786396289182</v>
      </c>
      <c r="P74">
        <f>100*(LN(P6)-LN(Results_2025_01!P6))</f>
        <v>-0.39388693740285419</v>
      </c>
      <c r="Q74">
        <f>100*(LN(Q6)-LN(Results_2025_01!Q6))</f>
        <v>-0.21536707303591029</v>
      </c>
      <c r="R74">
        <f>100*(LN(R6)-LN(Results_2025_01!R6))</f>
        <v>-0.16622241919268532</v>
      </c>
      <c r="S74">
        <f>100*(Results_2025_01!S6/Results_2025_01!R6)*(LN(S6)-LN(Results_2025_01!S6))</f>
        <v>-0.57185791852400714</v>
      </c>
      <c r="T74">
        <f t="shared" si="2"/>
        <v>0.40563549933132181</v>
      </c>
    </row>
    <row r="75" spans="1:20" x14ac:dyDescent="0.35">
      <c r="A75" t="str">
        <f t="shared" si="1"/>
        <v>CO</v>
      </c>
      <c r="B75">
        <f>100*(LN(B7)-LN(Results_2025_01!B7))</f>
        <v>1.0607052895721836</v>
      </c>
      <c r="C75">
        <f>100*(LN(C7)-LN(Results_2025_01!C7))</f>
        <v>0.13418727234615346</v>
      </c>
      <c r="D75">
        <f>100*(LN(D7)-LN(Results_2025_01!D7))</f>
        <v>-0.29517204648445983</v>
      </c>
      <c r="E75">
        <f>100*(LN(E7)-LN(Results_2025_01!E7))</f>
        <v>2.247285585205816</v>
      </c>
      <c r="F75">
        <f>100*(LN(F7)-LN(Results_2025_01!F7))</f>
        <v>1.4598799421152719</v>
      </c>
      <c r="G75">
        <f>100*(LN(G7)-LN(Results_2025_01!G7))</f>
        <v>-0.71942756340277469</v>
      </c>
      <c r="H75">
        <f>100*(LN(H7)-LN(Results_2025_01!H7))</f>
        <v>1.4035318116384587</v>
      </c>
      <c r="I75">
        <f>100*(LN(I7)-LN(Results_2025_01!I7))</f>
        <v>-0.54200674693394291</v>
      </c>
      <c r="J75">
        <f>100*(LN(J7)-LN(Results_2025_01!J7))</f>
        <v>2.3226850609816552</v>
      </c>
      <c r="K75">
        <f>100*(LN(K7)-LN(Results_2025_01!K7))</f>
        <v>2.875827229049932</v>
      </c>
      <c r="L75">
        <f>100*(LN(L7)-LN(Results_2025_01!L7))</f>
        <v>-1.2706651269114744</v>
      </c>
      <c r="M75">
        <f>100*(LN(M7)-LN(Results_2025_01!M7))</f>
        <v>-0.70233036756555123</v>
      </c>
      <c r="N75">
        <f>100*(LN(N7)-LN(Results_2025_01!N7))</f>
        <v>-1.2882625831014849</v>
      </c>
      <c r="O75">
        <f>100*(LN(O7)-LN(Results_2025_01!O7))</f>
        <v>-8.4638176868168102E-2</v>
      </c>
      <c r="P75">
        <f>100*(LN(P7)-LN(Results_2025_01!P7))</f>
        <v>-0.13003000096265538</v>
      </c>
      <c r="Q75">
        <f>100*(LN(Q7)-LN(Results_2025_01!Q7))</f>
        <v>-5.9908938432329251E-3</v>
      </c>
      <c r="R75">
        <f>100*(LN(R7)-LN(Results_2025_01!R7))</f>
        <v>0.16820154505943208</v>
      </c>
      <c r="S75">
        <f>100*(Results_2025_01!S7/Results_2025_01!R7)*(LN(S7)-LN(Results_2025_01!S7))</f>
        <v>-0.25283460121274037</v>
      </c>
      <c r="T75">
        <f t="shared" si="2"/>
        <v>0.42103614627217245</v>
      </c>
    </row>
    <row r="76" spans="1:20" x14ac:dyDescent="0.35">
      <c r="A76" t="str">
        <f t="shared" si="1"/>
        <v>CT</v>
      </c>
      <c r="B76">
        <f>100*(LN(B8)-LN(Results_2025_01!B8))</f>
        <v>1.4388737452099676</v>
      </c>
      <c r="C76">
        <f>100*(LN(C8)-LN(Results_2025_01!C8))</f>
        <v>0</v>
      </c>
      <c r="D76">
        <f>100*(LN(D8)-LN(Results_2025_01!D8))</f>
        <v>-0.60150557297617979</v>
      </c>
      <c r="E76">
        <f>100*(LN(E8)-LN(Results_2025_01!E8))</f>
        <v>2.5190248828558026</v>
      </c>
      <c r="F76">
        <f>100*(LN(F8)-LN(Results_2025_01!F8))</f>
        <v>0</v>
      </c>
      <c r="G76">
        <f>100*(LN(G8)-LN(Results_2025_01!G8))</f>
        <v>-1.4815085785139459</v>
      </c>
      <c r="H76">
        <f>100*(LN(H8)-LN(Results_2025_01!H8))</f>
        <v>2.835522575512428</v>
      </c>
      <c r="I76">
        <f>100*(LN(I8)-LN(Results_2025_01!I8))</f>
        <v>-0.43969920087274517</v>
      </c>
      <c r="J76">
        <f>100*(LN(J8)-LN(Results_2025_01!J8))</f>
        <v>2.2989518224697747</v>
      </c>
      <c r="K76">
        <f>100*(LN(K8)-LN(Results_2025_01!K8))</f>
        <v>2.4157480263943043</v>
      </c>
      <c r="L76">
        <f>100*(LN(L8)-LN(Results_2025_01!L8))</f>
        <v>-2.2419818115695378</v>
      </c>
      <c r="M76">
        <f>100*(LN(M8)-LN(Results_2025_01!M8))</f>
        <v>-1.1037639651620523</v>
      </c>
      <c r="N76">
        <f>100*(LN(N8)-LN(Results_2025_01!N8))</f>
        <v>-2.4515121052449018</v>
      </c>
      <c r="O76">
        <f>100*(LN(O8)-LN(Results_2025_01!O8))</f>
        <v>-0.23014969882790837</v>
      </c>
      <c r="P76">
        <f>100*(LN(P8)-LN(Results_2025_01!P8))</f>
        <v>-0.22872935764510771</v>
      </c>
      <c r="Q76">
        <f>100*(LN(Q8)-LN(Results_2025_01!Q8))</f>
        <v>-0.14625231126110805</v>
      </c>
      <c r="R76">
        <f>100*(LN(R8)-LN(Results_2025_01!R8))</f>
        <v>-0.16364586727082298</v>
      </c>
      <c r="S76">
        <f>100*(Results_2025_01!S8/Results_2025_01!R8)*(LN(S8)-LN(Results_2025_01!S8))</f>
        <v>-0.50668429995556064</v>
      </c>
      <c r="T76">
        <f t="shared" si="2"/>
        <v>0.34303843268473766</v>
      </c>
    </row>
    <row r="77" spans="1:20" x14ac:dyDescent="0.35">
      <c r="A77" t="str">
        <f t="shared" si="1"/>
        <v>DE</v>
      </c>
      <c r="B77">
        <f>100*(LN(B9)-LN(Results_2025_01!B9))</f>
        <v>-1.6129381929882669</v>
      </c>
      <c r="C77">
        <f>100*(LN(C9)-LN(Results_2025_01!C9))</f>
        <v>0</v>
      </c>
      <c r="D77">
        <f>100*(LN(D9)-LN(Results_2025_01!D9))</f>
        <v>-1.9512814223581643</v>
      </c>
      <c r="E77">
        <f>100*(LN(E9)-LN(Results_2025_01!E9))</f>
        <v>2.1978906718775448</v>
      </c>
      <c r="F77">
        <f>100*(LN(F9)-LN(Results_2025_01!F9))</f>
        <v>0</v>
      </c>
      <c r="G77">
        <f>100*(LN(G9)-LN(Results_2025_01!G9))</f>
        <v>-0.56980211146377968</v>
      </c>
      <c r="H77">
        <f>100*(LN(H9)-LN(Results_2025_01!H9))</f>
        <v>3.3901551675679542</v>
      </c>
      <c r="I77">
        <f>100*(LN(I9)-LN(Results_2025_01!I9))</f>
        <v>-3.3730010376691766</v>
      </c>
      <c r="J77">
        <f>100*(LN(J9)-LN(Results_2025_01!J9))</f>
        <v>3.9220713153280684</v>
      </c>
      <c r="K77">
        <f>100*(LN(K9)-LN(Results_2025_01!K9))</f>
        <v>2.2728251077555939</v>
      </c>
      <c r="L77">
        <f>100*(LN(L9)-LN(Results_2025_01!L9))</f>
        <v>-7.4107972153722557</v>
      </c>
      <c r="M77">
        <f>100*(LN(M9)-LN(Results_2025_01!M9))</f>
        <v>-1.622534242912721</v>
      </c>
      <c r="N77">
        <f>100*(LN(N9)-LN(Results_2025_01!N9))</f>
        <v>-5.7158413839948352</v>
      </c>
      <c r="O77">
        <f>100*(LN(O9)-LN(Results_2025_01!O9))</f>
        <v>-0.74906717291582936</v>
      </c>
      <c r="P77">
        <f>100*(LN(P9)-LN(Results_2025_01!P9))</f>
        <v>-0.11885468714130099</v>
      </c>
      <c r="Q77">
        <f>100*(LN(Q9)-LN(Results_2025_01!Q9))</f>
        <v>-0.10338384156725056</v>
      </c>
      <c r="R77">
        <f>100*(LN(R9)-LN(Results_2025_01!R9))</f>
        <v>-0.19327827341868442</v>
      </c>
      <c r="S77">
        <f>100*(Results_2025_01!S9/Results_2025_01!R9)*(LN(S9)-LN(Results_2025_01!S9))</f>
        <v>-0.53781168225964759</v>
      </c>
      <c r="T77">
        <f t="shared" si="2"/>
        <v>0.34453340884096317</v>
      </c>
    </row>
    <row r="78" spans="1:20" x14ac:dyDescent="0.35">
      <c r="A78" t="str">
        <f t="shared" si="1"/>
        <v>FL</v>
      </c>
      <c r="B78">
        <f>100*(LN(B10)-LN(Results_2025_01!B10))</f>
        <v>-6.4329368574256307E-2</v>
      </c>
      <c r="C78">
        <f>100*(LN(C10)-LN(Results_2025_01!C10))</f>
        <v>0.13504390978713587</v>
      </c>
      <c r="D78">
        <f>100*(LN(D10)-LN(Results_2025_01!D10))</f>
        <v>-1.6487374109020791</v>
      </c>
      <c r="E78">
        <f>100*(LN(E10)-LN(Results_2025_01!E10))</f>
        <v>2.4491020008296616</v>
      </c>
      <c r="F78">
        <f>100*(LN(F10)-LN(Results_2025_01!F10))</f>
        <v>0.39604012160978641</v>
      </c>
      <c r="G78">
        <f>100*(LN(G10)-LN(Results_2025_01!G10))</f>
        <v>-0.80107237460786962</v>
      </c>
      <c r="H78">
        <f>100*(LN(H10)-LN(Results_2025_01!H10))</f>
        <v>2.4541108916118048</v>
      </c>
      <c r="I78">
        <f>100*(LN(I10)-LN(Results_2025_01!I10))</f>
        <v>-3.1050359920723025</v>
      </c>
      <c r="J78">
        <f>100*(LN(J10)-LN(Results_2025_01!J10))</f>
        <v>2.5590622063187851</v>
      </c>
      <c r="K78">
        <f>100*(LN(K10)-LN(Results_2025_01!K10))</f>
        <v>0.41530762749069083</v>
      </c>
      <c r="L78">
        <f>100*(LN(L10)-LN(Results_2025_01!L10))</f>
        <v>-7.3485307127377553</v>
      </c>
      <c r="M78">
        <f>100*(LN(M10)-LN(Results_2025_01!M10))</f>
        <v>-4.4034650193367497</v>
      </c>
      <c r="N78">
        <f>100*(LN(N10)-LN(Results_2025_01!N10))</f>
        <v>-6.4228491682291278</v>
      </c>
      <c r="O78">
        <f>100*(LN(O10)-LN(Results_2025_01!O10))</f>
        <v>-1.631024943670667</v>
      </c>
      <c r="P78">
        <f>100*(LN(P10)-LN(Results_2025_01!P10))</f>
        <v>-0.34421525145909015</v>
      </c>
      <c r="Q78">
        <f>100*(LN(Q10)-LN(Results_2025_01!Q10))</f>
        <v>-0.1834784149740365</v>
      </c>
      <c r="R78">
        <f>100*(LN(R10)-LN(Results_2025_01!R10))</f>
        <v>-0.19271879541236103</v>
      </c>
      <c r="S78">
        <f>100*(Results_2025_01!S10/Results_2025_01!R10)*(LN(S10)-LN(Results_2025_01!S10))</f>
        <v>-0.7643021965796486</v>
      </c>
      <c r="T78">
        <f t="shared" si="2"/>
        <v>0.57158340116728756</v>
      </c>
    </row>
    <row r="79" spans="1:20" x14ac:dyDescent="0.35">
      <c r="A79" t="str">
        <f t="shared" si="1"/>
        <v>GA</v>
      </c>
      <c r="B79">
        <f>100*(LN(B11)-LN(Results_2025_01!B11))</f>
        <v>0.88389486672042494</v>
      </c>
      <c r="C79">
        <f>100*(LN(C11)-LN(Results_2025_01!C11))</f>
        <v>-0.27137058715958062</v>
      </c>
      <c r="D79">
        <f>100*(LN(D11)-LN(Results_2025_01!D11))</f>
        <v>-0.68567219367068333</v>
      </c>
      <c r="E79">
        <f>100*(LN(E11)-LN(Results_2025_01!E11))</f>
        <v>3.7213596340434307</v>
      </c>
      <c r="F79">
        <f>100*(LN(F11)-LN(Results_2025_01!F11))</f>
        <v>0.47506027585981769</v>
      </c>
      <c r="G79">
        <f>100*(LN(G11)-LN(Results_2025_01!G11))</f>
        <v>-0.49434210205685503</v>
      </c>
      <c r="H79">
        <f>100*(LN(H11)-LN(Results_2025_01!H11))</f>
        <v>0.85985052552324248</v>
      </c>
      <c r="I79">
        <f>100*(LN(I11)-LN(Results_2025_01!I11))</f>
        <v>-1.5930245282943289</v>
      </c>
      <c r="J79">
        <f>100*(LN(J11)-LN(Results_2025_01!J11))</f>
        <v>1.8205964496573301</v>
      </c>
      <c r="K79">
        <f>100*(LN(K11)-LN(Results_2025_01!K11))</f>
        <v>1.8356972251552861</v>
      </c>
      <c r="L79">
        <f>100*(LN(L11)-LN(Results_2025_01!L11))</f>
        <v>-4.2370869883962214</v>
      </c>
      <c r="M79">
        <f>100*(LN(M11)-LN(Results_2025_01!M11))</f>
        <v>-2.4863513269009374</v>
      </c>
      <c r="N79">
        <f>100*(LN(N11)-LN(Results_2025_01!N11))</f>
        <v>-4.8615354274746281</v>
      </c>
      <c r="O79">
        <f>100*(LN(O11)-LN(Results_2025_01!O11))</f>
        <v>-1.5461881474157835</v>
      </c>
      <c r="P79">
        <f>100*(LN(P11)-LN(Results_2025_01!P11))</f>
        <v>-0.36249497228455496</v>
      </c>
      <c r="Q79">
        <f>100*(LN(Q11)-LN(Results_2025_01!Q11))</f>
        <v>-0.13568437083142371</v>
      </c>
      <c r="R79">
        <f>100*(LN(R11)-LN(Results_2025_01!R11))</f>
        <v>-1.6152218542231367E-2</v>
      </c>
      <c r="S79">
        <f>100*(Results_2025_01!S11/Results_2025_01!R11)*(LN(S11)-LN(Results_2025_01!S11))</f>
        <v>-0.55714447350641938</v>
      </c>
      <c r="T79">
        <f t="shared" si="2"/>
        <v>0.54099225496418801</v>
      </c>
    </row>
    <row r="80" spans="1:20" x14ac:dyDescent="0.35">
      <c r="A80" t="str">
        <f t="shared" si="1"/>
        <v>HI</v>
      </c>
      <c r="B80">
        <f>100*(LN(B12)-LN(Results_2025_01!B12))</f>
        <v>0</v>
      </c>
      <c r="C80">
        <f>100*(LN(C12)-LN(Results_2025_01!C12))</f>
        <v>2.5317807984288621</v>
      </c>
      <c r="D80">
        <f>100*(LN(D12)-LN(Results_2025_01!D12))</f>
        <v>0</v>
      </c>
      <c r="E80">
        <f>100*(LN(E12)-LN(Results_2025_01!E12))</f>
        <v>6.8992871486951657</v>
      </c>
      <c r="F80">
        <f>100*(LN(F12)-LN(Results_2025_01!F12))</f>
        <v>0</v>
      </c>
      <c r="G80">
        <f>100*(LN(G12)-LN(Results_2025_01!G12))</f>
        <v>0</v>
      </c>
      <c r="H80">
        <f>100*(LN(H12)-LN(Results_2025_01!H12))</f>
        <v>1.5504186535965303</v>
      </c>
      <c r="I80">
        <f>100*(LN(I12)-LN(Results_2025_01!I12))</f>
        <v>0</v>
      </c>
      <c r="J80">
        <f>100*(LN(J12)-LN(Results_2025_01!J12))</f>
        <v>2.4692612590371255</v>
      </c>
      <c r="K80">
        <f>100*(LN(K12)-LN(Results_2025_01!K12))</f>
        <v>0</v>
      </c>
      <c r="L80">
        <f>100*(LN(L12)-LN(Results_2025_01!L12))</f>
        <v>0</v>
      </c>
      <c r="M80">
        <f>100*(LN(M12)-LN(Results_2025_01!M12))</f>
        <v>-5.4067221270274857</v>
      </c>
      <c r="N80">
        <f>100*(LN(N12)-LN(Results_2025_01!N12))</f>
        <v>-8.7011376989631017</v>
      </c>
      <c r="O80">
        <f>100*(LN(O12)-LN(Results_2025_01!O12))</f>
        <v>0</v>
      </c>
      <c r="P80">
        <f>100*(LN(P12)-LN(Results_2025_01!P12))</f>
        <v>-0.1870033270535032</v>
      </c>
      <c r="Q80">
        <f>100*(LN(Q12)-LN(Results_2025_01!Q12))</f>
        <v>-0.11899051399169025</v>
      </c>
      <c r="R80">
        <f>100*(LN(R12)-LN(Results_2025_01!R12))</f>
        <v>1.6777116053035002E-2</v>
      </c>
      <c r="S80">
        <f>100*(Results_2025_01!S12/Results_2025_01!R12)*(LN(S12)-LN(Results_2025_01!S12))</f>
        <v>-0.43719785180023329</v>
      </c>
      <c r="T80">
        <f t="shared" si="2"/>
        <v>0.4539749678532683</v>
      </c>
    </row>
    <row r="81" spans="1:20" x14ac:dyDescent="0.35">
      <c r="A81" t="str">
        <f t="shared" si="1"/>
        <v>ID</v>
      </c>
      <c r="B81">
        <f>100*(LN(B13)-LN(Results_2025_01!B13))</f>
        <v>1.3024786155471091</v>
      </c>
      <c r="C81">
        <f>100*(LN(C13)-LN(Results_2025_01!C13))</f>
        <v>0</v>
      </c>
      <c r="D81">
        <f>100*(LN(D13)-LN(Results_2025_01!D13))</f>
        <v>0.21413284413434042</v>
      </c>
      <c r="E81">
        <f>100*(LN(E13)-LN(Results_2025_01!E13))</f>
        <v>6.8992871486951657</v>
      </c>
      <c r="F81">
        <f>100*(LN(F13)-LN(Results_2025_01!F13))</f>
        <v>3.2088314551499408</v>
      </c>
      <c r="G81">
        <f>100*(LN(G13)-LN(Results_2025_01!G13))</f>
        <v>0</v>
      </c>
      <c r="H81">
        <f>100*(LN(H13)-LN(Results_2025_01!H13))</f>
        <v>1.360565205577835</v>
      </c>
      <c r="I81">
        <f>100*(LN(I13)-LN(Results_2025_01!I13))</f>
        <v>-0.62500203451705261</v>
      </c>
      <c r="J81">
        <f>100*(LN(J13)-LN(Results_2025_01!J13))</f>
        <v>3.0771658666752799</v>
      </c>
      <c r="K81">
        <f>100*(LN(K13)-LN(Results_2025_01!K13))</f>
        <v>2.4977283086197843</v>
      </c>
      <c r="L81">
        <f>100*(LN(L13)-LN(Results_2025_01!L13))</f>
        <v>-1.8127384592556695</v>
      </c>
      <c r="M81">
        <f>100*(LN(M13)-LN(Results_2025_01!M13))</f>
        <v>-2.1171901635613111</v>
      </c>
      <c r="N81">
        <f>100*(LN(N13)-LN(Results_2025_01!N13))</f>
        <v>-5.3425166673580549</v>
      </c>
      <c r="O81">
        <f>100*(LN(O13)-LN(Results_2025_01!O13))</f>
        <v>0</v>
      </c>
      <c r="P81">
        <f>100*(LN(P13)-LN(Results_2025_01!P13))</f>
        <v>-1.7621145419965956E-2</v>
      </c>
      <c r="Q81">
        <f>100*(LN(Q13)-LN(Results_2025_01!Q13))</f>
        <v>8.6089394799770957E-2</v>
      </c>
      <c r="R81">
        <f>100*(LN(R13)-LN(Results_2025_01!R13))</f>
        <v>0.66105369206770348</v>
      </c>
      <c r="S81">
        <f>100*(Results_2025_01!S13/Results_2025_01!R13)*(LN(S13)-LN(Results_2025_01!S13))</f>
        <v>6.4164209733066913E-2</v>
      </c>
      <c r="T81">
        <f t="shared" si="2"/>
        <v>0.59688948233463657</v>
      </c>
    </row>
    <row r="82" spans="1:20" x14ac:dyDescent="0.35">
      <c r="A82" t="str">
        <f t="shared" si="1"/>
        <v>IL</v>
      </c>
      <c r="B82">
        <f>100*(LN(B14)-LN(Results_2025_01!B14))</f>
        <v>0.44915057862962016</v>
      </c>
      <c r="C82">
        <f>100*(LN(C14)-LN(Results_2025_01!C14))</f>
        <v>0.44228289700019019</v>
      </c>
      <c r="D82">
        <f>100*(LN(D14)-LN(Results_2025_01!D14))</f>
        <v>-0.79681696491764598</v>
      </c>
      <c r="E82">
        <f>100*(LN(E14)-LN(Results_2025_01!E14))</f>
        <v>2.8370697129215472</v>
      </c>
      <c r="F82">
        <f>100*(LN(F14)-LN(Results_2025_01!F14))</f>
        <v>1.0929070532190721</v>
      </c>
      <c r="G82">
        <f>100*(LN(G14)-LN(Results_2025_01!G14))</f>
        <v>-1.1571669388054318</v>
      </c>
      <c r="H82">
        <f>100*(LN(H14)-LN(Results_2025_01!H14))</f>
        <v>1.6197911237432194</v>
      </c>
      <c r="I82">
        <f>100*(LN(I14)-LN(Results_2025_01!I14))</f>
        <v>-0.77593537686126979</v>
      </c>
      <c r="J82">
        <f>100*(LN(J14)-LN(Results_2025_01!J14))</f>
        <v>2.3146029892963327</v>
      </c>
      <c r="K82">
        <f>100*(LN(K14)-LN(Results_2025_01!K14))</f>
        <v>2.5354144533411116</v>
      </c>
      <c r="L82">
        <f>100*(LN(L14)-LN(Results_2025_01!L14))</f>
        <v>-2.1720633158681224</v>
      </c>
      <c r="M82">
        <f>100*(LN(M14)-LN(Results_2025_01!M14))</f>
        <v>-2.6608241003266642</v>
      </c>
      <c r="N82">
        <f>100*(LN(N14)-LN(Results_2025_01!N14))</f>
        <v>-3.6607007465656594</v>
      </c>
      <c r="O82">
        <f>100*(LN(O14)-LN(Results_2025_01!O14))</f>
        <v>-0.95433580468995416</v>
      </c>
      <c r="P82">
        <f>100*(LN(P14)-LN(Results_2025_01!P14))</f>
        <v>-0.28155814001635804</v>
      </c>
      <c r="Q82">
        <f>100*(LN(Q14)-LN(Results_2025_01!Q14))</f>
        <v>-4.5499832121720374E-2</v>
      </c>
      <c r="R82">
        <f>100*(LN(R14)-LN(Results_2025_01!R14))</f>
        <v>0.13734955708386565</v>
      </c>
      <c r="S82">
        <f>100*(Results_2025_01!S14/Results_2025_01!R14)*(LN(S14)-LN(Results_2025_01!S14))</f>
        <v>-0.30781410787544267</v>
      </c>
      <c r="T82">
        <f t="shared" si="2"/>
        <v>0.44516366495930831</v>
      </c>
    </row>
    <row r="83" spans="1:20" x14ac:dyDescent="0.35">
      <c r="A83" t="str">
        <f t="shared" si="1"/>
        <v>IN</v>
      </c>
      <c r="B83">
        <f>100*(LN(B15)-LN(Results_2025_01!B15))</f>
        <v>1.2477226090094717</v>
      </c>
      <c r="C83">
        <f>100*(LN(C15)-LN(Results_2025_01!C15))</f>
        <v>0.62047768868822573</v>
      </c>
      <c r="D83">
        <f>100*(LN(D15)-LN(Results_2025_01!D15))</f>
        <v>-0.16044929234393379</v>
      </c>
      <c r="E83">
        <f>100*(LN(E15)-LN(Results_2025_01!E15))</f>
        <v>3.3758479924953733</v>
      </c>
      <c r="F83">
        <f>100*(LN(F15)-LN(Results_2025_01!F15))</f>
        <v>1.8484814674101457</v>
      </c>
      <c r="G83">
        <f>100*(LN(G15)-LN(Results_2025_01!G15))</f>
        <v>-0.66061346771171259</v>
      </c>
      <c r="H83">
        <f>100*(LN(H15)-LN(Results_2025_01!H15))</f>
        <v>1.9956948574566979</v>
      </c>
      <c r="I83">
        <f>100*(LN(I15)-LN(Results_2025_01!I15))</f>
        <v>-0.97679325420880758</v>
      </c>
      <c r="J83">
        <f>100*(LN(J15)-LN(Results_2025_01!J15))</f>
        <v>2.6416630443941713</v>
      </c>
      <c r="K83">
        <f>100*(LN(K15)-LN(Results_2025_01!K15))</f>
        <v>2.7704698225326396</v>
      </c>
      <c r="L83">
        <f>100*(LN(L15)-LN(Results_2025_01!L15))</f>
        <v>-1.393154635584537</v>
      </c>
      <c r="M83">
        <f>100*(LN(M15)-LN(Results_2025_01!M15))</f>
        <v>-1.4852451812368272</v>
      </c>
      <c r="N83">
        <f>100*(LN(N15)-LN(Results_2025_01!N15))</f>
        <v>-1.7188818427294805</v>
      </c>
      <c r="O83">
        <f>100*(LN(O15)-LN(Results_2025_01!O15))</f>
        <v>-0.48082519653664946</v>
      </c>
      <c r="P83">
        <f>100*(LN(P15)-LN(Results_2025_01!P15))</f>
        <v>1.9747058201335932E-2</v>
      </c>
      <c r="Q83">
        <f>100*(LN(Q15)-LN(Results_2025_01!Q15))</f>
        <v>0.15569686747056721</v>
      </c>
      <c r="R83">
        <f>100*(LN(R15)-LN(Results_2025_01!R15))</f>
        <v>0.68942310690367492</v>
      </c>
      <c r="S83">
        <f>100*(Results_2025_01!S15/Results_2025_01!R15)*(LN(S15)-LN(Results_2025_01!S15))</f>
        <v>0.20050727983755698</v>
      </c>
      <c r="T83">
        <f t="shared" si="2"/>
        <v>0.48891582706611791</v>
      </c>
    </row>
    <row r="84" spans="1:20" x14ac:dyDescent="0.35">
      <c r="A84" t="str">
        <f t="shared" si="1"/>
        <v>IA</v>
      </c>
      <c r="B84">
        <f>100*(LN(B16)-LN(Results_2025_01!B16))</f>
        <v>1.2766130823036903</v>
      </c>
      <c r="C84">
        <f>100*(LN(C16)-LN(Results_2025_01!C16))</f>
        <v>0.59701669865042106</v>
      </c>
      <c r="D84">
        <f>100*(LN(D16)-LN(Results_2025_01!D16))</f>
        <v>-0.12602396122876058</v>
      </c>
      <c r="E84">
        <f>100*(LN(E16)-LN(Results_2025_01!E16))</f>
        <v>4.1385216162854732</v>
      </c>
      <c r="F84">
        <f>100*(LN(F16)-LN(Results_2025_01!F16))</f>
        <v>2.2901764286684667</v>
      </c>
      <c r="G84">
        <f>100*(LN(G16)-LN(Results_2025_01!G16))</f>
        <v>-1.0980502483445065</v>
      </c>
      <c r="H84">
        <f>100*(LN(H16)-LN(Results_2025_01!H16))</f>
        <v>1.8723951266288452</v>
      </c>
      <c r="I84">
        <f>100*(LN(I16)-LN(Results_2025_01!I16))</f>
        <v>-0.64279376513987074</v>
      </c>
      <c r="J84">
        <f>100*(LN(J16)-LN(Results_2025_01!J16))</f>
        <v>3.4996842037095632</v>
      </c>
      <c r="K84">
        <f>100*(LN(K16)-LN(Results_2025_01!K16))</f>
        <v>2.8956446696190241</v>
      </c>
      <c r="L84">
        <f>100*(LN(L16)-LN(Results_2025_01!L16))</f>
        <v>-0.20214278158778853</v>
      </c>
      <c r="M84">
        <f>100*(LN(M16)-LN(Results_2025_01!M16))</f>
        <v>-0.32745162968303987</v>
      </c>
      <c r="N84">
        <f>100*(LN(N16)-LN(Results_2025_01!N16))</f>
        <v>-0.83333815591437599</v>
      </c>
      <c r="O84">
        <f>100*(LN(O16)-LN(Results_2025_01!O16))</f>
        <v>0</v>
      </c>
      <c r="P84">
        <f>100*(LN(P16)-LN(Results_2025_01!P16))</f>
        <v>2.8790234551401284E-2</v>
      </c>
      <c r="Q84">
        <f>100*(LN(Q16)-LN(Results_2025_01!Q16))</f>
        <v>0.19438273149656737</v>
      </c>
      <c r="R84">
        <f>100*(LN(R16)-LN(Results_2025_01!R16))</f>
        <v>0.83068343303640546</v>
      </c>
      <c r="S84">
        <f>100*(Results_2025_01!S16/Results_2025_01!R16)*(LN(S16)-LN(Results_2025_01!S16))</f>
        <v>0.33955763821526946</v>
      </c>
      <c r="T84">
        <f t="shared" si="2"/>
        <v>0.491125794821136</v>
      </c>
    </row>
    <row r="85" spans="1:20" x14ac:dyDescent="0.35">
      <c r="A85" t="str">
        <f t="shared" si="1"/>
        <v>KS</v>
      </c>
      <c r="B85">
        <f>100*(LN(B17)-LN(Results_2025_01!B17))</f>
        <v>1.3429236319037585</v>
      </c>
      <c r="C85">
        <f>100*(LN(C17)-LN(Results_2025_01!C17))</f>
        <v>0.36914032319597112</v>
      </c>
      <c r="D85">
        <f>100*(LN(D17)-LN(Results_2025_01!D17))</f>
        <v>-0.32034197175363488</v>
      </c>
      <c r="E85">
        <f>100*(LN(E17)-LN(Results_2025_01!E17))</f>
        <v>3.0213778596495544</v>
      </c>
      <c r="F85">
        <f>100*(LN(F17)-LN(Results_2025_01!F17))</f>
        <v>2.2989518224699523</v>
      </c>
      <c r="G85">
        <f>100*(LN(G17)-LN(Results_2025_01!G17))</f>
        <v>8.6393093926417919E-2</v>
      </c>
      <c r="H85">
        <f>100*(LN(H17)-LN(Results_2025_01!H17))</f>
        <v>1.7112343539745112</v>
      </c>
      <c r="I85">
        <f>100*(LN(I17)-LN(Results_2025_01!I17))</f>
        <v>-1.1847203725990241</v>
      </c>
      <c r="J85">
        <f>100*(LN(J17)-LN(Results_2025_01!J17))</f>
        <v>2.7398974188114877</v>
      </c>
      <c r="K85">
        <f>100*(LN(K17)-LN(Results_2025_01!K17))</f>
        <v>3.101799442363351</v>
      </c>
      <c r="L85">
        <f>100*(LN(L17)-LN(Results_2025_01!L17))</f>
        <v>-0.91813957902910914</v>
      </c>
      <c r="M85">
        <f>100*(LN(M17)-LN(Results_2025_01!M17))</f>
        <v>-0.64725145056172551</v>
      </c>
      <c r="N85">
        <f>100*(LN(N17)-LN(Results_2025_01!N17))</f>
        <v>-2.1865822923562206</v>
      </c>
      <c r="O85">
        <f>100*(LN(O17)-LN(Results_2025_01!O17))</f>
        <v>0</v>
      </c>
      <c r="P85">
        <f>100*(LN(P17)-LN(Results_2025_01!P17))</f>
        <v>-6.4304546354421177E-3</v>
      </c>
      <c r="Q85">
        <f>100*(LN(Q17)-LN(Results_2025_01!Q17))</f>
        <v>0.11580777206283699</v>
      </c>
      <c r="R85">
        <f>100*(LN(R17)-LN(Results_2025_01!R17))</f>
        <v>0.55258935971096435</v>
      </c>
      <c r="S85">
        <f>100*(Results_2025_01!S17/Results_2025_01!R17)*(LN(S17)-LN(Results_2025_01!S17))</f>
        <v>5.5396512863412392E-2</v>
      </c>
      <c r="T85">
        <f t="shared" si="2"/>
        <v>0.49719284684755194</v>
      </c>
    </row>
    <row r="86" spans="1:20" x14ac:dyDescent="0.35">
      <c r="A86" t="str">
        <f t="shared" si="1"/>
        <v>KY</v>
      </c>
      <c r="B86">
        <f>100*(LN(B18)-LN(Results_2025_01!B18))</f>
        <v>0.7178781727006367</v>
      </c>
      <c r="C86">
        <f>100*(LN(C18)-LN(Results_2025_01!C18))</f>
        <v>0.1589193818769985</v>
      </c>
      <c r="D86">
        <f>100*(LN(D18)-LN(Results_2025_01!D18))</f>
        <v>-0.4366258381308441</v>
      </c>
      <c r="E86">
        <f>100*(LN(E18)-LN(Results_2025_01!E18))</f>
        <v>2.8170876966695957</v>
      </c>
      <c r="F86">
        <f>100*(LN(F18)-LN(Results_2025_01!F18))</f>
        <v>1.8149318505678025</v>
      </c>
      <c r="G86">
        <f>100*(LN(G18)-LN(Results_2025_01!G18))</f>
        <v>-0.19348603262958619</v>
      </c>
      <c r="H86">
        <f>100*(LN(H18)-LN(Results_2025_01!H18))</f>
        <v>1.1445046245871282</v>
      </c>
      <c r="I86">
        <f>100*(LN(I18)-LN(Results_2025_01!I18))</f>
        <v>-2.4887223906096878</v>
      </c>
      <c r="J86">
        <f>100*(LN(J18)-LN(Results_2025_01!J18))</f>
        <v>2.695580998852698</v>
      </c>
      <c r="K86">
        <f>100*(LN(K18)-LN(Results_2025_01!K18))</f>
        <v>2.146292985257503</v>
      </c>
      <c r="L86">
        <f>100*(LN(L18)-LN(Results_2025_01!L18))</f>
        <v>-2.4115162018530256</v>
      </c>
      <c r="M86">
        <f>100*(LN(M18)-LN(Results_2025_01!M18))</f>
        <v>-2.732572752995921</v>
      </c>
      <c r="N86">
        <f>100*(LN(N18)-LN(Results_2025_01!N18))</f>
        <v>-3.4926316923344913</v>
      </c>
      <c r="O86">
        <f>100*(LN(O18)-LN(Results_2025_01!O18))</f>
        <v>-1.9544596072970322</v>
      </c>
      <c r="P86">
        <f>100*(LN(P18)-LN(Results_2025_01!P18))</f>
        <v>-6.9634723291045475E-2</v>
      </c>
      <c r="Q86">
        <f>100*(LN(Q18)-LN(Results_2025_01!Q18))</f>
        <v>5.582734803493139E-2</v>
      </c>
      <c r="R86">
        <f>100*(LN(R18)-LN(Results_2025_01!R18))</f>
        <v>0.45320198935669964</v>
      </c>
      <c r="S86">
        <f>100*(Results_2025_01!S18/Results_2025_01!R18)*(LN(S18)-LN(Results_2025_01!S18))</f>
        <v>-0.10784178548354384</v>
      </c>
      <c r="T86">
        <f t="shared" si="2"/>
        <v>0.56104377484024348</v>
      </c>
    </row>
    <row r="87" spans="1:20" x14ac:dyDescent="0.35">
      <c r="A87" t="str">
        <f t="shared" si="1"/>
        <v>LA</v>
      </c>
      <c r="B87">
        <f>100*(LN(B19)-LN(Results_2025_01!B19))</f>
        <v>-7.9539816036083621</v>
      </c>
      <c r="C87">
        <f>100*(LN(C19)-LN(Results_2025_01!C19))</f>
        <v>1.7010197519670811</v>
      </c>
      <c r="D87">
        <f>100*(LN(D19)-LN(Results_2025_01!D19))</f>
        <v>-5.5520076385629835</v>
      </c>
      <c r="E87">
        <f>100*(LN(E19)-LN(Results_2025_01!E19))</f>
        <v>1.8692133012152112</v>
      </c>
      <c r="F87">
        <f>100*(LN(F19)-LN(Results_2025_01!F19))</f>
        <v>0.66889881507972149</v>
      </c>
      <c r="G87">
        <f>100*(LN(G19)-LN(Results_2025_01!G19))</f>
        <v>0</v>
      </c>
      <c r="H87">
        <f>100*(LN(H19)-LN(Results_2025_01!H19))</f>
        <v>1.0032657441493953</v>
      </c>
      <c r="I87">
        <f>100*(LN(I19)-LN(Results_2025_01!I19))</f>
        <v>-0.5871414323022961</v>
      </c>
      <c r="J87">
        <f>100*(LN(J19)-LN(Results_2025_01!J19))</f>
        <v>2.6278884463840413</v>
      </c>
      <c r="K87">
        <f>100*(LN(K19)-LN(Results_2025_01!K19))</f>
        <v>2.7779564107076382</v>
      </c>
      <c r="L87">
        <f>100*(LN(L19)-LN(Results_2025_01!L19))</f>
        <v>-1.3317862332149488</v>
      </c>
      <c r="M87">
        <f>100*(LN(M19)-LN(Results_2025_01!M19))</f>
        <v>-2.0741484306816105</v>
      </c>
      <c r="N87">
        <f>100*(LN(N19)-LN(Results_2025_01!N19))</f>
        <v>-8.7221985468666219E-2</v>
      </c>
      <c r="O87">
        <f>100*(LN(O19)-LN(Results_2025_01!O19))</f>
        <v>0.4158010148662683</v>
      </c>
      <c r="P87">
        <f>100*(LN(P19)-LN(Results_2025_01!P19))</f>
        <v>1.1560292719448029E-2</v>
      </c>
      <c r="Q87">
        <f>100*(LN(Q19)-LN(Results_2025_01!Q19))</f>
        <v>5.2096901412745922E-2</v>
      </c>
      <c r="R87">
        <f>100*(LN(R19)-LN(Results_2025_01!R19))</f>
        <v>0.22083188952279897</v>
      </c>
      <c r="S87">
        <f>100*(Results_2025_01!S19/Results_2025_01!R19)*(LN(S19)-LN(Results_2025_01!S19))</f>
        <v>-0.16225412246905516</v>
      </c>
      <c r="T87">
        <f t="shared" si="2"/>
        <v>0.3830860119918541</v>
      </c>
    </row>
    <row r="88" spans="1:20" x14ac:dyDescent="0.35">
      <c r="A88" t="str">
        <f t="shared" si="1"/>
        <v>ME</v>
      </c>
      <c r="B88">
        <f>100*(LN(B20)-LN(Results_2025_01!B20))</f>
        <v>0.86580627431143142</v>
      </c>
      <c r="C88">
        <f>100*(LN(C20)-LN(Results_2025_01!C20))</f>
        <v>0</v>
      </c>
      <c r="D88">
        <f>100*(LN(D20)-LN(Results_2025_01!D20))</f>
        <v>0.20100509280247536</v>
      </c>
      <c r="E88">
        <f>100*(LN(E20)-LN(Results_2025_01!E20))</f>
        <v>3.3336420267591649</v>
      </c>
      <c r="F88">
        <f>100*(LN(F20)-LN(Results_2025_01!F20))</f>
        <v>2.3392879574705816</v>
      </c>
      <c r="G88">
        <f>100*(LN(G20)-LN(Results_2025_01!G20))</f>
        <v>0.11997601919038203</v>
      </c>
      <c r="H88">
        <f>100*(LN(H20)-LN(Results_2025_01!H20))</f>
        <v>2.9108084158069758</v>
      </c>
      <c r="I88">
        <f>100*(LN(I20)-LN(Results_2025_01!I20))</f>
        <v>0</v>
      </c>
      <c r="J88">
        <f>100*(LN(J20)-LN(Results_2025_01!J20))</f>
        <v>4.0005334613699262</v>
      </c>
      <c r="K88">
        <f>100*(LN(K20)-LN(Results_2025_01!K20))</f>
        <v>3.7919234862293649</v>
      </c>
      <c r="L88">
        <f>100*(LN(L20)-LN(Results_2025_01!L20))</f>
        <v>0</v>
      </c>
      <c r="M88">
        <f>100*(LN(M20)-LN(Results_2025_01!M20))</f>
        <v>-2.5253867321204382</v>
      </c>
      <c r="N88">
        <f>100*(LN(N20)-LN(Results_2025_01!N20))</f>
        <v>-1.5504186535965303</v>
      </c>
      <c r="O88">
        <f>100*(LN(O20)-LN(Results_2025_01!O20))</f>
        <v>0.88889474172457739</v>
      </c>
      <c r="P88">
        <f>100*(LN(P20)-LN(Results_2025_01!P20))</f>
        <v>4.8706834531664356E-2</v>
      </c>
      <c r="Q88">
        <f>100*(LN(Q20)-LN(Results_2025_01!Q20))</f>
        <v>2.7451787970100838E-2</v>
      </c>
      <c r="R88">
        <f>100*(LN(R20)-LN(Results_2025_01!R20))</f>
        <v>0.64171343206336218</v>
      </c>
      <c r="S88">
        <f>100*(Results_2025_01!S20/Results_2025_01!R20)*(LN(S20)-LN(Results_2025_01!S20))</f>
        <v>2.384073647130755E-2</v>
      </c>
      <c r="T88">
        <f t="shared" si="2"/>
        <v>0.6178726955920546</v>
      </c>
    </row>
    <row r="89" spans="1:20" x14ac:dyDescent="0.35">
      <c r="A89" t="str">
        <f t="shared" si="1"/>
        <v>MD</v>
      </c>
      <c r="B89">
        <f>100*(LN(B21)-LN(Results_2025_01!B21))</f>
        <v>0.76336248550710195</v>
      </c>
      <c r="C89">
        <f>100*(LN(C21)-LN(Results_2025_01!C21))</f>
        <v>0</v>
      </c>
      <c r="D89">
        <f>100*(LN(D21)-LN(Results_2025_01!D21))</f>
        <v>-1.1444083161382679</v>
      </c>
      <c r="E89">
        <f>100*(LN(E21)-LN(Results_2025_01!E21))</f>
        <v>2.7779564107076382</v>
      </c>
      <c r="F89">
        <f>100*(LN(F21)-LN(Results_2025_01!F21))</f>
        <v>1.7094433359298833</v>
      </c>
      <c r="G89">
        <f>100*(LN(G21)-LN(Results_2025_01!G21))</f>
        <v>-1.3772214621226908</v>
      </c>
      <c r="H89">
        <f>100*(LN(H21)-LN(Results_2025_01!H21))</f>
        <v>2.905773447954374</v>
      </c>
      <c r="I89">
        <f>100*(LN(I21)-LN(Results_2025_01!I21))</f>
        <v>-0.77324305255697112</v>
      </c>
      <c r="J89">
        <f>100*(LN(J21)-LN(Results_2025_01!J21))</f>
        <v>2.4692612590371255</v>
      </c>
      <c r="K89">
        <f>100*(LN(K21)-LN(Results_2025_01!K21))</f>
        <v>0</v>
      </c>
      <c r="L89">
        <f>100*(LN(L21)-LN(Results_2025_01!L21))</f>
        <v>-3.8823441082902477</v>
      </c>
      <c r="M89">
        <f>100*(LN(M21)-LN(Results_2025_01!M21))</f>
        <v>-0.82110265793602366</v>
      </c>
      <c r="N89">
        <f>100*(LN(N21)-LN(Results_2025_01!N21))</f>
        <v>-8.4133677162013143</v>
      </c>
      <c r="O89">
        <f>100*(LN(O21)-LN(Results_2025_01!O21))</f>
        <v>-0.84567100182244559</v>
      </c>
      <c r="P89">
        <f>100*(LN(P21)-LN(Results_2025_01!P21))</f>
        <v>-0.21838020546178782</v>
      </c>
      <c r="Q89">
        <f>100*(LN(Q21)-LN(Results_2025_01!Q21))</f>
        <v>-0.15866682796525922</v>
      </c>
      <c r="R89">
        <f>100*(LN(R21)-LN(Results_2025_01!R21))</f>
        <v>-0.16702981370588788</v>
      </c>
      <c r="S89">
        <f>100*(Results_2025_01!S21/Results_2025_01!R21)*(LN(S21)-LN(Results_2025_01!S21))</f>
        <v>-0.5894817458527164</v>
      </c>
      <c r="T89">
        <f t="shared" si="2"/>
        <v>0.42245193214682852</v>
      </c>
    </row>
    <row r="90" spans="1:20" x14ac:dyDescent="0.35">
      <c r="A90" t="str">
        <f t="shared" si="1"/>
        <v>MA</v>
      </c>
      <c r="B90">
        <f>100*(LN(B22)-LN(Results_2025_01!B22))</f>
        <v>-0.75472056353831363</v>
      </c>
      <c r="C90">
        <f>100*(LN(C22)-LN(Results_2025_01!C22))</f>
        <v>1.2903404835908461</v>
      </c>
      <c r="D90">
        <f>100*(LN(D22)-LN(Results_2025_01!D22))</f>
        <v>-1.3781441203008171</v>
      </c>
      <c r="E90">
        <f>100*(LN(E22)-LN(Results_2025_01!E22))</f>
        <v>2.8768070176441896</v>
      </c>
      <c r="F90">
        <f>100*(LN(F22)-LN(Results_2025_01!F22))</f>
        <v>0</v>
      </c>
      <c r="G90">
        <f>100*(LN(G22)-LN(Results_2025_01!G22))</f>
        <v>-0.5403332328052457</v>
      </c>
      <c r="H90">
        <f>100*(LN(H22)-LN(Results_2025_01!H22))</f>
        <v>2.8256168450392138</v>
      </c>
      <c r="I90">
        <f>100*(LN(I22)-LN(Results_2025_01!I22))</f>
        <v>-0.794582353013773</v>
      </c>
      <c r="J90">
        <f>100*(LN(J22)-LN(Results_2025_01!J22))</f>
        <v>2.3770219333911768</v>
      </c>
      <c r="K90">
        <f>100*(LN(K22)-LN(Results_2025_01!K22))</f>
        <v>2.2921012621704762</v>
      </c>
      <c r="L90">
        <f>100*(LN(L22)-LN(Results_2025_01!L22))</f>
        <v>-3.3006296468169438</v>
      </c>
      <c r="M90">
        <f>100*(LN(M22)-LN(Results_2025_01!M22))</f>
        <v>-0.9896171807731946</v>
      </c>
      <c r="N90">
        <f>100*(LN(N22)-LN(Results_2025_01!N22))</f>
        <v>-1.4316636799557969</v>
      </c>
      <c r="O90">
        <f>100*(LN(O22)-LN(Results_2025_01!O22))</f>
        <v>-1.6183499048890937</v>
      </c>
      <c r="P90">
        <f>100*(LN(P22)-LN(Results_2025_01!P22))</f>
        <v>-0.29702598972809469</v>
      </c>
      <c r="Q90">
        <f>100*(LN(Q22)-LN(Results_2025_01!Q22))</f>
        <v>-0.16416603541884456</v>
      </c>
      <c r="R90">
        <f>100*(LN(R22)-LN(Results_2025_01!R22))</f>
        <v>-0.1280252956691541</v>
      </c>
      <c r="S90">
        <f>100*(Results_2025_01!S22/Results_2025_01!R22)*(LN(S22)-LN(Results_2025_01!S22))</f>
        <v>-0.48299573720788919</v>
      </c>
      <c r="T90">
        <f t="shared" si="2"/>
        <v>0.35497044153873508</v>
      </c>
    </row>
    <row r="91" spans="1:20" x14ac:dyDescent="0.35">
      <c r="A91" t="str">
        <f t="shared" si="1"/>
        <v>MI</v>
      </c>
      <c r="B91">
        <f>100*(LN(B23)-LN(Results_2025_01!B23))</f>
        <v>0.98040000966204133</v>
      </c>
      <c r="C91">
        <f>100*(LN(C23)-LN(Results_2025_01!C23))</f>
        <v>-0.22271724128231085</v>
      </c>
      <c r="D91">
        <f>100*(LN(D23)-LN(Results_2025_01!D23))</f>
        <v>-0.270911103720195</v>
      </c>
      <c r="E91">
        <f>100*(LN(E23)-LN(Results_2025_01!E23))</f>
        <v>3.021377859649732</v>
      </c>
      <c r="F91">
        <f>100*(LN(F23)-LN(Results_2025_01!F23))</f>
        <v>1.3072081567353067</v>
      </c>
      <c r="G91">
        <f>100*(LN(G23)-LN(Results_2025_01!G23))</f>
        <v>-0.92593254127972813</v>
      </c>
      <c r="H91">
        <f>100*(LN(H23)-LN(Results_2025_01!H23))</f>
        <v>1.584026450921705</v>
      </c>
      <c r="I91">
        <f>100*(LN(I23)-LN(Results_2025_01!I23))</f>
        <v>-1.2961748914291249</v>
      </c>
      <c r="J91">
        <f>100*(LN(J23)-LN(Results_2025_01!J23))</f>
        <v>2.3905520853553242</v>
      </c>
      <c r="K91">
        <f>100*(LN(K23)-LN(Results_2025_01!K23))</f>
        <v>1.8818071853813123</v>
      </c>
      <c r="L91">
        <f>100*(LN(L23)-LN(Results_2025_01!L23))</f>
        <v>-1.613081152142648</v>
      </c>
      <c r="M91">
        <f>100*(LN(M23)-LN(Results_2025_01!M23))</f>
        <v>-2.8871520862912448</v>
      </c>
      <c r="N91">
        <f>100*(LN(N23)-LN(Results_2025_01!N23))</f>
        <v>-2.1648909811818662</v>
      </c>
      <c r="O91">
        <f>100*(LN(O23)-LN(Results_2025_01!O23))</f>
        <v>-0.18253731870991885</v>
      </c>
      <c r="P91">
        <f>100*(LN(P23)-LN(Results_2025_01!P23))</f>
        <v>-0.11164409421304811</v>
      </c>
      <c r="Q91">
        <f>100*(LN(Q23)-LN(Results_2025_01!Q23))</f>
        <v>0</v>
      </c>
      <c r="R91">
        <f>100*(LN(R23)-LN(Results_2025_01!R23))</f>
        <v>0.20970309203738324</v>
      </c>
      <c r="S91">
        <f>100*(Results_2025_01!S23/Results_2025_01!R23)*(LN(S23)-LN(Results_2025_01!S23))</f>
        <v>-0.26132739351235157</v>
      </c>
      <c r="T91">
        <f t="shared" si="2"/>
        <v>0.47103048554973481</v>
      </c>
    </row>
    <row r="92" spans="1:20" x14ac:dyDescent="0.35">
      <c r="A92" t="str">
        <f t="shared" si="1"/>
        <v>MN</v>
      </c>
      <c r="B92">
        <f>100*(LN(B24)-LN(Results_2025_01!B24))</f>
        <v>1.1753037682781908</v>
      </c>
      <c r="C92">
        <f>100*(LN(C24)-LN(Results_2025_01!C24))</f>
        <v>0.40899852515252633</v>
      </c>
      <c r="D92">
        <f>100*(LN(D24)-LN(Results_2025_01!D24))</f>
        <v>-0.42568350906844188</v>
      </c>
      <c r="E92">
        <f>100*(LN(E24)-LN(Results_2025_01!E24))</f>
        <v>2.8675799976666028</v>
      </c>
      <c r="F92">
        <f>100*(LN(F24)-LN(Results_2025_01!F24))</f>
        <v>1.503787736454143</v>
      </c>
      <c r="G92">
        <f>100*(LN(G24)-LN(Results_2025_01!G24))</f>
        <v>-0.40588589461627578</v>
      </c>
      <c r="H92">
        <f>100*(LN(H24)-LN(Results_2025_01!H24))</f>
        <v>1.5961383090207448</v>
      </c>
      <c r="I92">
        <f>100*(LN(I24)-LN(Results_2025_01!I24))</f>
        <v>-0.62208598751034572</v>
      </c>
      <c r="J92">
        <f>100*(LN(J24)-LN(Results_2025_01!J24))</f>
        <v>2.4332100659529843</v>
      </c>
      <c r="K92">
        <f>100*(LN(K24)-LN(Results_2025_01!K24))</f>
        <v>3.2605140742946404</v>
      </c>
      <c r="L92">
        <f>100*(LN(L24)-LN(Results_2025_01!L24))</f>
        <v>-2.10830015630048</v>
      </c>
      <c r="M92">
        <f>100*(LN(M24)-LN(Results_2025_01!M24))</f>
        <v>-2.0582151825715655</v>
      </c>
      <c r="N92">
        <f>100*(LN(N24)-LN(Results_2025_01!N24))</f>
        <v>-2.2706746626134588</v>
      </c>
      <c r="O92">
        <f>100*(LN(O24)-LN(Results_2025_01!O24))</f>
        <v>-0.73234852165384723</v>
      </c>
      <c r="P92">
        <f>100*(LN(P24)-LN(Results_2025_01!P24))</f>
        <v>-0.13387143844534322</v>
      </c>
      <c r="Q92">
        <f>100*(LN(Q24)-LN(Results_2025_01!Q24))</f>
        <v>3.8589552357670698E-2</v>
      </c>
      <c r="R92">
        <f>100*(LN(R24)-LN(Results_2025_01!R24))</f>
        <v>0.36580022709902238</v>
      </c>
      <c r="S92">
        <f>100*(Results_2025_01!S24/Results_2025_01!R24)*(LN(S24)-LN(Results_2025_01!S24))</f>
        <v>-8.8497526687641465E-2</v>
      </c>
      <c r="T92">
        <f t="shared" si="2"/>
        <v>0.45429775378666382</v>
      </c>
    </row>
    <row r="93" spans="1:20" x14ac:dyDescent="0.35">
      <c r="A93" t="str">
        <f t="shared" si="1"/>
        <v>MS</v>
      </c>
      <c r="B93">
        <f>100*(LN(B25)-LN(Results_2025_01!B25))</f>
        <v>1.2285166794578473</v>
      </c>
      <c r="C93">
        <f>100*(LN(C25)-LN(Results_2025_01!C25))</f>
        <v>1.6505577440231178</v>
      </c>
      <c r="D93">
        <f>100*(LN(D25)-LN(Results_2025_01!D25))</f>
        <v>-0.23529422620267582</v>
      </c>
      <c r="E93">
        <f>100*(LN(E25)-LN(Results_2025_01!E25))</f>
        <v>3.6367644170875124</v>
      </c>
      <c r="F93">
        <f>100*(LN(F25)-LN(Results_2025_01!F25))</f>
        <v>2.1706278581861582</v>
      </c>
      <c r="G93">
        <f>100*(LN(G25)-LN(Results_2025_01!G25))</f>
        <v>0</v>
      </c>
      <c r="H93">
        <f>100*(LN(H25)-LN(Results_2025_01!H25))</f>
        <v>4.7121881436991586</v>
      </c>
      <c r="I93">
        <f>100*(LN(I25)-LN(Results_2025_01!I25))</f>
        <v>-1.3619906715270247</v>
      </c>
      <c r="J93">
        <f>100*(LN(J25)-LN(Results_2025_01!J25))</f>
        <v>3.922071315328246</v>
      </c>
      <c r="K93">
        <f>100*(LN(K25)-LN(Results_2025_01!K25))</f>
        <v>3.1692793353000681</v>
      </c>
      <c r="L93">
        <f>100*(LN(L25)-LN(Results_2025_01!L25))</f>
        <v>-0.26121042279250162</v>
      </c>
      <c r="M93">
        <f>100*(LN(M25)-LN(Results_2025_01!M25))</f>
        <v>-1.1447385840350321</v>
      </c>
      <c r="N93">
        <f>100*(LN(N25)-LN(Results_2025_01!N25))</f>
        <v>-1.3942905969013708</v>
      </c>
      <c r="O93">
        <f>100*(LN(O25)-LN(Results_2025_01!O25))</f>
        <v>0.14461318499989773</v>
      </c>
      <c r="P93">
        <f>100*(LN(P25)-LN(Results_2025_01!P25))</f>
        <v>0.14240553800721756</v>
      </c>
      <c r="Q93">
        <f>100*(LN(Q25)-LN(Results_2025_01!Q25))</f>
        <v>0.25100521570173839</v>
      </c>
      <c r="R93">
        <f>100*(LN(R25)-LN(Results_2025_01!R25))</f>
        <v>1.1425825851992144</v>
      </c>
      <c r="S93">
        <f>100*(Results_2025_01!S25/Results_2025_01!R25)*(LN(S25)-LN(Results_2025_01!S25))</f>
        <v>0.55408373068138661</v>
      </c>
      <c r="T93">
        <f t="shared" si="2"/>
        <v>0.5884988545178278</v>
      </c>
    </row>
    <row r="94" spans="1:20" x14ac:dyDescent="0.35">
      <c r="A94" t="str">
        <f t="shared" si="1"/>
        <v>MO</v>
      </c>
      <c r="B94">
        <f>100*(LN(B26)-LN(Results_2025_01!B26))</f>
        <v>1.0810916104215806</v>
      </c>
      <c r="C94">
        <f>100*(LN(C26)-LN(Results_2025_01!C26))</f>
        <v>-0.38240964384037568</v>
      </c>
      <c r="D94">
        <f>100*(LN(D26)-LN(Results_2025_01!D26))</f>
        <v>-5.9880241310317217E-2</v>
      </c>
      <c r="E94">
        <f>100*(LN(E26)-LN(Results_2025_01!E26))</f>
        <v>3.090753746307584</v>
      </c>
      <c r="F94">
        <f>100*(LN(F26)-LN(Results_2025_01!F26))</f>
        <v>1.6807118316380709</v>
      </c>
      <c r="G94">
        <f>100*(LN(G26)-LN(Results_2025_01!G26))</f>
        <v>0.24183808642810334</v>
      </c>
      <c r="H94">
        <f>100*(LN(H26)-LN(Results_2025_01!H26))</f>
        <v>2.0270964373619194</v>
      </c>
      <c r="I94">
        <f>100*(LN(I26)-LN(Results_2025_01!I26))</f>
        <v>-0.42330053084498331</v>
      </c>
      <c r="J94">
        <f>100*(LN(J26)-LN(Results_2025_01!J26))</f>
        <v>2.9691789807401392</v>
      </c>
      <c r="K94">
        <f>100*(LN(K26)-LN(Results_2025_01!K26))</f>
        <v>2.7574174574004573</v>
      </c>
      <c r="L94">
        <f>100*(LN(L26)-LN(Results_2025_01!L26))</f>
        <v>-0.45248945982905298</v>
      </c>
      <c r="M94">
        <f>100*(LN(M26)-LN(Results_2025_01!M26))</f>
        <v>-0.3359465645578652</v>
      </c>
      <c r="N94">
        <f>100*(LN(N26)-LN(Results_2025_01!N26))</f>
        <v>-1.8747759336768866</v>
      </c>
      <c r="O94">
        <f>100*(LN(O26)-LN(Results_2025_01!O26))</f>
        <v>0</v>
      </c>
      <c r="P94">
        <f>100*(LN(P26)-LN(Results_2025_01!P26))</f>
        <v>-0.10049819231277013</v>
      </c>
      <c r="Q94">
        <f>100*(LN(Q26)-LN(Results_2025_01!Q26))</f>
        <v>4.0696590526678733E-2</v>
      </c>
      <c r="R94">
        <f>100*(LN(R26)-LN(Results_2025_01!R26))</f>
        <v>0.33136566852665084</v>
      </c>
      <c r="S94">
        <f>100*(Results_2025_01!S26/Results_2025_01!R26)*(LN(S26)-LN(Results_2025_01!S26))</f>
        <v>-0.17312005060721769</v>
      </c>
      <c r="T94">
        <f t="shared" si="2"/>
        <v>0.50448571913386853</v>
      </c>
    </row>
    <row r="95" spans="1:20" x14ac:dyDescent="0.35">
      <c r="A95" t="str">
        <f t="shared" si="1"/>
        <v>MT</v>
      </c>
      <c r="B95">
        <f>100*(LN(B27)-LN(Results_2025_01!B27))</f>
        <v>1.652930195121094</v>
      </c>
      <c r="C95">
        <f>100*(LN(C27)-LN(Results_2025_01!C27))</f>
        <v>0.32188868994715847</v>
      </c>
      <c r="D95">
        <f>100*(LN(D27)-LN(Results_2025_01!D27))</f>
        <v>0</v>
      </c>
      <c r="E95">
        <f>100*(LN(E27)-LN(Results_2025_01!E27))</f>
        <v>11.778303565638382</v>
      </c>
      <c r="F95">
        <f>100*(LN(F27)-LN(Results_2025_01!F27))</f>
        <v>3.8221212820197081</v>
      </c>
      <c r="G95">
        <f>100*(LN(G27)-LN(Results_2025_01!G27))</f>
        <v>0</v>
      </c>
      <c r="H95">
        <f>100*(LN(H27)-LN(Results_2025_01!H27))</f>
        <v>1.7011345826535518</v>
      </c>
      <c r="I95">
        <f>100*(LN(I27)-LN(Results_2025_01!I27))</f>
        <v>-3.5718082602079093</v>
      </c>
      <c r="J95">
        <f>100*(LN(J27)-LN(Results_2025_01!J27))</f>
        <v>1.8018505502679361</v>
      </c>
      <c r="K95">
        <f>100*(LN(K27)-LN(Results_2025_01!K27))</f>
        <v>5.0430853626890482</v>
      </c>
      <c r="L95">
        <f>100*(LN(L27)-LN(Results_2025_01!L27))</f>
        <v>-4.08219945202557</v>
      </c>
      <c r="M95">
        <f>100*(LN(M27)-LN(Results_2025_01!M27))</f>
        <v>0</v>
      </c>
      <c r="N95">
        <f>100*(LN(N27)-LN(Results_2025_01!N27))</f>
        <v>-8.7011376989629241</v>
      </c>
      <c r="O95">
        <f>100*(LN(O27)-LN(Results_2025_01!O27))</f>
        <v>0</v>
      </c>
      <c r="P95">
        <f>100*(LN(P27)-LN(Results_2025_01!P27))</f>
        <v>6.7136625549579776E-2</v>
      </c>
      <c r="Q95">
        <f>100*(LN(Q27)-LN(Results_2025_01!Q27))</f>
        <v>0.13209459892671305</v>
      </c>
      <c r="R95">
        <f>100*(LN(R27)-LN(Results_2025_01!R27))</f>
        <v>0.80000426670761016</v>
      </c>
      <c r="S95">
        <f>100*(Results_2025_01!S27/Results_2025_01!R27)*(LN(S27)-LN(Results_2025_01!S27))</f>
        <v>0.25784209484299908</v>
      </c>
      <c r="T95">
        <f t="shared" si="2"/>
        <v>0.54216217186461102</v>
      </c>
    </row>
    <row r="96" spans="1:20" x14ac:dyDescent="0.35">
      <c r="A96" t="str">
        <f t="shared" si="1"/>
        <v>NE</v>
      </c>
      <c r="B96">
        <f>100*(LN(B28)-LN(Results_2025_01!B28))</f>
        <v>1.3982250906749982</v>
      </c>
      <c r="C96">
        <f>100*(LN(C28)-LN(Results_2025_01!C28))</f>
        <v>0</v>
      </c>
      <c r="D96">
        <f>100*(LN(D28)-LN(Results_2025_01!D28))</f>
        <v>-0.60756883942563178</v>
      </c>
      <c r="E96">
        <f>100*(LN(E28)-LN(Results_2025_01!E28))</f>
        <v>1.6807118316382486</v>
      </c>
      <c r="F96">
        <f>100*(LN(F28)-LN(Results_2025_01!F28))</f>
        <v>2.7398974188113101</v>
      </c>
      <c r="G96">
        <f>100*(LN(G28)-LN(Results_2025_01!G28))</f>
        <v>-0.82988028146946391</v>
      </c>
      <c r="H96">
        <f>100*(LN(H28)-LN(Results_2025_01!H28))</f>
        <v>2.247285585205816</v>
      </c>
      <c r="I96">
        <f>100*(LN(I28)-LN(Results_2025_01!I28))</f>
        <v>5.0774309290879671E-2</v>
      </c>
      <c r="J96">
        <f>100*(LN(J28)-LN(Results_2025_01!J28))</f>
        <v>1.8868484304382704</v>
      </c>
      <c r="K96">
        <f>100*(LN(K28)-LN(Results_2025_01!K28))</f>
        <v>3.0866647980525741</v>
      </c>
      <c r="L96">
        <f>100*(LN(L28)-LN(Results_2025_01!L28))</f>
        <v>-0.86780990087564902</v>
      </c>
      <c r="M96">
        <f>100*(LN(M28)-LN(Results_2025_01!M28))</f>
        <v>-0.81900539700434649</v>
      </c>
      <c r="N96">
        <f>100*(LN(N28)-LN(Results_2025_01!N28))</f>
        <v>-1.1194146743152444</v>
      </c>
      <c r="O96">
        <f>100*(LN(O28)-LN(Results_2025_01!O28))</f>
        <v>0.50505157860687433</v>
      </c>
      <c r="P96">
        <f>100*(LN(P28)-LN(Results_2025_01!P28))</f>
        <v>7.9640027120575496E-3</v>
      </c>
      <c r="Q96">
        <f>100*(LN(Q28)-LN(Results_2025_01!Q28))</f>
        <v>0.11190853862235173</v>
      </c>
      <c r="R96">
        <f>100*(LN(R28)-LN(Results_2025_01!R28))</f>
        <v>0.58128912674462185</v>
      </c>
      <c r="S96">
        <f>100*(Results_2025_01!S28/Results_2025_01!R28)*(LN(S28)-LN(Results_2025_01!S28))</f>
        <v>0.12396167334455292</v>
      </c>
      <c r="T96">
        <f t="shared" si="2"/>
        <v>0.45732745340006892</v>
      </c>
    </row>
    <row r="97" spans="1:20" x14ac:dyDescent="0.35">
      <c r="A97" t="str">
        <f t="shared" si="1"/>
        <v>NV</v>
      </c>
      <c r="B97">
        <f>100*(LN(B29)-LN(Results_2025_01!B29))</f>
        <v>-1.6529301951209163</v>
      </c>
      <c r="C97">
        <f>100*(LN(C29)-LN(Results_2025_01!C29))</f>
        <v>-0.18178518003661992</v>
      </c>
      <c r="D97">
        <f>100*(LN(D29)-LN(Results_2025_01!D29))</f>
        <v>-2.1053409197833162</v>
      </c>
      <c r="E97">
        <f>100*(LN(E29)-LN(Results_2025_01!E29))</f>
        <v>2.7398974188113101</v>
      </c>
      <c r="F97">
        <f>100*(LN(F29)-LN(Results_2025_01!F29))</f>
        <v>3.2789822822989478</v>
      </c>
      <c r="G97">
        <f>100*(LN(G29)-LN(Results_2025_01!G29))</f>
        <v>0</v>
      </c>
      <c r="H97">
        <f>100*(LN(H29)-LN(Results_2025_01!H29))</f>
        <v>0.82304991365145241</v>
      </c>
      <c r="I97">
        <f>100*(LN(I29)-LN(Results_2025_01!I29))</f>
        <v>-0.79681696491764598</v>
      </c>
      <c r="J97">
        <f>100*(LN(J29)-LN(Results_2025_01!J29))</f>
        <v>3.1252543504106001</v>
      </c>
      <c r="K97">
        <f>100*(LN(K29)-LN(Results_2025_01!K29))</f>
        <v>-2.1053409197833162</v>
      </c>
      <c r="L97">
        <f>100*(LN(L29)-LN(Results_2025_01!L29))</f>
        <v>-3.5091319811270338</v>
      </c>
      <c r="M97">
        <f>100*(LN(M29)-LN(Results_2025_01!M29))</f>
        <v>-8.1345639453953567</v>
      </c>
      <c r="N97">
        <f>100*(LN(N29)-LN(Results_2025_01!N29))</f>
        <v>-3.7740327982845656</v>
      </c>
      <c r="O97">
        <f>100*(LN(O29)-LN(Results_2025_01!O29))</f>
        <v>-0.45172295898190384</v>
      </c>
      <c r="P97">
        <f>100*(LN(P29)-LN(Results_2025_01!P29))</f>
        <v>-0.17249494633055917</v>
      </c>
      <c r="Q97">
        <f>100*(LN(Q29)-LN(Results_2025_01!Q29))</f>
        <v>-0.12754764836016008</v>
      </c>
      <c r="R97">
        <f>100*(LN(R29)-LN(Results_2025_01!R29))</f>
        <v>-3.9678603833692705E-2</v>
      </c>
      <c r="S97">
        <f>100*(Results_2025_01!S29/Results_2025_01!R29)*(LN(S29)-LN(Results_2025_01!S29))</f>
        <v>-0.51705687900195785</v>
      </c>
      <c r="T97">
        <f t="shared" si="2"/>
        <v>0.47737827516826514</v>
      </c>
    </row>
    <row r="98" spans="1:20" x14ac:dyDescent="0.35">
      <c r="A98" t="str">
        <f t="shared" si="1"/>
        <v>NH</v>
      </c>
      <c r="B98">
        <f>100*(LN(B30)-LN(Results_2025_01!B30))</f>
        <v>-1.9802627296179764</v>
      </c>
      <c r="C98">
        <f>100*(LN(C30)-LN(Results_2025_01!C30))</f>
        <v>0</v>
      </c>
      <c r="D98">
        <f>100*(LN(D30)-LN(Results_2025_01!D30))</f>
        <v>-1.2793351459908564</v>
      </c>
      <c r="E98">
        <f>100*(LN(E30)-LN(Results_2025_01!E30))</f>
        <v>2.9852963149680889</v>
      </c>
      <c r="F98">
        <f>100*(LN(F30)-LN(Results_2025_01!F30))</f>
        <v>0</v>
      </c>
      <c r="G98">
        <f>100*(LN(G30)-LN(Results_2025_01!G30))</f>
        <v>-0.37523496185496441</v>
      </c>
      <c r="H98">
        <f>100*(LN(H30)-LN(Results_2025_01!H30))</f>
        <v>2.6752185471433876</v>
      </c>
      <c r="I98">
        <f>100*(LN(I30)-LN(Results_2025_01!I30))</f>
        <v>-0.58997221271894773</v>
      </c>
      <c r="J98">
        <f>100*(LN(J30)-LN(Results_2025_01!J30))</f>
        <v>3.9220713153280684</v>
      </c>
      <c r="K98">
        <f>100*(LN(K30)-LN(Results_2025_01!K30))</f>
        <v>4.1473248206575164</v>
      </c>
      <c r="L98">
        <f>100*(LN(L30)-LN(Results_2025_01!L30))</f>
        <v>-1.3047715392474402</v>
      </c>
      <c r="M98">
        <f>100*(LN(M30)-LN(Results_2025_01!M30))</f>
        <v>-1.0267394145179409</v>
      </c>
      <c r="N98">
        <f>100*(LN(N30)-LN(Results_2025_01!N30))</f>
        <v>-1.503787736454143</v>
      </c>
      <c r="O98">
        <f>100*(LN(O30)-LN(Results_2025_01!O30))</f>
        <v>-0.40733253876368281</v>
      </c>
      <c r="P98">
        <f>100*(LN(P30)-LN(Results_2025_01!P30))</f>
        <v>-9.2244850713107951E-2</v>
      </c>
      <c r="Q98">
        <f>100*(LN(Q30)-LN(Results_2025_01!Q30))</f>
        <v>2.6200301453371821E-2</v>
      </c>
      <c r="R98">
        <f>100*(LN(R30)-LN(Results_2025_01!R30))</f>
        <v>0.5339674508503478</v>
      </c>
      <c r="S98">
        <f>100*(Results_2025_01!S30/Results_2025_01!R30)*(LN(S30)-LN(Results_2025_01!S30))</f>
        <v>1.9827495728563769E-2</v>
      </c>
      <c r="T98">
        <f t="shared" si="2"/>
        <v>0.51413995512178401</v>
      </c>
    </row>
    <row r="99" spans="1:20" x14ac:dyDescent="0.35">
      <c r="A99" t="str">
        <f t="shared" si="1"/>
        <v>NJ</v>
      </c>
      <c r="B99">
        <f>100*(LN(B31)-LN(Results_2025_01!B31))</f>
        <v>-1.9934214900818148</v>
      </c>
      <c r="C99">
        <f>100*(LN(C31)-LN(Results_2025_01!C31))</f>
        <v>1.503787736454143</v>
      </c>
      <c r="D99">
        <f>100*(LN(D31)-LN(Results_2025_01!D31))</f>
        <v>-2.8834289775939936</v>
      </c>
      <c r="E99">
        <f>100*(LN(E31)-LN(Results_2025_01!E31))</f>
        <v>2.0489290452472275</v>
      </c>
      <c r="F99">
        <f>100*(LN(F31)-LN(Results_2025_01!F31))</f>
        <v>0</v>
      </c>
      <c r="G99">
        <f>100*(LN(G31)-LN(Results_2025_01!G31))</f>
        <v>-0.70671672230915306</v>
      </c>
      <c r="H99">
        <f>100*(LN(H31)-LN(Results_2025_01!H31))</f>
        <v>4.2018882754099707</v>
      </c>
      <c r="I99">
        <f>100*(LN(I31)-LN(Results_2025_01!I31))</f>
        <v>-1.3517493430995842</v>
      </c>
      <c r="J99">
        <f>100*(LN(J31)-LN(Results_2025_01!J31))</f>
        <v>2.0951612485777815</v>
      </c>
      <c r="K99">
        <f>100*(LN(K31)-LN(Results_2025_01!K31))</f>
        <v>-2.2918314960712394</v>
      </c>
      <c r="L99">
        <f>100*(LN(L31)-LN(Results_2025_01!L31))</f>
        <v>-4.4297298560641352</v>
      </c>
      <c r="M99">
        <f>100*(LN(M31)-LN(Results_2025_01!M31))</f>
        <v>-2.5582790541156086</v>
      </c>
      <c r="N99">
        <f>100*(LN(N31)-LN(Results_2025_01!N31))</f>
        <v>-4.3362118273757133</v>
      </c>
      <c r="O99">
        <f>100*(LN(O31)-LN(Results_2025_01!O31))</f>
        <v>-1.6463330187102443</v>
      </c>
      <c r="P99">
        <f>100*(LN(P31)-LN(Results_2025_01!P31))</f>
        <v>-0.45716869225129741</v>
      </c>
      <c r="Q99">
        <f>100*(LN(Q31)-LN(Results_2025_01!Q31))</f>
        <v>-0.2658874184526816</v>
      </c>
      <c r="R99">
        <f>100*(LN(R31)-LN(Results_2025_01!R31))</f>
        <v>-0.42281054272308438</v>
      </c>
      <c r="S99">
        <f>100*(Results_2025_01!S31/Results_2025_01!R31)*(LN(S31)-LN(Results_2025_01!S31))</f>
        <v>-0.86938826347466802</v>
      </c>
      <c r="T99">
        <f t="shared" si="2"/>
        <v>0.44657772075158364</v>
      </c>
    </row>
    <row r="100" spans="1:20" x14ac:dyDescent="0.35">
      <c r="A100" t="str">
        <f t="shared" si="1"/>
        <v>NM</v>
      </c>
      <c r="B100">
        <f>100*(LN(B32)-LN(Results_2025_01!B32))</f>
        <v>1.456336418789661</v>
      </c>
      <c r="C100">
        <f>100*(LN(C32)-LN(Results_2025_01!C32))</f>
        <v>0.15335074313291841</v>
      </c>
      <c r="D100">
        <f>100*(LN(D32)-LN(Results_2025_01!D32))</f>
        <v>0.37807228399060477</v>
      </c>
      <c r="E100">
        <f>100*(LN(E32)-LN(Results_2025_01!E32))</f>
        <v>5.7158413839950128</v>
      </c>
      <c r="F100">
        <f>100*(LN(F32)-LN(Results_2025_01!F32))</f>
        <v>0</v>
      </c>
      <c r="G100">
        <f>100*(LN(G32)-LN(Results_2025_01!G32))</f>
        <v>0</v>
      </c>
      <c r="H100">
        <f>100*(LN(H32)-LN(Results_2025_01!H32))</f>
        <v>0.80214333845756158</v>
      </c>
      <c r="I100">
        <f>100*(LN(I32)-LN(Results_2025_01!I32))</f>
        <v>0</v>
      </c>
      <c r="J100">
        <f>100*(LN(J32)-LN(Results_2025_01!J32))</f>
        <v>2.1277398447285378</v>
      </c>
      <c r="K100">
        <f>100*(LN(K32)-LN(Results_2025_01!K32))</f>
        <v>2.2858138076051304</v>
      </c>
      <c r="L100">
        <f>100*(LN(L32)-LN(Results_2025_01!L32))</f>
        <v>-1.0471299867294448</v>
      </c>
      <c r="M100">
        <f>100*(LN(M32)-LN(Results_2025_01!M32))</f>
        <v>-1.3800120436838981</v>
      </c>
      <c r="N100">
        <f>100*(LN(N32)-LN(Results_2025_01!N32))</f>
        <v>-0.99503308531669887</v>
      </c>
      <c r="O100">
        <f>100*(LN(O32)-LN(Results_2025_01!O32))</f>
        <v>1.3245226750020933</v>
      </c>
      <c r="P100">
        <f>100*(LN(P32)-LN(Results_2025_01!P32))</f>
        <v>4.4120891957710739E-2</v>
      </c>
      <c r="Q100">
        <f>100*(LN(Q32)-LN(Results_2025_01!Q32))</f>
        <v>7.3556457895485039E-2</v>
      </c>
      <c r="R100">
        <f>100*(LN(R32)-LN(Results_2025_01!R32))</f>
        <v>0.40170779603005968</v>
      </c>
      <c r="S100">
        <f>100*(Results_2025_01!S32/Results_2025_01!R32)*(LN(S32)-LN(Results_2025_01!S32))</f>
        <v>-2.5160404050706058E-2</v>
      </c>
      <c r="T100">
        <f t="shared" si="2"/>
        <v>0.42686820008076576</v>
      </c>
    </row>
    <row r="101" spans="1:20" x14ac:dyDescent="0.35">
      <c r="A101" t="str">
        <f t="shared" si="1"/>
        <v>NY</v>
      </c>
      <c r="B101">
        <f>100*(LN(B33)-LN(Results_2025_01!B33))</f>
        <v>0</v>
      </c>
      <c r="C101">
        <f>100*(LN(C33)-LN(Results_2025_01!C33))</f>
        <v>-0.26143805740712622</v>
      </c>
      <c r="D101">
        <f>100*(LN(D33)-LN(Results_2025_01!D33))</f>
        <v>-1.5815311360171336</v>
      </c>
      <c r="E101">
        <f>100*(LN(E33)-LN(Results_2025_01!E33))</f>
        <v>2.7899517971118115</v>
      </c>
      <c r="F101">
        <f>100*(LN(F33)-LN(Results_2025_01!F33))</f>
        <v>0</v>
      </c>
      <c r="G101">
        <f>100*(LN(G33)-LN(Results_2025_01!G33))</f>
        <v>-0.83251224135860724</v>
      </c>
      <c r="H101">
        <f>100*(LN(H33)-LN(Results_2025_01!H33))</f>
        <v>2.1214702522499351</v>
      </c>
      <c r="I101">
        <f>100*(LN(I33)-LN(Results_2025_01!I33))</f>
        <v>-1.2102166595434838</v>
      </c>
      <c r="J101">
        <f>100*(LN(J33)-LN(Results_2025_01!J33))</f>
        <v>2.0882429360824517</v>
      </c>
      <c r="K101">
        <f>100*(LN(K33)-LN(Results_2025_01!K33))</f>
        <v>-1.3052765050119319</v>
      </c>
      <c r="L101">
        <f>100*(LN(L33)-LN(Results_2025_01!L33))</f>
        <v>-2.2142743980552382</v>
      </c>
      <c r="M101">
        <f>100*(LN(M33)-LN(Results_2025_01!M33))</f>
        <v>-1.1809720785366906</v>
      </c>
      <c r="N101">
        <f>100*(LN(N33)-LN(Results_2025_01!N33))</f>
        <v>-3.4094211342976521</v>
      </c>
      <c r="O101">
        <f>100*(LN(O33)-LN(Results_2025_01!O33))</f>
        <v>-7.1320413771328361</v>
      </c>
      <c r="P101">
        <f>100*(LN(P33)-LN(Results_2025_01!P33))</f>
        <v>-0.44312102548937915</v>
      </c>
      <c r="Q101">
        <f>100*(LN(Q33)-LN(Results_2025_01!Q33))</f>
        <v>-0.3447781576952913</v>
      </c>
      <c r="R101">
        <f>100*(LN(R33)-LN(Results_2025_01!R33))</f>
        <v>-0.60193378249424612</v>
      </c>
      <c r="S101">
        <f>100*(Results_2025_01!S33/Results_2025_01!R33)*(LN(S33)-LN(Results_2025_01!S33))</f>
        <v>-0.91264516379771676</v>
      </c>
      <c r="T101">
        <f t="shared" si="2"/>
        <v>0.31071138130347065</v>
      </c>
    </row>
    <row r="102" spans="1:20" x14ac:dyDescent="0.35">
      <c r="A102" t="str">
        <f t="shared" si="1"/>
        <v>NC</v>
      </c>
      <c r="B102">
        <f>100*(LN(B34)-LN(Results_2025_01!B34))</f>
        <v>0.34149151000697486</v>
      </c>
      <c r="C102">
        <f>100*(LN(C34)-LN(Results_2025_01!C34))</f>
        <v>0.57306747089853616</v>
      </c>
      <c r="D102">
        <f>100*(LN(D34)-LN(Results_2025_01!D34))</f>
        <v>-1.7014197465730518</v>
      </c>
      <c r="E102">
        <f>100*(LN(E34)-LN(Results_2025_01!E34))</f>
        <v>3.0927920875058135</v>
      </c>
      <c r="F102">
        <f>100*(LN(F34)-LN(Results_2025_01!F34))</f>
        <v>1.2480661223609246</v>
      </c>
      <c r="G102">
        <f>100*(LN(G34)-LN(Results_2025_01!G34))</f>
        <v>-1.0774515007810237</v>
      </c>
      <c r="H102">
        <f>100*(LN(H34)-LN(Results_2025_01!H34))</f>
        <v>2.0726130517116914</v>
      </c>
      <c r="I102">
        <f>100*(LN(I34)-LN(Results_2025_01!I34))</f>
        <v>-0.7513061958787759</v>
      </c>
      <c r="J102">
        <f>100*(LN(J34)-LN(Results_2025_01!J34))</f>
        <v>2.9321472305387175</v>
      </c>
      <c r="K102">
        <f>100*(LN(K34)-LN(Results_2025_01!K34))</f>
        <v>2.3693112257289428</v>
      </c>
      <c r="L102">
        <f>100*(LN(L34)-LN(Results_2025_01!L34))</f>
        <v>-1.7461157028598961</v>
      </c>
      <c r="M102">
        <f>100*(LN(M34)-LN(Results_2025_01!M34))</f>
        <v>-1.3365076706815415</v>
      </c>
      <c r="N102">
        <f>100*(LN(N34)-LN(Results_2025_01!N34))</f>
        <v>-2.2687540266794315</v>
      </c>
      <c r="O102">
        <f>100*(LN(O34)-LN(Results_2025_01!O34))</f>
        <v>-0.31633082922155609</v>
      </c>
      <c r="P102">
        <f>100*(LN(P34)-LN(Results_2025_01!P34))</f>
        <v>-0.19259593262601626</v>
      </c>
      <c r="Q102">
        <f>100*(LN(Q34)-LN(Results_2025_01!Q34))</f>
        <v>-1.736020697729046E-2</v>
      </c>
      <c r="R102">
        <f>100*(LN(R34)-LN(Results_2025_01!R34))</f>
        <v>0.30060142876049412</v>
      </c>
      <c r="S102">
        <f>100*(Results_2025_01!S34/Results_2025_01!R34)*(LN(S34)-LN(Results_2025_01!S34))</f>
        <v>-0.19498985930668258</v>
      </c>
      <c r="T102">
        <f t="shared" si="2"/>
        <v>0.49559128806717667</v>
      </c>
    </row>
    <row r="103" spans="1:20" x14ac:dyDescent="0.35">
      <c r="A103" t="str">
        <f t="shared" si="1"/>
        <v>ND</v>
      </c>
      <c r="B103">
        <f>100*(LN(B35)-LN(Results_2025_01!B35))</f>
        <v>1.4350022029807619</v>
      </c>
      <c r="C103">
        <f>100*(LN(C35)-LN(Results_2025_01!C35))</f>
        <v>0.179622840431648</v>
      </c>
      <c r="D103">
        <f>100*(LN(D35)-LN(Results_2025_01!D35))</f>
        <v>-0.3407158321614645</v>
      </c>
      <c r="E103">
        <f>100*(LN(E35)-LN(Results_2025_01!E35))</f>
        <v>0</v>
      </c>
      <c r="F103">
        <f>100*(LN(F35)-LN(Results_2025_01!F35))</f>
        <v>1.6807118316382486</v>
      </c>
      <c r="G103">
        <f>100*(LN(G35)-LN(Results_2025_01!G35))</f>
        <v>-2.9852963149680889</v>
      </c>
      <c r="H103">
        <f>100*(LN(H35)-LN(Results_2025_01!H35))</f>
        <v>1.4815085785141235</v>
      </c>
      <c r="I103">
        <f>100*(LN(I35)-LN(Results_2025_01!I35))</f>
        <v>0</v>
      </c>
      <c r="J103">
        <f>100*(LN(J35)-LN(Results_2025_01!J35))</f>
        <v>2.6668247082161756</v>
      </c>
      <c r="K103">
        <f>100*(LN(K35)-LN(Results_2025_01!K35))</f>
        <v>3.7041271680347876</v>
      </c>
      <c r="L103">
        <f>100*(LN(L35)-LN(Results_2025_01!L35))</f>
        <v>-1.1441772419786389</v>
      </c>
      <c r="M103">
        <f>100*(LN(M35)-LN(Results_2025_01!M35))</f>
        <v>-0.53619431413842733</v>
      </c>
      <c r="N103">
        <f>100*(LN(N35)-LN(Results_2025_01!N35))</f>
        <v>-1.360565205577835</v>
      </c>
      <c r="O103">
        <f>100*(LN(O35)-LN(Results_2025_01!O35))</f>
        <v>0</v>
      </c>
      <c r="P103">
        <f>100*(LN(P35)-LN(Results_2025_01!P35))</f>
        <v>0.16792615197189775</v>
      </c>
      <c r="Q103">
        <f>100*(LN(Q35)-LN(Results_2025_01!Q35))</f>
        <v>0.20335543357639096</v>
      </c>
      <c r="R103">
        <f>100*(LN(R35)-LN(Results_2025_01!R35))</f>
        <v>0.86936070360099649</v>
      </c>
      <c r="S103">
        <f>100*(Results_2025_01!S35/Results_2025_01!R35)*(LN(S35)-LN(Results_2025_01!S35))</f>
        <v>0.53217108229374255</v>
      </c>
      <c r="T103">
        <f t="shared" si="2"/>
        <v>0.33718962130725394</v>
      </c>
    </row>
    <row r="104" spans="1:20" x14ac:dyDescent="0.35">
      <c r="A104" t="str">
        <f t="shared" si="1"/>
        <v>OH</v>
      </c>
      <c r="B104">
        <f>100*(LN(B36)-LN(Results_2025_01!B36))</f>
        <v>0.88035782667610363</v>
      </c>
      <c r="C104">
        <f>100*(LN(C36)-LN(Results_2025_01!C36))</f>
        <v>0.4697601122508388</v>
      </c>
      <c r="D104">
        <f>100*(LN(D36)-LN(Results_2025_01!D36))</f>
        <v>0.18469849677682504</v>
      </c>
      <c r="E104">
        <f>100*(LN(E36)-LN(Results_2025_01!E36))</f>
        <v>3.0459207484708983</v>
      </c>
      <c r="F104">
        <f>100*(LN(F36)-LN(Results_2025_01!F36))</f>
        <v>1.2698583337126479</v>
      </c>
      <c r="G104">
        <f>100*(LN(G36)-LN(Results_2025_01!G36))</f>
        <v>-0.68352966058586873</v>
      </c>
      <c r="H104">
        <f>100*(LN(H36)-LN(Results_2025_01!H36))</f>
        <v>1.7881397118285847</v>
      </c>
      <c r="I104">
        <f>100*(LN(I36)-LN(Results_2025_01!I36))</f>
        <v>-0.9339627596133937</v>
      </c>
      <c r="J104">
        <f>100*(LN(J36)-LN(Results_2025_01!J36))</f>
        <v>2.8855456832555859</v>
      </c>
      <c r="K104">
        <f>100*(LN(K36)-LN(Results_2025_01!K36))</f>
        <v>2.6764707933599752</v>
      </c>
      <c r="L104">
        <f>100*(LN(L36)-LN(Results_2025_01!L36))</f>
        <v>-1.8321694037737757</v>
      </c>
      <c r="M104">
        <f>100*(LN(M36)-LN(Results_2025_01!M36))</f>
        <v>-1.0759518286446834</v>
      </c>
      <c r="N104">
        <f>100*(LN(N36)-LN(Results_2025_01!N36))</f>
        <v>-2.7702602549336319</v>
      </c>
      <c r="O104">
        <f>100*(LN(O36)-LN(Results_2025_01!O36))</f>
        <v>-0.4509590505975325</v>
      </c>
      <c r="P104">
        <f>100*(LN(P36)-LN(Results_2025_01!P36))</f>
        <v>-0.15854628603166887</v>
      </c>
      <c r="Q104">
        <f>100*(LN(Q36)-LN(Results_2025_01!Q36))</f>
        <v>5.7907340683982511E-2</v>
      </c>
      <c r="R104">
        <f>100*(LN(R36)-LN(Results_2025_01!R36))</f>
        <v>0.43123892167029609</v>
      </c>
      <c r="S104">
        <f>100*(Results_2025_01!S36/Results_2025_01!R36)*(LN(S36)-LN(Results_2025_01!S36))</f>
        <v>-4.1607934198436412E-2</v>
      </c>
      <c r="T104">
        <f t="shared" si="2"/>
        <v>0.47284685586873249</v>
      </c>
    </row>
    <row r="105" spans="1:20" x14ac:dyDescent="0.35">
      <c r="A105" t="str">
        <f t="shared" si="1"/>
        <v>OK</v>
      </c>
      <c r="B105">
        <f>100*(LN(B37)-LN(Results_2025_01!B37))</f>
        <v>1.422246195880561</v>
      </c>
      <c r="C105">
        <f>100*(LN(C37)-LN(Results_2025_01!C37))</f>
        <v>0.41487004287947826</v>
      </c>
      <c r="D105">
        <f>100*(LN(D37)-LN(Results_2025_01!D37))</f>
        <v>9.2378759456401838E-2</v>
      </c>
      <c r="E105">
        <f>100*(LN(E37)-LN(Results_2025_01!E37))</f>
        <v>3.1748698314579826</v>
      </c>
      <c r="F105">
        <f>100*(LN(F37)-LN(Results_2025_01!F37))</f>
        <v>2.3810648693718406</v>
      </c>
      <c r="G105">
        <f>100*(LN(G37)-LN(Results_2025_01!G37))</f>
        <v>-0.21857932199793595</v>
      </c>
      <c r="H105">
        <f>100*(LN(H37)-LN(Results_2025_01!H37))</f>
        <v>2.6216865714777882</v>
      </c>
      <c r="I105">
        <f>100*(LN(I37)-LN(Results_2025_01!I37))</f>
        <v>-0.49792633996066371</v>
      </c>
      <c r="J105">
        <f>100*(LN(J37)-LN(Results_2025_01!J37))</f>
        <v>2.7474255552247584</v>
      </c>
      <c r="K105">
        <f>100*(LN(K37)-LN(Results_2025_01!K37))</f>
        <v>3.0331614655253247</v>
      </c>
      <c r="L105">
        <f>100*(LN(L37)-LN(Results_2025_01!L37))</f>
        <v>-3.4429334132468625E-2</v>
      </c>
      <c r="M105">
        <f>100*(LN(M37)-LN(Results_2025_01!M37))</f>
        <v>-2.4209748507226792</v>
      </c>
      <c r="N105">
        <f>100*(LN(N37)-LN(Results_2025_01!N37))</f>
        <v>-1.1067306639681362</v>
      </c>
      <c r="O105">
        <f>100*(LN(O37)-LN(Results_2025_01!O37))</f>
        <v>0.36166404701880595</v>
      </c>
      <c r="P105">
        <f>100*(LN(P37)-LN(Results_2025_01!P37))</f>
        <v>4.521954164147246E-2</v>
      </c>
      <c r="Q105">
        <f>100*(LN(Q37)-LN(Results_2025_01!Q37))</f>
        <v>0.13360716538315387</v>
      </c>
      <c r="R105">
        <f>100*(LN(R37)-LN(Results_2025_01!R37))</f>
        <v>0.7037909406133025</v>
      </c>
      <c r="S105">
        <f>100*(Results_2025_01!S37/Results_2025_01!R37)*(LN(S37)-LN(Results_2025_01!S37))</f>
        <v>0.24896211808814595</v>
      </c>
      <c r="T105">
        <f t="shared" si="2"/>
        <v>0.45482882252515655</v>
      </c>
    </row>
    <row r="106" spans="1:20" x14ac:dyDescent="0.35">
      <c r="A106" t="str">
        <f t="shared" si="1"/>
        <v>OR</v>
      </c>
      <c r="B106">
        <f>100*(LN(B38)-LN(Results_2025_01!B38))</f>
        <v>-0.9328425854635114</v>
      </c>
      <c r="C106">
        <f>100*(LN(C38)-LN(Results_2025_01!C38))</f>
        <v>0</v>
      </c>
      <c r="D106">
        <f>100*(LN(D38)-LN(Results_2025_01!D38))</f>
        <v>-8.2610496230550723E-2</v>
      </c>
      <c r="E106">
        <f>100*(LN(E38)-LN(Results_2025_01!E38))</f>
        <v>2.353049741019575</v>
      </c>
      <c r="F106">
        <f>100*(LN(F38)-LN(Results_2025_01!F38))</f>
        <v>2.7570668641088147</v>
      </c>
      <c r="G106">
        <f>100*(LN(G38)-LN(Results_2025_01!G38))</f>
        <v>-0.69605849476239712</v>
      </c>
      <c r="H106">
        <f>100*(LN(H38)-LN(Results_2025_01!H38))</f>
        <v>1.0752791776260651</v>
      </c>
      <c r="I106">
        <f>100*(LN(I38)-LN(Results_2025_01!I38))</f>
        <v>-4.2022989774848085</v>
      </c>
      <c r="J106">
        <f>100*(LN(J38)-LN(Results_2025_01!J38))</f>
        <v>2.727441791966001</v>
      </c>
      <c r="K106">
        <f>100*(LN(K38)-LN(Results_2025_01!K38))</f>
        <v>1.1474982476874729</v>
      </c>
      <c r="L106">
        <f>100*(LN(L38)-LN(Results_2025_01!L38))</f>
        <v>-4.2810965431806736</v>
      </c>
      <c r="M106">
        <f>100*(LN(M38)-LN(Results_2025_01!M38))</f>
        <v>-0.88546437712588855</v>
      </c>
      <c r="N106">
        <f>100*(LN(N38)-LN(Results_2025_01!N38))</f>
        <v>-6.7658648473814864</v>
      </c>
      <c r="O106">
        <f>100*(LN(O38)-LN(Results_2025_01!O38))</f>
        <v>-0.53715438019104056</v>
      </c>
      <c r="P106">
        <f>100*(LN(P38)-LN(Results_2025_01!P38))</f>
        <v>-0.14226935937582397</v>
      </c>
      <c r="Q106">
        <f>100*(LN(Q38)-LN(Results_2025_01!Q38))</f>
        <v>-4.5386683370995939E-2</v>
      </c>
      <c r="R106">
        <f>100*(LN(R38)-LN(Results_2025_01!R38))</f>
        <v>0.21132856636949526</v>
      </c>
      <c r="S106">
        <f>100*(Results_2025_01!S38/Results_2025_01!R38)*(LN(S38)-LN(Results_2025_01!S38))</f>
        <v>-0.2246259541823532</v>
      </c>
      <c r="T106">
        <f t="shared" si="2"/>
        <v>0.43595452055184847</v>
      </c>
    </row>
    <row r="107" spans="1:20" x14ac:dyDescent="0.35">
      <c r="A107" t="str">
        <f t="shared" si="1"/>
        <v>PA</v>
      </c>
      <c r="B107">
        <f>100*(LN(B39)-LN(Results_2025_01!B39))</f>
        <v>0.61601837514579927</v>
      </c>
      <c r="C107">
        <f>100*(LN(C39)-LN(Results_2025_01!C39))</f>
        <v>1.7367577907906551</v>
      </c>
      <c r="D107">
        <f>100*(LN(D39)-LN(Results_2025_01!D39))</f>
        <v>-0.83066812038801174</v>
      </c>
      <c r="E107">
        <f>100*(LN(E39)-LN(Results_2025_01!E39))</f>
        <v>2.1622464013166365</v>
      </c>
      <c r="F107">
        <f>100*(LN(F39)-LN(Results_2025_01!F39))</f>
        <v>1.5655897072551994</v>
      </c>
      <c r="G107">
        <f>100*(LN(G39)-LN(Results_2025_01!G39))</f>
        <v>-0.2942358682899382</v>
      </c>
      <c r="H107">
        <f>100*(LN(H39)-LN(Results_2025_01!H39))</f>
        <v>4.4487507282109817</v>
      </c>
      <c r="I107">
        <f>100*(LN(I39)-LN(Results_2025_01!I39))</f>
        <v>-1.3687237075394876</v>
      </c>
      <c r="J107">
        <f>100*(LN(J39)-LN(Results_2025_01!J39))</f>
        <v>2.8119766593833972</v>
      </c>
      <c r="K107">
        <f>100*(LN(K39)-LN(Results_2025_01!K39))</f>
        <v>2.3611019839760772</v>
      </c>
      <c r="L107">
        <f>100*(LN(L39)-LN(Results_2025_01!L39))</f>
        <v>-1.7963727490560188</v>
      </c>
      <c r="M107">
        <f>100*(LN(M39)-LN(Results_2025_01!M39))</f>
        <v>-1.9410790394514876</v>
      </c>
      <c r="N107">
        <f>100*(LN(N39)-LN(Results_2025_01!N39))</f>
        <v>-2.0159070001788848</v>
      </c>
      <c r="O107">
        <f>100*(LN(O39)-LN(Results_2025_01!O39))</f>
        <v>-0.68545584453154618</v>
      </c>
      <c r="P107">
        <f>100*(LN(P39)-LN(Results_2025_01!P39))</f>
        <v>-0.28717943172180682</v>
      </c>
      <c r="Q107">
        <f>100*(LN(Q39)-LN(Results_2025_01!Q39))</f>
        <v>-4.2993102223665147E-2</v>
      </c>
      <c r="R107">
        <f>100*(LN(R39)-LN(Results_2025_01!R39))</f>
        <v>0.19838997433225813</v>
      </c>
      <c r="S107">
        <f>100*(Results_2025_01!S39/Results_2025_01!R39)*(LN(S39)-LN(Results_2025_01!S39))</f>
        <v>-0.28260225422955082</v>
      </c>
      <c r="T107">
        <f t="shared" si="2"/>
        <v>0.48099222856180895</v>
      </c>
    </row>
    <row r="108" spans="1:20" x14ac:dyDescent="0.35">
      <c r="A108" t="str">
        <f t="shared" si="1"/>
        <v>RI</v>
      </c>
      <c r="B108">
        <f>100*(LN(B40)-LN(Results_2025_01!B40))</f>
        <v>0</v>
      </c>
      <c r="C108">
        <f>100*(LN(C40)-LN(Results_2025_01!C40))</f>
        <v>0</v>
      </c>
      <c r="D108">
        <f>100*(LN(D40)-LN(Results_2025_01!D40))</f>
        <v>-1.7857617400006021</v>
      </c>
      <c r="E108">
        <f>100*(LN(E40)-LN(Results_2025_01!E40))</f>
        <v>2.0619287202736203</v>
      </c>
      <c r="F108">
        <f>100*(LN(F40)-LN(Results_2025_01!F40))</f>
        <v>0</v>
      </c>
      <c r="G108">
        <f>100*(LN(G40)-LN(Results_2025_01!G40))</f>
        <v>-0.52219439811516111</v>
      </c>
      <c r="H108">
        <f>100*(LN(H40)-LN(Results_2025_01!H40))</f>
        <v>2.1506205220962471</v>
      </c>
      <c r="I108">
        <f>100*(LN(I40)-LN(Results_2025_01!I40))</f>
        <v>-1.9570096194096109</v>
      </c>
      <c r="J108">
        <f>100*(LN(J40)-LN(Results_2025_01!J40))</f>
        <v>0</v>
      </c>
      <c r="K108">
        <f>100*(LN(K40)-LN(Results_2025_01!K40))</f>
        <v>2.1583571667173729</v>
      </c>
      <c r="L108">
        <f>100*(LN(L40)-LN(Results_2025_01!L40))</f>
        <v>-2.0202707317519497</v>
      </c>
      <c r="M108">
        <f>100*(LN(M40)-LN(Results_2025_01!M40))</f>
        <v>-0.46189458562952979</v>
      </c>
      <c r="N108">
        <f>100*(LN(N40)-LN(Results_2025_01!N40))</f>
        <v>-1.9493794681000765</v>
      </c>
      <c r="O108">
        <f>100*(LN(O40)-LN(Results_2025_01!O40))</f>
        <v>-0.72376673002310099</v>
      </c>
      <c r="P108">
        <f>100*(LN(P40)-LN(Results_2025_01!P40))</f>
        <v>-0.1132716753165397</v>
      </c>
      <c r="Q108">
        <f>100*(LN(Q40)-LN(Results_2025_01!Q40))</f>
        <v>-0.1117693197835834</v>
      </c>
      <c r="R108">
        <f>100*(LN(R40)-LN(Results_2025_01!R40))</f>
        <v>0.18355846244819674</v>
      </c>
      <c r="S108">
        <f>100*(Results_2025_01!S40/Results_2025_01!R40)*(LN(S40)-LN(Results_2025_01!S40))</f>
        <v>-0.34179217352088931</v>
      </c>
      <c r="T108">
        <f t="shared" si="2"/>
        <v>0.52535063596908604</v>
      </c>
    </row>
    <row r="109" spans="1:20" x14ac:dyDescent="0.35">
      <c r="A109" t="str">
        <f t="shared" si="1"/>
        <v>SC</v>
      </c>
      <c r="B109">
        <f>100*(LN(B41)-LN(Results_2025_01!B41))</f>
        <v>0</v>
      </c>
      <c r="C109">
        <f>100*(LN(C41)-LN(Results_2025_01!C41))</f>
        <v>1.1049836186584727</v>
      </c>
      <c r="D109">
        <f>100*(LN(D41)-LN(Results_2025_01!D41))</f>
        <v>-1.847830842973508</v>
      </c>
      <c r="E109">
        <f>100*(LN(E41)-LN(Results_2025_01!E41))</f>
        <v>3.5575439423746857</v>
      </c>
      <c r="F109">
        <f>100*(LN(F41)-LN(Results_2025_01!F41))</f>
        <v>0.96619109117366264</v>
      </c>
      <c r="G109">
        <f>100*(LN(G41)-LN(Results_2025_01!G41))</f>
        <v>-1.125467027169158</v>
      </c>
      <c r="H109">
        <f>100*(LN(H41)-LN(Results_2025_01!H41))</f>
        <v>0.78740564309054406</v>
      </c>
      <c r="I109">
        <f>100*(LN(I41)-LN(Results_2025_01!I41))</f>
        <v>-1.8218677651393733</v>
      </c>
      <c r="J109">
        <f>100*(LN(J41)-LN(Results_2025_01!J41))</f>
        <v>1.9950786419348887</v>
      </c>
      <c r="K109">
        <f>100*(LN(K41)-LN(Results_2025_01!K41))</f>
        <v>1.5479570848386359</v>
      </c>
      <c r="L109">
        <f>100*(LN(L41)-LN(Results_2025_01!L41))</f>
        <v>-4.0691328027625318</v>
      </c>
      <c r="M109">
        <f>100*(LN(M41)-LN(Results_2025_01!M41))</f>
        <v>-1.4207026644349696</v>
      </c>
      <c r="N109">
        <f>100*(LN(N41)-LN(Results_2025_01!N41))</f>
        <v>-6.4557997420328306</v>
      </c>
      <c r="O109">
        <f>100*(LN(O41)-LN(Results_2025_01!O41))</f>
        <v>-0.15540018667348221</v>
      </c>
      <c r="P109">
        <f>100*(LN(P41)-LN(Results_2025_01!P41))</f>
        <v>-0.17832128021684213</v>
      </c>
      <c r="Q109">
        <f>100*(LN(Q41)-LN(Results_2025_01!Q41))</f>
        <v>-3.1993019977605286E-2</v>
      </c>
      <c r="R109">
        <f>100*(LN(R41)-LN(Results_2025_01!R41))</f>
        <v>0.35494692430937391</v>
      </c>
      <c r="S109">
        <f>100*(Results_2025_01!S41/Results_2025_01!R41)*(LN(S41)-LN(Results_2025_01!S41))</f>
        <v>-0.29813823211573975</v>
      </c>
      <c r="T109">
        <f t="shared" si="2"/>
        <v>0.65308515642511367</v>
      </c>
    </row>
    <row r="110" spans="1:20" x14ac:dyDescent="0.35">
      <c r="A110" t="str">
        <f t="shared" si="1"/>
        <v>SD</v>
      </c>
      <c r="B110">
        <f>100*(LN(B42)-LN(Results_2025_01!B42))</f>
        <v>1.6544495017095429</v>
      </c>
      <c r="C110">
        <f>100*(LN(C42)-LN(Results_2025_01!C42))</f>
        <v>0</v>
      </c>
      <c r="D110">
        <f>100*(LN(D42)-LN(Results_2025_01!D42))</f>
        <v>-1.7889564750776188</v>
      </c>
      <c r="E110">
        <f>100*(LN(E42)-LN(Results_2025_01!E42))</f>
        <v>3.6367644170875124</v>
      </c>
      <c r="F110">
        <f>100*(LN(F42)-LN(Results_2025_01!F42))</f>
        <v>1.7391742711870606</v>
      </c>
      <c r="G110">
        <f>100*(LN(G42)-LN(Results_2025_01!G42))</f>
        <v>0</v>
      </c>
      <c r="H110">
        <f>100*(LN(H42)-LN(Results_2025_01!H42))</f>
        <v>1.941808585710092</v>
      </c>
      <c r="I110">
        <f>100*(LN(I42)-LN(Results_2025_01!I42))</f>
        <v>0</v>
      </c>
      <c r="J110">
        <f>100*(LN(J42)-LN(Results_2025_01!J42))</f>
        <v>3.1252543504106001</v>
      </c>
      <c r="K110">
        <f>100*(LN(K42)-LN(Results_2025_01!K42))</f>
        <v>4.2711118093048839</v>
      </c>
      <c r="L110">
        <f>100*(LN(L42)-LN(Results_2025_01!L42))</f>
        <v>0.32786914616984575</v>
      </c>
      <c r="M110">
        <f>100*(LN(M42)-LN(Results_2025_01!M42))</f>
        <v>0</v>
      </c>
      <c r="N110">
        <f>100*(LN(N42)-LN(Results_2025_01!N42))</f>
        <v>-0.6968669316092857</v>
      </c>
      <c r="O110">
        <f>100*(LN(O42)-LN(Results_2025_01!O42))</f>
        <v>0.92593254127972813</v>
      </c>
      <c r="P110">
        <f>100*(LN(P42)-LN(Results_2025_01!P42))</f>
        <v>7.98243905885343E-2</v>
      </c>
      <c r="Q110">
        <f>100*(LN(Q42)-LN(Results_2025_01!Q42))</f>
        <v>0.17048364645209091</v>
      </c>
      <c r="R110">
        <f>100*(LN(R42)-LN(Results_2025_01!R42))</f>
        <v>0.92057071787348121</v>
      </c>
      <c r="S110">
        <f>100*(Results_2025_01!S42/Results_2025_01!R42)*(LN(S42)-LN(Results_2025_01!S42))</f>
        <v>0.44649337480167778</v>
      </c>
      <c r="T110">
        <f t="shared" si="2"/>
        <v>0.47407734307180344</v>
      </c>
    </row>
    <row r="111" spans="1:20" x14ac:dyDescent="0.35">
      <c r="A111" t="str">
        <f t="shared" si="1"/>
        <v>TN</v>
      </c>
      <c r="B111">
        <f>100*(LN(B43)-LN(Results_2025_01!B43))</f>
        <v>0.67950431328291927</v>
      </c>
      <c r="C111">
        <f>100*(LN(C43)-LN(Results_2025_01!C43))</f>
        <v>0.550965581096996</v>
      </c>
      <c r="D111">
        <f>100*(LN(D43)-LN(Results_2025_01!D43))</f>
        <v>-0.54455580113437208</v>
      </c>
      <c r="E111">
        <f>100*(LN(E43)-LN(Results_2025_01!E43))</f>
        <v>2.3770219333911768</v>
      </c>
      <c r="F111">
        <f>100*(LN(F43)-LN(Results_2025_01!F43))</f>
        <v>0.72202479734873037</v>
      </c>
      <c r="G111">
        <f>100*(LN(G43)-LN(Results_2025_01!G43))</f>
        <v>-0.63927158346661628</v>
      </c>
      <c r="H111">
        <f>100*(LN(H43)-LN(Results_2025_01!H43))</f>
        <v>1.9608471388375293</v>
      </c>
      <c r="I111">
        <f>100*(LN(I43)-LN(Results_2025_01!I43))</f>
        <v>-1.5615932946229094</v>
      </c>
      <c r="J111">
        <f>100*(LN(J43)-LN(Results_2025_01!J43))</f>
        <v>2.5831694613524192</v>
      </c>
      <c r="K111">
        <f>100*(LN(K43)-LN(Results_2025_01!K43))</f>
        <v>1.4903405502575851</v>
      </c>
      <c r="L111">
        <f>100*(LN(L43)-LN(Results_2025_01!L43))</f>
        <v>-2.3650534294398895</v>
      </c>
      <c r="M111">
        <f>100*(LN(M43)-LN(Results_2025_01!M43))</f>
        <v>-5.9471713551861427</v>
      </c>
      <c r="N111">
        <f>100*(LN(N43)-LN(Results_2025_01!N43))</f>
        <v>-1.4907934075322871</v>
      </c>
      <c r="O111">
        <f>100*(LN(O43)-LN(Results_2025_01!O43))</f>
        <v>-3.0112680059710684</v>
      </c>
      <c r="P111">
        <f>100*(LN(P43)-LN(Results_2025_01!P43))</f>
        <v>-0.22535742566232031</v>
      </c>
      <c r="Q111">
        <f>100*(LN(Q43)-LN(Results_2025_01!Q43))</f>
        <v>-8.4650372023187259E-2</v>
      </c>
      <c r="R111">
        <f>100*(LN(R43)-LN(Results_2025_01!R43))</f>
        <v>7.526578584684529E-2</v>
      </c>
      <c r="S111">
        <f>100*(Results_2025_01!S43/Results_2025_01!R43)*(LN(S43)-LN(Results_2025_01!S43))</f>
        <v>-0.44333653786458505</v>
      </c>
      <c r="T111">
        <f t="shared" si="2"/>
        <v>0.51860232371143034</v>
      </c>
    </row>
    <row r="112" spans="1:20" x14ac:dyDescent="0.35">
      <c r="A112" t="str">
        <f t="shared" si="1"/>
        <v>TX</v>
      </c>
      <c r="B112">
        <f>100*(LN(B44)-LN(Results_2025_01!B44))</f>
        <v>9.7228981893948685E-2</v>
      </c>
      <c r="C112">
        <f>100*(LN(C44)-LN(Results_2025_01!C44))</f>
        <v>0.28715697970467247</v>
      </c>
      <c r="D112">
        <f>100*(LN(D44)-LN(Results_2025_01!D44))</f>
        <v>-0.36127974690813858</v>
      </c>
      <c r="E112">
        <f>100*(LN(E44)-LN(Results_2025_01!E44))</f>
        <v>2.2858138076051304</v>
      </c>
      <c r="F112">
        <f>100*(LN(F44)-LN(Results_2025_01!F44))</f>
        <v>1.3559529785633018</v>
      </c>
      <c r="G112">
        <f>100*(LN(G44)-LN(Results_2025_01!G44))</f>
        <v>-2.3759216962901064</v>
      </c>
      <c r="H112">
        <f>100*(LN(H44)-LN(Results_2025_01!H44))</f>
        <v>-0.33658173097954602</v>
      </c>
      <c r="I112">
        <f>100*(LN(I44)-LN(Results_2025_01!I44))</f>
        <v>-1.6080862615753588</v>
      </c>
      <c r="J112">
        <f>100*(LN(J44)-LN(Results_2025_01!J44))</f>
        <v>2.5574116203069153</v>
      </c>
      <c r="K112">
        <f>100*(LN(K44)-LN(Results_2025_01!K44))</f>
        <v>0.54723505298408526</v>
      </c>
      <c r="L112">
        <f>100*(LN(L44)-LN(Results_2025_01!L44))</f>
        <v>-3.2250457040603919</v>
      </c>
      <c r="M112">
        <f>100*(LN(M44)-LN(Results_2025_01!M44))</f>
        <v>-2.2838652298368345</v>
      </c>
      <c r="N112">
        <f>100*(LN(N44)-LN(Results_2025_01!N44))</f>
        <v>-2.9001738695347612</v>
      </c>
      <c r="O112">
        <f>100*(LN(O44)-LN(Results_2025_01!O44))</f>
        <v>-1.3717636228800956</v>
      </c>
      <c r="P112">
        <f>100*(LN(P44)-LN(Results_2025_01!P44))</f>
        <v>-0.20693468250820857</v>
      </c>
      <c r="Q112">
        <f>100*(LN(Q44)-LN(Results_2025_01!Q44))</f>
        <v>-5.8181570917970049E-2</v>
      </c>
      <c r="R112">
        <f>100*(LN(R44)-LN(Results_2025_01!R44))</f>
        <v>8.9729465721610779E-3</v>
      </c>
      <c r="S112">
        <f>100*(Results_2025_01!S44/Results_2025_01!R44)*(LN(S44)-LN(Results_2025_01!S44))</f>
        <v>-0.45068066224264908</v>
      </c>
      <c r="T112">
        <f t="shared" si="2"/>
        <v>0.45965360881481016</v>
      </c>
    </row>
    <row r="113" spans="1:20" x14ac:dyDescent="0.35">
      <c r="A113" t="str">
        <f t="shared" si="1"/>
        <v>UT</v>
      </c>
      <c r="B113">
        <f>100*(LN(B45)-LN(Results_2025_01!B45))</f>
        <v>0.5763704716750695</v>
      </c>
      <c r="C113">
        <f>100*(LN(C45)-LN(Results_2025_01!C45))</f>
        <v>0.12845216923569325</v>
      </c>
      <c r="D113">
        <f>100*(LN(D45)-LN(Results_2025_01!D45))</f>
        <v>-0.15186031771907693</v>
      </c>
      <c r="E113">
        <f>100*(LN(E45)-LN(Results_2025_01!E45))</f>
        <v>3.4486176071169439</v>
      </c>
      <c r="F113">
        <f>100*(LN(F45)-LN(Results_2025_01!F45))</f>
        <v>2.8987536873252395</v>
      </c>
      <c r="G113">
        <f>100*(LN(G45)-LN(Results_2025_01!G45))</f>
        <v>0.15349197180825058</v>
      </c>
      <c r="H113">
        <f>100*(LN(H45)-LN(Results_2025_01!H45))</f>
        <v>1.3688426660577235</v>
      </c>
      <c r="I113">
        <f>100*(LN(I45)-LN(Results_2025_01!I45))</f>
        <v>-0.42607648608541382</v>
      </c>
      <c r="J113">
        <f>100*(LN(J45)-LN(Results_2025_01!J45))</f>
        <v>3.0600440448717237</v>
      </c>
      <c r="K113">
        <f>100*(LN(K45)-LN(Results_2025_01!K45))</f>
        <v>-2.2313298963991812</v>
      </c>
      <c r="L113">
        <f>100*(LN(L45)-LN(Results_2025_01!L45))</f>
        <v>-0.84866138773183053</v>
      </c>
      <c r="M113">
        <f>100*(LN(M45)-LN(Results_2025_01!M45))</f>
        <v>-2.063908153957783</v>
      </c>
      <c r="N113">
        <f>100*(LN(N45)-LN(Results_2025_01!N45))</f>
        <v>-0.93102661510950924</v>
      </c>
      <c r="O113">
        <f>100*(LN(O45)-LN(Results_2025_01!O45))</f>
        <v>6.6203246376872471E-2</v>
      </c>
      <c r="P113">
        <f>100*(LN(P45)-LN(Results_2025_01!P45))</f>
        <v>-6.3266905195291656E-2</v>
      </c>
      <c r="Q113">
        <f>100*(LN(Q45)-LN(Results_2025_01!Q45))</f>
        <v>3.6276572987326006E-2</v>
      </c>
      <c r="R113">
        <f>100*(LN(R45)-LN(Results_2025_01!R45))</f>
        <v>0.33314855910031582</v>
      </c>
      <c r="S113">
        <f>100*(Results_2025_01!S45/Results_2025_01!R45)*(LN(S45)-LN(Results_2025_01!S45))</f>
        <v>-0.1821866723370654</v>
      </c>
      <c r="T113">
        <f t="shared" si="2"/>
        <v>0.51533523143738125</v>
      </c>
    </row>
    <row r="114" spans="1:20" x14ac:dyDescent="0.35">
      <c r="A114" t="str">
        <f t="shared" si="1"/>
        <v>VT</v>
      </c>
      <c r="B114">
        <f>100*(LN(B46)-LN(Results_2025_01!B46))</f>
        <v>1.941808585710092</v>
      </c>
      <c r="C114">
        <f>100*(LN(C46)-LN(Results_2025_01!C46))</f>
        <v>0</v>
      </c>
      <c r="D114">
        <f>100*(LN(D46)-LN(Results_2025_01!D46))</f>
        <v>-1.3129291441792645</v>
      </c>
      <c r="E114">
        <f>100*(LN(E46)-LN(Results_2025_01!E46))</f>
        <v>4.08219945202557</v>
      </c>
      <c r="F114">
        <f>100*(LN(F46)-LN(Results_2025_01!F46))</f>
        <v>1.8018505502679361</v>
      </c>
      <c r="G114">
        <f>100*(LN(G46)-LN(Results_2025_01!G46))</f>
        <v>0</v>
      </c>
      <c r="H114">
        <f>100*(LN(H46)-LN(Results_2025_01!H46))</f>
        <v>3.5506688456909075</v>
      </c>
      <c r="I114">
        <f>100*(LN(I46)-LN(Results_2025_01!I46))</f>
        <v>-1.1976191046715101</v>
      </c>
      <c r="J114">
        <f>100*(LN(J46)-LN(Results_2025_01!J46))</f>
        <v>5.1293294387551924</v>
      </c>
      <c r="K114">
        <f>100*(LN(K46)-LN(Results_2025_01!K46))</f>
        <v>2.8013036227672927</v>
      </c>
      <c r="L114">
        <f>100*(LN(L46)-LN(Results_2025_01!L46))</f>
        <v>-0.54200674693394291</v>
      </c>
      <c r="M114">
        <f>100*(LN(M46)-LN(Results_2025_01!M46))</f>
        <v>-2.5923685009791697</v>
      </c>
      <c r="N114">
        <f>100*(LN(N46)-LN(Results_2025_01!N46))</f>
        <v>-1.117330059812538</v>
      </c>
      <c r="O114">
        <f>100*(LN(O46)-LN(Results_2025_01!O46))</f>
        <v>-6.0103924069705883</v>
      </c>
      <c r="P114">
        <f>100*(LN(P46)-LN(Results_2025_01!P46))</f>
        <v>6.401365843267115E-2</v>
      </c>
      <c r="Q114">
        <f>100*(LN(Q46)-LN(Results_2025_01!Q46))</f>
        <v>4.2453832096001065E-2</v>
      </c>
      <c r="R114">
        <f>100*(LN(R46)-LN(Results_2025_01!R46))</f>
        <v>0.38022859497388595</v>
      </c>
      <c r="S114">
        <f>100*(Results_2025_01!S46/Results_2025_01!R46)*(LN(S46)-LN(Results_2025_01!S46))</f>
        <v>-0.19065834817066424</v>
      </c>
      <c r="T114">
        <f t="shared" si="2"/>
        <v>0.57088694314455024</v>
      </c>
    </row>
    <row r="115" spans="1:20" x14ac:dyDescent="0.35">
      <c r="A115" t="str">
        <f t="shared" si="1"/>
        <v>VA</v>
      </c>
      <c r="B115">
        <f>100*(LN(B47)-LN(Results_2025_01!B47))</f>
        <v>0</v>
      </c>
      <c r="C115">
        <f>100*(LN(C47)-LN(Results_2025_01!C47))</f>
        <v>0.26420094628392121</v>
      </c>
      <c r="D115">
        <f>100*(LN(D47)-LN(Results_2025_01!D47))</f>
        <v>-1.6653246798794541</v>
      </c>
      <c r="E115">
        <f>100*(LN(E47)-LN(Results_2025_01!E47))</f>
        <v>3.4635496662756893</v>
      </c>
      <c r="F115">
        <f>100*(LN(F47)-LN(Results_2025_01!F47))</f>
        <v>0.43478329361033019</v>
      </c>
      <c r="G115">
        <f>100*(LN(G47)-LN(Results_2025_01!G47))</f>
        <v>-0.68610903799442013</v>
      </c>
      <c r="H115">
        <f>100*(LN(H47)-LN(Results_2025_01!H47))</f>
        <v>2.0716371753747964</v>
      </c>
      <c r="I115">
        <f>100*(LN(I47)-LN(Results_2025_01!I47))</f>
        <v>-1.0559760215002711</v>
      </c>
      <c r="J115">
        <f>100*(LN(J47)-LN(Results_2025_01!J47))</f>
        <v>2.48151691197247</v>
      </c>
      <c r="K115">
        <f>100*(LN(K47)-LN(Results_2025_01!K47))</f>
        <v>2.8423753437888166</v>
      </c>
      <c r="L115">
        <f>100*(LN(L47)-LN(Results_2025_01!L47))</f>
        <v>-1.4881226996649843</v>
      </c>
      <c r="M115">
        <f>100*(LN(M47)-LN(Results_2025_01!M47))</f>
        <v>-1.2725791787248752</v>
      </c>
      <c r="N115">
        <f>100*(LN(N47)-LN(Results_2025_01!N47))</f>
        <v>-1.7128033493703398</v>
      </c>
      <c r="O115">
        <f>100*(LN(O47)-LN(Results_2025_01!O47))</f>
        <v>-0.64620580280916329</v>
      </c>
      <c r="P115">
        <f>100*(LN(P47)-LN(Results_2025_01!P47))</f>
        <v>-0.21997351198654869</v>
      </c>
      <c r="Q115">
        <f>100*(LN(Q47)-LN(Results_2025_01!Q47))</f>
        <v>-0.11610515175455305</v>
      </c>
      <c r="R115">
        <f>100*(LN(R47)-LN(Results_2025_01!R47))</f>
        <v>-6.5356916434389234E-2</v>
      </c>
      <c r="S115">
        <f>100*(Results_2025_01!S47/Results_2025_01!R47)*(LN(S47)-LN(Results_2025_01!S47))</f>
        <v>-0.47677979882293303</v>
      </c>
      <c r="T115">
        <f t="shared" si="2"/>
        <v>0.4114228823885438</v>
      </c>
    </row>
    <row r="116" spans="1:20" x14ac:dyDescent="0.35">
      <c r="A116" t="str">
        <f t="shared" si="1"/>
        <v>WA</v>
      </c>
      <c r="B116">
        <f>100*(LN(B48)-LN(Results_2025_01!B48))</f>
        <v>-3.8412738178385197</v>
      </c>
      <c r="C116">
        <f>100*(LN(C48)-LN(Results_2025_01!C48))</f>
        <v>0</v>
      </c>
      <c r="D116">
        <f>100*(LN(D48)-LN(Results_2025_01!D48))</f>
        <v>-1.0678158055563713</v>
      </c>
      <c r="E116">
        <f>100*(LN(E48)-LN(Results_2025_01!E48))</f>
        <v>2.6907452919923358</v>
      </c>
      <c r="F116">
        <f>100*(LN(F48)-LN(Results_2025_01!F48))</f>
        <v>2.0503980197707605</v>
      </c>
      <c r="G116">
        <f>100*(LN(G48)-LN(Results_2025_01!G48))</f>
        <v>-0.45714365325810746</v>
      </c>
      <c r="H116">
        <f>100*(LN(H48)-LN(Results_2025_01!H48))</f>
        <v>2.5005832719562804</v>
      </c>
      <c r="I116">
        <f>100*(LN(I48)-LN(Results_2025_01!I48))</f>
        <v>-0.45228480537264915</v>
      </c>
      <c r="J116">
        <f>100*(LN(J48)-LN(Results_2025_01!J48))</f>
        <v>2.3232301493267826</v>
      </c>
      <c r="K116">
        <f>100*(LN(K48)-LN(Results_2025_01!K48))</f>
        <v>1.7747171896346003</v>
      </c>
      <c r="L116">
        <f>100*(LN(L48)-LN(Results_2025_01!L48))</f>
        <v>-1.597903505788878</v>
      </c>
      <c r="M116">
        <f>100*(LN(M48)-LN(Results_2025_01!M48))</f>
        <v>-1.5518917945540167</v>
      </c>
      <c r="N116">
        <f>100*(LN(N48)-LN(Results_2025_01!N48))</f>
        <v>-5.7899338865773586</v>
      </c>
      <c r="O116">
        <f>100*(LN(O48)-LN(Results_2025_01!O48))</f>
        <v>-1.4684551682922375</v>
      </c>
      <c r="P116">
        <f>100*(LN(P48)-LN(Results_2025_01!P48))</f>
        <v>-0.27832942565915175</v>
      </c>
      <c r="Q116">
        <f>100*(LN(Q48)-LN(Results_2025_01!Q48))</f>
        <v>-0.23872955530599427</v>
      </c>
      <c r="R116">
        <f>100*(LN(R48)-LN(Results_2025_01!R48))</f>
        <v>-0.48079311887274656</v>
      </c>
      <c r="S116">
        <f>100*(Results_2025_01!S48/Results_2025_01!R48)*(LN(S48)-LN(Results_2025_01!S48))</f>
        <v>-0.88376865901904322</v>
      </c>
      <c r="T116">
        <f t="shared" si="2"/>
        <v>0.40297554014629666</v>
      </c>
    </row>
    <row r="117" spans="1:20" x14ac:dyDescent="0.35">
      <c r="A117" t="str">
        <f t="shared" si="1"/>
        <v>WV</v>
      </c>
      <c r="B117">
        <f>100*(LN(B49)-LN(Results_2025_01!B49))</f>
        <v>1.3245226750020933</v>
      </c>
      <c r="C117">
        <f>100*(LN(C49)-LN(Results_2025_01!C49))</f>
        <v>7.4953157787582825E-2</v>
      </c>
      <c r="D117">
        <f>100*(LN(D49)-LN(Results_2025_01!D49))</f>
        <v>0</v>
      </c>
      <c r="E117">
        <f>100*(LN(E49)-LN(Results_2025_01!E49))</f>
        <v>8.0042707673536384</v>
      </c>
      <c r="F117">
        <f>100*(LN(F49)-LN(Results_2025_01!F49))</f>
        <v>2.6248226074937264</v>
      </c>
      <c r="G117">
        <f>100*(LN(G49)-LN(Results_2025_01!G49))</f>
        <v>0</v>
      </c>
      <c r="H117">
        <f>100*(LN(H49)-LN(Results_2025_01!H49))</f>
        <v>3.1369263667645697</v>
      </c>
      <c r="I117">
        <f>100*(LN(I49)-LN(Results_2025_01!I49))</f>
        <v>-1.054273330921518</v>
      </c>
      <c r="J117">
        <f>100*(LN(J49)-LN(Results_2025_01!J49))</f>
        <v>4.08219945202557</v>
      </c>
      <c r="K117">
        <f>100*(LN(K49)-LN(Results_2025_01!K49))</f>
        <v>3.2034771328721234</v>
      </c>
      <c r="L117">
        <f>100*(LN(L49)-LN(Results_2025_01!L49))</f>
        <v>-0.71174677688645716</v>
      </c>
      <c r="M117">
        <f>100*(LN(M49)-LN(Results_2025_01!M49))</f>
        <v>-1.4320053774747876</v>
      </c>
      <c r="N117">
        <f>100*(LN(N49)-LN(Results_2025_01!N49))</f>
        <v>-3.5430436979499547</v>
      </c>
      <c r="O117">
        <f>100*(LN(O49)-LN(Results_2025_01!O49))</f>
        <v>-0.85837436913909215</v>
      </c>
      <c r="P117">
        <f>100*(LN(P49)-LN(Results_2025_01!P49))</f>
        <v>8.854259477004689E-2</v>
      </c>
      <c r="Q117">
        <f>100*(LN(Q49)-LN(Results_2025_01!Q49))</f>
        <v>0.13215133248607458</v>
      </c>
      <c r="R117">
        <f>100*(LN(R49)-LN(Results_2025_01!R49))</f>
        <v>0.63732883026830223</v>
      </c>
      <c r="S117">
        <f>100*(Results_2025_01!S49/Results_2025_01!R49)*(LN(S49)-LN(Results_2025_01!S49))</f>
        <v>0.12088751109896825</v>
      </c>
      <c r="T117">
        <f t="shared" si="2"/>
        <v>0.516441319169334</v>
      </c>
    </row>
    <row r="118" spans="1:20" x14ac:dyDescent="0.35">
      <c r="A118" t="str">
        <f t="shared" si="1"/>
        <v>WI</v>
      </c>
      <c r="B118">
        <f>100*(LN(B50)-LN(Results_2025_01!B50))</f>
        <v>1.0935360770055524</v>
      </c>
      <c r="C118">
        <f>100*(LN(C50)-LN(Results_2025_01!C50))</f>
        <v>0.4210532536342626</v>
      </c>
      <c r="D118">
        <f>100*(LN(D50)-LN(Results_2025_01!D50))</f>
        <v>-9.1975173188707515E-2</v>
      </c>
      <c r="E118">
        <f>100*(LN(E50)-LN(Results_2025_01!E50))</f>
        <v>3.16649146439687</v>
      </c>
      <c r="F118">
        <f>100*(LN(F50)-LN(Results_2025_01!F50))</f>
        <v>2.6340416614408113</v>
      </c>
      <c r="G118">
        <f>100*(LN(G50)-LN(Results_2025_01!G50))</f>
        <v>-0.12494795461464037</v>
      </c>
      <c r="H118">
        <f>100*(LN(H50)-LN(Results_2025_01!H50))</f>
        <v>2.177640490016941</v>
      </c>
      <c r="I118">
        <f>100*(LN(I50)-LN(Results_2025_01!I50))</f>
        <v>-0.38061823142356843</v>
      </c>
      <c r="J118">
        <f>100*(LN(J50)-LN(Results_2025_01!J50))</f>
        <v>3.4094211342976521</v>
      </c>
      <c r="K118">
        <f>100*(LN(K50)-LN(Results_2025_01!K50))</f>
        <v>3.2442021639006668</v>
      </c>
      <c r="L118">
        <f>100*(LN(L50)-LN(Results_2025_01!L50))</f>
        <v>-1.0796719994424109</v>
      </c>
      <c r="M118">
        <f>100*(LN(M50)-LN(Results_2025_01!M50))</f>
        <v>-1.2801902299749202</v>
      </c>
      <c r="N118">
        <f>100*(LN(N50)-LN(Results_2025_01!N50))</f>
        <v>-0.93553661793510656</v>
      </c>
      <c r="O118">
        <f>100*(LN(O50)-LN(Results_2025_01!O50))</f>
        <v>-0.26755868804393401</v>
      </c>
      <c r="P118">
        <f>100*(LN(P50)-LN(Results_2025_01!P50))</f>
        <v>-2.9628338851228619E-2</v>
      </c>
      <c r="Q118">
        <f>100*(LN(Q50)-LN(Results_2025_01!Q50))</f>
        <v>0.15657482344639817</v>
      </c>
      <c r="R118">
        <f>100*(LN(R50)-LN(Results_2025_01!R50))</f>
        <v>0.76278020488853571</v>
      </c>
      <c r="S118">
        <f>100*(Results_2025_01!S50/Results_2025_01!R50)*(LN(S50)-LN(Results_2025_01!S50))</f>
        <v>0.23899374123777914</v>
      </c>
      <c r="T118">
        <f t="shared" si="2"/>
        <v>0.52378646365075654</v>
      </c>
    </row>
    <row r="119" spans="1:20" x14ac:dyDescent="0.35">
      <c r="A119" t="str">
        <f t="shared" si="1"/>
        <v>WY</v>
      </c>
      <c r="B119">
        <f>100*(LN(B51)-LN(Results_2025_01!B51))</f>
        <v>2.0202707317519497</v>
      </c>
      <c r="C119">
        <f>100*(LN(C51)-LN(Results_2025_01!C51))</f>
        <v>0.20135924246247328</v>
      </c>
      <c r="D119">
        <f>100*(LN(D51)-LN(Results_2025_01!D51))</f>
        <v>0</v>
      </c>
      <c r="E119">
        <f>100*(LN(E51)-LN(Results_2025_01!E51))</f>
        <v>0</v>
      </c>
      <c r="F119">
        <f>100*(LN(F51)-LN(Results_2025_01!F51))</f>
        <v>0</v>
      </c>
      <c r="G119">
        <f>100*(LN(G51)-LN(Results_2025_01!G51))</f>
        <v>0</v>
      </c>
      <c r="H119">
        <f>100*(LN(H51)-LN(Results_2025_01!H51))</f>
        <v>2.0140107549117658</v>
      </c>
      <c r="I119">
        <f>100*(LN(I51)-LN(Results_2025_01!I51))</f>
        <v>-2.9852963149680889</v>
      </c>
      <c r="J119">
        <f>100*(LN(J51)-LN(Results_2025_01!J51))</f>
        <v>2.6668247082161756</v>
      </c>
      <c r="K119">
        <f>100*(LN(K51)-LN(Results_2025_01!K51))</f>
        <v>4.7790663836348557</v>
      </c>
      <c r="L119">
        <f>100*(LN(L51)-LN(Results_2025_01!L51))</f>
        <v>-5.4067221270274857</v>
      </c>
      <c r="M119">
        <f>100*(LN(M51)-LN(Results_2025_01!M51))</f>
        <v>0</v>
      </c>
      <c r="N119">
        <f>100*(LN(N51)-LN(Results_2025_01!N51))</f>
        <v>0</v>
      </c>
      <c r="O119">
        <f>100*(LN(O51)-LN(Results_2025_01!O51))</f>
        <v>0</v>
      </c>
      <c r="P119">
        <f>100*(LN(P51)-LN(Results_2025_01!P51))</f>
        <v>0.1311229934053415</v>
      </c>
      <c r="Q119">
        <f>100*(LN(Q51)-LN(Results_2025_01!Q51))</f>
        <v>0.16788587706351166</v>
      </c>
      <c r="R119">
        <f>100*(LN(R51)-LN(Results_2025_01!R51))</f>
        <v>0.63549918823770923</v>
      </c>
      <c r="S119">
        <f>100*(Results_2025_01!S51/Results_2025_01!R51)*(LN(S51)-LN(Results_2025_01!S51))</f>
        <v>0.30312169262290806</v>
      </c>
      <c r="T119">
        <f t="shared" si="2"/>
        <v>0.33237749561480118</v>
      </c>
    </row>
    <row r="120" spans="1:20" x14ac:dyDescent="0.35">
      <c r="A120" t="str">
        <f t="shared" si="1"/>
        <v>EUR</v>
      </c>
      <c r="B120">
        <f>100*(LN(B52)-LN(Results_2025_01!B52))</f>
        <v>-0.23301087874747495</v>
      </c>
      <c r="C120">
        <f>100*(LN(C52)-LN(Results_2025_01!C52))</f>
        <v>-0.3182374540455335</v>
      </c>
      <c r="D120">
        <f>100*(LN(D52)-LN(Results_2025_01!D52))</f>
        <v>-0.19421036039366513</v>
      </c>
      <c r="E120">
        <f>100*(LN(E52)-LN(Results_2025_01!E52))</f>
        <v>-0.29300717082003658</v>
      </c>
      <c r="F120">
        <f>100*(LN(F52)-LN(Results_2025_01!F52))</f>
        <v>-0.34677343130411487</v>
      </c>
      <c r="G120">
        <f>100*(LN(G52)-LN(Results_2025_01!G52))</f>
        <v>-0.4452035451508074</v>
      </c>
      <c r="H120">
        <f>100*(LN(H52)-LN(Results_2025_01!H52))</f>
        <v>-0.68134114192330841</v>
      </c>
      <c r="I120">
        <f>100*(LN(I52)-LN(Results_2025_01!I52))</f>
        <v>-5.129890541244464E-2</v>
      </c>
      <c r="J120">
        <f>100*(LN(J52)-LN(Results_2025_01!J52))</f>
        <v>-0.17284004543984821</v>
      </c>
      <c r="K120">
        <f>100*(LN(K52)-LN(Results_2025_01!K52))</f>
        <v>-1.0904854450669355</v>
      </c>
      <c r="L120">
        <f>100*(LN(L52)-LN(Results_2025_01!L52))</f>
        <v>-0.5017068520873913</v>
      </c>
      <c r="M120">
        <f>100*(LN(M52)-LN(Results_2025_01!M52))</f>
        <v>-0.14678278015276547</v>
      </c>
      <c r="N120">
        <f>100*(LN(N52)-LN(Results_2025_01!N52))</f>
        <v>6.3567475668069306E-2</v>
      </c>
      <c r="O120">
        <f>100*(LN(O52)-LN(Results_2025_01!O52))</f>
        <v>-0.43218010401968598</v>
      </c>
      <c r="P120">
        <f>100*(LN(P52)-LN(Results_2025_01!P52))</f>
        <v>1.1693747714103253E-2</v>
      </c>
      <c r="Q120">
        <f>100*(LN(Q52)-LN(Results_2025_01!Q52))</f>
        <v>-6.8170463368932843E-3</v>
      </c>
      <c r="R120">
        <f>100*(LN(R52)-LN(Results_2025_01!R52))</f>
        <v>-3.602632830252972E-2</v>
      </c>
      <c r="S120">
        <f>100*(Results_2025_01!S52/Results_2025_01!R52)*(LN(S52)-LN(Results_2025_01!S52))</f>
        <v>-3.3687951111530119E-2</v>
      </c>
      <c r="T120">
        <f t="shared" si="2"/>
        <v>-2.3383771909996007E-3</v>
      </c>
    </row>
    <row r="121" spans="1:20" x14ac:dyDescent="0.35">
      <c r="A121" t="str">
        <f t="shared" si="1"/>
        <v>BRA</v>
      </c>
      <c r="B121">
        <f>100*(LN(B53)-LN(Results_2025_01!B53))</f>
        <v>-0.98270391341763741</v>
      </c>
      <c r="C121">
        <f>100*(LN(C53)-LN(Results_2025_01!C53))</f>
        <v>-1.4385798364635605E-2</v>
      </c>
      <c r="D121">
        <f>100*(LN(D53)-LN(Results_2025_01!D53))</f>
        <v>0.19416339354751955</v>
      </c>
      <c r="E121">
        <f>100*(LN(E53)-LN(Results_2025_01!E53))</f>
        <v>-0.84929478993487351</v>
      </c>
      <c r="F121">
        <f>100*(LN(F53)-LN(Results_2025_01!F53))</f>
        <v>-0.44469222809375708</v>
      </c>
      <c r="G121">
        <f>100*(LN(G53)-LN(Results_2025_01!G53))</f>
        <v>-0.2598904148348069</v>
      </c>
      <c r="H121">
        <f>100*(LN(H53)-LN(Results_2025_01!H53))</f>
        <v>-0.3287746254512669</v>
      </c>
      <c r="I121">
        <f>100*(LN(I53)-LN(Results_2025_01!I53))</f>
        <v>-0.44601576665694864</v>
      </c>
      <c r="J121">
        <f>100*(LN(J53)-LN(Results_2025_01!J53))</f>
        <v>-3.3211229177139145</v>
      </c>
      <c r="K121">
        <f>100*(LN(K53)-LN(Results_2025_01!K53))</f>
        <v>-0.58601071130937044</v>
      </c>
      <c r="L121">
        <f>100*(LN(L53)-LN(Results_2025_01!L53))</f>
        <v>-0.49644049058237272</v>
      </c>
      <c r="M121">
        <f>100*(LN(M53)-LN(Results_2025_01!M53))</f>
        <v>-0.11134035272757359</v>
      </c>
      <c r="N121">
        <f>100*(LN(N53)-LN(Results_2025_01!N53))</f>
        <v>3.7344786168347355E-2</v>
      </c>
      <c r="O121">
        <f>100*(LN(O53)-LN(Results_2025_01!O53))</f>
        <v>-0.90277763990211923</v>
      </c>
      <c r="P121">
        <f>100*(LN(P53)-LN(Results_2025_01!P53))</f>
        <v>-3.7824367911554191E-2</v>
      </c>
      <c r="Q121">
        <f>100*(LN(Q53)-LN(Results_2025_01!Q53))</f>
        <v>-5.574952544691314E-2</v>
      </c>
      <c r="R121">
        <f>100*(LN(R53)-LN(Results_2025_01!R53))</f>
        <v>-0.143483627131058</v>
      </c>
      <c r="S121">
        <f>100*(Results_2025_01!S53/Results_2025_01!R53)*(LN(S53)-LN(Results_2025_01!S53))</f>
        <v>-0.12464021366248484</v>
      </c>
      <c r="T121">
        <f t="shared" si="2"/>
        <v>-1.8843413468573156E-2</v>
      </c>
    </row>
    <row r="122" spans="1:20" x14ac:dyDescent="0.35">
      <c r="A122" t="str">
        <f t="shared" si="1"/>
        <v>CAN</v>
      </c>
      <c r="B122">
        <f>100*(LN(B54)-LN(Results_2025_01!B54))</f>
        <v>-0.71762839235116616</v>
      </c>
      <c r="C122">
        <f>100*(LN(C54)-LN(Results_2025_01!C54))</f>
        <v>1.3354592500103735</v>
      </c>
      <c r="D122">
        <f>100*(LN(D54)-LN(Results_2025_01!D54))</f>
        <v>-1.9235136716451606</v>
      </c>
      <c r="E122">
        <f>100*(LN(E54)-LN(Results_2025_01!E54))</f>
        <v>-2.7908788117077421</v>
      </c>
      <c r="F122">
        <f>100*(LN(F54)-LN(Results_2025_01!F54))</f>
        <v>0</v>
      </c>
      <c r="G122">
        <f>100*(LN(G54)-LN(Results_2025_01!G54))</f>
        <v>-1.5873349156290573</v>
      </c>
      <c r="H122">
        <f>100*(LN(H54)-LN(Results_2025_01!H54))</f>
        <v>3.0015445886247605</v>
      </c>
      <c r="I122">
        <f>100*(LN(I54)-LN(Results_2025_01!I54))</f>
        <v>-1.9423552234778541</v>
      </c>
      <c r="J122">
        <f>100*(LN(J54)-LN(Results_2025_01!J54))</f>
        <v>1.7045867272988957</v>
      </c>
      <c r="K122">
        <f>100*(LN(K54)-LN(Results_2025_01!K54))</f>
        <v>-15.934432365700246</v>
      </c>
      <c r="L122">
        <f>100*(LN(L54)-LN(Results_2025_01!L54))</f>
        <v>-4.4206092504495587</v>
      </c>
      <c r="M122">
        <f>100*(LN(M54)-LN(Results_2025_01!M54))</f>
        <v>-2.0414002680778864</v>
      </c>
      <c r="N122">
        <f>100*(LN(N54)-LN(Results_2025_01!N54))</f>
        <v>-4.0762557389861342</v>
      </c>
      <c r="O122">
        <f>100*(LN(O54)-LN(Results_2025_01!O54))</f>
        <v>-3.4365103366862826</v>
      </c>
      <c r="P122">
        <f>100*(LN(P54)-LN(Results_2025_01!P54))</f>
        <v>-0.2833059967533913</v>
      </c>
      <c r="Q122">
        <f>100*(LN(Q54)-LN(Results_2025_01!Q54))</f>
        <v>-0.29162440618222263</v>
      </c>
      <c r="R122">
        <f>100*(LN(R54)-LN(Results_2025_01!R54))</f>
        <v>-0.50828324314240447</v>
      </c>
      <c r="S122">
        <f>100*(Results_2025_01!S54/Results_2025_01!R54)*(LN(S54)-LN(Results_2025_01!S54))</f>
        <v>-0.67034167932637345</v>
      </c>
      <c r="T122">
        <f t="shared" si="2"/>
        <v>0.16205843618396898</v>
      </c>
    </row>
    <row r="123" spans="1:20" x14ac:dyDescent="0.35">
      <c r="A123" t="str">
        <f t="shared" si="1"/>
        <v>CHN</v>
      </c>
      <c r="B123">
        <f>100*(LN(B55)-LN(Results_2025_01!B55))</f>
        <v>-5.8060077500510232E-2</v>
      </c>
      <c r="C123">
        <f>100*(LN(C55)-LN(Results_2025_01!C55))</f>
        <v>-0.86503494850269647</v>
      </c>
      <c r="D123">
        <f>100*(LN(D55)-LN(Results_2025_01!D55))</f>
        <v>-0.228652578420796</v>
      </c>
      <c r="E123">
        <f>100*(LN(E55)-LN(Results_2025_01!E55))</f>
        <v>-1.9446749043651401</v>
      </c>
      <c r="F123">
        <f>100*(LN(F55)-LN(Results_2025_01!F55))</f>
        <v>-3.2749954190130381</v>
      </c>
      <c r="G123">
        <f>100*(LN(G55)-LN(Results_2025_01!G55))</f>
        <v>-0.31656079735586928</v>
      </c>
      <c r="H123">
        <f>100*(LN(H55)-LN(Results_2025_01!H55))</f>
        <v>-2.3664902682220657</v>
      </c>
      <c r="I123">
        <f>100*(LN(I55)-LN(Results_2025_01!I55))</f>
        <v>-0.38636173791033457</v>
      </c>
      <c r="J123">
        <f>100*(LN(J55)-LN(Results_2025_01!J55))</f>
        <v>-3.8097146525304382</v>
      </c>
      <c r="K123">
        <f>100*(LN(K55)-LN(Results_2025_01!K55))</f>
        <v>-0.76773613961069742</v>
      </c>
      <c r="L123">
        <f>100*(LN(L55)-LN(Results_2025_01!L55))</f>
        <v>-0.18707438737530779</v>
      </c>
      <c r="M123">
        <f>100*(LN(M55)-LN(Results_2025_01!M55))</f>
        <v>-0.59450407601611133</v>
      </c>
      <c r="N123">
        <f>100*(LN(N55)-LN(Results_2025_01!N55))</f>
        <v>0.26440053174487943</v>
      </c>
      <c r="O123">
        <f>100*(LN(O55)-LN(Results_2025_01!O55))</f>
        <v>-1.6974023373022007</v>
      </c>
      <c r="P123">
        <f>100*(LN(P55)-LN(Results_2025_01!P55))</f>
        <v>-8.8140012329152029E-2</v>
      </c>
      <c r="Q123">
        <f>100*(LN(Q55)-LN(Results_2025_01!Q55))</f>
        <v>-7.189842923835954E-2</v>
      </c>
      <c r="R123">
        <f>100*(LN(R55)-LN(Results_2025_01!R55))</f>
        <v>-0.28914233941534917</v>
      </c>
      <c r="S123">
        <f>100*(Results_2025_01!S55/Results_2025_01!R55)*(LN(S55)-LN(Results_2025_01!S55))</f>
        <v>-0.26848401637033936</v>
      </c>
      <c r="T123">
        <f t="shared" si="2"/>
        <v>-2.0658323045009808E-2</v>
      </c>
    </row>
    <row r="124" spans="1:20" x14ac:dyDescent="0.35">
      <c r="A124" t="str">
        <f t="shared" si="1"/>
        <v>IND</v>
      </c>
      <c r="B124">
        <f>100*(LN(B56)-LN(Results_2025_01!B56))</f>
        <v>0.17224105473312434</v>
      </c>
      <c r="C124">
        <f>100*(LN(C56)-LN(Results_2025_01!C56))</f>
        <v>-9.6918567490611451E-2</v>
      </c>
      <c r="D124">
        <f>100*(LN(D56)-LN(Results_2025_01!D56))</f>
        <v>6.1318346326011408E-2</v>
      </c>
      <c r="E124">
        <f>100*(LN(E56)-LN(Results_2025_01!E56))</f>
        <v>1.5881105821932806</v>
      </c>
      <c r="F124">
        <f>100*(LN(F56)-LN(Results_2025_01!F56))</f>
        <v>0.28449521322322369</v>
      </c>
      <c r="G124">
        <f>100*(LN(G56)-LN(Results_2025_01!G56))</f>
        <v>8.3822301638747376E-2</v>
      </c>
      <c r="H124">
        <f>100*(LN(H56)-LN(Results_2025_01!H56))</f>
        <v>0.52944131372836267</v>
      </c>
      <c r="I124">
        <f>100*(LN(I56)-LN(Results_2025_01!I56))</f>
        <v>0.17939117352394618</v>
      </c>
      <c r="J124">
        <f>100*(LN(J56)-LN(Results_2025_01!J56))</f>
        <v>1.1932591782082724</v>
      </c>
      <c r="K124">
        <f>100*(LN(K56)-LN(Results_2025_01!K56))</f>
        <v>4.9000735991455713E-2</v>
      </c>
      <c r="L124">
        <f>100*(LN(L56)-LN(Results_2025_01!L56))</f>
        <v>0.23582135678115179</v>
      </c>
      <c r="M124">
        <f>100*(LN(M56)-LN(Results_2025_01!M56))</f>
        <v>0.11076557175595525</v>
      </c>
      <c r="N124">
        <f>100*(LN(N56)-LN(Results_2025_01!N56))</f>
        <v>0.13625011569615708</v>
      </c>
      <c r="O124">
        <f>100*(LN(O56)-LN(Results_2025_01!O56))</f>
        <v>0.52186407676195756</v>
      </c>
      <c r="P124">
        <f>100*(LN(P56)-LN(Results_2025_01!P56))</f>
        <v>4.4129207355680933E-2</v>
      </c>
      <c r="Q124">
        <f>100*(LN(Q56)-LN(Results_2025_01!Q56))</f>
        <v>-8.2838607526003472E-2</v>
      </c>
      <c r="R124">
        <f>100*(LN(R56)-LN(Results_2025_01!R56))</f>
        <v>8.3779208617063006E-2</v>
      </c>
      <c r="S124">
        <f>100*(Results_2025_01!S56/Results_2025_01!R56)*(LN(S56)-LN(Results_2025_01!S56))</f>
        <v>6.4744435403275388E-2</v>
      </c>
      <c r="T124">
        <f t="shared" si="2"/>
        <v>1.9034773213787617E-2</v>
      </c>
    </row>
    <row r="125" spans="1:20" x14ac:dyDescent="0.35">
      <c r="A125" t="str">
        <f t="shared" si="1"/>
        <v>JPN</v>
      </c>
      <c r="B125">
        <f>100*(LN(B57)-LN(Results_2025_01!B57))</f>
        <v>-6.1216369276806404E-3</v>
      </c>
      <c r="C125">
        <f>100*(LN(C57)-LN(Results_2025_01!C57))</f>
        <v>-0.44935240586223557</v>
      </c>
      <c r="D125">
        <f>100*(LN(D57)-LN(Results_2025_01!D57))</f>
        <v>-6.3147624016313131E-2</v>
      </c>
      <c r="E125">
        <f>100*(LN(E57)-LN(Results_2025_01!E57))</f>
        <v>-0.44963373782902494</v>
      </c>
      <c r="F125">
        <f>100*(LN(F57)-LN(Results_2025_01!F57))</f>
        <v>-0.40838315757802945</v>
      </c>
      <c r="G125">
        <f>100*(LN(G57)-LN(Results_2025_01!G57))</f>
        <v>-0.52854917667843893</v>
      </c>
      <c r="H125">
        <f>100*(LN(H57)-LN(Results_2025_01!H57))</f>
        <v>-0.83493476867522176</v>
      </c>
      <c r="I125">
        <f>100*(LN(I57)-LN(Results_2025_01!I57))</f>
        <v>-0.40663039455024474</v>
      </c>
      <c r="J125">
        <f>100*(LN(J57)-LN(Results_2025_01!J57))</f>
        <v>-0.58110022564150654</v>
      </c>
      <c r="K125">
        <f>100*(LN(K57)-LN(Results_2025_01!K57))</f>
        <v>-1.059744767160975</v>
      </c>
      <c r="L125">
        <f>100*(LN(L57)-LN(Results_2025_01!L57))</f>
        <v>-0.60458115139274682</v>
      </c>
      <c r="M125">
        <f>100*(LN(M57)-LN(Results_2025_01!M57))</f>
        <v>-0.21126166155687187</v>
      </c>
      <c r="N125">
        <f>100*(LN(N57)-LN(Results_2025_01!N57))</f>
        <v>-0.57158619168253821</v>
      </c>
      <c r="O125">
        <f>100*(LN(O57)-LN(Results_2025_01!O57))</f>
        <v>-0.1187358267662475</v>
      </c>
      <c r="P125">
        <f>100*(LN(P57)-LN(Results_2025_01!P57))</f>
        <v>1.6963943948988813E-2</v>
      </c>
      <c r="Q125">
        <f>100*(LN(Q57)-LN(Results_2025_01!Q57))</f>
        <v>-3.7633788560897941E-2</v>
      </c>
      <c r="R125">
        <f>100*(LN(R57)-LN(Results_2025_01!R57))</f>
        <v>-8.8173732888652268E-2</v>
      </c>
      <c r="S125">
        <f>100*(Results_2025_01!S57/Results_2025_01!R57)*(LN(S57)-LN(Results_2025_01!S57))</f>
        <v>-8.6813200296052079E-2</v>
      </c>
      <c r="T125">
        <f t="shared" si="2"/>
        <v>-1.3605325926001888E-3</v>
      </c>
    </row>
    <row r="126" spans="1:20" x14ac:dyDescent="0.35">
      <c r="A126" t="str">
        <f t="shared" si="1"/>
        <v>KOR</v>
      </c>
      <c r="B126">
        <f>100*(LN(B58)-LN(Results_2025_01!B58))</f>
        <v>-0.14673516939502917</v>
      </c>
      <c r="C126">
        <f>100*(LN(C58)-LN(Results_2025_01!C58))</f>
        <v>-0.1573564447431508</v>
      </c>
      <c r="D126">
        <f>100*(LN(D58)-LN(Results_2025_01!D58))</f>
        <v>-2.1965952861613403E-2</v>
      </c>
      <c r="E126">
        <f>100*(LN(E58)-LN(Results_2025_01!E58))</f>
        <v>-1.1027680677061724</v>
      </c>
      <c r="F126">
        <f>100*(LN(F58)-LN(Results_2025_01!F58))</f>
        <v>-0.74720148387008578</v>
      </c>
      <c r="G126">
        <f>100*(LN(G58)-LN(Results_2025_01!G58))</f>
        <v>-0.75374535813566013</v>
      </c>
      <c r="H126">
        <f>100*(LN(H58)-LN(Results_2025_01!H58))</f>
        <v>-0.62972500290356948</v>
      </c>
      <c r="I126">
        <f>100*(LN(I58)-LN(Results_2025_01!I58))</f>
        <v>-0.37137028643723369</v>
      </c>
      <c r="J126">
        <f>100*(LN(J58)-LN(Results_2025_01!J58))</f>
        <v>-1.1363758650315248</v>
      </c>
      <c r="K126">
        <f>100*(LN(K58)-LN(Results_2025_01!K58))</f>
        <v>-1.7500568852014453</v>
      </c>
      <c r="L126">
        <f>100*(LN(L58)-LN(Results_2025_01!L58))</f>
        <v>-0.62270491733329436</v>
      </c>
      <c r="M126">
        <f>100*(LN(M58)-LN(Results_2025_01!M58))</f>
        <v>-0.29062021562564766</v>
      </c>
      <c r="N126">
        <f>100*(LN(N58)-LN(Results_2025_01!N58))</f>
        <v>-0.25507926672663217</v>
      </c>
      <c r="O126">
        <f>100*(LN(O58)-LN(Results_2025_01!O58))</f>
        <v>-0.33955890011387879</v>
      </c>
      <c r="P126">
        <f>100*(LN(P58)-LN(Results_2025_01!P58))</f>
        <v>-6.3242048879974533E-2</v>
      </c>
      <c r="Q126">
        <f>100*(LN(Q58)-LN(Results_2025_01!Q58))</f>
        <v>-6.2693614680764398E-2</v>
      </c>
      <c r="R126">
        <f>100*(LN(R58)-LN(Results_2025_01!R58))</f>
        <v>-0.19830058039911336</v>
      </c>
      <c r="S126">
        <f>100*(Results_2025_01!S58/Results_2025_01!R58)*(LN(S58)-LN(Results_2025_01!S58))</f>
        <v>-0.18517954266248624</v>
      </c>
      <c r="T126">
        <f t="shared" si="2"/>
        <v>-1.3121037736627122E-2</v>
      </c>
    </row>
    <row r="127" spans="1:20" x14ac:dyDescent="0.35">
      <c r="A127" t="str">
        <f t="shared" si="1"/>
        <v>MEX</v>
      </c>
      <c r="B127">
        <f>100*(LN(B59)-LN(Results_2025_01!B59))</f>
        <v>-0.96479281897199343</v>
      </c>
      <c r="C127">
        <f>100*(LN(C59)-LN(Results_2025_01!C59))</f>
        <v>-5.1480052617058902E-2</v>
      </c>
      <c r="D127">
        <f>100*(LN(D59)-LN(Results_2025_01!D59))</f>
        <v>-2.8814710879792926</v>
      </c>
      <c r="E127">
        <f>100*(LN(E59)-LN(Results_2025_01!E59))</f>
        <v>0</v>
      </c>
      <c r="F127">
        <f>100*(LN(F59)-LN(Results_2025_01!F59))</f>
        <v>0.99503308531669887</v>
      </c>
      <c r="G127">
        <f>100*(LN(G59)-LN(Results_2025_01!G59))</f>
        <v>-1.2556218775413797</v>
      </c>
      <c r="H127">
        <f>100*(LN(H59)-LN(Results_2025_01!H59))</f>
        <v>-0.64412461028560131</v>
      </c>
      <c r="I127">
        <f>100*(LN(I59)-LN(Results_2025_01!I59))</f>
        <v>-1.2283794882153032</v>
      </c>
      <c r="J127">
        <f>100*(LN(J59)-LN(Results_2025_01!J59))</f>
        <v>2.0635652877370347</v>
      </c>
      <c r="K127">
        <f>100*(LN(K59)-LN(Results_2025_01!K59))</f>
        <v>-10.115557419589116</v>
      </c>
      <c r="L127">
        <f>100*(LN(L59)-LN(Results_2025_01!L59))</f>
        <v>-9.5235722412533974</v>
      </c>
      <c r="M127">
        <f>100*(LN(M59)-LN(Results_2025_01!M59))</f>
        <v>-3.6069719449544735</v>
      </c>
      <c r="N127">
        <f>100*(LN(N59)-LN(Results_2025_01!N59))</f>
        <v>-4.5283327054054467</v>
      </c>
      <c r="O127">
        <f>100*(LN(O59)-LN(Results_2025_01!O59))</f>
        <v>-4.6096699368993299</v>
      </c>
      <c r="P127">
        <f>100*(LN(P59)-LN(Results_2025_01!P59))</f>
        <v>-0.16080494905263976</v>
      </c>
      <c r="Q127">
        <f>100*(LN(Q59)-LN(Results_2025_01!Q59))</f>
        <v>-0.3375530631281265</v>
      </c>
      <c r="R127">
        <f>100*(LN(R59)-LN(Results_2025_01!R59))</f>
        <v>-0.6132504032416719</v>
      </c>
      <c r="S127">
        <f>100*(Results_2025_01!S59/Results_2025_01!R59)*(LN(S59)-LN(Results_2025_01!S59))</f>
        <v>-0.64809550582139908</v>
      </c>
      <c r="T127">
        <f t="shared" si="2"/>
        <v>3.4845102579727172E-2</v>
      </c>
    </row>
    <row r="128" spans="1:20" x14ac:dyDescent="0.35">
      <c r="A128" t="str">
        <f t="shared" si="1"/>
        <v>ROW</v>
      </c>
      <c r="B128">
        <f>100*(LN(B60)-LN(Results_2025_01!B60))</f>
        <v>-0.32922197639200235</v>
      </c>
      <c r="C128">
        <f>100*(LN(C60)-LN(Results_2025_01!C60))</f>
        <v>-2.2358285575219128E-2</v>
      </c>
      <c r="D128">
        <f>100*(LN(D60)-LN(Results_2025_01!D60))</f>
        <v>-0.24794389287237095</v>
      </c>
      <c r="E128">
        <f>100*(LN(E60)-LN(Results_2025_01!E60))</f>
        <v>1.6162486903148476E-2</v>
      </c>
      <c r="F128">
        <f>100*(LN(F60)-LN(Results_2025_01!F60))</f>
        <v>0.10622603536489805</v>
      </c>
      <c r="G128">
        <f>100*(LN(G60)-LN(Results_2025_01!G60))</f>
        <v>-0.23946005583290741</v>
      </c>
      <c r="H128">
        <f>100*(LN(H60)-LN(Results_2025_01!H60))</f>
        <v>-0.84152870228866306</v>
      </c>
      <c r="I128">
        <f>100*(LN(I60)-LN(Results_2025_01!I60))</f>
        <v>-0.24057214284507467</v>
      </c>
      <c r="J128">
        <f>100*(LN(J60)-LN(Results_2025_01!J60))</f>
        <v>-0.47134924677534329</v>
      </c>
      <c r="K128">
        <f>100*(LN(K60)-LN(Results_2025_01!K60))</f>
        <v>-1.1357592148160123</v>
      </c>
      <c r="L128">
        <f>100*(LN(L60)-LN(Results_2025_01!L60))</f>
        <v>-0.58362872103421282</v>
      </c>
      <c r="M128">
        <f>100*(LN(M60)-LN(Results_2025_01!M60))</f>
        <v>-0.38062623090997505</v>
      </c>
      <c r="N128">
        <f>100*(LN(N60)-LN(Results_2025_01!N60))</f>
        <v>-0.16595119072455589</v>
      </c>
      <c r="O128">
        <f>100*(LN(O60)-LN(Results_2025_01!O60))</f>
        <v>-0.58338464863112449</v>
      </c>
      <c r="P128">
        <f>100*(LN(P60)-LN(Results_2025_01!P60))</f>
        <v>2.6597856746413129E-3</v>
      </c>
      <c r="Q128">
        <f>100*(LN(Q60)-LN(Results_2025_01!Q60))</f>
        <v>-6.6677820295613088E-2</v>
      </c>
      <c r="R128">
        <f>100*(LN(R60)-LN(Results_2025_01!R60))</f>
        <v>-6.7779889556884854E-2</v>
      </c>
      <c r="S128">
        <f>100*(Results_2025_01!S60/Results_2025_01!R60)*(LN(S60)-LN(Results_2025_01!S60))</f>
        <v>-6.7136309701198979E-2</v>
      </c>
      <c r="T128">
        <f t="shared" si="2"/>
        <v>-6.4357985568587461E-4</v>
      </c>
    </row>
    <row r="129" spans="1:20" x14ac:dyDescent="0.35">
      <c r="A129" t="str">
        <f t="shared" si="1"/>
        <v>USA</v>
      </c>
      <c r="B129">
        <f>100*(LN(B61)-LN(Results_2025_01!B61))</f>
        <v>0.43596422181542138</v>
      </c>
      <c r="C129">
        <f>100*(LN(C61)-LN(Results_2025_01!C61))</f>
        <v>0.41802010735336737</v>
      </c>
      <c r="D129">
        <f>100*(LN(D61)-LN(Results_2025_01!D61))</f>
        <v>-0.83431334706762783</v>
      </c>
      <c r="E129">
        <f>100*(LN(E61)-LN(Results_2025_01!E61))</f>
        <v>2.9578071796933614</v>
      </c>
      <c r="F129">
        <f>100*(LN(F61)-LN(Results_2025_01!F61))</f>
        <v>1.6029455546895832</v>
      </c>
      <c r="G129">
        <f>100*(LN(G61)-LN(Results_2025_01!G61))</f>
        <v>-0.58420393074065657</v>
      </c>
      <c r="H129">
        <f>100*(LN(H61)-LN(Results_2025_01!H61))</f>
        <v>1.7877641694271418</v>
      </c>
      <c r="I129">
        <f>100*(LN(I61)-LN(Results_2025_01!I61))</f>
        <v>-1.0634183282503429</v>
      </c>
      <c r="J129">
        <f>100*(LN(J61)-LN(Results_2025_01!J61))</f>
        <v>2.6005024839509616</v>
      </c>
      <c r="K129">
        <f>100*(LN(K61)-LN(Results_2025_01!K61))</f>
        <v>2.0523042908301647</v>
      </c>
      <c r="L129">
        <f>100*(LN(L61)-LN(Results_2025_01!L61))</f>
        <v>-2.0578158634826593</v>
      </c>
      <c r="M129">
        <f>100*(LN(M61)-LN(Results_2025_01!M61))</f>
        <v>-1.5648731265161864</v>
      </c>
      <c r="N129">
        <f>100*(LN(N61)-LN(Results_2025_01!N61))</f>
        <v>-2.9180217306833178</v>
      </c>
      <c r="O129">
        <f>100*(LN(O61)-LN(Results_2025_01!O61))</f>
        <v>-1.1434201979780845</v>
      </c>
      <c r="P129">
        <f>100*(LN(P61)-LN(Results_2025_01!P61))</f>
        <v>-0.25243599764337432</v>
      </c>
      <c r="Q129">
        <f>100*(LN(Q61)-LN(Results_2025_01!Q61))</f>
        <v>-9.3623821556043652E-2</v>
      </c>
      <c r="R129">
        <f>100*(LN(R61)-LN(Results_2025_01!R61))</f>
        <v>5.0552614851007149E-2</v>
      </c>
      <c r="S129">
        <f>100*(Results_2025_01!S61/Results_2025_01!R61)*(LN(S61)-LN(Results_2025_01!S61))</f>
        <v>-0.39617305478336001</v>
      </c>
      <c r="T129">
        <f>R129-S129</f>
        <v>0.44672566963436716</v>
      </c>
    </row>
  </sheetData>
  <conditionalFormatting sqref="B70:Q114">
    <cfRule type="colorScale" priority="1">
      <colorScale>
        <cfvo type="min"/>
        <cfvo type="percentile" val="50"/>
        <cfvo type="max"/>
        <color rgb="FF63BE7B"/>
        <color rgb="FFFCFCFF"/>
        <color rgb="FFF8696B"/>
      </colorScale>
    </cfRule>
  </conditionalFormatting>
  <pageMargins left="0.7" right="0.7" top="0.75" bottom="0.75" header="0.3" footer="0.3"/>
  <pageSetup orientation="portrait" horizontalDpi="1200" verticalDpi="1200" r:id="rId1"/>
  <headerFooter>
    <oddHeader>&amp;L&amp;"Aptos"&amp;11&amp;K000000 NONCONFIDENTIAL // FRSONLY&amp;1#_x000D_</oddHeader>
  </headerFooter>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03EA801-2028-47C2-853F-BD87451B584A}">
  <dimension ref="A1:T129"/>
  <sheetViews>
    <sheetView workbookViewId="0">
      <pane xSplit="1" ySplit="1" topLeftCell="B53" activePane="bottomRight" state="frozen"/>
      <selection pane="topRight" activeCell="B1" sqref="B1"/>
      <selection pane="bottomLeft" activeCell="A2" sqref="A2"/>
      <selection pane="bottomRight" sqref="A1:S61"/>
    </sheetView>
  </sheetViews>
  <sheetFormatPr defaultRowHeight="14.5" x14ac:dyDescent="0.35"/>
  <sheetData>
    <row r="1" spans="1:19" x14ac:dyDescent="0.35">
      <c r="A1" t="s">
        <v>78</v>
      </c>
      <c r="B1" t="s">
        <v>269</v>
      </c>
      <c r="C1" t="s">
        <v>270</v>
      </c>
      <c r="D1" t="s">
        <v>271</v>
      </c>
      <c r="E1" t="s">
        <v>272</v>
      </c>
      <c r="F1" t="s">
        <v>273</v>
      </c>
      <c r="G1" t="s">
        <v>274</v>
      </c>
      <c r="H1" t="s">
        <v>275</v>
      </c>
      <c r="I1" t="s">
        <v>276</v>
      </c>
      <c r="J1" t="s">
        <v>277</v>
      </c>
      <c r="K1" t="s">
        <v>278</v>
      </c>
      <c r="L1" t="s">
        <v>279</v>
      </c>
      <c r="M1" t="s">
        <v>280</v>
      </c>
      <c r="N1" t="s">
        <v>281</v>
      </c>
      <c r="O1" t="s">
        <v>282</v>
      </c>
      <c r="P1" t="s">
        <v>283</v>
      </c>
      <c r="Q1" t="s">
        <v>284</v>
      </c>
      <c r="R1" t="s">
        <v>157</v>
      </c>
      <c r="S1" t="s">
        <v>285</v>
      </c>
    </row>
    <row r="2" spans="1:19" x14ac:dyDescent="0.35">
      <c r="A2" t="s">
        <v>286</v>
      </c>
      <c r="B2">
        <v>6.3799999999999999E-6</v>
      </c>
      <c r="C2">
        <v>1.5400000000000002E-5</v>
      </c>
      <c r="D2">
        <v>1.24E-5</v>
      </c>
      <c r="E2">
        <v>7.3599999999999998E-6</v>
      </c>
      <c r="F2">
        <v>4.34E-6</v>
      </c>
      <c r="G2">
        <v>2.0829999999999999E-5</v>
      </c>
      <c r="H2">
        <v>2.58E-5</v>
      </c>
      <c r="I2">
        <v>2.4009999999999999E-5</v>
      </c>
      <c r="J2">
        <v>2.8399999999999999E-6</v>
      </c>
      <c r="K2">
        <v>4.2629999999999997E-5</v>
      </c>
      <c r="L2">
        <v>7.0099999999999998E-6</v>
      </c>
      <c r="M2">
        <v>1.7499999999999998E-5</v>
      </c>
      <c r="N2">
        <v>5.113E-5</v>
      </c>
      <c r="O2">
        <v>6.9600000000000003E-6</v>
      </c>
      <c r="P2">
        <v>3.726E-4</v>
      </c>
      <c r="Q2">
        <v>4.2557000000000001E-4</v>
      </c>
      <c r="R2">
        <v>1.4802000000000001E-4</v>
      </c>
      <c r="S2">
        <v>1.4699E-4</v>
      </c>
    </row>
    <row r="3" spans="1:19" x14ac:dyDescent="0.35">
      <c r="A3" t="s">
        <v>287</v>
      </c>
      <c r="B3">
        <v>1.55E-6</v>
      </c>
      <c r="C3">
        <v>1.7851999999999999E-4</v>
      </c>
      <c r="D3">
        <v>3.8399999999999997E-6</v>
      </c>
      <c r="E3">
        <v>4.9999999999999998E-8</v>
      </c>
      <c r="F3">
        <v>1.3E-7</v>
      </c>
      <c r="G3">
        <v>1.4000000000000001E-7</v>
      </c>
      <c r="H3">
        <v>1.3200000000000001E-6</v>
      </c>
      <c r="I3">
        <v>2.4999999999999999E-7</v>
      </c>
      <c r="J3">
        <v>2.2000000000000001E-7</v>
      </c>
      <c r="K3">
        <v>3.5999999999999999E-7</v>
      </c>
      <c r="L3">
        <v>4.9999999999999998E-8</v>
      </c>
      <c r="M3">
        <v>1.8E-7</v>
      </c>
      <c r="N3">
        <v>8.0000000000000002E-8</v>
      </c>
      <c r="O3">
        <v>9.9999999999999995E-8</v>
      </c>
      <c r="P3">
        <v>1.0294E-4</v>
      </c>
      <c r="Q3">
        <v>1.4462000000000001E-4</v>
      </c>
      <c r="R3">
        <v>5.2110000000000001E-5</v>
      </c>
      <c r="S3">
        <v>5.1919999999999998E-5</v>
      </c>
    </row>
    <row r="4" spans="1:19" x14ac:dyDescent="0.35">
      <c r="A4" t="s">
        <v>288</v>
      </c>
      <c r="B4">
        <v>4.8799999999999999E-6</v>
      </c>
      <c r="C4">
        <v>3.5689999999999999E-5</v>
      </c>
      <c r="D4">
        <v>8.5399999999999996E-6</v>
      </c>
      <c r="E4">
        <v>6.0999999999999998E-7</v>
      </c>
      <c r="F4">
        <v>9.1999999999999998E-7</v>
      </c>
      <c r="G4">
        <v>3.8199999999999998E-6</v>
      </c>
      <c r="H4">
        <v>2.1500000000000002E-6</v>
      </c>
      <c r="I4">
        <v>5.9000000000000003E-6</v>
      </c>
      <c r="J4">
        <v>3.1200000000000002E-6</v>
      </c>
      <c r="K4">
        <v>1.4039999999999999E-5</v>
      </c>
      <c r="L4">
        <v>4.0199999999999996E-6</v>
      </c>
      <c r="M4">
        <v>1.2693000000000001E-4</v>
      </c>
      <c r="N4">
        <v>3.5139999999999999E-5</v>
      </c>
      <c r="O4">
        <v>9.2699999999999993E-6</v>
      </c>
      <c r="P4">
        <v>6.8280000000000001E-4</v>
      </c>
      <c r="Q4">
        <v>7.0562000000000001E-4</v>
      </c>
      <c r="R4">
        <v>2.285E-4</v>
      </c>
      <c r="S4">
        <v>2.2708E-4</v>
      </c>
    </row>
    <row r="5" spans="1:19" x14ac:dyDescent="0.35">
      <c r="A5" t="s">
        <v>289</v>
      </c>
      <c r="B5">
        <v>1.083E-5</v>
      </c>
      <c r="C5">
        <v>1.8790000000000001E-5</v>
      </c>
      <c r="D5">
        <v>1.895E-5</v>
      </c>
      <c r="E5">
        <v>1.06E-6</v>
      </c>
      <c r="F5">
        <v>3.9700000000000001E-6</v>
      </c>
      <c r="G5">
        <v>1.291E-5</v>
      </c>
      <c r="H5">
        <v>8.8100000000000004E-6</v>
      </c>
      <c r="I5">
        <v>4.8799999999999999E-6</v>
      </c>
      <c r="J5">
        <v>1.7999999999999999E-6</v>
      </c>
      <c r="K5">
        <v>2.0950000000000001E-5</v>
      </c>
      <c r="L5">
        <v>7.1099999999999997E-6</v>
      </c>
      <c r="M5">
        <v>1.432E-5</v>
      </c>
      <c r="N5">
        <v>7.17E-6</v>
      </c>
      <c r="O5">
        <v>1.8899999999999999E-6</v>
      </c>
      <c r="P5">
        <v>2.4426999999999999E-4</v>
      </c>
      <c r="Q5">
        <v>2.3916000000000001E-4</v>
      </c>
      <c r="R5">
        <v>8.6589999999999996E-5</v>
      </c>
      <c r="S5">
        <v>8.5950000000000002E-5</v>
      </c>
    </row>
    <row r="6" spans="1:19" x14ac:dyDescent="0.35">
      <c r="A6" t="s">
        <v>290</v>
      </c>
      <c r="B6">
        <v>8.2659999999999998E-5</v>
      </c>
      <c r="C6">
        <v>1.0329E-4</v>
      </c>
      <c r="D6">
        <v>1.0142E-4</v>
      </c>
      <c r="E6">
        <v>4.3720000000000002E-5</v>
      </c>
      <c r="F6">
        <v>6.4300000000000003E-6</v>
      </c>
      <c r="G6">
        <v>2.7679999999999999E-5</v>
      </c>
      <c r="H6">
        <v>1.3573E-4</v>
      </c>
      <c r="I6">
        <v>2.0557E-4</v>
      </c>
      <c r="J6">
        <v>1.506E-5</v>
      </c>
      <c r="K6">
        <v>8.7120000000000006E-5</v>
      </c>
      <c r="L6">
        <v>5.8310000000000002E-5</v>
      </c>
      <c r="M6">
        <v>1.11176E-3</v>
      </c>
      <c r="N6">
        <v>1.0736E-4</v>
      </c>
      <c r="O6">
        <v>9.6180000000000004E-5</v>
      </c>
      <c r="P6">
        <v>5.2674699999999998E-3</v>
      </c>
      <c r="Q6">
        <v>4.4953399999999996E-3</v>
      </c>
      <c r="R6">
        <v>1.62082E-3</v>
      </c>
      <c r="S6">
        <v>1.6121E-3</v>
      </c>
    </row>
    <row r="7" spans="1:19" x14ac:dyDescent="0.35">
      <c r="A7" t="s">
        <v>291</v>
      </c>
      <c r="B7">
        <v>8.5299999999999996E-6</v>
      </c>
      <c r="C7">
        <v>8.2070000000000005E-5</v>
      </c>
      <c r="D7">
        <v>2.366E-5</v>
      </c>
      <c r="E7">
        <v>1.37E-6</v>
      </c>
      <c r="F7">
        <v>6.8999999999999996E-7</v>
      </c>
      <c r="G7">
        <v>2.7599999999999998E-6</v>
      </c>
      <c r="H7">
        <v>8.6300000000000004E-6</v>
      </c>
      <c r="I7">
        <v>1.288E-5</v>
      </c>
      <c r="J7">
        <v>3.9700000000000001E-6</v>
      </c>
      <c r="K7">
        <v>1.411E-5</v>
      </c>
      <c r="L7">
        <v>7.8199999999999997E-6</v>
      </c>
      <c r="M7">
        <v>6.1020000000000002E-5</v>
      </c>
      <c r="N7">
        <v>6.1600000000000003E-6</v>
      </c>
      <c r="O7">
        <v>1.1800000000000001E-5</v>
      </c>
      <c r="P7">
        <v>7.9135999999999996E-4</v>
      </c>
      <c r="Q7">
        <v>6.6732E-4</v>
      </c>
      <c r="R7">
        <v>2.3775000000000001E-4</v>
      </c>
      <c r="S7">
        <v>2.3641999999999999E-4</v>
      </c>
    </row>
    <row r="8" spans="1:19" x14ac:dyDescent="0.35">
      <c r="A8" t="s">
        <v>292</v>
      </c>
      <c r="B8">
        <v>6.9999999999999997E-7</v>
      </c>
      <c r="C8">
        <v>5.9999999999999997E-7</v>
      </c>
      <c r="D8">
        <v>6.63E-6</v>
      </c>
      <c r="E8">
        <v>2.03E-6</v>
      </c>
      <c r="F8">
        <v>3.7E-7</v>
      </c>
      <c r="G8">
        <v>5.3499999999999996E-6</v>
      </c>
      <c r="H8">
        <v>4.6600000000000003E-6</v>
      </c>
      <c r="I8">
        <v>3.1770000000000002E-5</v>
      </c>
      <c r="J8">
        <v>1.33E-6</v>
      </c>
      <c r="K8">
        <v>2.8500000000000002E-5</v>
      </c>
      <c r="L8">
        <v>1.6759999999999999E-5</v>
      </c>
      <c r="M8">
        <v>3.6050000000000002E-5</v>
      </c>
      <c r="N8">
        <v>7.6790000000000002E-5</v>
      </c>
      <c r="O8">
        <v>1.3010000000000001E-5</v>
      </c>
      <c r="P8">
        <v>6.9410999999999995E-4</v>
      </c>
      <c r="Q8">
        <v>5.4626999999999996E-4</v>
      </c>
      <c r="R8">
        <v>2.0123E-4</v>
      </c>
      <c r="S8">
        <v>2.0032000000000001E-4</v>
      </c>
    </row>
    <row r="9" spans="1:19" x14ac:dyDescent="0.35">
      <c r="A9" t="s">
        <v>293</v>
      </c>
      <c r="B9">
        <v>1.2300000000000001E-6</v>
      </c>
      <c r="C9">
        <v>4.0000000000000001E-8</v>
      </c>
      <c r="D9">
        <v>4.0600000000000001E-6</v>
      </c>
      <c r="E9">
        <v>4.7E-7</v>
      </c>
      <c r="F9">
        <v>9.9999999999999995E-8</v>
      </c>
      <c r="G9">
        <v>1.75E-6</v>
      </c>
      <c r="H9">
        <v>4.2300000000000002E-6</v>
      </c>
      <c r="I9">
        <v>5.8300000000000001E-6</v>
      </c>
      <c r="J9">
        <v>2.7000000000000001E-7</v>
      </c>
      <c r="K9">
        <v>1.7799999999999999E-6</v>
      </c>
      <c r="L9">
        <v>5.2E-7</v>
      </c>
      <c r="M9">
        <v>9.1700000000000003E-6</v>
      </c>
      <c r="N9">
        <v>5.0999999999999999E-7</v>
      </c>
      <c r="O9">
        <v>1.33E-6</v>
      </c>
      <c r="P9">
        <v>1.8495E-4</v>
      </c>
      <c r="Q9">
        <v>1.2563E-4</v>
      </c>
      <c r="R9">
        <v>4.6480000000000002E-5</v>
      </c>
      <c r="S9">
        <v>4.6260000000000001E-5</v>
      </c>
    </row>
    <row r="10" spans="1:19" x14ac:dyDescent="0.35">
      <c r="A10" t="s">
        <v>294</v>
      </c>
      <c r="B10">
        <v>1.554E-5</v>
      </c>
      <c r="C10">
        <v>7.4100000000000002E-6</v>
      </c>
      <c r="D10">
        <v>2.3430000000000001E-5</v>
      </c>
      <c r="E10">
        <v>3.76E-6</v>
      </c>
      <c r="F10">
        <v>2.5600000000000001E-6</v>
      </c>
      <c r="G10">
        <v>1.491E-5</v>
      </c>
      <c r="H10">
        <v>9.9399999999999997E-6</v>
      </c>
      <c r="I10">
        <v>2.279E-5</v>
      </c>
      <c r="J10">
        <v>7.6299999999999998E-6</v>
      </c>
      <c r="K10">
        <v>1.6880000000000001E-5</v>
      </c>
      <c r="L10">
        <v>9.1400000000000006E-6</v>
      </c>
      <c r="M10">
        <v>6.4369999999999995E-5</v>
      </c>
      <c r="N10">
        <v>1.6079999999999999E-5</v>
      </c>
      <c r="O10">
        <v>1.9429999999999999E-5</v>
      </c>
      <c r="P10">
        <v>1.9713899999999999E-3</v>
      </c>
      <c r="Q10">
        <v>1.86111E-3</v>
      </c>
      <c r="R10">
        <v>5.6933000000000005E-4</v>
      </c>
      <c r="S10">
        <v>5.6501999999999995E-4</v>
      </c>
    </row>
    <row r="11" spans="1:19" x14ac:dyDescent="0.35">
      <c r="A11" t="s">
        <v>295</v>
      </c>
      <c r="B11">
        <v>1.2500000000000001E-5</v>
      </c>
      <c r="C11">
        <v>3.67E-6</v>
      </c>
      <c r="D11">
        <v>5.0810000000000003E-5</v>
      </c>
      <c r="E11">
        <v>3.5639999999999998E-5</v>
      </c>
      <c r="F11">
        <v>6.37E-6</v>
      </c>
      <c r="G11">
        <v>3.8290000000000001E-5</v>
      </c>
      <c r="H11">
        <v>1.165E-5</v>
      </c>
      <c r="I11">
        <v>2.4890000000000001E-5</v>
      </c>
      <c r="J11">
        <v>7.8199999999999997E-6</v>
      </c>
      <c r="K11">
        <v>2.3609999999999999E-5</v>
      </c>
      <c r="L11">
        <v>1.9809999999999998E-5</v>
      </c>
      <c r="M11">
        <v>3.8420000000000001E-5</v>
      </c>
      <c r="N11">
        <v>3.8009999999999997E-5</v>
      </c>
      <c r="O11">
        <v>1.0890000000000001E-5</v>
      </c>
      <c r="P11">
        <v>1.1725500000000001E-3</v>
      </c>
      <c r="Q11">
        <v>7.8752E-4</v>
      </c>
      <c r="R11">
        <v>3.0917999999999999E-4</v>
      </c>
      <c r="S11">
        <v>3.0695000000000001E-4</v>
      </c>
    </row>
    <row r="12" spans="1:19" x14ac:dyDescent="0.35">
      <c r="A12" t="s">
        <v>296</v>
      </c>
      <c r="B12">
        <v>1.1799999999999999E-6</v>
      </c>
      <c r="C12">
        <v>3.9999999999999998E-7</v>
      </c>
      <c r="D12">
        <v>2.1299999999999999E-6</v>
      </c>
      <c r="E12">
        <v>1.4999999999999999E-7</v>
      </c>
      <c r="F12">
        <v>2.9999999999999997E-8</v>
      </c>
      <c r="G12">
        <v>3.9000000000000002E-7</v>
      </c>
      <c r="H12">
        <v>3.8999999999999999E-6</v>
      </c>
      <c r="I12">
        <v>4.8999999999999997E-7</v>
      </c>
      <c r="J12">
        <v>4.0999999999999999E-7</v>
      </c>
      <c r="K12">
        <v>1.6E-7</v>
      </c>
      <c r="L12">
        <v>4.9999999999999998E-8</v>
      </c>
      <c r="M12">
        <v>1.8E-7</v>
      </c>
      <c r="N12">
        <v>3.3000000000000002E-7</v>
      </c>
      <c r="O12">
        <v>3.2000000000000001E-7</v>
      </c>
      <c r="P12">
        <v>1.4954000000000001E-4</v>
      </c>
      <c r="Q12">
        <v>2.6020999999999998E-4</v>
      </c>
      <c r="R12">
        <v>5.9519999999999999E-5</v>
      </c>
      <c r="S12">
        <v>5.9169999999999998E-5</v>
      </c>
    </row>
    <row r="13" spans="1:19" x14ac:dyDescent="0.35">
      <c r="A13" t="s">
        <v>297</v>
      </c>
      <c r="B13">
        <v>1.3910000000000001E-5</v>
      </c>
      <c r="C13">
        <v>3.6600000000000001E-6</v>
      </c>
      <c r="D13">
        <v>9.3400000000000004E-6</v>
      </c>
      <c r="E13">
        <v>2.9999999999999999E-7</v>
      </c>
      <c r="F13">
        <v>1.9400000000000001E-6</v>
      </c>
      <c r="G13">
        <v>1.44E-6</v>
      </c>
      <c r="H13">
        <v>7.4000000000000001E-7</v>
      </c>
      <c r="I13">
        <v>3.19E-6</v>
      </c>
      <c r="J13">
        <v>3.3999999999999997E-7</v>
      </c>
      <c r="K13">
        <v>5.2700000000000004E-6</v>
      </c>
      <c r="L13">
        <v>1.64E-6</v>
      </c>
      <c r="M13">
        <v>3.6879999999999999E-5</v>
      </c>
      <c r="N13">
        <v>1.6300000000000001E-6</v>
      </c>
      <c r="O13">
        <v>1.11E-6</v>
      </c>
      <c r="P13">
        <v>1.1346E-4</v>
      </c>
      <c r="Q13">
        <v>1.3938000000000001E-4</v>
      </c>
      <c r="R13">
        <v>4.7009999999999999E-5</v>
      </c>
      <c r="S13">
        <v>4.6640000000000001E-5</v>
      </c>
    </row>
    <row r="14" spans="1:19" x14ac:dyDescent="0.35">
      <c r="A14" t="s">
        <v>298</v>
      </c>
      <c r="B14">
        <v>1.562E-5</v>
      </c>
      <c r="C14">
        <v>1.134E-5</v>
      </c>
      <c r="D14">
        <v>4.6190000000000003E-5</v>
      </c>
      <c r="E14">
        <v>7.2200000000000003E-6</v>
      </c>
      <c r="F14">
        <v>1.86E-6</v>
      </c>
      <c r="G14">
        <v>3.1739999999999998E-5</v>
      </c>
      <c r="H14">
        <v>7.6050000000000005E-5</v>
      </c>
      <c r="I14">
        <v>1.3601999999999999E-4</v>
      </c>
      <c r="J14">
        <v>7.5000000000000002E-6</v>
      </c>
      <c r="K14">
        <v>1.0577999999999999E-4</v>
      </c>
      <c r="L14">
        <v>1.6647E-4</v>
      </c>
      <c r="M14">
        <v>1.0052000000000001E-4</v>
      </c>
      <c r="N14">
        <v>2.3790000000000001E-5</v>
      </c>
      <c r="O14">
        <v>2.915E-5</v>
      </c>
      <c r="P14">
        <v>1.8930799999999999E-3</v>
      </c>
      <c r="Q14">
        <v>1.27359E-3</v>
      </c>
      <c r="R14">
        <v>5.2393000000000003E-4</v>
      </c>
      <c r="S14">
        <v>5.2083999999999995E-4</v>
      </c>
    </row>
    <row r="15" spans="1:19" x14ac:dyDescent="0.35">
      <c r="A15" t="s">
        <v>299</v>
      </c>
      <c r="B15">
        <v>1.3720000000000001E-5</v>
      </c>
      <c r="C15">
        <v>9.7000000000000003E-6</v>
      </c>
      <c r="D15">
        <v>2.4890000000000001E-5</v>
      </c>
      <c r="E15">
        <v>2.4399999999999999E-6</v>
      </c>
      <c r="F15">
        <v>2.7700000000000002E-6</v>
      </c>
      <c r="G15">
        <v>1.205E-5</v>
      </c>
      <c r="H15">
        <v>5.3270000000000003E-5</v>
      </c>
      <c r="I15">
        <v>1.5683E-4</v>
      </c>
      <c r="J15">
        <v>5.4099999999999999E-6</v>
      </c>
      <c r="K15">
        <v>1.0718E-4</v>
      </c>
      <c r="L15">
        <v>4.0590000000000003E-5</v>
      </c>
      <c r="M15">
        <v>3.5370000000000002E-5</v>
      </c>
      <c r="N15">
        <v>9.4950000000000004E-5</v>
      </c>
      <c r="O15">
        <v>4.3529999999999998E-5</v>
      </c>
      <c r="P15">
        <v>5.5694999999999996E-4</v>
      </c>
      <c r="Q15">
        <v>5.3963999999999998E-4</v>
      </c>
      <c r="R15">
        <v>2.3557E-4</v>
      </c>
      <c r="S15">
        <v>2.3403000000000001E-4</v>
      </c>
    </row>
    <row r="16" spans="1:19" x14ac:dyDescent="0.35">
      <c r="A16" t="s">
        <v>300</v>
      </c>
      <c r="B16">
        <v>4.7330000000000003E-5</v>
      </c>
      <c r="C16">
        <v>1.68E-6</v>
      </c>
      <c r="D16">
        <v>3.9619999999999997E-5</v>
      </c>
      <c r="E16">
        <v>7.5000000000000002E-7</v>
      </c>
      <c r="F16">
        <v>2.6800000000000002E-6</v>
      </c>
      <c r="G16">
        <v>6.3400000000000003E-6</v>
      </c>
      <c r="H16">
        <v>5.9399999999999999E-6</v>
      </c>
      <c r="I16">
        <v>2.1710000000000001E-5</v>
      </c>
      <c r="J16">
        <v>3.8500000000000004E-6</v>
      </c>
      <c r="K16">
        <v>1.8919999999999998E-5</v>
      </c>
      <c r="L16">
        <v>7.4140000000000005E-5</v>
      </c>
      <c r="M16">
        <v>2.7440000000000002E-5</v>
      </c>
      <c r="N16">
        <v>9.5400000000000001E-6</v>
      </c>
      <c r="O16">
        <v>9.0000000000000002E-6</v>
      </c>
      <c r="P16">
        <v>3.4731999999999997E-4</v>
      </c>
      <c r="Q16">
        <v>3.0370000000000001E-4</v>
      </c>
      <c r="R16">
        <v>1.2442E-4</v>
      </c>
      <c r="S16">
        <v>1.2362000000000001E-4</v>
      </c>
    </row>
    <row r="17" spans="1:19" x14ac:dyDescent="0.35">
      <c r="A17" t="s">
        <v>301</v>
      </c>
      <c r="B17">
        <v>2.175E-5</v>
      </c>
      <c r="C17">
        <v>1.358E-5</v>
      </c>
      <c r="D17">
        <v>1.8680000000000001E-5</v>
      </c>
      <c r="E17">
        <v>1.7E-6</v>
      </c>
      <c r="F17">
        <v>4.4000000000000002E-7</v>
      </c>
      <c r="G17">
        <v>1.1569999999999999E-5</v>
      </c>
      <c r="H17">
        <v>2.8940000000000001E-5</v>
      </c>
      <c r="I17">
        <v>9.2199999999999998E-6</v>
      </c>
      <c r="J17">
        <v>2.2500000000000001E-6</v>
      </c>
      <c r="K17">
        <v>1.0139999999999999E-5</v>
      </c>
      <c r="L17">
        <v>1.2999999999999999E-5</v>
      </c>
      <c r="M17">
        <v>1.694E-5</v>
      </c>
      <c r="N17">
        <v>3.0670000000000003E-5</v>
      </c>
      <c r="O17">
        <v>2.8499999999999998E-6</v>
      </c>
      <c r="P17">
        <v>3.1093000000000001E-4</v>
      </c>
      <c r="Q17">
        <v>2.8498E-4</v>
      </c>
      <c r="R17">
        <v>1.0877E-4</v>
      </c>
      <c r="S17">
        <v>1.0804E-4</v>
      </c>
    </row>
    <row r="18" spans="1:19" x14ac:dyDescent="0.35">
      <c r="A18" t="s">
        <v>302</v>
      </c>
      <c r="B18">
        <v>6.9999999999999999E-6</v>
      </c>
      <c r="C18">
        <v>2.5190000000000001E-5</v>
      </c>
      <c r="D18">
        <v>3.8829999999999999E-5</v>
      </c>
      <c r="E18">
        <v>2.5500000000000001E-6</v>
      </c>
      <c r="F18">
        <v>2.8100000000000002E-6</v>
      </c>
      <c r="G18">
        <v>1.5480000000000001E-5</v>
      </c>
      <c r="H18">
        <v>1.4080000000000001E-5</v>
      </c>
      <c r="I18">
        <v>2.3779999999999999E-5</v>
      </c>
      <c r="J18">
        <v>3.8299999999999998E-6</v>
      </c>
      <c r="K18">
        <v>3.0130000000000001E-5</v>
      </c>
      <c r="L18">
        <v>1.3499999999999999E-5</v>
      </c>
      <c r="M18">
        <v>3.3090000000000003E-5</v>
      </c>
      <c r="N18">
        <v>4.375E-5</v>
      </c>
      <c r="O18">
        <v>3.0400000000000001E-6</v>
      </c>
      <c r="P18">
        <v>3.3008000000000001E-4</v>
      </c>
      <c r="Q18">
        <v>3.4025E-4</v>
      </c>
      <c r="R18">
        <v>1.3035E-4</v>
      </c>
      <c r="S18">
        <v>1.2938000000000001E-4</v>
      </c>
    </row>
    <row r="19" spans="1:19" x14ac:dyDescent="0.35">
      <c r="A19" t="s">
        <v>303</v>
      </c>
      <c r="B19">
        <v>4.5900000000000001E-6</v>
      </c>
      <c r="C19">
        <v>1.4965000000000001E-4</v>
      </c>
      <c r="D19">
        <v>1.084E-5</v>
      </c>
      <c r="E19">
        <v>5.5000000000000003E-7</v>
      </c>
      <c r="F19">
        <v>3.0400000000000001E-6</v>
      </c>
      <c r="G19">
        <v>1.2140000000000001E-5</v>
      </c>
      <c r="H19">
        <v>1.5443999999999999E-4</v>
      </c>
      <c r="I19">
        <v>1.5793E-4</v>
      </c>
      <c r="J19">
        <v>3.4999999999999999E-6</v>
      </c>
      <c r="K19">
        <v>1.8240000000000002E-5</v>
      </c>
      <c r="L19">
        <v>1.2670000000000001E-5</v>
      </c>
      <c r="M19">
        <v>3.3400000000000002E-6</v>
      </c>
      <c r="N19">
        <v>1.1440000000000001E-5</v>
      </c>
      <c r="O19">
        <v>2.4099999999999998E-6</v>
      </c>
      <c r="P19">
        <v>4.3247000000000001E-4</v>
      </c>
      <c r="Q19">
        <v>4.9894999999999996E-4</v>
      </c>
      <c r="R19">
        <v>2.0389E-4</v>
      </c>
      <c r="S19">
        <v>2.0285E-4</v>
      </c>
    </row>
    <row r="20" spans="1:19" x14ac:dyDescent="0.35">
      <c r="A20" t="s">
        <v>304</v>
      </c>
      <c r="B20">
        <v>2.3300000000000001E-6</v>
      </c>
      <c r="C20">
        <v>1.1999999999999999E-7</v>
      </c>
      <c r="D20">
        <v>4.9799999999999998E-6</v>
      </c>
      <c r="E20">
        <v>1.86E-6</v>
      </c>
      <c r="F20">
        <v>1.7600000000000001E-6</v>
      </c>
      <c r="G20">
        <v>8.3399999999999998E-6</v>
      </c>
      <c r="H20">
        <v>2.4600000000000002E-6</v>
      </c>
      <c r="I20">
        <v>4.6099999999999999E-6</v>
      </c>
      <c r="J20">
        <v>5.2E-7</v>
      </c>
      <c r="K20">
        <v>4.3000000000000003E-6</v>
      </c>
      <c r="L20">
        <v>1.3599999999999999E-6</v>
      </c>
      <c r="M20">
        <v>3.8999999999999999E-6</v>
      </c>
      <c r="N20">
        <v>6.3899999999999998E-6</v>
      </c>
      <c r="O20">
        <v>1.13E-6</v>
      </c>
      <c r="P20">
        <v>1.0266E-4</v>
      </c>
      <c r="Q20">
        <v>1.4564999999999999E-4</v>
      </c>
      <c r="R20">
        <v>4.2169999999999998E-5</v>
      </c>
      <c r="S20">
        <v>4.1839999999999999E-5</v>
      </c>
    </row>
    <row r="21" spans="1:19" x14ac:dyDescent="0.35">
      <c r="A21" t="s">
        <v>11</v>
      </c>
      <c r="B21">
        <v>2.6199999999999999E-6</v>
      </c>
      <c r="C21">
        <v>1.11E-6</v>
      </c>
      <c r="D21">
        <v>1.472E-5</v>
      </c>
      <c r="E21">
        <v>2.96E-6</v>
      </c>
      <c r="F21">
        <v>5.8999999999999996E-7</v>
      </c>
      <c r="G21">
        <v>6.4799999999999998E-6</v>
      </c>
      <c r="H21">
        <v>8.4100000000000008E-6</v>
      </c>
      <c r="I21">
        <v>2.9620000000000001E-5</v>
      </c>
      <c r="J21">
        <v>2.48E-6</v>
      </c>
      <c r="K21">
        <v>6.8199999999999999E-6</v>
      </c>
      <c r="L21">
        <v>5.8100000000000003E-6</v>
      </c>
      <c r="M21">
        <v>7.1539999999999996E-5</v>
      </c>
      <c r="N21">
        <v>6.3600000000000001E-6</v>
      </c>
      <c r="O21">
        <v>4.7099999999999998E-6</v>
      </c>
      <c r="P21">
        <v>8.0020999999999998E-4</v>
      </c>
      <c r="Q21">
        <v>9.881E-4</v>
      </c>
      <c r="R21">
        <v>2.7482E-4</v>
      </c>
      <c r="S21">
        <v>2.7328999999999998E-4</v>
      </c>
    </row>
    <row r="22" spans="1:19" x14ac:dyDescent="0.35">
      <c r="A22" t="s">
        <v>305</v>
      </c>
      <c r="B22">
        <v>2.6299999999999998E-6</v>
      </c>
      <c r="C22">
        <v>7.8000000000000005E-7</v>
      </c>
      <c r="D22">
        <v>1.147E-5</v>
      </c>
      <c r="E22">
        <v>6.7800000000000003E-6</v>
      </c>
      <c r="F22">
        <v>6.6000000000000003E-7</v>
      </c>
      <c r="G22">
        <v>1.29E-5</v>
      </c>
      <c r="H22">
        <v>1.009E-5</v>
      </c>
      <c r="I22">
        <v>4.2599999999999999E-5</v>
      </c>
      <c r="J22">
        <v>3.01E-6</v>
      </c>
      <c r="K22">
        <v>4.4119999999999998E-5</v>
      </c>
      <c r="L22">
        <v>1.487E-5</v>
      </c>
      <c r="M22">
        <v>2.0112999999999999E-4</v>
      </c>
      <c r="N22">
        <v>1.384E-5</v>
      </c>
      <c r="O22">
        <v>2.51E-5</v>
      </c>
      <c r="P22">
        <v>1.2568099999999999E-3</v>
      </c>
      <c r="Q22">
        <v>1.04623E-3</v>
      </c>
      <c r="R22">
        <v>3.6646999999999998E-4</v>
      </c>
      <c r="S22">
        <v>3.6474000000000001E-4</v>
      </c>
    </row>
    <row r="23" spans="1:19" x14ac:dyDescent="0.35">
      <c r="A23" t="s">
        <v>306</v>
      </c>
      <c r="B23">
        <v>1.026E-5</v>
      </c>
      <c r="C23">
        <v>8.9700000000000005E-6</v>
      </c>
      <c r="D23">
        <v>2.9470000000000001E-5</v>
      </c>
      <c r="E23">
        <v>3.41E-6</v>
      </c>
      <c r="F23">
        <v>3.1099999999999999E-6</v>
      </c>
      <c r="G23">
        <v>1.288E-5</v>
      </c>
      <c r="H23">
        <v>2.4219999999999999E-5</v>
      </c>
      <c r="I23">
        <v>3.294E-5</v>
      </c>
      <c r="J23">
        <v>6.4300000000000003E-6</v>
      </c>
      <c r="K23">
        <v>8.687E-5</v>
      </c>
      <c r="L23">
        <v>5.5930000000000002E-5</v>
      </c>
      <c r="M23">
        <v>3.4440000000000002E-5</v>
      </c>
      <c r="N23">
        <v>3.5095999999999999E-4</v>
      </c>
      <c r="O23">
        <v>3.2820000000000001E-5</v>
      </c>
      <c r="P23">
        <v>1.01122E-3</v>
      </c>
      <c r="Q23">
        <v>8.8674999999999995E-4</v>
      </c>
      <c r="R23">
        <v>3.5274999999999998E-4</v>
      </c>
      <c r="S23">
        <v>3.5054999999999998E-4</v>
      </c>
    </row>
    <row r="24" spans="1:19" x14ac:dyDescent="0.35">
      <c r="A24" t="s">
        <v>307</v>
      </c>
      <c r="B24">
        <v>3.5089999999999998E-5</v>
      </c>
      <c r="C24">
        <v>1.7159999999999998E-5</v>
      </c>
      <c r="D24">
        <v>2.809E-5</v>
      </c>
      <c r="E24">
        <v>2.8600000000000001E-6</v>
      </c>
      <c r="F24">
        <v>4.0600000000000001E-6</v>
      </c>
      <c r="G24">
        <v>1.9619999999999998E-5</v>
      </c>
      <c r="H24">
        <v>3.7280000000000002E-5</v>
      </c>
      <c r="I24">
        <v>1.2809999999999999E-5</v>
      </c>
      <c r="J24">
        <v>4.1999999999999996E-6</v>
      </c>
      <c r="K24">
        <v>3.4270000000000002E-5</v>
      </c>
      <c r="L24">
        <v>2.107E-5</v>
      </c>
      <c r="M24">
        <v>7.6680000000000004E-5</v>
      </c>
      <c r="N24">
        <v>1.041E-5</v>
      </c>
      <c r="O24">
        <v>2.849E-5</v>
      </c>
      <c r="P24">
        <v>7.6851000000000003E-4</v>
      </c>
      <c r="Q24">
        <v>6.2158000000000005E-4</v>
      </c>
      <c r="R24">
        <v>2.3790000000000001E-4</v>
      </c>
      <c r="S24">
        <v>2.3646999999999999E-4</v>
      </c>
    </row>
    <row r="25" spans="1:19" x14ac:dyDescent="0.35">
      <c r="A25" t="s">
        <v>308</v>
      </c>
      <c r="B25">
        <v>8.1999999999999994E-6</v>
      </c>
      <c r="C25">
        <v>1.4080000000000001E-5</v>
      </c>
      <c r="D25">
        <v>8.49E-6</v>
      </c>
      <c r="E25">
        <v>2.8499999999999998E-6</v>
      </c>
      <c r="F25">
        <v>3.3000000000000002E-6</v>
      </c>
      <c r="G25">
        <v>5.2900000000000002E-6</v>
      </c>
      <c r="H25">
        <v>4.4549999999999999E-5</v>
      </c>
      <c r="I25">
        <v>9.4700000000000008E-6</v>
      </c>
      <c r="J25">
        <v>1.3200000000000001E-6</v>
      </c>
      <c r="K25">
        <v>1.153E-5</v>
      </c>
      <c r="L25">
        <v>1.146E-5</v>
      </c>
      <c r="M25">
        <v>1.2150000000000001E-5</v>
      </c>
      <c r="N25">
        <v>1.279E-5</v>
      </c>
      <c r="O25">
        <v>6.9099999999999999E-6</v>
      </c>
      <c r="P25">
        <v>1.7566000000000001E-4</v>
      </c>
      <c r="Q25">
        <v>2.3526999999999999E-4</v>
      </c>
      <c r="R25">
        <v>8.0069999999999997E-5</v>
      </c>
      <c r="S25">
        <v>7.9450000000000007E-5</v>
      </c>
    </row>
    <row r="26" spans="1:19" x14ac:dyDescent="0.35">
      <c r="A26" t="s">
        <v>309</v>
      </c>
      <c r="B26">
        <v>1.2099999999999999E-5</v>
      </c>
      <c r="C26">
        <v>5.22E-6</v>
      </c>
      <c r="D26">
        <v>3.3370000000000001E-5</v>
      </c>
      <c r="E26">
        <v>2.3199999999999998E-6</v>
      </c>
      <c r="F26">
        <v>1.8300000000000001E-6</v>
      </c>
      <c r="G26">
        <v>1.24E-5</v>
      </c>
      <c r="H26">
        <v>9.0000000000000002E-6</v>
      </c>
      <c r="I26">
        <v>5.4200000000000003E-5</v>
      </c>
      <c r="J26">
        <v>3.8099999999999999E-6</v>
      </c>
      <c r="K26">
        <v>2.5360000000000001E-5</v>
      </c>
      <c r="L26">
        <v>1.7620000000000001E-5</v>
      </c>
      <c r="M26">
        <v>3.5649999999999999E-5</v>
      </c>
      <c r="N26">
        <v>3.3210000000000002E-5</v>
      </c>
      <c r="O26">
        <v>6.0100000000000001E-6</v>
      </c>
      <c r="P26">
        <v>6.9596000000000002E-4</v>
      </c>
      <c r="Q26">
        <v>5.8949999999999996E-4</v>
      </c>
      <c r="R26">
        <v>2.1435000000000001E-4</v>
      </c>
      <c r="S26">
        <v>2.1291999999999999E-4</v>
      </c>
    </row>
    <row r="27" spans="1:19" x14ac:dyDescent="0.35">
      <c r="A27" t="s">
        <v>310</v>
      </c>
      <c r="B27">
        <v>7.3300000000000001E-6</v>
      </c>
      <c r="C27">
        <v>1.8680000000000001E-5</v>
      </c>
      <c r="D27">
        <v>1.3200000000000001E-6</v>
      </c>
      <c r="E27">
        <v>8.9999999999999999E-8</v>
      </c>
      <c r="F27">
        <v>8.0999999999999997E-7</v>
      </c>
      <c r="G27">
        <v>5.5000000000000003E-7</v>
      </c>
      <c r="H27">
        <v>8.32E-6</v>
      </c>
      <c r="I27">
        <v>5.5000000000000003E-7</v>
      </c>
      <c r="J27">
        <v>5.7000000000000005E-7</v>
      </c>
      <c r="K27">
        <v>1.2300000000000001E-6</v>
      </c>
      <c r="L27">
        <v>4.7999999999999996E-7</v>
      </c>
      <c r="M27">
        <v>1.46E-6</v>
      </c>
      <c r="N27">
        <v>1.1000000000000001E-7</v>
      </c>
      <c r="O27">
        <v>6.0999999999999998E-7</v>
      </c>
      <c r="P27">
        <v>7.4480000000000005E-5</v>
      </c>
      <c r="Q27">
        <v>1.1357999999999999E-4</v>
      </c>
      <c r="R27">
        <v>3.5110000000000001E-5</v>
      </c>
      <c r="S27">
        <v>3.4870000000000003E-5</v>
      </c>
    </row>
    <row r="28" spans="1:19" x14ac:dyDescent="0.35">
      <c r="A28" t="s">
        <v>311</v>
      </c>
      <c r="B28">
        <v>3.5309999999999999E-5</v>
      </c>
      <c r="C28">
        <v>1.0699999999999999E-6</v>
      </c>
      <c r="D28">
        <v>1.802E-5</v>
      </c>
      <c r="E28">
        <v>6.0999999999999998E-7</v>
      </c>
      <c r="F28">
        <v>3.7E-7</v>
      </c>
      <c r="G28">
        <v>2.3999999999999999E-6</v>
      </c>
      <c r="H28">
        <v>2.2500000000000001E-6</v>
      </c>
      <c r="I28">
        <v>1.9700000000000001E-5</v>
      </c>
      <c r="J28">
        <v>1.0899999999999999E-6</v>
      </c>
      <c r="K28">
        <v>6.5799999999999997E-6</v>
      </c>
      <c r="L28">
        <v>1.7200000000000001E-5</v>
      </c>
      <c r="M28">
        <v>6.0800000000000002E-6</v>
      </c>
      <c r="N28">
        <v>5.3199999999999999E-6</v>
      </c>
      <c r="O28">
        <v>7.9300000000000003E-6</v>
      </c>
      <c r="P28">
        <v>2.5106999999999999E-4</v>
      </c>
      <c r="Q28">
        <v>2.0552999999999999E-4</v>
      </c>
      <c r="R28">
        <v>8.1009999999999999E-5</v>
      </c>
      <c r="S28">
        <v>8.051E-5</v>
      </c>
    </row>
    <row r="29" spans="1:19" x14ac:dyDescent="0.35">
      <c r="A29" t="s">
        <v>312</v>
      </c>
      <c r="B29">
        <v>5.9999999999999997E-7</v>
      </c>
      <c r="C29">
        <v>2.7480000000000001E-5</v>
      </c>
      <c r="D29">
        <v>2.3499999999999999E-6</v>
      </c>
      <c r="E29">
        <v>3.8000000000000001E-7</v>
      </c>
      <c r="F29">
        <v>3.1E-7</v>
      </c>
      <c r="G29">
        <v>2.4499999999999998E-6</v>
      </c>
      <c r="H29">
        <v>1.22E-6</v>
      </c>
      <c r="I29">
        <v>2.4899999999999999E-6</v>
      </c>
      <c r="J29">
        <v>1.3200000000000001E-6</v>
      </c>
      <c r="K29">
        <v>3.2799999999999999E-6</v>
      </c>
      <c r="L29">
        <v>8.4E-7</v>
      </c>
      <c r="M29">
        <v>4.0899999999999998E-6</v>
      </c>
      <c r="N29">
        <v>7.8000000000000005E-7</v>
      </c>
      <c r="O29">
        <v>1.7649999999999999E-5</v>
      </c>
      <c r="P29">
        <v>2.5473999999999999E-4</v>
      </c>
      <c r="Q29">
        <v>3.7578999999999998E-4</v>
      </c>
      <c r="R29">
        <v>1.0062E-4</v>
      </c>
      <c r="S29">
        <v>9.9980000000000002E-5</v>
      </c>
    </row>
    <row r="30" spans="1:19" x14ac:dyDescent="0.35">
      <c r="A30" t="s">
        <v>313</v>
      </c>
      <c r="B30">
        <v>4.9999999999999998E-7</v>
      </c>
      <c r="C30">
        <v>3.1E-7</v>
      </c>
      <c r="D30">
        <v>2.3099999999999999E-6</v>
      </c>
      <c r="E30">
        <v>1.3599999999999999E-6</v>
      </c>
      <c r="F30">
        <v>4.7E-7</v>
      </c>
      <c r="G30">
        <v>2.65E-6</v>
      </c>
      <c r="H30">
        <v>6.46E-6</v>
      </c>
      <c r="I30">
        <v>1.6899999999999999E-6</v>
      </c>
      <c r="J30">
        <v>1.06E-6</v>
      </c>
      <c r="K30">
        <v>1.2799999999999999E-5</v>
      </c>
      <c r="L30">
        <v>5.3299999999999998E-6</v>
      </c>
      <c r="M30">
        <v>2.8099999999999999E-5</v>
      </c>
      <c r="N30">
        <v>1.3200000000000001E-6</v>
      </c>
      <c r="O30">
        <v>2.4499999999999998E-6</v>
      </c>
      <c r="P30">
        <v>1.5166999999999999E-4</v>
      </c>
      <c r="Q30">
        <v>1.5263000000000001E-4</v>
      </c>
      <c r="R30">
        <v>5.0649999999999998E-5</v>
      </c>
      <c r="S30">
        <v>5.0290000000000001E-5</v>
      </c>
    </row>
    <row r="31" spans="1:19" x14ac:dyDescent="0.35">
      <c r="A31" t="s">
        <v>314</v>
      </c>
      <c r="B31">
        <v>1.4899999999999999E-6</v>
      </c>
      <c r="C31">
        <v>1.3400000000000001E-6</v>
      </c>
      <c r="D31">
        <v>2.0460000000000001E-5</v>
      </c>
      <c r="E31">
        <v>6.4799999999999998E-6</v>
      </c>
      <c r="F31">
        <v>5.0999999999999999E-7</v>
      </c>
      <c r="G31">
        <v>1.9709999999999999E-5</v>
      </c>
      <c r="H31">
        <v>4.2009999999999999E-5</v>
      </c>
      <c r="I31">
        <v>8.8839999999999996E-5</v>
      </c>
      <c r="J31">
        <v>6.3300000000000004E-6</v>
      </c>
      <c r="K31">
        <v>1.5950000000000001E-5</v>
      </c>
      <c r="L31">
        <v>1.1229999999999999E-5</v>
      </c>
      <c r="M31">
        <v>5.0840000000000001E-5</v>
      </c>
      <c r="N31">
        <v>5.1800000000000004E-6</v>
      </c>
      <c r="O31">
        <v>1.9830000000000002E-5</v>
      </c>
      <c r="P31">
        <v>1.3655799999999999E-3</v>
      </c>
      <c r="Q31">
        <v>1.0022E-3</v>
      </c>
      <c r="R31">
        <v>3.6535000000000002E-4</v>
      </c>
      <c r="S31">
        <v>3.6318E-4</v>
      </c>
    </row>
    <row r="32" spans="1:19" x14ac:dyDescent="0.35">
      <c r="A32" t="s">
        <v>315</v>
      </c>
      <c r="B32">
        <v>4.1500000000000001E-6</v>
      </c>
      <c r="C32">
        <v>6.5279999999999998E-5</v>
      </c>
      <c r="D32">
        <v>2.6400000000000001E-6</v>
      </c>
      <c r="E32">
        <v>3.5999999999999999E-7</v>
      </c>
      <c r="F32">
        <v>1.4999999999999999E-7</v>
      </c>
      <c r="G32">
        <v>1.1400000000000001E-6</v>
      </c>
      <c r="H32">
        <v>7.52E-6</v>
      </c>
      <c r="I32">
        <v>1.4899999999999999E-6</v>
      </c>
      <c r="J32">
        <v>9.5999999999999991E-7</v>
      </c>
      <c r="K32">
        <v>1.77E-6</v>
      </c>
      <c r="L32">
        <v>9.5000000000000001E-7</v>
      </c>
      <c r="M32">
        <v>2.012E-5</v>
      </c>
      <c r="N32">
        <v>1.9999999999999999E-6</v>
      </c>
      <c r="O32">
        <v>7.6000000000000003E-7</v>
      </c>
      <c r="P32">
        <v>1.5865000000000001E-4</v>
      </c>
      <c r="Q32">
        <v>2.8548000000000001E-4</v>
      </c>
      <c r="R32">
        <v>7.975E-5</v>
      </c>
      <c r="S32">
        <v>7.9300000000000003E-5</v>
      </c>
    </row>
    <row r="33" spans="1:19" x14ac:dyDescent="0.35">
      <c r="A33" t="s">
        <v>316</v>
      </c>
      <c r="B33">
        <v>6.7599999999999997E-6</v>
      </c>
      <c r="C33">
        <v>3.8199999999999998E-6</v>
      </c>
      <c r="D33">
        <v>5.8239999999999998E-5</v>
      </c>
      <c r="E33">
        <v>3.0920000000000002E-5</v>
      </c>
      <c r="F33">
        <v>2.04E-6</v>
      </c>
      <c r="G33">
        <v>2.508E-5</v>
      </c>
      <c r="H33">
        <v>1.719E-5</v>
      </c>
      <c r="I33">
        <v>8.7800000000000006E-5</v>
      </c>
      <c r="J33">
        <v>8.8100000000000004E-6</v>
      </c>
      <c r="K33">
        <v>4.0299999999999997E-5</v>
      </c>
      <c r="L33">
        <v>4.5080000000000002E-5</v>
      </c>
      <c r="M33">
        <v>1.9011000000000001E-4</v>
      </c>
      <c r="N33">
        <v>1.897E-5</v>
      </c>
      <c r="O33">
        <v>2.4769999999999998E-5</v>
      </c>
      <c r="P33">
        <v>4.9490799999999998E-3</v>
      </c>
      <c r="Q33">
        <v>3.0755000000000001E-3</v>
      </c>
      <c r="R33">
        <v>1.1363E-3</v>
      </c>
      <c r="S33">
        <v>1.1316099999999999E-3</v>
      </c>
    </row>
    <row r="34" spans="1:19" x14ac:dyDescent="0.35">
      <c r="A34" t="s">
        <v>317</v>
      </c>
      <c r="B34">
        <v>1.7600000000000001E-5</v>
      </c>
      <c r="C34">
        <v>1.75E-6</v>
      </c>
      <c r="D34">
        <v>1.6896000000000001E-4</v>
      </c>
      <c r="E34">
        <v>2.245E-5</v>
      </c>
      <c r="F34">
        <v>6.5400000000000001E-6</v>
      </c>
      <c r="G34">
        <v>1.4759999999999999E-5</v>
      </c>
      <c r="H34">
        <v>1.9550000000000001E-5</v>
      </c>
      <c r="I34">
        <v>1.2331000000000001E-4</v>
      </c>
      <c r="J34">
        <v>9.8300000000000008E-6</v>
      </c>
      <c r="K34">
        <v>3.074E-5</v>
      </c>
      <c r="L34">
        <v>3.9730000000000001E-5</v>
      </c>
      <c r="M34">
        <v>1.1943999999999999E-4</v>
      </c>
      <c r="N34">
        <v>2.478E-5</v>
      </c>
      <c r="O34">
        <v>2.5219999999999999E-5</v>
      </c>
      <c r="P34">
        <v>9.6977000000000001E-4</v>
      </c>
      <c r="Q34">
        <v>8.6361999999999995E-4</v>
      </c>
      <c r="R34">
        <v>3.3963999999999999E-4</v>
      </c>
      <c r="S34">
        <v>3.3740000000000002E-4</v>
      </c>
    </row>
    <row r="35" spans="1:19" x14ac:dyDescent="0.35">
      <c r="A35" t="s">
        <v>318</v>
      </c>
      <c r="B35">
        <v>2.247E-5</v>
      </c>
      <c r="C35">
        <v>5.0179999999999997E-5</v>
      </c>
      <c r="D35">
        <v>5.8599999999999998E-6</v>
      </c>
      <c r="E35">
        <v>1.8E-7</v>
      </c>
      <c r="F35">
        <v>6.0999999999999998E-7</v>
      </c>
      <c r="G35">
        <v>3.3000000000000002E-7</v>
      </c>
      <c r="H35">
        <v>2.04E-6</v>
      </c>
      <c r="I35">
        <v>3.5999999999999999E-7</v>
      </c>
      <c r="J35">
        <v>7.7000000000000004E-7</v>
      </c>
      <c r="K35">
        <v>1.1000000000000001E-6</v>
      </c>
      <c r="L35">
        <v>8.6899999999999998E-6</v>
      </c>
      <c r="M35">
        <v>3.72E-6</v>
      </c>
      <c r="N35">
        <v>1.46E-6</v>
      </c>
      <c r="O35">
        <v>5.0999999999999999E-7</v>
      </c>
      <c r="P35">
        <v>8.9389999999999996E-5</v>
      </c>
      <c r="Q35">
        <v>9.8419999999999996E-5</v>
      </c>
      <c r="R35">
        <v>4.159E-5</v>
      </c>
      <c r="S35">
        <v>4.1390000000000002E-5</v>
      </c>
    </row>
    <row r="36" spans="1:19" x14ac:dyDescent="0.35">
      <c r="A36" t="s">
        <v>319</v>
      </c>
      <c r="B36">
        <v>1.256E-5</v>
      </c>
      <c r="C36">
        <v>1.7079999999999999E-5</v>
      </c>
      <c r="D36">
        <v>7.0400000000000004E-5</v>
      </c>
      <c r="E36">
        <v>5.0599999999999998E-6</v>
      </c>
      <c r="F36">
        <v>3.1999999999999999E-6</v>
      </c>
      <c r="G36">
        <v>2.1840000000000001E-5</v>
      </c>
      <c r="H36">
        <v>7.9699999999999999E-5</v>
      </c>
      <c r="I36">
        <v>8.9469999999999995E-5</v>
      </c>
      <c r="J36">
        <v>1.3540000000000001E-5</v>
      </c>
      <c r="K36">
        <v>1.2604000000000001E-4</v>
      </c>
      <c r="L36">
        <v>5.2939999999999998E-5</v>
      </c>
      <c r="M36">
        <v>7.9419999999999995E-5</v>
      </c>
      <c r="N36">
        <v>9.0530000000000002E-5</v>
      </c>
      <c r="O36">
        <v>1.7669999999999999E-5</v>
      </c>
      <c r="P36">
        <v>1.39233E-3</v>
      </c>
      <c r="Q36">
        <v>1.0876499999999999E-3</v>
      </c>
      <c r="R36">
        <v>4.3409999999999998E-4</v>
      </c>
      <c r="S36">
        <v>4.3137999999999998E-4</v>
      </c>
    </row>
    <row r="37" spans="1:19" x14ac:dyDescent="0.35">
      <c r="A37" t="s">
        <v>320</v>
      </c>
      <c r="B37">
        <v>1.133E-5</v>
      </c>
      <c r="C37">
        <v>1.5224999999999999E-4</v>
      </c>
      <c r="D37">
        <v>1.082E-5</v>
      </c>
      <c r="E37">
        <v>9.7000000000000003E-7</v>
      </c>
      <c r="F37">
        <v>8.5000000000000001E-7</v>
      </c>
      <c r="G37">
        <v>4.5600000000000004E-6</v>
      </c>
      <c r="H37">
        <v>3.0599999999999998E-5</v>
      </c>
      <c r="I37">
        <v>6.0100000000000001E-6</v>
      </c>
      <c r="J37">
        <v>3.72E-6</v>
      </c>
      <c r="K37">
        <v>2.3410000000000001E-5</v>
      </c>
      <c r="L37">
        <v>2.9030000000000002E-5</v>
      </c>
      <c r="M37">
        <v>1.06E-5</v>
      </c>
      <c r="N37">
        <v>6.2700000000000001E-6</v>
      </c>
      <c r="O37">
        <v>2.7700000000000002E-6</v>
      </c>
      <c r="P37">
        <v>3.3170999999999998E-4</v>
      </c>
      <c r="Q37">
        <v>4.0423E-4</v>
      </c>
      <c r="R37">
        <v>1.4533999999999999E-4</v>
      </c>
      <c r="S37">
        <v>1.4446000000000001E-4</v>
      </c>
    </row>
    <row r="38" spans="1:19" x14ac:dyDescent="0.35">
      <c r="A38" t="s">
        <v>321</v>
      </c>
      <c r="B38">
        <v>1.0669999999999999E-5</v>
      </c>
      <c r="C38">
        <v>8.4E-7</v>
      </c>
      <c r="D38">
        <v>1.2089999999999999E-5</v>
      </c>
      <c r="E38">
        <v>1.31E-6</v>
      </c>
      <c r="F38">
        <v>8.2500000000000006E-6</v>
      </c>
      <c r="G38">
        <v>8.5799999999999992E-6</v>
      </c>
      <c r="H38">
        <v>1.8700000000000001E-6</v>
      </c>
      <c r="I38">
        <v>2.3199999999999998E-6</v>
      </c>
      <c r="J38">
        <v>2.26E-6</v>
      </c>
      <c r="K38">
        <v>1.489E-5</v>
      </c>
      <c r="L38">
        <v>6.6200000000000001E-6</v>
      </c>
      <c r="M38">
        <v>4.2049999999999998E-4</v>
      </c>
      <c r="N38">
        <v>3.9899999999999999E-6</v>
      </c>
      <c r="O38">
        <v>5.57E-6</v>
      </c>
      <c r="P38">
        <v>3.5815E-4</v>
      </c>
      <c r="Q38">
        <v>4.1838999999999998E-4</v>
      </c>
      <c r="R38">
        <v>1.5629000000000001E-4</v>
      </c>
      <c r="S38">
        <v>1.5538999999999999E-4</v>
      </c>
    </row>
    <row r="39" spans="1:19" x14ac:dyDescent="0.35">
      <c r="A39" t="s">
        <v>322</v>
      </c>
      <c r="B39">
        <v>9.7799999999999995E-6</v>
      </c>
      <c r="C39">
        <v>7.2739999999999998E-5</v>
      </c>
      <c r="D39">
        <v>4.1950000000000003E-5</v>
      </c>
      <c r="E39">
        <v>5.66E-6</v>
      </c>
      <c r="F39">
        <v>5.22E-6</v>
      </c>
      <c r="G39">
        <v>3.7289999999999997E-5</v>
      </c>
      <c r="H39">
        <v>3.8330000000000001E-5</v>
      </c>
      <c r="I39">
        <v>7.6160000000000003E-5</v>
      </c>
      <c r="J39">
        <v>1.132E-5</v>
      </c>
      <c r="K39">
        <v>8.8690000000000006E-5</v>
      </c>
      <c r="L39">
        <v>3.5809999999999998E-5</v>
      </c>
      <c r="M39">
        <v>7.8800000000000004E-5</v>
      </c>
      <c r="N39">
        <v>2.743E-5</v>
      </c>
      <c r="O39">
        <v>2.6129999999999999E-5</v>
      </c>
      <c r="P39">
        <v>1.61966E-3</v>
      </c>
      <c r="Q39">
        <v>1.2782500000000001E-3</v>
      </c>
      <c r="R39">
        <v>4.7875000000000001E-4</v>
      </c>
      <c r="S39">
        <v>4.7570000000000002E-4</v>
      </c>
    </row>
    <row r="40" spans="1:19" x14ac:dyDescent="0.35">
      <c r="A40" t="s">
        <v>323</v>
      </c>
      <c r="B40">
        <v>2.2000000000000001E-7</v>
      </c>
      <c r="C40">
        <v>9.9999999999999995E-8</v>
      </c>
      <c r="D40">
        <v>1.1000000000000001E-6</v>
      </c>
      <c r="E40">
        <v>9.9999999999999995E-7</v>
      </c>
      <c r="F40">
        <v>1.9000000000000001E-7</v>
      </c>
      <c r="G40">
        <v>1.9099999999999999E-6</v>
      </c>
      <c r="H40">
        <v>1.88E-6</v>
      </c>
      <c r="I40">
        <v>2.5299999999999999E-6</v>
      </c>
      <c r="J40">
        <v>2.7000000000000001E-7</v>
      </c>
      <c r="K40">
        <v>5.6099999999999997E-6</v>
      </c>
      <c r="L40">
        <v>1.4699999999999999E-6</v>
      </c>
      <c r="M40">
        <v>6.4699999999999999E-6</v>
      </c>
      <c r="N40">
        <v>2.5399999999999998E-6</v>
      </c>
      <c r="O40">
        <v>4.1300000000000003E-6</v>
      </c>
      <c r="P40">
        <v>1.0584E-4</v>
      </c>
      <c r="Q40">
        <v>1.3405000000000001E-4</v>
      </c>
      <c r="R40">
        <v>3.8109999999999999E-5</v>
      </c>
      <c r="S40">
        <v>3.7849999999999998E-5</v>
      </c>
    </row>
    <row r="41" spans="1:19" x14ac:dyDescent="0.35">
      <c r="A41" t="s">
        <v>324</v>
      </c>
      <c r="B41">
        <v>3.1599999999999998E-6</v>
      </c>
      <c r="C41">
        <v>9.0999999999999997E-7</v>
      </c>
      <c r="D41">
        <v>1.1260000000000001E-5</v>
      </c>
      <c r="E41">
        <v>1.4239999999999999E-5</v>
      </c>
      <c r="F41">
        <v>3.1599999999999998E-6</v>
      </c>
      <c r="G41">
        <v>1.499E-5</v>
      </c>
      <c r="H41">
        <v>1.022E-5</v>
      </c>
      <c r="I41">
        <v>2.228E-5</v>
      </c>
      <c r="J41">
        <v>4.0899999999999998E-6</v>
      </c>
      <c r="K41">
        <v>2.5380000000000001E-5</v>
      </c>
      <c r="L41">
        <v>2.1350000000000001E-5</v>
      </c>
      <c r="M41">
        <v>3.7740000000000001E-5</v>
      </c>
      <c r="N41">
        <v>3.1959999999999999E-5</v>
      </c>
      <c r="O41">
        <v>6.4200000000000004E-6</v>
      </c>
      <c r="P41">
        <v>3.1367999999999999E-4</v>
      </c>
      <c r="Q41">
        <v>3.436E-4</v>
      </c>
      <c r="R41">
        <v>1.2126E-4</v>
      </c>
      <c r="S41">
        <v>1.2021E-4</v>
      </c>
    </row>
    <row r="42" spans="1:19" x14ac:dyDescent="0.35">
      <c r="A42" t="s">
        <v>325</v>
      </c>
      <c r="B42">
        <v>2.1950000000000002E-5</v>
      </c>
      <c r="C42">
        <v>9.5999999999999991E-7</v>
      </c>
      <c r="D42">
        <v>2.7700000000000002E-6</v>
      </c>
      <c r="E42">
        <v>2.8000000000000002E-7</v>
      </c>
      <c r="F42">
        <v>5.8999999999999996E-7</v>
      </c>
      <c r="G42">
        <v>9.7999999999999993E-7</v>
      </c>
      <c r="H42">
        <v>5.2E-7</v>
      </c>
      <c r="I42">
        <v>1.26E-6</v>
      </c>
      <c r="J42">
        <v>1.3200000000000001E-6</v>
      </c>
      <c r="K42">
        <v>2.8700000000000001E-6</v>
      </c>
      <c r="L42">
        <v>6.1099999999999999E-6</v>
      </c>
      <c r="M42">
        <v>4.2599999999999999E-6</v>
      </c>
      <c r="N42">
        <v>1.4300000000000001E-6</v>
      </c>
      <c r="O42">
        <v>6.5100000000000004E-6</v>
      </c>
      <c r="P42">
        <v>1.0024E-4</v>
      </c>
      <c r="Q42">
        <v>8.8029999999999996E-5</v>
      </c>
      <c r="R42">
        <v>3.3800000000000002E-5</v>
      </c>
      <c r="S42">
        <v>3.358E-5</v>
      </c>
    </row>
    <row r="43" spans="1:19" x14ac:dyDescent="0.35">
      <c r="A43" t="s">
        <v>326</v>
      </c>
      <c r="B43">
        <v>4.4299999999999999E-6</v>
      </c>
      <c r="C43">
        <v>3.6399999999999999E-6</v>
      </c>
      <c r="D43">
        <v>4.0250000000000003E-5</v>
      </c>
      <c r="E43">
        <v>6.0299999999999999E-6</v>
      </c>
      <c r="F43">
        <v>2.8100000000000002E-6</v>
      </c>
      <c r="G43">
        <v>2.179E-5</v>
      </c>
      <c r="H43">
        <v>1.239E-5</v>
      </c>
      <c r="I43">
        <v>3.3000000000000003E-5</v>
      </c>
      <c r="J43">
        <v>5.5600000000000001E-6</v>
      </c>
      <c r="K43">
        <v>3.3760000000000002E-5</v>
      </c>
      <c r="L43">
        <v>2.1250000000000002E-5</v>
      </c>
      <c r="M43">
        <v>3.9310000000000001E-5</v>
      </c>
      <c r="N43">
        <v>1.0414E-4</v>
      </c>
      <c r="O43">
        <v>1.468E-5</v>
      </c>
      <c r="P43">
        <v>6.4672000000000004E-4</v>
      </c>
      <c r="Q43">
        <v>5.5449000000000004E-4</v>
      </c>
      <c r="R43">
        <v>2.1226E-4</v>
      </c>
      <c r="S43">
        <v>2.108E-4</v>
      </c>
    </row>
    <row r="44" spans="1:19" x14ac:dyDescent="0.35">
      <c r="A44" t="s">
        <v>327</v>
      </c>
      <c r="B44">
        <v>2.0590000000000001E-5</v>
      </c>
      <c r="C44">
        <v>9.5962E-4</v>
      </c>
      <c r="D44">
        <v>4.6940000000000001E-5</v>
      </c>
      <c r="E44">
        <v>7.1500000000000002E-6</v>
      </c>
      <c r="F44">
        <v>6.0000000000000002E-6</v>
      </c>
      <c r="G44">
        <v>1.827E-5</v>
      </c>
      <c r="H44">
        <v>2.4044999999999999E-4</v>
      </c>
      <c r="I44">
        <v>2.6197999999999998E-4</v>
      </c>
      <c r="J44">
        <v>1.9279999999999998E-5</v>
      </c>
      <c r="K44">
        <v>1.0807E-4</v>
      </c>
      <c r="L44">
        <v>1.2184E-4</v>
      </c>
      <c r="M44">
        <v>3.0669999999999997E-4</v>
      </c>
      <c r="N44">
        <v>1.0034E-4</v>
      </c>
      <c r="O44">
        <v>2.1690000000000001E-5</v>
      </c>
      <c r="P44">
        <v>3.0403299999999999E-3</v>
      </c>
      <c r="Q44">
        <v>2.3356700000000002E-3</v>
      </c>
      <c r="R44">
        <v>1.00216E-3</v>
      </c>
      <c r="S44">
        <v>9.9605000000000006E-4</v>
      </c>
    </row>
    <row r="45" spans="1:19" x14ac:dyDescent="0.35">
      <c r="A45" t="s">
        <v>328</v>
      </c>
      <c r="B45">
        <v>1.75E-6</v>
      </c>
      <c r="C45">
        <v>2.3370000000000002E-5</v>
      </c>
      <c r="D45">
        <v>6.5699999999999998E-6</v>
      </c>
      <c r="E45">
        <v>5.9999999999999997E-7</v>
      </c>
      <c r="F45">
        <v>3.4999999999999998E-7</v>
      </c>
      <c r="G45">
        <v>6.5200000000000003E-6</v>
      </c>
      <c r="H45">
        <v>6.64E-6</v>
      </c>
      <c r="I45">
        <v>1.171E-5</v>
      </c>
      <c r="J45">
        <v>3.72E-6</v>
      </c>
      <c r="K45">
        <v>1.948E-5</v>
      </c>
      <c r="L45">
        <v>3.5200000000000002E-6</v>
      </c>
      <c r="M45">
        <v>2.0579999999999999E-5</v>
      </c>
      <c r="N45">
        <v>1.1739999999999999E-5</v>
      </c>
      <c r="O45">
        <v>1.509E-5</v>
      </c>
      <c r="P45">
        <v>3.0013000000000001E-4</v>
      </c>
      <c r="Q45">
        <v>2.7556999999999999E-4</v>
      </c>
      <c r="R45">
        <v>9.9110000000000005E-5</v>
      </c>
      <c r="S45">
        <v>9.8439999999999999E-5</v>
      </c>
    </row>
    <row r="46" spans="1:19" x14ac:dyDescent="0.35">
      <c r="A46" t="s">
        <v>329</v>
      </c>
      <c r="B46">
        <v>1.04E-6</v>
      </c>
      <c r="C46">
        <v>8.5000000000000001E-7</v>
      </c>
      <c r="D46">
        <v>2.2699999999999999E-6</v>
      </c>
      <c r="E46">
        <v>2.4999999999999999E-7</v>
      </c>
      <c r="F46">
        <v>5.6000000000000004E-7</v>
      </c>
      <c r="G46">
        <v>1.02E-6</v>
      </c>
      <c r="H46">
        <v>8.6000000000000002E-7</v>
      </c>
      <c r="I46">
        <v>8.2999999999999999E-7</v>
      </c>
      <c r="J46">
        <v>6.0999999999999998E-7</v>
      </c>
      <c r="K46">
        <v>1.81E-6</v>
      </c>
      <c r="L46">
        <v>1.84E-6</v>
      </c>
      <c r="M46">
        <v>1.9789999999999999E-5</v>
      </c>
      <c r="N46">
        <v>8.8999999999999995E-7</v>
      </c>
      <c r="O46">
        <v>1.1200000000000001E-6</v>
      </c>
      <c r="P46">
        <v>4.6869999999999997E-5</v>
      </c>
      <c r="Q46">
        <v>7.0640000000000001E-5</v>
      </c>
      <c r="R46">
        <v>2.1060000000000002E-5</v>
      </c>
      <c r="S46">
        <v>2.09E-5</v>
      </c>
    </row>
    <row r="47" spans="1:19" x14ac:dyDescent="0.35">
      <c r="A47" t="s">
        <v>330</v>
      </c>
      <c r="B47">
        <v>5.22E-6</v>
      </c>
      <c r="C47">
        <v>1.137E-5</v>
      </c>
      <c r="D47">
        <v>1.1352E-4</v>
      </c>
      <c r="E47">
        <v>4.78E-6</v>
      </c>
      <c r="F47">
        <v>4.6399999999999996E-6</v>
      </c>
      <c r="G47">
        <v>1.1610000000000001E-5</v>
      </c>
      <c r="H47">
        <v>1.076E-5</v>
      </c>
      <c r="I47">
        <v>3.7660000000000002E-5</v>
      </c>
      <c r="J47">
        <v>4.1200000000000004E-6</v>
      </c>
      <c r="K47">
        <v>2.0339999999999998E-5</v>
      </c>
      <c r="L47">
        <v>1.3329999999999999E-5</v>
      </c>
      <c r="M47">
        <v>3.8229999999999998E-5</v>
      </c>
      <c r="N47">
        <v>3.5240000000000001E-5</v>
      </c>
      <c r="O47">
        <v>6.1600000000000003E-6</v>
      </c>
      <c r="P47">
        <v>1.22109E-3</v>
      </c>
      <c r="Q47">
        <v>1.17852E-3</v>
      </c>
      <c r="R47">
        <v>3.8191000000000001E-4</v>
      </c>
      <c r="S47">
        <v>3.7983E-4</v>
      </c>
    </row>
    <row r="48" spans="1:19" x14ac:dyDescent="0.35">
      <c r="A48" t="s">
        <v>331</v>
      </c>
      <c r="B48">
        <v>1.7569999999999999E-5</v>
      </c>
      <c r="C48">
        <v>1.5099999999999999E-6</v>
      </c>
      <c r="D48">
        <v>1.8600000000000001E-5</v>
      </c>
      <c r="E48">
        <v>3.4300000000000002E-6</v>
      </c>
      <c r="F48">
        <v>5.48E-6</v>
      </c>
      <c r="G48">
        <v>8.7199999999999995E-6</v>
      </c>
      <c r="H48">
        <v>2.8030000000000001E-5</v>
      </c>
      <c r="I48">
        <v>1.102E-5</v>
      </c>
      <c r="J48">
        <v>4.8400000000000002E-6</v>
      </c>
      <c r="K48">
        <v>1.8749999999999998E-5</v>
      </c>
      <c r="L48">
        <v>1.488E-5</v>
      </c>
      <c r="M48">
        <v>6.2609999999999999E-5</v>
      </c>
      <c r="N48">
        <v>2.0897999999999999E-4</v>
      </c>
      <c r="O48">
        <v>6.7499999999999997E-6</v>
      </c>
      <c r="P48">
        <v>1.02568E-3</v>
      </c>
      <c r="Q48">
        <v>8.4867999999999999E-4</v>
      </c>
      <c r="R48">
        <v>3.1283E-4</v>
      </c>
      <c r="S48">
        <v>3.1116999999999999E-4</v>
      </c>
    </row>
    <row r="49" spans="1:19" x14ac:dyDescent="0.35">
      <c r="A49" t="s">
        <v>332</v>
      </c>
      <c r="B49">
        <v>7.7000000000000004E-7</v>
      </c>
      <c r="C49">
        <v>4.0049999999999998E-5</v>
      </c>
      <c r="D49">
        <v>1.95E-6</v>
      </c>
      <c r="E49">
        <v>1.3E-7</v>
      </c>
      <c r="F49">
        <v>1.9599999999999999E-6</v>
      </c>
      <c r="G49">
        <v>1.6199999999999999E-6</v>
      </c>
      <c r="H49">
        <v>6.8199999999999999E-6</v>
      </c>
      <c r="I49">
        <v>1.6039999999999999E-5</v>
      </c>
      <c r="J49">
        <v>1.5400000000000001E-6</v>
      </c>
      <c r="K49">
        <v>1.0149999999999999E-5</v>
      </c>
      <c r="L49">
        <v>1.3999999999999999E-6</v>
      </c>
      <c r="M49">
        <v>2.08E-6</v>
      </c>
      <c r="N49">
        <v>6.0900000000000001E-6</v>
      </c>
      <c r="O49">
        <v>1.1599999999999999E-6</v>
      </c>
      <c r="P49">
        <v>1.1298000000000001E-4</v>
      </c>
      <c r="Q49">
        <v>1.8166999999999999E-4</v>
      </c>
      <c r="R49">
        <v>5.821E-5</v>
      </c>
      <c r="S49">
        <v>5.7819999999999999E-5</v>
      </c>
    </row>
    <row r="50" spans="1:19" x14ac:dyDescent="0.35">
      <c r="A50" t="s">
        <v>333</v>
      </c>
      <c r="B50">
        <v>1.7479999999999999E-5</v>
      </c>
      <c r="C50">
        <v>2.3800000000000001E-6</v>
      </c>
      <c r="D50">
        <v>4.3439999999999997E-5</v>
      </c>
      <c r="E50">
        <v>3.9099999999999998E-6</v>
      </c>
      <c r="F50">
        <v>5.8599999999999998E-6</v>
      </c>
      <c r="G50">
        <v>4.7939999999999998E-5</v>
      </c>
      <c r="H50">
        <v>1.2109999999999999E-5</v>
      </c>
      <c r="I50">
        <v>3.4090000000000001E-5</v>
      </c>
      <c r="J50">
        <v>7.2799999999999998E-6</v>
      </c>
      <c r="K50">
        <v>6.5140000000000003E-5</v>
      </c>
      <c r="L50">
        <v>6.8109999999999997E-5</v>
      </c>
      <c r="M50">
        <v>6.4369999999999995E-5</v>
      </c>
      <c r="N50">
        <v>2.4409999999999998E-5</v>
      </c>
      <c r="O50">
        <v>1.491E-5</v>
      </c>
      <c r="P50">
        <v>5.7353999999999999E-4</v>
      </c>
      <c r="Q50">
        <v>5.5579999999999996E-4</v>
      </c>
      <c r="R50">
        <v>2.1038E-4</v>
      </c>
      <c r="S50">
        <v>2.0892E-4</v>
      </c>
    </row>
    <row r="51" spans="1:19" x14ac:dyDescent="0.35">
      <c r="A51" t="s">
        <v>334</v>
      </c>
      <c r="B51">
        <v>1.5E-6</v>
      </c>
      <c r="C51">
        <v>7.9579999999999994E-5</v>
      </c>
      <c r="D51">
        <v>4.2E-7</v>
      </c>
      <c r="E51">
        <v>9.9999999999999995E-8</v>
      </c>
      <c r="F51">
        <v>5.9999999999999995E-8</v>
      </c>
      <c r="G51">
        <v>2.1E-7</v>
      </c>
      <c r="H51">
        <v>6.5400000000000001E-6</v>
      </c>
      <c r="I51">
        <v>2.9699999999999999E-6</v>
      </c>
      <c r="J51">
        <v>3.8000000000000001E-7</v>
      </c>
      <c r="K51">
        <v>1.5E-6</v>
      </c>
      <c r="L51">
        <v>3.5999999999999999E-7</v>
      </c>
      <c r="M51">
        <v>1.0300000000000001E-6</v>
      </c>
      <c r="N51">
        <v>2.1E-7</v>
      </c>
      <c r="O51">
        <v>7.0000000000000005E-8</v>
      </c>
      <c r="P51">
        <v>5.3409999999999999E-5</v>
      </c>
      <c r="Q51">
        <v>8.3440000000000001E-5</v>
      </c>
      <c r="R51">
        <v>3.3149999999999999E-5</v>
      </c>
      <c r="S51">
        <v>3.3000000000000003E-5</v>
      </c>
    </row>
    <row r="52" spans="1:19" x14ac:dyDescent="0.35">
      <c r="A52" t="s">
        <v>165</v>
      </c>
      <c r="B52">
        <v>7.2873000000000002E-4</v>
      </c>
      <c r="C52">
        <v>4.5496000000000002E-4</v>
      </c>
      <c r="D52">
        <v>1.61031E-3</v>
      </c>
      <c r="E52">
        <v>5.4940999999999996E-4</v>
      </c>
      <c r="F52">
        <v>1.8145999999999999E-4</v>
      </c>
      <c r="G52">
        <v>5.7603999999999999E-4</v>
      </c>
      <c r="H52">
        <v>1.13821E-3</v>
      </c>
      <c r="I52">
        <v>1.2474700000000001E-3</v>
      </c>
      <c r="J52">
        <v>4.9892999999999997E-4</v>
      </c>
      <c r="K52">
        <v>2.0598999999999999E-3</v>
      </c>
      <c r="L52">
        <v>1.68991E-3</v>
      </c>
      <c r="M52">
        <v>1.94045E-3</v>
      </c>
      <c r="N52">
        <v>1.196E-3</v>
      </c>
      <c r="O52">
        <v>5.8418000000000001E-4</v>
      </c>
      <c r="P52">
        <v>3.1642160000000003E-2</v>
      </c>
      <c r="Q52">
        <v>2.7430220000000002E-2</v>
      </c>
      <c r="R52">
        <v>9.4083799999999992E-3</v>
      </c>
      <c r="S52">
        <v>9.3945000000000001E-3</v>
      </c>
    </row>
    <row r="53" spans="1:19" x14ac:dyDescent="0.35">
      <c r="A53" t="s">
        <v>166</v>
      </c>
      <c r="B53">
        <v>3.9588999999999998E-4</v>
      </c>
      <c r="C53">
        <v>3.4757000000000001E-4</v>
      </c>
      <c r="D53">
        <v>3.4024000000000001E-4</v>
      </c>
      <c r="E53">
        <v>1.2899E-4</v>
      </c>
      <c r="F53">
        <v>1.7980000000000001E-5</v>
      </c>
      <c r="G53">
        <v>6.9170000000000004E-5</v>
      </c>
      <c r="H53">
        <v>1.5189000000000001E-4</v>
      </c>
      <c r="I53">
        <v>1.4542E-4</v>
      </c>
      <c r="J53">
        <v>5.9249999999999997E-5</v>
      </c>
      <c r="K53">
        <v>1.6330000000000001E-4</v>
      </c>
      <c r="L53">
        <v>1.2259E-4</v>
      </c>
      <c r="M53">
        <v>1.526E-4</v>
      </c>
      <c r="N53">
        <v>2.1427999999999999E-4</v>
      </c>
      <c r="O53">
        <v>1.1026E-4</v>
      </c>
      <c r="P53">
        <v>4.7842300000000004E-3</v>
      </c>
      <c r="Q53">
        <v>4.2319499999999999E-3</v>
      </c>
      <c r="R53">
        <v>1.1143399999999999E-3</v>
      </c>
      <c r="S53">
        <v>1.1066400000000001E-3</v>
      </c>
    </row>
    <row r="54" spans="1:19" x14ac:dyDescent="0.35">
      <c r="A54" t="s">
        <v>88</v>
      </c>
      <c r="B54">
        <v>4.579E-5</v>
      </c>
      <c r="C54">
        <v>1.4043000000000001E-4</v>
      </c>
      <c r="D54">
        <v>5.0389999999999997E-5</v>
      </c>
      <c r="E54">
        <v>8.5799999999999992E-6</v>
      </c>
      <c r="F54">
        <v>9.2099999999999999E-6</v>
      </c>
      <c r="G54">
        <v>3.4929999999999999E-5</v>
      </c>
      <c r="H54">
        <v>6.1810000000000006E-5</v>
      </c>
      <c r="I54">
        <v>3.5169999999999997E-5</v>
      </c>
      <c r="J54">
        <v>1.437E-5</v>
      </c>
      <c r="K54">
        <v>6.9330000000000002E-5</v>
      </c>
      <c r="L54">
        <v>4.066E-5</v>
      </c>
      <c r="M54">
        <v>9.8280000000000001E-5</v>
      </c>
      <c r="N54">
        <v>3.3559999999999997E-5</v>
      </c>
      <c r="O54">
        <v>5.3090000000000002E-5</v>
      </c>
      <c r="P54">
        <v>3.9492399999999997E-3</v>
      </c>
      <c r="Q54">
        <v>3.3867200000000002E-3</v>
      </c>
      <c r="R54">
        <v>1.0479700000000001E-3</v>
      </c>
      <c r="S54">
        <v>1.04462E-3</v>
      </c>
    </row>
    <row r="55" spans="1:19" x14ac:dyDescent="0.35">
      <c r="A55" t="s">
        <v>149</v>
      </c>
      <c r="B55">
        <v>1.5321099999999999E-3</v>
      </c>
      <c r="C55">
        <v>1.11553E-3</v>
      </c>
      <c r="D55">
        <v>8.1610999999999999E-4</v>
      </c>
      <c r="E55">
        <v>6.8362000000000002E-4</v>
      </c>
      <c r="F55">
        <v>1.2758999999999999E-4</v>
      </c>
      <c r="G55">
        <v>1.3541000000000001E-4</v>
      </c>
      <c r="H55">
        <v>6.489E-4</v>
      </c>
      <c r="I55">
        <v>5.2375999999999996E-4</v>
      </c>
      <c r="J55">
        <v>4.7283999999999998E-4</v>
      </c>
      <c r="K55">
        <v>1.30813E-3</v>
      </c>
      <c r="L55">
        <v>1.02414E-3</v>
      </c>
      <c r="M55">
        <v>1.6907999999999999E-3</v>
      </c>
      <c r="N55">
        <v>8.7520000000000002E-4</v>
      </c>
      <c r="O55">
        <v>8.5660000000000003E-5</v>
      </c>
      <c r="P55">
        <v>7.93664E-3</v>
      </c>
      <c r="Q55">
        <v>1.2830650000000001E-2</v>
      </c>
      <c r="R55">
        <v>3.3851300000000001E-3</v>
      </c>
      <c r="S55">
        <v>3.37316E-3</v>
      </c>
    </row>
    <row r="56" spans="1:19" x14ac:dyDescent="0.35">
      <c r="A56" t="s">
        <v>167</v>
      </c>
      <c r="B56">
        <v>6.3929999999999998E-4</v>
      </c>
      <c r="C56">
        <v>1.7527999999999999E-4</v>
      </c>
      <c r="D56">
        <v>1.4682000000000001E-4</v>
      </c>
      <c r="E56">
        <v>1.6595E-4</v>
      </c>
      <c r="F56">
        <v>1.4100000000000001E-5</v>
      </c>
      <c r="G56">
        <v>2.3879999999999998E-5</v>
      </c>
      <c r="H56">
        <v>1.2504000000000001E-4</v>
      </c>
      <c r="I56">
        <v>9.4900000000000003E-5</v>
      </c>
      <c r="J56">
        <v>5.0000000000000002E-5</v>
      </c>
      <c r="K56">
        <v>1.4289000000000001E-4</v>
      </c>
      <c r="L56">
        <v>8.4919999999999993E-5</v>
      </c>
      <c r="M56">
        <v>1.1745E-4</v>
      </c>
      <c r="N56">
        <v>6.6110000000000002E-5</v>
      </c>
      <c r="O56">
        <v>6.3429999999999994E-5</v>
      </c>
      <c r="P56">
        <v>2.1760899999999999E-3</v>
      </c>
      <c r="Q56">
        <v>3.0763499999999998E-3</v>
      </c>
      <c r="R56">
        <v>5.2548000000000004E-4</v>
      </c>
      <c r="S56">
        <v>5.2024000000000005E-4</v>
      </c>
    </row>
    <row r="57" spans="1:19" x14ac:dyDescent="0.35">
      <c r="A57" t="s">
        <v>168</v>
      </c>
      <c r="B57">
        <v>1.6332E-4</v>
      </c>
      <c r="C57">
        <v>1.5545000000000001E-4</v>
      </c>
      <c r="D57">
        <v>6.9667999999999998E-4</v>
      </c>
      <c r="E57">
        <v>1.841E-4</v>
      </c>
      <c r="F57">
        <v>4.6369999999999998E-5</v>
      </c>
      <c r="G57">
        <v>5.4911999999999995E-4</v>
      </c>
      <c r="H57">
        <v>7.4076999999999997E-4</v>
      </c>
      <c r="I57">
        <v>4.5157999999999998E-4</v>
      </c>
      <c r="J57">
        <v>2.5447000000000002E-4</v>
      </c>
      <c r="K57">
        <v>1.1459700000000001E-3</v>
      </c>
      <c r="L57">
        <v>1.1196299999999999E-3</v>
      </c>
      <c r="M57">
        <v>2.1610700000000002E-3</v>
      </c>
      <c r="N57">
        <v>1.02271E-3</v>
      </c>
      <c r="O57">
        <v>1.4311E-4</v>
      </c>
      <c r="P57">
        <v>2.2048809999999999E-2</v>
      </c>
      <c r="Q57">
        <v>2.7895449999999999E-2</v>
      </c>
      <c r="R57">
        <v>8.8200399999999995E-3</v>
      </c>
      <c r="S57">
        <v>8.8051399999999995E-3</v>
      </c>
    </row>
    <row r="58" spans="1:19" x14ac:dyDescent="0.35">
      <c r="A58" t="s">
        <v>169</v>
      </c>
      <c r="B58">
        <v>2.0429999999999999E-5</v>
      </c>
      <c r="C58">
        <v>6.3500000000000002E-6</v>
      </c>
      <c r="D58">
        <v>4.5529999999999999E-5</v>
      </c>
      <c r="E58">
        <v>8.9510000000000002E-5</v>
      </c>
      <c r="F58">
        <v>3.98E-6</v>
      </c>
      <c r="G58">
        <v>4.6270000000000003E-5</v>
      </c>
      <c r="H58">
        <v>1.2676000000000001E-4</v>
      </c>
      <c r="I58">
        <v>2.0154999999999999E-4</v>
      </c>
      <c r="J58">
        <v>1.2300000000000001E-5</v>
      </c>
      <c r="K58">
        <v>2.0279E-4</v>
      </c>
      <c r="L58">
        <v>2.1291999999999999E-4</v>
      </c>
      <c r="M58">
        <v>7.6619000000000004E-4</v>
      </c>
      <c r="N58">
        <v>2.7814000000000002E-4</v>
      </c>
      <c r="O58">
        <v>2.3519999999999998E-5</v>
      </c>
      <c r="P58">
        <v>1.8494500000000001E-3</v>
      </c>
      <c r="Q58">
        <v>1.6265800000000001E-3</v>
      </c>
      <c r="R58">
        <v>6.0964000000000005E-4</v>
      </c>
      <c r="S58">
        <v>6.0304E-4</v>
      </c>
    </row>
    <row r="59" spans="1:19" x14ac:dyDescent="0.35">
      <c r="A59" t="s">
        <v>89</v>
      </c>
      <c r="B59">
        <v>2.0630000000000001E-5</v>
      </c>
      <c r="C59">
        <v>5.825E-5</v>
      </c>
      <c r="D59">
        <v>4.956E-5</v>
      </c>
      <c r="E59">
        <v>1.375E-5</v>
      </c>
      <c r="F59">
        <v>1.0300000000000001E-6</v>
      </c>
      <c r="G59">
        <v>5.5300000000000004E-6</v>
      </c>
      <c r="H59">
        <v>1.8600000000000001E-5</v>
      </c>
      <c r="I59">
        <v>3.5580000000000002E-5</v>
      </c>
      <c r="J59">
        <v>1.292E-5</v>
      </c>
      <c r="K59">
        <v>2.262E-5</v>
      </c>
      <c r="L59">
        <v>2.4409999999999998E-5</v>
      </c>
      <c r="M59">
        <v>6.8159999999999998E-5</v>
      </c>
      <c r="N59">
        <v>3.9629999999999998E-5</v>
      </c>
      <c r="O59">
        <v>1.6079999999999999E-5</v>
      </c>
      <c r="P59">
        <v>1.57161E-3</v>
      </c>
      <c r="Q59">
        <v>7.6860999999999997E-4</v>
      </c>
      <c r="R59">
        <v>2.5825000000000002E-4</v>
      </c>
      <c r="S59">
        <v>2.5585000000000001E-4</v>
      </c>
    </row>
    <row r="60" spans="1:19" x14ac:dyDescent="0.35">
      <c r="A60" t="s">
        <v>170</v>
      </c>
      <c r="B60">
        <v>1.61057E-3</v>
      </c>
      <c r="C60">
        <v>6.6198999999999997E-3</v>
      </c>
      <c r="D60">
        <v>7.9363000000000003E-4</v>
      </c>
      <c r="E60">
        <v>5.6052999999999995E-4</v>
      </c>
      <c r="F60">
        <v>8.4989999999999998E-5</v>
      </c>
      <c r="G60">
        <v>1.9607000000000001E-4</v>
      </c>
      <c r="H60">
        <v>6.2029999999999995E-4</v>
      </c>
      <c r="I60">
        <v>4.4849000000000001E-4</v>
      </c>
      <c r="J60">
        <v>3.7929000000000001E-4</v>
      </c>
      <c r="K60">
        <v>7.8788000000000003E-4</v>
      </c>
      <c r="L60">
        <v>4.7667E-4</v>
      </c>
      <c r="M60">
        <v>1.05926E-3</v>
      </c>
      <c r="N60">
        <v>2.7703E-4</v>
      </c>
      <c r="O60">
        <v>1.5894999999999999E-4</v>
      </c>
      <c r="P60">
        <v>1.315942E-2</v>
      </c>
      <c r="Q60">
        <v>1.7450449999999999E-2</v>
      </c>
      <c r="R60">
        <v>4.6614999999999998E-3</v>
      </c>
      <c r="S60">
        <v>4.63752E-3</v>
      </c>
    </row>
    <row r="61" spans="1:19" x14ac:dyDescent="0.35">
      <c r="A61" t="s">
        <v>90</v>
      </c>
      <c r="B61">
        <v>5.7936000000000001E-4</v>
      </c>
      <c r="C61">
        <v>2.2452800000000001E-3</v>
      </c>
      <c r="D61">
        <v>1.27936E-3</v>
      </c>
      <c r="E61">
        <v>2.5250000000000001E-4</v>
      </c>
      <c r="F61">
        <v>1.1775E-4</v>
      </c>
      <c r="G61">
        <v>5.7441999999999997E-4</v>
      </c>
      <c r="H61">
        <v>1.28057E-3</v>
      </c>
      <c r="I61">
        <v>1.9697500000000001E-3</v>
      </c>
      <c r="J61">
        <v>2.0751E-4</v>
      </c>
      <c r="K61">
        <v>1.4387099999999999E-3</v>
      </c>
      <c r="L61">
        <v>1.11012E-3</v>
      </c>
      <c r="M61">
        <v>3.7854199999999998E-3</v>
      </c>
      <c r="N61">
        <v>1.7045999999999999E-3</v>
      </c>
      <c r="O61">
        <v>6.1799999999999995E-4</v>
      </c>
      <c r="P61">
        <v>3.993609E-2</v>
      </c>
      <c r="Q61">
        <v>3.4163369999999998E-2</v>
      </c>
      <c r="R61">
        <v>1.2470739999999999E-2</v>
      </c>
      <c r="S61">
        <v>1.2396870000000001E-2</v>
      </c>
    </row>
    <row r="68" spans="1:20" x14ac:dyDescent="0.35">
      <c r="S68" t="s">
        <v>335</v>
      </c>
      <c r="T68" t="s">
        <v>335</v>
      </c>
    </row>
    <row r="69" spans="1:20" x14ac:dyDescent="0.35">
      <c r="A69" t="str">
        <f>A1</f>
        <v>isocode</v>
      </c>
      <c r="B69" t="str">
        <f>B1</f>
        <v>Agriculture</v>
      </c>
      <c r="C69" t="str">
        <f t="shared" ref="C69:S69" si="0">C1</f>
        <v>Mining</v>
      </c>
      <c r="D69" t="str">
        <f t="shared" si="0"/>
        <v>Food</v>
      </c>
      <c r="E69" t="str">
        <f t="shared" si="0"/>
        <v>Textiles</v>
      </c>
      <c r="F69" t="str">
        <f t="shared" si="0"/>
        <v>Wood</v>
      </c>
      <c r="G69" t="str">
        <f t="shared" si="0"/>
        <v>Paper &amp; printing</v>
      </c>
      <c r="H69" t="str">
        <f t="shared" si="0"/>
        <v>Refined products</v>
      </c>
      <c r="I69" t="str">
        <f t="shared" si="0"/>
        <v>Chemicals</v>
      </c>
      <c r="J69" t="str">
        <f t="shared" si="0"/>
        <v>Non-metallic minerals</v>
      </c>
      <c r="K69" t="str">
        <f t="shared" si="0"/>
        <v>Metals</v>
      </c>
      <c r="L69" t="str">
        <f t="shared" si="0"/>
        <v>Machines n.e.c</v>
      </c>
      <c r="M69" t="str">
        <f t="shared" si="0"/>
        <v>Computers and electronics</v>
      </c>
      <c r="N69" t="str">
        <f t="shared" si="0"/>
        <v>Transport equipment</v>
      </c>
      <c r="O69" t="str">
        <f t="shared" si="0"/>
        <v>Furniture &amp; other</v>
      </c>
      <c r="P69" t="str">
        <f t="shared" si="0"/>
        <v>Tradable services</v>
      </c>
      <c r="Q69" t="str">
        <f t="shared" si="0"/>
        <v>Nontradable services</v>
      </c>
      <c r="R69" t="str">
        <f t="shared" si="0"/>
        <v>Consumption</v>
      </c>
      <c r="S69" t="str">
        <f t="shared" si="0"/>
        <v>Real Factor Income</v>
      </c>
      <c r="T69" t="s">
        <v>336</v>
      </c>
    </row>
    <row r="70" spans="1:20" x14ac:dyDescent="0.35">
      <c r="A70" t="str">
        <f t="shared" ref="A70:A129" si="1">A2</f>
        <v>AL</v>
      </c>
      <c r="B70">
        <f>100*(LN(B2)-LN(Results_2025_01!B2))</f>
        <v>1.5798116876592161</v>
      </c>
      <c r="C70">
        <f>100*(LN(C2)-LN(Results_2025_01!C2))</f>
        <v>1.110034251251335</v>
      </c>
      <c r="D70">
        <f>100*(LN(D2)-LN(Results_2025_01!D2))</f>
        <v>0</v>
      </c>
      <c r="E70">
        <f>100*(LN(E2)-LN(Results_2025_01!E2))</f>
        <v>6.0200119538974306</v>
      </c>
      <c r="F70">
        <f>100*(LN(F2)-LN(Results_2025_01!F2))</f>
        <v>3.0411700418023102</v>
      </c>
      <c r="G70">
        <f>100*(LN(G2)-LN(Results_2025_01!G2))</f>
        <v>-9.5969297193043701E-2</v>
      </c>
      <c r="H70">
        <f>100*(LN(H2)-LN(Results_2025_01!H2))</f>
        <v>3.7516739384933828</v>
      </c>
      <c r="I70">
        <f>100*(LN(I2)-LN(Results_2025_01!I2))</f>
        <v>-0.9533750967950283</v>
      </c>
      <c r="J70">
        <f>100*(LN(J2)-LN(Results_2025_01!J2))</f>
        <v>4.3172171865208497</v>
      </c>
      <c r="K70">
        <f>100*(LN(K2)-LN(Results_2025_01!K2))</f>
        <v>1.7749844774783696</v>
      </c>
      <c r="L70">
        <f>100*(LN(L2)-LN(Results_2025_01!L2))</f>
        <v>-2.1172279926055637</v>
      </c>
      <c r="M70">
        <f>100*(LN(M2)-LN(Results_2025_01!M2))</f>
        <v>-1.249306424746699</v>
      </c>
      <c r="N70">
        <f>100*(LN(N2)-LN(Results_2025_01!N2))</f>
        <v>-3.7428800372099502</v>
      </c>
      <c r="O70">
        <f>100*(LN(O2)-LN(Results_2025_01!O2))</f>
        <v>0</v>
      </c>
      <c r="P70">
        <f>100*(LN(P2)-LN(Results_2025_01!P2))</f>
        <v>-2.4151672620753573E-2</v>
      </c>
      <c r="Q70">
        <f>100*(LN(Q2)-LN(Results_2025_01!Q2))</f>
        <v>7.5221554521220924E-2</v>
      </c>
      <c r="R70">
        <f>100*(LN(R2)-LN(Results_2025_01!R2))</f>
        <v>0.57590185932987481</v>
      </c>
      <c r="S70">
        <f>100*(Results_2025_01!S2/Results_2025_01!R2)*(LN(S2)-LN(Results_2025_01!S2))</f>
        <v>0.11544584906742697</v>
      </c>
      <c r="T70">
        <f t="shared" ref="T70:T128" si="2">R70-S70</f>
        <v>0.46045601026244787</v>
      </c>
    </row>
    <row r="71" spans="1:20" x14ac:dyDescent="0.35">
      <c r="A71" t="str">
        <f t="shared" si="1"/>
        <v>AK</v>
      </c>
      <c r="B71">
        <f>100*(LN(B3)-LN(Results_2025_01!B3))</f>
        <v>-1.2820688429060922</v>
      </c>
      <c r="C71">
        <f>100*(LN(C3)-LN(Results_2025_01!C3))</f>
        <v>5.6031827543101542E-2</v>
      </c>
      <c r="D71">
        <f>100*(LN(D3)-LN(Results_2025_01!D3))</f>
        <v>0.26075634070803488</v>
      </c>
      <c r="E71">
        <f>100*(LN(E3)-LN(Results_2025_01!E3))</f>
        <v>0</v>
      </c>
      <c r="F71">
        <f>100*(LN(F3)-LN(Results_2025_01!F3))</f>
        <v>0</v>
      </c>
      <c r="G71">
        <f>100*(LN(G3)-LN(Results_2025_01!G3))</f>
        <v>0</v>
      </c>
      <c r="H71">
        <f>100*(LN(H3)-LN(Results_2025_01!H3))</f>
        <v>3.8614836127779384</v>
      </c>
      <c r="I71">
        <f>100*(LN(I3)-LN(Results_2025_01!I3))</f>
        <v>0</v>
      </c>
      <c r="J71">
        <f>100*(LN(J3)-LN(Results_2025_01!J3))</f>
        <v>0</v>
      </c>
      <c r="K71">
        <f>100*(LN(K3)-LN(Results_2025_01!K3))</f>
        <v>0</v>
      </c>
      <c r="L71">
        <f>100*(LN(L3)-LN(Results_2025_01!L3))</f>
        <v>0</v>
      </c>
      <c r="M71">
        <f>100*(LN(M3)-LN(Results_2025_01!M3))</f>
        <v>-5.4067221270274857</v>
      </c>
      <c r="N71">
        <f>100*(LN(N3)-LN(Results_2025_01!N3))</f>
        <v>-11.778303565638382</v>
      </c>
      <c r="O71">
        <f>100*(LN(O3)-LN(Results_2025_01!O3))</f>
        <v>0</v>
      </c>
      <c r="P71">
        <f>100*(LN(P3)-LN(Results_2025_01!P3))</f>
        <v>-0.11650486754692935</v>
      </c>
      <c r="Q71">
        <f>100*(LN(Q3)-LN(Results_2025_01!Q3))</f>
        <v>-0.11057361181894265</v>
      </c>
      <c r="R71">
        <f>100*(LN(R3)-LN(Results_2025_01!R3))</f>
        <v>3.8387716402255023E-2</v>
      </c>
      <c r="S71">
        <f>100*(Results_2025_01!S3/Results_2025_01!R3)*(LN(S3)-LN(Results_2025_01!S3))</f>
        <v>-0.21139651222658207</v>
      </c>
      <c r="T71">
        <f t="shared" si="2"/>
        <v>0.24978422862883709</v>
      </c>
    </row>
    <row r="72" spans="1:20" x14ac:dyDescent="0.35">
      <c r="A72" t="str">
        <f t="shared" si="1"/>
        <v>AZ</v>
      </c>
      <c r="B72">
        <f>100*(LN(B4)-LN(Results_2025_01!B4))</f>
        <v>0.41067819526521276</v>
      </c>
      <c r="C72">
        <f>100*(LN(C4)-LN(Results_2025_01!C4))</f>
        <v>-0.11201345332487733</v>
      </c>
      <c r="D72">
        <f>100*(LN(D4)-LN(Results_2025_01!D4))</f>
        <v>0.23446669592530611</v>
      </c>
      <c r="E72">
        <f>100*(LN(E4)-LN(Results_2025_01!E4))</f>
        <v>5.0430853626890482</v>
      </c>
      <c r="F72">
        <f>100*(LN(F4)-LN(Results_2025_01!F4))</f>
        <v>2.1978906718775448</v>
      </c>
      <c r="G72">
        <f>100*(LN(G4)-LN(Results_2025_01!G4))</f>
        <v>-1.0416760858255714</v>
      </c>
      <c r="H72">
        <f>100*(LN(H4)-LN(Results_2025_01!H4))</f>
        <v>1.8779894651597573</v>
      </c>
      <c r="I72">
        <f>100*(LN(I4)-LN(Results_2025_01!I4))</f>
        <v>-0.84388686458645168</v>
      </c>
      <c r="J72">
        <f>100*(LN(J4)-LN(Results_2025_01!J4))</f>
        <v>4.5909701304077899</v>
      </c>
      <c r="K72">
        <f>100*(LN(K4)-LN(Results_2025_01!K4))</f>
        <v>2.5975486403259751</v>
      </c>
      <c r="L72">
        <f>100*(LN(L4)-LN(Results_2025_01!L4))</f>
        <v>-5.0920090427256426</v>
      </c>
      <c r="M72">
        <f>100*(LN(M4)-LN(Results_2025_01!M4))</f>
        <v>-0.87850592454472576</v>
      </c>
      <c r="N72">
        <f>100*(LN(N4)-LN(Results_2025_01!N4))</f>
        <v>-1.9166313873615337</v>
      </c>
      <c r="O72">
        <f>100*(LN(O4)-LN(Results_2025_01!O4))</f>
        <v>-0.32310205814454207</v>
      </c>
      <c r="P72">
        <f>100*(LN(P4)-LN(Results_2025_01!P4))</f>
        <v>-0.15658501593316387</v>
      </c>
      <c r="Q72">
        <f>100*(LN(Q4)-LN(Results_2025_01!Q4))</f>
        <v>-8.6411451352041979E-2</v>
      </c>
      <c r="R72">
        <f>100*(LN(R4)-LN(Results_2025_01!R4))</f>
        <v>2.188423249798177E-2</v>
      </c>
      <c r="S72">
        <f>100*(Results_2025_01!S4/Results_2025_01!R4)*(LN(S4)-LN(Results_2025_01!S4))</f>
        <v>-0.38595006679248578</v>
      </c>
      <c r="T72">
        <f t="shared" si="2"/>
        <v>0.40783429929046755</v>
      </c>
    </row>
    <row r="73" spans="1:20" x14ac:dyDescent="0.35">
      <c r="A73" t="str">
        <f t="shared" si="1"/>
        <v>AR</v>
      </c>
      <c r="B73">
        <f>100*(LN(B5)-LN(Results_2025_01!B5))</f>
        <v>1.676016885746634</v>
      </c>
      <c r="C73">
        <f>100*(LN(C5)-LN(Results_2025_01!C5))</f>
        <v>0.53361919579035799</v>
      </c>
      <c r="D73">
        <f>100*(LN(D5)-LN(Results_2025_01!D5))</f>
        <v>-0.15818616533458396</v>
      </c>
      <c r="E73">
        <f>100*(LN(E5)-LN(Results_2025_01!E5))</f>
        <v>5.8268908123976004</v>
      </c>
      <c r="F73">
        <f>100*(LN(F5)-LN(Results_2025_01!F5))</f>
        <v>3.5901291506544197</v>
      </c>
      <c r="G73">
        <f>100*(LN(G5)-LN(Results_2025_01!G5))</f>
        <v>0.31031832505146184</v>
      </c>
      <c r="H73">
        <f>100*(LN(H5)-LN(Results_2025_01!H5))</f>
        <v>2.5288703951924063</v>
      </c>
      <c r="I73">
        <f>100*(LN(I5)-LN(Results_2025_01!I5))</f>
        <v>-1.4242356715543636</v>
      </c>
      <c r="J73">
        <f>100*(LN(J5)-LN(Results_2025_01!J5))</f>
        <v>4.5462374076757683</v>
      </c>
      <c r="K73">
        <f>100*(LN(K5)-LN(Results_2025_01!K5))</f>
        <v>2.9057734479541963</v>
      </c>
      <c r="L73">
        <f>100*(LN(L5)-LN(Results_2025_01!L5))</f>
        <v>-0.84034107963795179</v>
      </c>
      <c r="M73">
        <f>100*(LN(M5)-LN(Results_2025_01!M5))</f>
        <v>-0.9729055198118175</v>
      </c>
      <c r="N73">
        <f>100*(LN(N5)-LN(Results_2025_01!N5))</f>
        <v>-5.9557517262065929</v>
      </c>
      <c r="O73">
        <f>100*(LN(O5)-LN(Results_2025_01!O5))</f>
        <v>0</v>
      </c>
      <c r="P73">
        <f>100*(LN(P5)-LN(Results_2025_01!P5))</f>
        <v>8.1879964017872453E-3</v>
      </c>
      <c r="Q73">
        <f>100*(LN(Q5)-LN(Results_2025_01!Q5))</f>
        <v>0.10040161485989074</v>
      </c>
      <c r="R73">
        <f>100*(LN(R5)-LN(Results_2025_01!R5))</f>
        <v>0.66045081041199438</v>
      </c>
      <c r="S73">
        <f>100*(Results_2025_01!S5/Results_2025_01!R5)*(LN(S5)-LN(Results_2025_01!S5))</f>
        <v>0.17422580067188898</v>
      </c>
      <c r="T73">
        <f t="shared" si="2"/>
        <v>0.48622500974010541</v>
      </c>
    </row>
    <row r="74" spans="1:20" x14ac:dyDescent="0.35">
      <c r="A74" t="str">
        <f t="shared" si="1"/>
        <v>CA</v>
      </c>
      <c r="B74">
        <f>100*(LN(B6)-LN(Results_2025_01!B6))</f>
        <v>-1.1546916844832111</v>
      </c>
      <c r="C74">
        <f>100*(LN(C6)-LN(Results_2025_01!C6))</f>
        <v>0.87515144318164317</v>
      </c>
      <c r="D74">
        <f>100*(LN(D6)-LN(Results_2025_01!D6))</f>
        <v>-0.40344458167016484</v>
      </c>
      <c r="E74">
        <f>100*(LN(E6)-LN(Results_2025_01!E6))</f>
        <v>3.3018577256104464</v>
      </c>
      <c r="F74">
        <f>100*(LN(F6)-LN(Results_2025_01!F6))</f>
        <v>2.9994355868192102</v>
      </c>
      <c r="G74">
        <f>100*(LN(G6)-LN(Results_2025_01!G6))</f>
        <v>-1.2565234427228233</v>
      </c>
      <c r="H74">
        <f>100*(LN(H6)-LN(Results_2025_01!H6))</f>
        <v>3.6386745455436298</v>
      </c>
      <c r="I74">
        <f>100*(LN(I6)-LN(Results_2025_01!I6))</f>
        <v>-1.0548825197975731</v>
      </c>
      <c r="J74">
        <f>100*(LN(J6)-LN(Results_2025_01!J6))</f>
        <v>3.2391495791234348</v>
      </c>
      <c r="K74">
        <f>100*(LN(K6)-LN(Results_2025_01!K6))</f>
        <v>1.8185478286502743</v>
      </c>
      <c r="L74">
        <f>100*(LN(L6)-LN(Results_2025_01!L6))</f>
        <v>-4.0828854383537561</v>
      </c>
      <c r="M74">
        <f>100*(LN(M6)-LN(Results_2025_01!M6))</f>
        <v>-1.6689130257026008</v>
      </c>
      <c r="N74">
        <f>100*(LN(N6)-LN(Results_2025_01!N6))</f>
        <v>-2.8103603632526841</v>
      </c>
      <c r="O74">
        <f>100*(LN(O6)-LN(Results_2025_01!O6))</f>
        <v>-2.1802591303602625</v>
      </c>
      <c r="P74">
        <f>100*(LN(P6)-LN(Results_2025_01!P6))</f>
        <v>-0.44778823480635666</v>
      </c>
      <c r="Q74">
        <f>100*(LN(Q6)-LN(Results_2025_01!Q6))</f>
        <v>-0.29875201721321076</v>
      </c>
      <c r="R74">
        <f>100*(LN(R6)-LN(Results_2025_01!R6))</f>
        <v>-0.29939957680111817</v>
      </c>
      <c r="S74">
        <f>100*(Results_2025_01!S6/Results_2025_01!R6)*(LN(S6)-LN(Results_2025_01!S6))</f>
        <v>-0.65355465514244893</v>
      </c>
      <c r="T74">
        <f t="shared" si="2"/>
        <v>0.35415507834133075</v>
      </c>
    </row>
    <row r="75" spans="1:20" x14ac:dyDescent="0.35">
      <c r="A75" t="str">
        <f t="shared" si="1"/>
        <v>CO</v>
      </c>
      <c r="B75">
        <f>100*(LN(B7)-LN(Results_2025_01!B7))</f>
        <v>1.0607052895721836</v>
      </c>
      <c r="C75">
        <f>100*(LN(C7)-LN(Results_2025_01!C7))</f>
        <v>0.18293803504239037</v>
      </c>
      <c r="D75">
        <f>100*(LN(D7)-LN(Results_2025_01!D7))</f>
        <v>-0.37966719304094454</v>
      </c>
      <c r="E75">
        <f>100*(LN(E7)-LN(Results_2025_01!E7))</f>
        <v>3.7179003241753605</v>
      </c>
      <c r="F75">
        <f>100*(LN(F7)-LN(Results_2025_01!F7))</f>
        <v>1.4598799421152719</v>
      </c>
      <c r="G75">
        <f>100*(LN(G7)-LN(Results_2025_01!G7))</f>
        <v>-1.0810916104215806</v>
      </c>
      <c r="H75">
        <f>100*(LN(H7)-LN(Results_2025_01!H7))</f>
        <v>1.635550477208092</v>
      </c>
      <c r="I75">
        <f>100*(LN(I7)-LN(Results_2025_01!I7))</f>
        <v>-0.54200674693394291</v>
      </c>
      <c r="J75">
        <f>100*(LN(J7)-LN(Results_2025_01!J7))</f>
        <v>3.5901291506544197</v>
      </c>
      <c r="K75">
        <f>100*(LN(K7)-LN(Results_2025_01!K7))</f>
        <v>2.875827229049932</v>
      </c>
      <c r="L75">
        <f>100*(LN(L7)-LN(Results_2025_01!L7))</f>
        <v>-1.2706651269114744</v>
      </c>
      <c r="M75">
        <f>100*(LN(M7)-LN(Results_2025_01!M7))</f>
        <v>-0.68594095508931474</v>
      </c>
      <c r="N75">
        <f>100*(LN(N7)-LN(Results_2025_01!N7))</f>
        <v>-1.45046862028817</v>
      </c>
      <c r="O75">
        <f>100*(LN(O7)-LN(Results_2025_01!O7))</f>
        <v>-0.16934805063328895</v>
      </c>
      <c r="P75">
        <f>100*(LN(P7)-LN(Results_2025_01!P7))</f>
        <v>-0.16161619679433414</v>
      </c>
      <c r="Q75">
        <f>100*(LN(Q7)-LN(Results_2025_01!Q7))</f>
        <v>-5.6927987635102539E-2</v>
      </c>
      <c r="R75">
        <f>100*(LN(R7)-LN(Results_2025_01!R7))</f>
        <v>5.890272805775254E-2</v>
      </c>
      <c r="S75">
        <f>100*(Results_2025_01!S7/Results_2025_01!R7)*(LN(S7)-LN(Results_2025_01!S7))</f>
        <v>-0.30769995434641678</v>
      </c>
      <c r="T75">
        <f t="shared" si="2"/>
        <v>0.36660268240416932</v>
      </c>
    </row>
    <row r="76" spans="1:20" x14ac:dyDescent="0.35">
      <c r="A76" t="str">
        <f t="shared" si="1"/>
        <v>CT</v>
      </c>
      <c r="B76">
        <f>100*(LN(B8)-LN(Results_2025_01!B8))</f>
        <v>1.4388737452099676</v>
      </c>
      <c r="C76">
        <f>100*(LN(C8)-LN(Results_2025_01!C8))</f>
        <v>0</v>
      </c>
      <c r="D76">
        <f>100*(LN(D8)-LN(Results_2025_01!D8))</f>
        <v>-0.60150557297617979</v>
      </c>
      <c r="E76">
        <f>100*(LN(E8)-LN(Results_2025_01!E8))</f>
        <v>3.5091319811270338</v>
      </c>
      <c r="F76">
        <f>100*(LN(F8)-LN(Results_2025_01!F8))</f>
        <v>0</v>
      </c>
      <c r="G76">
        <f>100*(LN(G8)-LN(Results_2025_01!G8))</f>
        <v>-1.6682499959935981</v>
      </c>
      <c r="H76">
        <f>100*(LN(H8)-LN(Results_2025_01!H8))</f>
        <v>3.0503454293414833</v>
      </c>
      <c r="I76">
        <f>100*(LN(I8)-LN(Results_2025_01!I8))</f>
        <v>-0.43969920087274517</v>
      </c>
      <c r="J76">
        <f>100*(LN(J8)-LN(Results_2025_01!J8))</f>
        <v>3.0536723860080883</v>
      </c>
      <c r="K76">
        <f>100*(LN(K8)-LN(Results_2025_01!K8))</f>
        <v>2.4508419028730799</v>
      </c>
      <c r="L76">
        <f>100*(LN(L8)-LN(Results_2025_01!L8))</f>
        <v>-2.2419818115695378</v>
      </c>
      <c r="M76">
        <f>100*(LN(M8)-LN(Results_2025_01!M8))</f>
        <v>-1.0760208660800075</v>
      </c>
      <c r="N76">
        <f>100*(LN(N8)-LN(Results_2025_01!N8))</f>
        <v>-2.6726504067447365</v>
      </c>
      <c r="O76">
        <f>100*(LN(O8)-LN(Results_2025_01!O8))</f>
        <v>-0.30698412442884404</v>
      </c>
      <c r="P76">
        <f>100*(LN(P8)-LN(Results_2025_01!P8))</f>
        <v>-0.26330003341392683</v>
      </c>
      <c r="Q76">
        <f>100*(LN(Q8)-LN(Results_2025_01!Q8))</f>
        <v>-0.20664375947170299</v>
      </c>
      <c r="R76">
        <f>100*(LN(R8)-LN(Results_2025_01!R8))</f>
        <v>-0.29276785581071607</v>
      </c>
      <c r="S76">
        <f>100*(Results_2025_01!S8/Results_2025_01!R8)*(LN(S8)-LN(Results_2025_01!S8))</f>
        <v>-0.59138222984993105</v>
      </c>
      <c r="T76">
        <f t="shared" si="2"/>
        <v>0.29861437403921498</v>
      </c>
    </row>
    <row r="77" spans="1:20" x14ac:dyDescent="0.35">
      <c r="A77" t="str">
        <f t="shared" si="1"/>
        <v>DE</v>
      </c>
      <c r="B77">
        <f>100*(LN(B9)-LN(Results_2025_01!B9))</f>
        <v>-1.6129381929882669</v>
      </c>
      <c r="C77">
        <f>100*(LN(C9)-LN(Results_2025_01!C9))</f>
        <v>0</v>
      </c>
      <c r="D77">
        <f>100*(LN(D9)-LN(Results_2025_01!D9))</f>
        <v>-1.9512814223581643</v>
      </c>
      <c r="E77">
        <f>100*(LN(E9)-LN(Results_2025_01!E9))</f>
        <v>4.3485111939739696</v>
      </c>
      <c r="F77">
        <f>100*(LN(F9)-LN(Results_2025_01!F9))</f>
        <v>0</v>
      </c>
      <c r="G77">
        <f>100*(LN(G9)-LN(Results_2025_01!G9))</f>
        <v>-0.56980211146377968</v>
      </c>
      <c r="H77">
        <f>100*(LN(H9)-LN(Results_2025_01!H9))</f>
        <v>4.1019019444544114</v>
      </c>
      <c r="I77">
        <f>100*(LN(I9)-LN(Results_2025_01!I9))</f>
        <v>-3.3730010376691766</v>
      </c>
      <c r="J77">
        <f>100*(LN(J9)-LN(Results_2025_01!J9))</f>
        <v>7.6961041136128117</v>
      </c>
      <c r="K77">
        <f>100*(LN(K9)-LN(Results_2025_01!K9))</f>
        <v>2.2728251077555939</v>
      </c>
      <c r="L77">
        <f>100*(LN(L9)-LN(Results_2025_01!L9))</f>
        <v>-7.4107972153722557</v>
      </c>
      <c r="M77">
        <f>100*(LN(M9)-LN(Results_2025_01!M9))</f>
        <v>-1.622534242912721</v>
      </c>
      <c r="N77">
        <f>100*(LN(N9)-LN(Results_2025_01!N9))</f>
        <v>-5.7158413839948352</v>
      </c>
      <c r="O77">
        <f>100*(LN(O9)-LN(Results_2025_01!O9))</f>
        <v>-0.74906717291582936</v>
      </c>
      <c r="P77">
        <f>100*(LN(P9)-LN(Results_2025_01!P9))</f>
        <v>-0.14047981562477219</v>
      </c>
      <c r="Q77">
        <f>100*(LN(Q9)-LN(Results_2025_01!Q9))</f>
        <v>-0.14317533467114174</v>
      </c>
      <c r="R77">
        <f>100*(LN(R9)-LN(Results_2025_01!R9))</f>
        <v>-0.27929978409932943</v>
      </c>
      <c r="S77">
        <f>100*(Results_2025_01!S9/Results_2025_01!R9)*(LN(S9)-LN(Results_2025_01!S9))</f>
        <v>-0.58096204515845562</v>
      </c>
      <c r="T77">
        <f t="shared" si="2"/>
        <v>0.30166226105912619</v>
      </c>
    </row>
    <row r="78" spans="1:20" x14ac:dyDescent="0.35">
      <c r="A78" t="str">
        <f t="shared" si="1"/>
        <v>FL</v>
      </c>
      <c r="B78">
        <f>100*(LN(B10)-LN(Results_2025_01!B10))</f>
        <v>-6.4329368574256307E-2</v>
      </c>
      <c r="C78">
        <f>100*(LN(C10)-LN(Results_2025_01!C10))</f>
        <v>0.13504390978713587</v>
      </c>
      <c r="D78">
        <f>100*(LN(D10)-LN(Results_2025_01!D10))</f>
        <v>-1.7766964814645902</v>
      </c>
      <c r="E78">
        <f>100*(LN(E10)-LN(Results_2025_01!E10))</f>
        <v>3.518630912504328</v>
      </c>
      <c r="F78">
        <f>100*(LN(F10)-LN(Results_2025_01!F10))</f>
        <v>1.5748356968140698</v>
      </c>
      <c r="G78">
        <f>100*(LN(G10)-LN(Results_2025_01!G10))</f>
        <v>-0.86811897450456144</v>
      </c>
      <c r="H78">
        <f>100*(LN(H10)-LN(Results_2025_01!H10))</f>
        <v>2.8573372444055778</v>
      </c>
      <c r="I78">
        <f>100*(LN(I10)-LN(Results_2025_01!I10))</f>
        <v>-3.2803977204833856</v>
      </c>
      <c r="J78">
        <f>100*(LN(J10)-LN(Results_2025_01!J10))</f>
        <v>4.0112329397805624</v>
      </c>
      <c r="K78">
        <f>100*(LN(K10)-LN(Results_2025_01!K10))</f>
        <v>0.3560834623009157</v>
      </c>
      <c r="L78">
        <f>100*(LN(L10)-LN(Results_2025_01!L10))</f>
        <v>-7.785212629371685</v>
      </c>
      <c r="M78">
        <f>100*(LN(M10)-LN(Results_2025_01!M10))</f>
        <v>-4.8220378341682135</v>
      </c>
      <c r="N78">
        <f>100*(LN(N10)-LN(Results_2025_01!N10))</f>
        <v>-6.7333120068587604</v>
      </c>
      <c r="O78">
        <f>100*(LN(O10)-LN(Results_2025_01!O10))</f>
        <v>-1.785306280521759</v>
      </c>
      <c r="P78">
        <f>100*(LN(P10)-LN(Results_2025_01!P10))</f>
        <v>-0.38073103733458069</v>
      </c>
      <c r="Q78">
        <f>100*(LN(Q10)-LN(Results_2025_01!Q10))</f>
        <v>-0.24578739431699859</v>
      </c>
      <c r="R78">
        <f>100*(LN(R10)-LN(Results_2025_01!R10))</f>
        <v>-0.35067453045485308</v>
      </c>
      <c r="S78">
        <f>100*(Results_2025_01!S10/Results_2025_01!R10)*(LN(S10)-LN(Results_2025_01!S10))</f>
        <v>-0.85076417248938896</v>
      </c>
      <c r="T78">
        <f t="shared" si="2"/>
        <v>0.50008964203453588</v>
      </c>
    </row>
    <row r="79" spans="1:20" x14ac:dyDescent="0.35">
      <c r="A79" t="str">
        <f t="shared" si="1"/>
        <v>GA</v>
      </c>
      <c r="B79">
        <f>100*(LN(B11)-LN(Results_2025_01!B11))</f>
        <v>0.88389486672042494</v>
      </c>
      <c r="C79">
        <f>100*(LN(C11)-LN(Results_2025_01!C11))</f>
        <v>-0.54347959859573081</v>
      </c>
      <c r="D79">
        <f>100*(LN(D11)-LN(Results_2025_01!D11))</f>
        <v>-0.80368951657394661</v>
      </c>
      <c r="E79">
        <f>100*(LN(E11)-LN(Results_2025_01!E11))</f>
        <v>5.4191932874852355</v>
      </c>
      <c r="F79">
        <f>100*(LN(F11)-LN(Results_2025_01!F11))</f>
        <v>1.1049836186584727</v>
      </c>
      <c r="G79">
        <f>100*(LN(G11)-LN(Results_2025_01!G11))</f>
        <v>-0.62483931488639399</v>
      </c>
      <c r="H79">
        <f>100*(LN(H11)-LN(Results_2025_01!H11))</f>
        <v>0.60267078668605478</v>
      </c>
      <c r="I79">
        <f>100*(LN(I11)-LN(Results_2025_01!I11))</f>
        <v>-1.6733458177531801</v>
      </c>
      <c r="J79">
        <f>100*(LN(J11)-LN(Results_2025_01!J11))</f>
        <v>2.590818485866464</v>
      </c>
      <c r="K79">
        <f>100*(LN(K11)-LN(Results_2025_01!K11))</f>
        <v>1.7087130811075824</v>
      </c>
      <c r="L79">
        <f>100*(LN(L11)-LN(Results_2025_01!L11))</f>
        <v>-4.539506573722818</v>
      </c>
      <c r="M79">
        <f>100*(LN(M11)-LN(Results_2025_01!M11))</f>
        <v>-2.7722514566665524</v>
      </c>
      <c r="N79">
        <f>100*(LN(N11)-LN(Results_2025_01!N11))</f>
        <v>-5.2029671445863457</v>
      </c>
      <c r="O79">
        <f>100*(LN(O11)-LN(Results_2025_01!O11))</f>
        <v>-1.7296744374267092</v>
      </c>
      <c r="P79">
        <f>100*(LN(P11)-LN(Results_2025_01!P11))</f>
        <v>-0.40598046288504719</v>
      </c>
      <c r="Q79">
        <f>100*(LN(Q11)-LN(Results_2025_01!Q11))</f>
        <v>-0.20423055968166182</v>
      </c>
      <c r="R79">
        <f>100*(LN(R11)-LN(Results_2025_01!R11))</f>
        <v>-0.12929085775432725</v>
      </c>
      <c r="S79">
        <f>100*(Results_2025_01!S11/Results_2025_01!R11)*(LN(S11)-LN(Results_2025_01!S11))</f>
        <v>-0.60263069222534449</v>
      </c>
      <c r="T79">
        <f t="shared" si="2"/>
        <v>0.47333983447101724</v>
      </c>
    </row>
    <row r="80" spans="1:20" x14ac:dyDescent="0.35">
      <c r="A80" t="str">
        <f t="shared" si="1"/>
        <v>HI</v>
      </c>
      <c r="B80">
        <f>100*(LN(B12)-LN(Results_2025_01!B12))</f>
        <v>0</v>
      </c>
      <c r="C80">
        <f>100*(LN(C12)-LN(Results_2025_01!C12))</f>
        <v>2.5317807984288621</v>
      </c>
      <c r="D80">
        <f>100*(LN(D12)-LN(Results_2025_01!D12))</f>
        <v>-0.46838493124266023</v>
      </c>
      <c r="E80">
        <f>100*(LN(E12)-LN(Results_2025_01!E12))</f>
        <v>6.8992871486951657</v>
      </c>
      <c r="F80">
        <f>100*(LN(F12)-LN(Results_2025_01!F12))</f>
        <v>0</v>
      </c>
      <c r="G80">
        <f>100*(LN(G12)-LN(Results_2025_01!G12))</f>
        <v>0</v>
      </c>
      <c r="H80">
        <f>100*(LN(H12)-LN(Results_2025_01!H12))</f>
        <v>1.5504186535965303</v>
      </c>
      <c r="I80">
        <f>100*(LN(I12)-LN(Results_2025_01!I12))</f>
        <v>0</v>
      </c>
      <c r="J80">
        <f>100*(LN(J12)-LN(Results_2025_01!J12))</f>
        <v>2.4692612590371255</v>
      </c>
      <c r="K80">
        <f>100*(LN(K12)-LN(Results_2025_01!K12))</f>
        <v>0</v>
      </c>
      <c r="L80">
        <f>100*(LN(L12)-LN(Results_2025_01!L12))</f>
        <v>0</v>
      </c>
      <c r="M80">
        <f>100*(LN(M12)-LN(Results_2025_01!M12))</f>
        <v>-5.4067221270274857</v>
      </c>
      <c r="N80">
        <f>100*(LN(N12)-LN(Results_2025_01!N12))</f>
        <v>-8.7011376989631017</v>
      </c>
      <c r="O80">
        <f>100*(LN(O12)-LN(Results_2025_01!O12))</f>
        <v>0</v>
      </c>
      <c r="P80">
        <f>100*(LN(P12)-LN(Results_2025_01!P12))</f>
        <v>-0.22043360851355942</v>
      </c>
      <c r="Q80">
        <f>100*(LN(Q12)-LN(Results_2025_01!Q12))</f>
        <v>-0.18046041488606335</v>
      </c>
      <c r="R80">
        <f>100*(LN(R12)-LN(Results_2025_01!R12))</f>
        <v>-0.13431835464690067</v>
      </c>
      <c r="S80">
        <f>100*(Results_2025_01!S12/Results_2025_01!R12)*(LN(S12)-LN(Results_2025_01!S12))</f>
        <v>-0.52149438330773101</v>
      </c>
      <c r="T80">
        <f t="shared" si="2"/>
        <v>0.38717602866083034</v>
      </c>
    </row>
    <row r="81" spans="1:20" x14ac:dyDescent="0.35">
      <c r="A81" t="str">
        <f t="shared" si="1"/>
        <v>ID</v>
      </c>
      <c r="B81">
        <f>100*(LN(B13)-LN(Results_2025_01!B13))</f>
        <v>1.3024786155471091</v>
      </c>
      <c r="C81">
        <f>100*(LN(C13)-LN(Results_2025_01!C13))</f>
        <v>0</v>
      </c>
      <c r="D81">
        <f>100*(LN(D13)-LN(Results_2025_01!D13))</f>
        <v>0.10712373814989462</v>
      </c>
      <c r="E81">
        <f>100*(LN(E13)-LN(Results_2025_01!E13))</f>
        <v>6.8992871486951657</v>
      </c>
      <c r="F81">
        <f>100*(LN(F13)-LN(Results_2025_01!F13))</f>
        <v>5.2922401454342349</v>
      </c>
      <c r="G81">
        <f>100*(LN(G13)-LN(Results_2025_01!G13))</f>
        <v>0</v>
      </c>
      <c r="H81">
        <f>100*(LN(H13)-LN(Results_2025_01!H13))</f>
        <v>1.360565205577835</v>
      </c>
      <c r="I81">
        <f>100*(LN(I13)-LN(Results_2025_01!I13))</f>
        <v>-0.62500203451705261</v>
      </c>
      <c r="J81">
        <f>100*(LN(J13)-LN(Results_2025_01!J13))</f>
        <v>6.0624621816433688</v>
      </c>
      <c r="K81">
        <f>100*(LN(K13)-LN(Results_2025_01!K13))</f>
        <v>2.4977283086197843</v>
      </c>
      <c r="L81">
        <f>100*(LN(L13)-LN(Results_2025_01!L13))</f>
        <v>-1.8127384592556695</v>
      </c>
      <c r="M81">
        <f>100*(LN(M13)-LN(Results_2025_01!M13))</f>
        <v>-2.225591258187265</v>
      </c>
      <c r="N81">
        <f>100*(LN(N13)-LN(Results_2025_01!N13))</f>
        <v>-5.9541393691015188</v>
      </c>
      <c r="O81">
        <f>100*(LN(O13)-LN(Results_2025_01!O13))</f>
        <v>0</v>
      </c>
      <c r="P81">
        <f>100*(LN(P13)-LN(Results_2025_01!P13))</f>
        <v>-4.4058686882664233E-2</v>
      </c>
      <c r="Q81">
        <f>100*(LN(Q13)-LN(Results_2025_01!Q13))</f>
        <v>3.5879588487297553E-2</v>
      </c>
      <c r="R81">
        <f>100*(LN(R13)-LN(Results_2025_01!R13))</f>
        <v>0.57600159253272665</v>
      </c>
      <c r="S81">
        <f>100*(Results_2025_01!S13/Results_2025_01!R13)*(LN(S13)-LN(Results_2025_01!S13))</f>
        <v>4.278072576423822E-2</v>
      </c>
      <c r="T81">
        <f t="shared" si="2"/>
        <v>0.53322086676848846</v>
      </c>
    </row>
    <row r="82" spans="1:20" x14ac:dyDescent="0.35">
      <c r="A82" t="str">
        <f t="shared" si="1"/>
        <v>IL</v>
      </c>
      <c r="B82">
        <f>100*(LN(B14)-LN(Results_2025_01!B14))</f>
        <v>0.44915057862962016</v>
      </c>
      <c r="C82">
        <f>100*(LN(C14)-LN(Results_2025_01!C14))</f>
        <v>0.5305052229692464</v>
      </c>
      <c r="D82">
        <f>100*(LN(D14)-LN(Results_2025_01!D14))</f>
        <v>-0.92663091650972973</v>
      </c>
      <c r="E82">
        <f>100*(LN(E14)-LN(Results_2025_01!E14))</f>
        <v>3.8113293328033038</v>
      </c>
      <c r="F82">
        <f>100*(LN(F14)-LN(Results_2025_01!F14))</f>
        <v>2.1739986636406528</v>
      </c>
      <c r="G82">
        <f>100*(LN(G14)-LN(Results_2025_01!G14))</f>
        <v>-1.3145729212503454</v>
      </c>
      <c r="H82">
        <f>100*(LN(H14)-LN(Results_2025_01!H14))</f>
        <v>1.7777066717592049</v>
      </c>
      <c r="I82">
        <f>100*(LN(I14)-LN(Results_2025_01!I14))</f>
        <v>-0.82003681087261526</v>
      </c>
      <c r="J82">
        <f>100*(LN(J14)-LN(Results_2025_01!J14))</f>
        <v>3.2523191705561061</v>
      </c>
      <c r="K82">
        <f>100*(LN(K14)-LN(Results_2025_01!K14))</f>
        <v>2.4692612590371255</v>
      </c>
      <c r="L82">
        <f>100*(LN(L14)-LN(Results_2025_01!L14))</f>
        <v>-2.2981326707014915</v>
      </c>
      <c r="M82">
        <f>100*(LN(M14)-LN(Results_2025_01!M14))</f>
        <v>-3.0084087394619985</v>
      </c>
      <c r="N82">
        <f>100*(LN(N14)-LN(Results_2025_01!N14))</f>
        <v>-3.9964123501528448</v>
      </c>
      <c r="O82">
        <f>100*(LN(O14)-LN(Results_2025_01!O14))</f>
        <v>-1.1257154524633606</v>
      </c>
      <c r="P82">
        <f>100*(LN(P14)-LN(Results_2025_01!P14))</f>
        <v>-0.32592043279571214</v>
      </c>
      <c r="Q82">
        <f>100*(LN(Q14)-LN(Results_2025_01!Q14))</f>
        <v>-0.11221804435086469</v>
      </c>
      <c r="R82">
        <f>100*(LN(R14)-LN(Results_2025_01!R14))</f>
        <v>1.5270381216581086E-2</v>
      </c>
      <c r="S82">
        <f>100*(Results_2025_01!S14/Results_2025_01!R14)*(LN(S14)-LN(Results_2025_01!S14))</f>
        <v>-0.37293992673503956</v>
      </c>
      <c r="T82">
        <f t="shared" si="2"/>
        <v>0.38821030795162065</v>
      </c>
    </row>
    <row r="83" spans="1:20" x14ac:dyDescent="0.35">
      <c r="A83" t="str">
        <f t="shared" si="1"/>
        <v>IN</v>
      </c>
      <c r="B83">
        <f>100*(LN(B15)-LN(Results_2025_01!B15))</f>
        <v>1.3206354813611654</v>
      </c>
      <c r="C83">
        <f>100*(LN(C15)-LN(Results_2025_01!C15))</f>
        <v>0.62047768868822573</v>
      </c>
      <c r="D83">
        <f>100*(LN(D15)-LN(Results_2025_01!D15))</f>
        <v>-0.24077058180278499</v>
      </c>
      <c r="E83">
        <f>100*(LN(E15)-LN(Results_2025_01!E15))</f>
        <v>4.6129771727500213</v>
      </c>
      <c r="F83">
        <f>100*(LN(F15)-LN(Results_2025_01!F15))</f>
        <v>3.3030525676480238</v>
      </c>
      <c r="G83">
        <f>100*(LN(G15)-LN(Results_2025_01!G15))</f>
        <v>-0.82645098498925762</v>
      </c>
      <c r="H83">
        <f>100*(LN(H15)-LN(Results_2025_01!H15))</f>
        <v>2.2400329171807343</v>
      </c>
      <c r="I83">
        <f>100*(LN(I15)-LN(Results_2025_01!I15))</f>
        <v>-1.0150439240618425</v>
      </c>
      <c r="J83">
        <f>100*(LN(J15)-LN(Results_2025_01!J15))</f>
        <v>3.3837814781559672</v>
      </c>
      <c r="K83">
        <f>100*(LN(K15)-LN(Results_2025_01!K15))</f>
        <v>2.723830205997757</v>
      </c>
      <c r="L83">
        <f>100*(LN(L15)-LN(Results_2025_01!L15))</f>
        <v>-1.4916525504673928</v>
      </c>
      <c r="M83">
        <f>100*(LN(M15)-LN(Results_2025_01!M15))</f>
        <v>-1.6265080949667166</v>
      </c>
      <c r="N83">
        <f>100*(LN(N15)-LN(Results_2025_01!N15))</f>
        <v>-1.9503147253253417</v>
      </c>
      <c r="O83">
        <f>100*(LN(O15)-LN(Results_2025_01!O15))</f>
        <v>-0.57267365305104789</v>
      </c>
      <c r="P83">
        <f>100*(LN(P15)-LN(Results_2025_01!P15))</f>
        <v>-7.1817153557418578E-3</v>
      </c>
      <c r="Q83">
        <f>100*(LN(Q15)-LN(Results_2025_01!Q15))</f>
        <v>0.10197177192781126</v>
      </c>
      <c r="R83">
        <f>100*(LN(R15)-LN(Results_2025_01!R15))</f>
        <v>0.59607618905950233</v>
      </c>
      <c r="S83">
        <f>100*(Results_2025_01!S15/Results_2025_01!R15)*(LN(S15)-LN(Results_2025_01!S15))</f>
        <v>0.16640682452988298</v>
      </c>
      <c r="T83">
        <f t="shared" si="2"/>
        <v>0.42966936452961935</v>
      </c>
    </row>
    <row r="84" spans="1:20" x14ac:dyDescent="0.35">
      <c r="A84" t="str">
        <f t="shared" si="1"/>
        <v>IA</v>
      </c>
      <c r="B84">
        <f>100*(LN(B16)-LN(Results_2025_01!B16))</f>
        <v>1.3400179243305388</v>
      </c>
      <c r="C84">
        <f>100*(LN(C16)-LN(Results_2025_01!C16))</f>
        <v>0.59701669865042106</v>
      </c>
      <c r="D84">
        <f>100*(LN(D16)-LN(Results_2025_01!D16))</f>
        <v>-0.20171464227392022</v>
      </c>
      <c r="E84">
        <f>100*(LN(E16)-LN(Results_2025_01!E16))</f>
        <v>5.4808236494995555</v>
      </c>
      <c r="F84">
        <f>100*(LN(F16)-LN(Results_2025_01!F16))</f>
        <v>3.4158918811320049</v>
      </c>
      <c r="G84">
        <f>100*(LN(G16)-LN(Results_2025_01!G16))</f>
        <v>-1.0980502483445065</v>
      </c>
      <c r="H84">
        <f>100*(LN(H16)-LN(Results_2025_01!H16))</f>
        <v>2.0408871631207859</v>
      </c>
      <c r="I84">
        <f>100*(LN(I16)-LN(Results_2025_01!I16))</f>
        <v>-0.64279376513987074</v>
      </c>
      <c r="J84">
        <f>100*(LN(J16)-LN(Results_2025_01!J16))</f>
        <v>5.3345980705291396</v>
      </c>
      <c r="K84">
        <f>100*(LN(K16)-LN(Results_2025_01!K16))</f>
        <v>2.8956446696190241</v>
      </c>
      <c r="L84">
        <f>100*(LN(L16)-LN(Results_2025_01!L16))</f>
        <v>-0.18865387619193541</v>
      </c>
      <c r="M84">
        <f>100*(LN(M16)-LN(Results_2025_01!M16))</f>
        <v>-0.32745162968303987</v>
      </c>
      <c r="N84">
        <f>100*(LN(N16)-LN(Results_2025_01!N16))</f>
        <v>-1.0427623162259536</v>
      </c>
      <c r="O84">
        <f>100*(LN(O16)-LN(Results_2025_01!O16))</f>
        <v>-0.11104942840276522</v>
      </c>
      <c r="P84">
        <f>100*(LN(P16)-LN(Results_2025_01!P16))</f>
        <v>8.6379407203018843E-3</v>
      </c>
      <c r="Q84">
        <f>100*(LN(Q16)-LN(Results_2025_01!Q16))</f>
        <v>0.15487785871517445</v>
      </c>
      <c r="R84">
        <f>100*(LN(R16)-LN(Results_2025_01!R16))</f>
        <v>0.75837394529152391</v>
      </c>
      <c r="S84">
        <f>100*(Results_2025_01!S16/Results_2025_01!R16)*(LN(S16)-LN(Results_2025_01!S16))</f>
        <v>0.33148634671574179</v>
      </c>
      <c r="T84">
        <f t="shared" si="2"/>
        <v>0.42688759857578212</v>
      </c>
    </row>
    <row r="85" spans="1:20" x14ac:dyDescent="0.35">
      <c r="A85" t="str">
        <f t="shared" si="1"/>
        <v>KS</v>
      </c>
      <c r="B85">
        <f>100*(LN(B17)-LN(Results_2025_01!B17))</f>
        <v>1.3889112160667239</v>
      </c>
      <c r="C85">
        <f>100*(LN(C17)-LN(Results_2025_01!C17))</f>
        <v>0.44280515157328892</v>
      </c>
      <c r="D85">
        <f>100*(LN(D17)-LN(Results_2025_01!D17))</f>
        <v>-0.42735107773808068</v>
      </c>
      <c r="E85">
        <f>100*(LN(E17)-LN(Results_2025_01!E17))</f>
        <v>4.2048236243498849</v>
      </c>
      <c r="F85">
        <f>100*(LN(F17)-LN(Results_2025_01!F17))</f>
        <v>2.2989518224699523</v>
      </c>
      <c r="G85">
        <f>100*(LN(G17)-LN(Results_2025_01!G17))</f>
        <v>0</v>
      </c>
      <c r="H85">
        <f>100*(LN(H17)-LN(Results_2025_01!H17))</f>
        <v>1.9187750718456797</v>
      </c>
      <c r="I85">
        <f>100*(LN(I17)-LN(Results_2025_01!I17))</f>
        <v>-1.293121467224978</v>
      </c>
      <c r="J85">
        <f>100*(LN(J17)-LN(Results_2025_01!J17))</f>
        <v>4.0821994520253924</v>
      </c>
      <c r="K85">
        <f>100*(LN(K17)-LN(Results_2025_01!K17))</f>
        <v>3.0032287098874733</v>
      </c>
      <c r="L85">
        <f>100*(LN(L17)-LN(Results_2025_01!L17))</f>
        <v>-0.99503308531687651</v>
      </c>
      <c r="M85">
        <f>100*(LN(M17)-LN(Results_2025_01!M17))</f>
        <v>-0.64725145056172551</v>
      </c>
      <c r="N85">
        <f>100*(LN(N17)-LN(Results_2025_01!N17))</f>
        <v>-2.4795989434844401</v>
      </c>
      <c r="O85">
        <f>100*(LN(O17)-LN(Results_2025_01!O17))</f>
        <v>-0.35026305512015909</v>
      </c>
      <c r="P85">
        <f>100*(LN(P17)-LN(Results_2025_01!P17))</f>
        <v>-3.2156409049477475E-2</v>
      </c>
      <c r="Q85">
        <f>100*(LN(Q17)-LN(Results_2025_01!Q17))</f>
        <v>6.6693580582644074E-2</v>
      </c>
      <c r="R85">
        <f>100*(LN(R17)-LN(Results_2025_01!R17))</f>
        <v>0.45150963596594096</v>
      </c>
      <c r="S85">
        <f>100*(Results_2025_01!S17/Results_2025_01!R17)*(LN(S17)-LN(Results_2025_01!S17))</f>
        <v>9.2348884319485795E-3</v>
      </c>
      <c r="T85">
        <f t="shared" si="2"/>
        <v>0.44227474753399237</v>
      </c>
    </row>
    <row r="86" spans="1:20" x14ac:dyDescent="0.35">
      <c r="A86" t="str">
        <f t="shared" si="1"/>
        <v>KY</v>
      </c>
      <c r="B86">
        <f>100*(LN(B18)-LN(Results_2025_01!B18))</f>
        <v>0.86083745366014597</v>
      </c>
      <c r="C86">
        <f>100*(LN(C18)-LN(Results_2025_01!C18))</f>
        <v>0.1589193818769985</v>
      </c>
      <c r="D86">
        <f>100*(LN(D18)-LN(Results_2025_01!D18))</f>
        <v>-0.48811914513890997</v>
      </c>
      <c r="E86">
        <f>100*(LN(E18)-LN(Results_2025_01!E18))</f>
        <v>4.0005334613699262</v>
      </c>
      <c r="F86">
        <f>100*(LN(F18)-LN(Results_2025_01!F18))</f>
        <v>2.8882874148786541</v>
      </c>
      <c r="G86">
        <f>100*(LN(G18)-LN(Results_2025_01!G18))</f>
        <v>-0.25806465934916645</v>
      </c>
      <c r="H86">
        <f>100*(LN(H18)-LN(Results_2025_01!H18))</f>
        <v>1.2866510593250169</v>
      </c>
      <c r="I86">
        <f>100*(LN(I18)-LN(Results_2025_01!I18))</f>
        <v>-2.6147993142233261</v>
      </c>
      <c r="J86">
        <f>100*(LN(J18)-LN(Results_2025_01!J18))</f>
        <v>4.5401655779279793</v>
      </c>
      <c r="K86">
        <f>100*(LN(K18)-LN(Results_2025_01!K18))</f>
        <v>2.1131089796435631</v>
      </c>
      <c r="L86">
        <f>100*(LN(L18)-LN(Results_2025_01!L18))</f>
        <v>-2.5595547188963508</v>
      </c>
      <c r="M86">
        <f>100*(LN(M18)-LN(Results_2025_01!M18))</f>
        <v>-3.0945640985093448</v>
      </c>
      <c r="N86">
        <f>100*(LN(N18)-LN(Results_2025_01!N18))</f>
        <v>-3.8121207819862946</v>
      </c>
      <c r="O86">
        <f>100*(LN(O18)-LN(Results_2025_01!O18))</f>
        <v>-1.9544596072970322</v>
      </c>
      <c r="P86">
        <f>100*(LN(P18)-LN(Results_2025_01!P18))</f>
        <v>-9.9925820969026802E-2</v>
      </c>
      <c r="Q86">
        <f>100*(LN(Q18)-LN(Results_2025_01!Q18))</f>
        <v>2.9390586197663993E-3</v>
      </c>
      <c r="R86">
        <f>100*(LN(R18)-LN(Results_2025_01!R18))</f>
        <v>0.35352019603180906</v>
      </c>
      <c r="S86">
        <f>100*(Results_2025_01!S18/Results_2025_01!R18)*(LN(S18)-LN(Results_2025_01!S18))</f>
        <v>-0.13867515168621128</v>
      </c>
      <c r="T86">
        <f t="shared" si="2"/>
        <v>0.49219534771802032</v>
      </c>
    </row>
    <row r="87" spans="1:20" x14ac:dyDescent="0.35">
      <c r="A87" t="str">
        <f t="shared" si="1"/>
        <v>LA</v>
      </c>
      <c r="B87">
        <f>100*(LN(B19)-LN(Results_2025_01!B19))</f>
        <v>-7.9539816036083621</v>
      </c>
      <c r="C87">
        <f>100*(LN(C19)-LN(Results_2025_01!C19))</f>
        <v>1.8615226955384756</v>
      </c>
      <c r="D87">
        <f>100*(LN(D19)-LN(Results_2025_01!D19))</f>
        <v>-5.7363394879919483</v>
      </c>
      <c r="E87">
        <f>100*(LN(E19)-LN(Results_2025_01!E19))</f>
        <v>3.7041271680347876</v>
      </c>
      <c r="F87">
        <f>100*(LN(F19)-LN(Results_2025_01!F19))</f>
        <v>1.9934214900818148</v>
      </c>
      <c r="G87">
        <f>100*(LN(G19)-LN(Results_2025_01!G19))</f>
        <v>0</v>
      </c>
      <c r="H87">
        <f>100*(LN(H19)-LN(Results_2025_01!H19))</f>
        <v>1.1134014813681148</v>
      </c>
      <c r="I87">
        <f>100*(LN(I19)-LN(Results_2025_01!I19))</f>
        <v>-0.5871414323022961</v>
      </c>
      <c r="J87">
        <f>100*(LN(J19)-LN(Results_2025_01!J19))</f>
        <v>3.4887259000441873</v>
      </c>
      <c r="K87">
        <f>100*(LN(K19)-LN(Results_2025_01!K19))</f>
        <v>2.7231468724760788</v>
      </c>
      <c r="L87">
        <f>100*(LN(L19)-LN(Results_2025_01!L19))</f>
        <v>-1.4106817008181949</v>
      </c>
      <c r="M87">
        <f>100*(LN(M19)-LN(Results_2025_01!M19))</f>
        <v>-2.0741484306816105</v>
      </c>
      <c r="N87">
        <f>100*(LN(N19)-LN(Results_2025_01!N19))</f>
        <v>-0.26189451896279081</v>
      </c>
      <c r="O87">
        <f>100*(LN(O19)-LN(Results_2025_01!O19))</f>
        <v>0.4158010148662683</v>
      </c>
      <c r="P87">
        <f>100*(LN(P19)-LN(Results_2025_01!P19))</f>
        <v>-4.624491306781664E-3</v>
      </c>
      <c r="Q87">
        <f>100*(LN(Q19)-LN(Results_2025_01!Q19))</f>
        <v>2.0042289230914889E-3</v>
      </c>
      <c r="R87">
        <f>100*(LN(R19)-LN(Results_2025_01!R19))</f>
        <v>0.16689577798949529</v>
      </c>
      <c r="S87">
        <f>100*(Results_2025_01!S19/Results_2025_01!R19)*(LN(S19)-LN(Results_2025_01!S19))</f>
        <v>-0.16717503342989212</v>
      </c>
      <c r="T87">
        <f t="shared" si="2"/>
        <v>0.33407081141938744</v>
      </c>
    </row>
    <row r="88" spans="1:20" x14ac:dyDescent="0.35">
      <c r="A88" t="str">
        <f t="shared" si="1"/>
        <v>ME</v>
      </c>
      <c r="B88">
        <f>100*(LN(B20)-LN(Results_2025_01!B20))</f>
        <v>1.2959144642506359</v>
      </c>
      <c r="C88">
        <f>100*(LN(C20)-LN(Results_2025_01!C20))</f>
        <v>0</v>
      </c>
      <c r="D88">
        <f>100*(LN(D20)-LN(Results_2025_01!D20))</f>
        <v>0.20100509280247536</v>
      </c>
      <c r="E88">
        <f>100*(LN(E20)-LN(Results_2025_01!E20))</f>
        <v>4.9596941139371964</v>
      </c>
      <c r="F88">
        <f>100*(LN(F20)-LN(Results_2025_01!F20))</f>
        <v>4.0585280115079669</v>
      </c>
      <c r="G88">
        <f>100*(LN(G20)-LN(Results_2025_01!G20))</f>
        <v>0.11997601919038203</v>
      </c>
      <c r="H88">
        <f>100*(LN(H20)-LN(Results_2025_01!H20))</f>
        <v>3.7271394797231849</v>
      </c>
      <c r="I88">
        <f>100*(LN(I20)-LN(Results_2025_01!I20))</f>
        <v>0</v>
      </c>
      <c r="J88">
        <f>100*(LN(J20)-LN(Results_2025_01!J20))</f>
        <v>5.9423420470800181</v>
      </c>
      <c r="K88">
        <f>100*(LN(K20)-LN(Results_2025_01!K20))</f>
        <v>3.7919234862293649</v>
      </c>
      <c r="L88">
        <f>100*(LN(L20)-LN(Results_2025_01!L20))</f>
        <v>0</v>
      </c>
      <c r="M88">
        <f>100*(LN(M20)-LN(Results_2025_01!M20))</f>
        <v>-2.7814688182877134</v>
      </c>
      <c r="N88">
        <f>100*(LN(N20)-LN(Results_2025_01!N20))</f>
        <v>-1.7067908512148122</v>
      </c>
      <c r="O88">
        <f>100*(LN(O20)-LN(Results_2025_01!O20))</f>
        <v>0.88889474172457739</v>
      </c>
      <c r="P88">
        <f>100*(LN(P20)-LN(Results_2025_01!P20))</f>
        <v>2.922694745333132E-2</v>
      </c>
      <c r="Q88">
        <f>100*(LN(Q20)-LN(Results_2025_01!Q20))</f>
        <v>-2.7459326046042065E-2</v>
      </c>
      <c r="R88">
        <f>100*(LN(R20)-LN(Results_2025_01!R20))</f>
        <v>0.54690422846945808</v>
      </c>
      <c r="S88">
        <f>100*(Results_2025_01!S20/Results_2025_01!R20)*(LN(S20)-LN(Results_2025_01!S20))</f>
        <v>2.384073647130755E-2</v>
      </c>
      <c r="T88">
        <f t="shared" si="2"/>
        <v>0.5230634919981505</v>
      </c>
    </row>
    <row r="89" spans="1:20" x14ac:dyDescent="0.35">
      <c r="A89" t="str">
        <f t="shared" si="1"/>
        <v>MD</v>
      </c>
      <c r="B89">
        <f>100*(LN(B21)-LN(Results_2025_01!B21))</f>
        <v>0.38240964384037568</v>
      </c>
      <c r="C89">
        <f>100*(LN(C21)-LN(Results_2025_01!C21))</f>
        <v>0</v>
      </c>
      <c r="D89">
        <f>100*(LN(D21)-LN(Results_2025_01!D21))</f>
        <v>-1.4835066403939834</v>
      </c>
      <c r="E89">
        <f>100*(LN(E21)-LN(Results_2025_01!E21))</f>
        <v>4.1385216162854732</v>
      </c>
      <c r="F89">
        <f>100*(LN(F21)-LN(Results_2025_01!F21))</f>
        <v>1.7094433359298833</v>
      </c>
      <c r="G89">
        <f>100*(LN(G21)-LN(Results_2025_01!G21))</f>
        <v>-1.5314234973041962</v>
      </c>
      <c r="H89">
        <f>100*(LN(H21)-LN(Results_2025_01!H21))</f>
        <v>3.2631293970407427</v>
      </c>
      <c r="I89">
        <f>100*(LN(I21)-LN(Results_2025_01!I21))</f>
        <v>-0.80699832713904129</v>
      </c>
      <c r="J89">
        <f>100*(LN(J21)-LN(Results_2025_01!J21))</f>
        <v>3.2789822822989478</v>
      </c>
      <c r="K89">
        <f>100*(LN(K21)-LN(Results_2025_01!K21))</f>
        <v>0</v>
      </c>
      <c r="L89">
        <f>100*(LN(L21)-LN(Results_2025_01!L21))</f>
        <v>-3.8823441082902477</v>
      </c>
      <c r="M89">
        <f>100*(LN(M21)-LN(Results_2025_01!M21))</f>
        <v>-0.84905513890074502</v>
      </c>
      <c r="N89">
        <f>100*(LN(N21)-LN(Results_2025_01!N21))</f>
        <v>-8.7273397166681477</v>
      </c>
      <c r="O89">
        <f>100*(LN(O21)-LN(Results_2025_01!O21))</f>
        <v>-0.84567100182244559</v>
      </c>
      <c r="P89">
        <f>100*(LN(P21)-LN(Results_2025_01!P21))</f>
        <v>-0.25211565736817931</v>
      </c>
      <c r="Q89">
        <f>100*(LN(Q21)-LN(Results_2025_01!Q21))</f>
        <v>-0.2203824222167583</v>
      </c>
      <c r="R89">
        <f>100*(LN(R21)-LN(Results_2025_01!R21))</f>
        <v>-0.29430487225123869</v>
      </c>
      <c r="S89">
        <f>100*(Results_2025_01!S21/Results_2025_01!R21)*(LN(S21)-LN(Results_2025_01!S21))</f>
        <v>-0.66249930007370961</v>
      </c>
      <c r="T89">
        <f t="shared" si="2"/>
        <v>0.36819442782247092</v>
      </c>
    </row>
    <row r="90" spans="1:20" x14ac:dyDescent="0.35">
      <c r="A90" t="str">
        <f t="shared" si="1"/>
        <v>MA</v>
      </c>
      <c r="B90">
        <f>100*(LN(B22)-LN(Results_2025_01!B22))</f>
        <v>-1.1342276603935275</v>
      </c>
      <c r="C90">
        <f>100*(LN(C22)-LN(Results_2025_01!C22))</f>
        <v>1.2903404835908461</v>
      </c>
      <c r="D90">
        <f>100*(LN(D22)-LN(Results_2025_01!D22))</f>
        <v>-1.8998844342696941</v>
      </c>
      <c r="E90">
        <f>100*(LN(E22)-LN(Results_2025_01!E22))</f>
        <v>4.06376457318256</v>
      </c>
      <c r="F90">
        <f>100*(LN(F22)-LN(Results_2025_01!F22))</f>
        <v>1.5267472130787496</v>
      </c>
      <c r="G90">
        <f>100*(LN(G22)-LN(Results_2025_01!G22))</f>
        <v>-0.6952519314880945</v>
      </c>
      <c r="H90">
        <f>100*(LN(H22)-LN(Results_2025_01!H22))</f>
        <v>3.2228368310825317</v>
      </c>
      <c r="I90">
        <f>100*(LN(I22)-LN(Results_2025_01!I22))</f>
        <v>-0.84151969252843628</v>
      </c>
      <c r="J90">
        <f>100*(LN(J22)-LN(Results_2025_01!J22))</f>
        <v>3.378699757738346</v>
      </c>
      <c r="K90">
        <f>100*(LN(K22)-LN(Results_2025_01!K22))</f>
        <v>2.2694383725550438</v>
      </c>
      <c r="L90">
        <f>100*(LN(L22)-LN(Results_2025_01!L22))</f>
        <v>-3.5021748947519526</v>
      </c>
      <c r="M90">
        <f>100*(LN(M22)-LN(Results_2025_01!M22))</f>
        <v>-0.97470034212090439</v>
      </c>
      <c r="N90">
        <f>100*(LN(N22)-LN(Results_2025_01!N22))</f>
        <v>-1.6481920936774586</v>
      </c>
      <c r="O90">
        <f>100*(LN(O22)-LN(Results_2025_01!O22))</f>
        <v>-1.7378004466653607</v>
      </c>
      <c r="P90">
        <f>100*(LN(P22)-LN(Results_2025_01!P22))</f>
        <v>-0.33441526421507106</v>
      </c>
      <c r="Q90">
        <f>100*(LN(Q22)-LN(Results_2025_01!Q22))</f>
        <v>-0.22436411758679498</v>
      </c>
      <c r="R90">
        <f>100*(LN(R22)-LN(Results_2025_01!R22))</f>
        <v>-0.23984094787286026</v>
      </c>
      <c r="S90">
        <f>100*(Results_2025_01!S22/Results_2025_01!R22)*(LN(S22)-LN(Results_2025_01!S22))</f>
        <v>-0.55140418562950644</v>
      </c>
      <c r="T90">
        <f t="shared" si="2"/>
        <v>0.31156323775664618</v>
      </c>
    </row>
    <row r="91" spans="1:20" x14ac:dyDescent="0.35">
      <c r="A91" t="str">
        <f t="shared" si="1"/>
        <v>MI</v>
      </c>
      <c r="B91">
        <f>100*(LN(B23)-LN(Results_2025_01!B23))</f>
        <v>1.0779134254827127</v>
      </c>
      <c r="C91">
        <f>100*(LN(C23)-LN(Results_2025_01!C23))</f>
        <v>-0.22271724128231085</v>
      </c>
      <c r="D91">
        <f>100*(LN(D23)-LN(Results_2025_01!D23))</f>
        <v>-0.33875371147829014</v>
      </c>
      <c r="E91">
        <f>100*(LN(E23)-LN(Results_2025_01!E23))</f>
        <v>4.4985095916809215</v>
      </c>
      <c r="F91">
        <f>100*(LN(F23)-LN(Results_2025_01!F23))</f>
        <v>2.2765210773012967</v>
      </c>
      <c r="G91">
        <f>100*(LN(G23)-LN(Results_2025_01!G23))</f>
        <v>-1.0810916104215806</v>
      </c>
      <c r="H91">
        <f>100*(LN(H23)-LN(Results_2025_01!H23))</f>
        <v>1.7493157447516339</v>
      </c>
      <c r="I91">
        <f>100*(LN(I23)-LN(Results_2025_01!I23))</f>
        <v>-1.3568729206069108</v>
      </c>
      <c r="J91">
        <f>100*(LN(J23)-LN(Results_2025_01!J23))</f>
        <v>3.6425246198481531</v>
      </c>
      <c r="K91">
        <f>100*(LN(K23)-LN(Results_2025_01!K23))</f>
        <v>1.8472787854294737</v>
      </c>
      <c r="L91">
        <f>100*(LN(L23)-LN(Results_2025_01!L23))</f>
        <v>-1.6667052485210831</v>
      </c>
      <c r="M91">
        <f>100*(LN(M23)-LN(Results_2025_01!M23))</f>
        <v>-3.0032287098874733</v>
      </c>
      <c r="N91">
        <f>100*(LN(N23)-LN(Results_2025_01!N23))</f>
        <v>-2.4153179760311616</v>
      </c>
      <c r="O91">
        <f>100*(LN(O23)-LN(Results_2025_01!O23))</f>
        <v>-0.243457210938125</v>
      </c>
      <c r="P91">
        <f>100*(LN(P23)-LN(Results_2025_01!P23))</f>
        <v>-0.14723832041445561</v>
      </c>
      <c r="Q91">
        <f>100*(LN(Q23)-LN(Results_2025_01!Q23))</f>
        <v>-6.313202694379072E-2</v>
      </c>
      <c r="R91">
        <f>100*(LN(R23)-LN(Results_2025_01!R23))</f>
        <v>6.8060008866055455E-2</v>
      </c>
      <c r="S91">
        <f>100*(Results_2025_01!S23/Results_2025_01!R23)*(LN(S23)-LN(Results_2025_01!S23))</f>
        <v>-0.34384439909191677</v>
      </c>
      <c r="T91">
        <f t="shared" si="2"/>
        <v>0.41190440795797223</v>
      </c>
    </row>
    <row r="92" spans="1:20" x14ac:dyDescent="0.35">
      <c r="A92" t="str">
        <f t="shared" si="1"/>
        <v>MN</v>
      </c>
      <c r="B92">
        <f>100*(LN(B24)-LN(Results_2025_01!B24))</f>
        <v>1.1753037682781908</v>
      </c>
      <c r="C92">
        <f>100*(LN(C24)-LN(Results_2025_01!C24))</f>
        <v>0.46729056993921603</v>
      </c>
      <c r="D92">
        <f>100*(LN(D24)-LN(Results_2025_01!D24))</f>
        <v>-0.56798164762987824</v>
      </c>
      <c r="E92">
        <f>100*(LN(E24)-LN(Results_2025_01!E24))</f>
        <v>3.9220713153280684</v>
      </c>
      <c r="F92">
        <f>100*(LN(F24)-LN(Results_2025_01!F24))</f>
        <v>2.4938948347253742</v>
      </c>
      <c r="G92">
        <f>100*(LN(G24)-LN(Results_2025_01!G24))</f>
        <v>-0.66040372099127609</v>
      </c>
      <c r="H92">
        <f>100*(LN(H24)-LN(Results_2025_01!H24))</f>
        <v>1.6498007734156772</v>
      </c>
      <c r="I92">
        <f>100*(LN(I24)-LN(Results_2025_01!I24))</f>
        <v>-0.70011954589830339</v>
      </c>
      <c r="J92">
        <f>100*(LN(J24)-LN(Results_2025_01!J24))</f>
        <v>3.3901551675679542</v>
      </c>
      <c r="K92">
        <f>100*(LN(K24)-LN(Results_2025_01!K24))</f>
        <v>3.2021710154634064</v>
      </c>
      <c r="L92">
        <f>100*(LN(L24)-LN(Results_2025_01!L24))</f>
        <v>-2.345323258496812</v>
      </c>
      <c r="M92">
        <f>100*(LN(M24)-LN(Results_2025_01!M24))</f>
        <v>-2.3967130972421202</v>
      </c>
      <c r="N92">
        <f>100*(LN(N24)-LN(Results_2025_01!N24))</f>
        <v>-2.6541842410075844</v>
      </c>
      <c r="O92">
        <f>100*(LN(O24)-LN(Results_2025_01!O24))</f>
        <v>-1.0127552949404262</v>
      </c>
      <c r="P92">
        <f>100*(LN(P24)-LN(Results_2025_01!P24))</f>
        <v>-0.18200496437481561</v>
      </c>
      <c r="Q92">
        <f>100*(LN(Q24)-LN(Results_2025_01!Q24))</f>
        <v>-3.6995633328817945E-2</v>
      </c>
      <c r="R92">
        <f>100*(LN(R24)-LN(Results_2025_01!R24))</f>
        <v>0.21039351333431711</v>
      </c>
      <c r="S92">
        <f>100*(Results_2025_01!S24/Results_2025_01!R24)*(LN(S24)-LN(Results_2025_01!S24))</f>
        <v>-0.18551352173241145</v>
      </c>
      <c r="T92">
        <f t="shared" si="2"/>
        <v>0.39590703506672853</v>
      </c>
    </row>
    <row r="93" spans="1:20" x14ac:dyDescent="0.35">
      <c r="A93" t="str">
        <f t="shared" si="1"/>
        <v>MS</v>
      </c>
      <c r="B93">
        <f>100*(LN(B25)-LN(Results_2025_01!B25))</f>
        <v>1.3505423199807964</v>
      </c>
      <c r="C93">
        <f>100*(LN(C25)-LN(Results_2025_01!C25))</f>
        <v>1.8638532390372831</v>
      </c>
      <c r="D93">
        <f>100*(LN(D25)-LN(Results_2025_01!D25))</f>
        <v>-0.23529422620267582</v>
      </c>
      <c r="E93">
        <f>100*(LN(E25)-LN(Results_2025_01!E25))</f>
        <v>5.4067221270276633</v>
      </c>
      <c r="F93">
        <f>100*(LN(F25)-LN(Results_2025_01!F25))</f>
        <v>3.3901551675681318</v>
      </c>
      <c r="G93">
        <f>100*(LN(G25)-LN(Results_2025_01!G25))</f>
        <v>-0.1888574687868072</v>
      </c>
      <c r="H93">
        <f>100*(LN(H25)-LN(Results_2025_01!H25))</f>
        <v>5.2297992914782654</v>
      </c>
      <c r="I93">
        <f>100*(LN(I25)-LN(Results_2025_01!I25))</f>
        <v>-1.4675315784213439</v>
      </c>
      <c r="J93">
        <f>100*(LN(J25)-LN(Results_2025_01!J25))</f>
        <v>5.4488185284069957</v>
      </c>
      <c r="K93">
        <f>100*(LN(K25)-LN(Results_2025_01!K25))</f>
        <v>3.0825866554016201</v>
      </c>
      <c r="L93">
        <f>100*(LN(L25)-LN(Results_2025_01!L25))</f>
        <v>-0.34843240826116784</v>
      </c>
      <c r="M93">
        <f>100*(LN(M25)-LN(Results_2025_01!M25))</f>
        <v>-1.2270092591814219</v>
      </c>
      <c r="N93">
        <f>100*(LN(N25)-LN(Results_2025_01!N25))</f>
        <v>-1.6285741870785131</v>
      </c>
      <c r="O93">
        <f>100*(LN(O25)-LN(Results_2025_01!O25))</f>
        <v>0</v>
      </c>
      <c r="P93">
        <f>100*(LN(P25)-LN(Results_2025_01!P25))</f>
        <v>0.13102055478775299</v>
      </c>
      <c r="Q93">
        <f>100*(LN(Q25)-LN(Results_2025_01!Q25))</f>
        <v>0.21700751021942466</v>
      </c>
      <c r="R93">
        <f>100*(LN(R25)-LN(Results_2025_01!R25))</f>
        <v>1.1051223862221349</v>
      </c>
      <c r="S93">
        <f>100*(Results_2025_01!S25/Results_2025_01!R25)*(LN(S25)-LN(Results_2025_01!S25))</f>
        <v>0.59175030694658559</v>
      </c>
      <c r="T93">
        <f t="shared" si="2"/>
        <v>0.51337207927554929</v>
      </c>
    </row>
    <row r="94" spans="1:20" x14ac:dyDescent="0.35">
      <c r="A94" t="str">
        <f t="shared" si="1"/>
        <v>MO</v>
      </c>
      <c r="B94">
        <f>100*(LN(B26)-LN(Results_2025_01!B26))</f>
        <v>1.1637704080209588</v>
      </c>
      <c r="C94">
        <f>100*(LN(C26)-LN(Results_2025_01!C26))</f>
        <v>-0.38240964384037568</v>
      </c>
      <c r="D94">
        <f>100*(LN(D26)-LN(Results_2025_01!D26))</f>
        <v>-0.11979636053833786</v>
      </c>
      <c r="E94">
        <f>100*(LN(E26)-LN(Results_2025_01!E26))</f>
        <v>3.9565600206190155</v>
      </c>
      <c r="F94">
        <f>100*(LN(F26)-LN(Results_2025_01!F26))</f>
        <v>3.3336420267591649</v>
      </c>
      <c r="G94">
        <f>100*(LN(G26)-LN(Results_2025_01!G26))</f>
        <v>8.0677696993980419E-2</v>
      </c>
      <c r="H94">
        <f>100*(LN(H26)-LN(Results_2025_01!H26))</f>
        <v>2.3609865639132366</v>
      </c>
      <c r="I94">
        <f>100*(LN(I26)-LN(Results_2025_01!I26))</f>
        <v>-0.46019409333695194</v>
      </c>
      <c r="J94">
        <f>100*(LN(J26)-LN(Results_2025_01!J26))</f>
        <v>4.2902021544207969</v>
      </c>
      <c r="K94">
        <f>100*(LN(K26)-LN(Results_2025_01!K26))</f>
        <v>2.7179930531838536</v>
      </c>
      <c r="L94">
        <f>100*(LN(L26)-LN(Results_2025_01!L26))</f>
        <v>-0.56593246689011778</v>
      </c>
      <c r="M94">
        <f>100*(LN(M26)-LN(Results_2025_01!M26))</f>
        <v>-0.36399312202686218</v>
      </c>
      <c r="N94">
        <f>100*(LN(N26)-LN(Results_2025_01!N26))</f>
        <v>-2.1153775535045938</v>
      </c>
      <c r="O94">
        <f>100*(LN(O26)-LN(Results_2025_01!O26))</f>
        <v>-0.1662510773613235</v>
      </c>
      <c r="P94">
        <f>100*(LN(P26)-LN(Results_2025_01!P26))</f>
        <v>-0.13210420921208055</v>
      </c>
      <c r="Q94">
        <f>100*(LN(Q26)-LN(Results_2025_01!Q26))</f>
        <v>-1.8658140515981358E-2</v>
      </c>
      <c r="R94">
        <f>100*(LN(R26)-LN(Results_2025_01!R26))</f>
        <v>0.20548272302711723</v>
      </c>
      <c r="S94">
        <f>100*(Results_2025_01!S26/Results_2025_01!R26)*(LN(S26)-LN(Results_2025_01!S26))</f>
        <v>-0.23401739794959259</v>
      </c>
      <c r="T94">
        <f t="shared" si="2"/>
        <v>0.43950012097670982</v>
      </c>
    </row>
    <row r="95" spans="1:20" x14ac:dyDescent="0.35">
      <c r="A95" t="str">
        <f t="shared" si="1"/>
        <v>MT</v>
      </c>
      <c r="B95">
        <f>100*(LN(B27)-LN(Results_2025_01!B27))</f>
        <v>1.7894489876550068</v>
      </c>
      <c r="C95">
        <f>100*(LN(C27)-LN(Results_2025_01!C27))</f>
        <v>0.37543621465374599</v>
      </c>
      <c r="D95">
        <f>100*(LN(D27)-LN(Results_2025_01!D27))</f>
        <v>-0.75472056353831363</v>
      </c>
      <c r="E95">
        <f>100*(LN(E27)-LN(Results_2025_01!E27))</f>
        <v>11.778303565638382</v>
      </c>
      <c r="F95">
        <f>100*(LN(F27)-LN(Results_2025_01!F27))</f>
        <v>5.0643732818754117</v>
      </c>
      <c r="G95">
        <f>100*(LN(G27)-LN(Results_2025_01!G27))</f>
        <v>0</v>
      </c>
      <c r="H95">
        <f>100*(LN(H27)-LN(Results_2025_01!H27))</f>
        <v>1.941808585710092</v>
      </c>
      <c r="I95">
        <f>100*(LN(I27)-LN(Results_2025_01!I27))</f>
        <v>-3.5718082602079093</v>
      </c>
      <c r="J95">
        <f>100*(LN(J27)-LN(Results_2025_01!J27))</f>
        <v>3.5718082602079093</v>
      </c>
      <c r="K95">
        <f>100*(LN(K27)-LN(Results_2025_01!K27))</f>
        <v>5.8594164266052573</v>
      </c>
      <c r="L95">
        <f>100*(LN(L27)-LN(Results_2025_01!L27))</f>
        <v>-4.08219945202557</v>
      </c>
      <c r="M95">
        <f>100*(LN(M27)-LN(Results_2025_01!M27))</f>
        <v>0</v>
      </c>
      <c r="N95">
        <f>100*(LN(N27)-LN(Results_2025_01!N27))</f>
        <v>-8.7011376989629241</v>
      </c>
      <c r="O95">
        <f>100*(LN(O27)-LN(Results_2025_01!O27))</f>
        <v>0</v>
      </c>
      <c r="P95">
        <f>100*(LN(P27)-LN(Results_2025_01!P27))</f>
        <v>4.028738387944486E-2</v>
      </c>
      <c r="Q95">
        <f>100*(LN(Q27)-LN(Results_2025_01!Q27))</f>
        <v>8.8082450863602446E-2</v>
      </c>
      <c r="R95">
        <f>100*(LN(R27)-LN(Results_2025_01!R27))</f>
        <v>0.71459500884660798</v>
      </c>
      <c r="S95">
        <f>100*(Results_2025_01!S27/Results_2025_01!R27)*(LN(S27)-LN(Results_2025_01!S27))</f>
        <v>0.25784209484299908</v>
      </c>
      <c r="T95">
        <f t="shared" si="2"/>
        <v>0.4567529140036089</v>
      </c>
    </row>
    <row r="96" spans="1:20" x14ac:dyDescent="0.35">
      <c r="A96" t="str">
        <f t="shared" si="1"/>
        <v>NE</v>
      </c>
      <c r="B96">
        <f>100*(LN(B28)-LN(Results_2025_01!B28))</f>
        <v>1.4548823159866942</v>
      </c>
      <c r="C96">
        <f>100*(LN(C28)-LN(Results_2025_01!C28))</f>
        <v>0</v>
      </c>
      <c r="D96">
        <f>100*(LN(D28)-LN(Results_2025_01!D28))</f>
        <v>-0.77391209929551508</v>
      </c>
      <c r="E96">
        <f>100*(LN(E28)-LN(Results_2025_01!E28))</f>
        <v>3.3336420267591649</v>
      </c>
      <c r="F96">
        <f>100*(LN(F28)-LN(Results_2025_01!F28))</f>
        <v>2.7398974188113101</v>
      </c>
      <c r="G96">
        <f>100*(LN(G28)-LN(Results_2025_01!G28))</f>
        <v>-0.82988028146946391</v>
      </c>
      <c r="H96">
        <f>100*(LN(H28)-LN(Results_2025_01!H28))</f>
        <v>2.247285585205816</v>
      </c>
      <c r="I96">
        <f>100*(LN(I28)-LN(Results_2025_01!I28))</f>
        <v>5.0774309290879671E-2</v>
      </c>
      <c r="J96">
        <f>100*(LN(J28)-LN(Results_2025_01!J28))</f>
        <v>3.7387532071619489</v>
      </c>
      <c r="K96">
        <f>100*(LN(K28)-LN(Results_2025_01!K28))</f>
        <v>3.0866647980525741</v>
      </c>
      <c r="L96">
        <f>100*(LN(L28)-LN(Results_2025_01!L28))</f>
        <v>-0.92593254127955049</v>
      </c>
      <c r="M96">
        <f>100*(LN(M28)-LN(Results_2025_01!M28))</f>
        <v>-0.81900539700434649</v>
      </c>
      <c r="N96">
        <f>100*(LN(N28)-LN(Results_2025_01!N28))</f>
        <v>-1.3072081567353067</v>
      </c>
      <c r="O96">
        <f>100*(LN(O28)-LN(Results_2025_01!O28))</f>
        <v>0.37902761737811375</v>
      </c>
      <c r="P96">
        <f>100*(LN(P28)-LN(Results_2025_01!P28))</f>
        <v>-1.9912782080488967E-2</v>
      </c>
      <c r="Q96">
        <f>100*(LN(Q28)-LN(Results_2025_01!Q28))</f>
        <v>5.8402688183534224E-2</v>
      </c>
      <c r="R96">
        <f>100*(LN(R28)-LN(Results_2025_01!R28))</f>
        <v>0.4825846153380553</v>
      </c>
      <c r="S96">
        <f>100*(Results_2025_01!S28/Results_2025_01!R28)*(LN(S28)-LN(Results_2025_01!S28))</f>
        <v>7.4395481236552999E-2</v>
      </c>
      <c r="T96">
        <f t="shared" si="2"/>
        <v>0.40818913410150232</v>
      </c>
    </row>
    <row r="97" spans="1:20" x14ac:dyDescent="0.35">
      <c r="A97" t="str">
        <f t="shared" si="1"/>
        <v>NV</v>
      </c>
      <c r="B97">
        <f>100*(LN(B29)-LN(Results_2025_01!B29))</f>
        <v>-1.6529301951209163</v>
      </c>
      <c r="C97">
        <f>100*(LN(C29)-LN(Results_2025_01!C29))</f>
        <v>-0.18178518003661992</v>
      </c>
      <c r="D97">
        <f>100*(LN(D29)-LN(Results_2025_01!D29))</f>
        <v>-2.1053409197833162</v>
      </c>
      <c r="E97">
        <f>100*(LN(E29)-LN(Results_2025_01!E29))</f>
        <v>5.4067221270274857</v>
      </c>
      <c r="F97">
        <f>100*(LN(F29)-LN(Results_2025_01!F29))</f>
        <v>3.2789822822989478</v>
      </c>
      <c r="G97">
        <f>100*(LN(G29)-LN(Results_2025_01!G29))</f>
        <v>-0.40733253876368281</v>
      </c>
      <c r="H97">
        <f>100*(LN(H29)-LN(Results_2025_01!H29))</f>
        <v>0.82304991365145241</v>
      </c>
      <c r="I97">
        <f>100*(LN(I29)-LN(Results_2025_01!I29))</f>
        <v>-1.1976191046715101</v>
      </c>
      <c r="J97">
        <f>100*(LN(J29)-LN(Results_2025_01!J29))</f>
        <v>4.6520015634893497</v>
      </c>
      <c r="K97">
        <f>100*(LN(K29)-LN(Results_2025_01!K29))</f>
        <v>-2.4097551579060905</v>
      </c>
      <c r="L97">
        <f>100*(LN(L29)-LN(Results_2025_01!L29))</f>
        <v>-3.5091319811270338</v>
      </c>
      <c r="M97">
        <f>100*(LN(M29)-LN(Results_2025_01!M29))</f>
        <v>-9.1078076372184569</v>
      </c>
      <c r="N97">
        <f>100*(LN(N29)-LN(Results_2025_01!N29))</f>
        <v>-3.7740327982845656</v>
      </c>
      <c r="O97">
        <f>100*(LN(O29)-LN(Results_2025_01!O29))</f>
        <v>-0.56497325421194233</v>
      </c>
      <c r="P97">
        <f>100*(LN(P29)-LN(Results_2025_01!P29))</f>
        <v>-0.21959070858255103</v>
      </c>
      <c r="Q97">
        <f>100*(LN(Q29)-LN(Results_2025_01!Q29))</f>
        <v>-0.20734762067489143</v>
      </c>
      <c r="R97">
        <f>100*(LN(R29)-LN(Results_2025_01!R29))</f>
        <v>-0.20848853419508373</v>
      </c>
      <c r="S97">
        <f>100*(Results_2025_01!S29/Results_2025_01!R29)*(LN(S29)-LN(Results_2025_01!S29))</f>
        <v>-0.62677847956727284</v>
      </c>
      <c r="T97">
        <f t="shared" si="2"/>
        <v>0.41828994537218911</v>
      </c>
    </row>
    <row r="98" spans="1:20" x14ac:dyDescent="0.35">
      <c r="A98" t="str">
        <f t="shared" si="1"/>
        <v>NH</v>
      </c>
      <c r="B98">
        <f>100*(LN(B30)-LN(Results_2025_01!B30))</f>
        <v>-1.9802627296179764</v>
      </c>
      <c r="C98">
        <f>100*(LN(C30)-LN(Results_2025_01!C30))</f>
        <v>0</v>
      </c>
      <c r="D98">
        <f>100*(LN(D30)-LN(Results_2025_01!D30))</f>
        <v>-2.1414094503816372</v>
      </c>
      <c r="E98">
        <f>100*(LN(E30)-LN(Results_2025_01!E30))</f>
        <v>2.9852963149680889</v>
      </c>
      <c r="F98">
        <f>100*(LN(F30)-LN(Results_2025_01!F30))</f>
        <v>2.1506205220964247</v>
      </c>
      <c r="G98">
        <f>100*(LN(G30)-LN(Results_2025_01!G30))</f>
        <v>-0.75188324140267326</v>
      </c>
      <c r="H98">
        <f>100*(LN(H30)-LN(Results_2025_01!H30))</f>
        <v>2.9852963149680889</v>
      </c>
      <c r="I98">
        <f>100*(LN(I30)-LN(Results_2025_01!I30))</f>
        <v>-0.58997221271894773</v>
      </c>
      <c r="J98">
        <f>100*(LN(J30)-LN(Results_2025_01!J30))</f>
        <v>5.8268908123976004</v>
      </c>
      <c r="K98">
        <f>100*(LN(K30)-LN(Results_2025_01!K30))</f>
        <v>4.1473248206575164</v>
      </c>
      <c r="L98">
        <f>100*(LN(L30)-LN(Results_2025_01!L30))</f>
        <v>-1.3047715392474402</v>
      </c>
      <c r="M98">
        <f>100*(LN(M30)-LN(Results_2025_01!M30))</f>
        <v>-1.0267394145179409</v>
      </c>
      <c r="N98">
        <f>100*(LN(N30)-LN(Results_2025_01!N30))</f>
        <v>-1.503787736454143</v>
      </c>
      <c r="O98">
        <f>100*(LN(O30)-LN(Results_2025_01!O30))</f>
        <v>-0.40733253876368281</v>
      </c>
      <c r="P98">
        <f>100*(LN(P30)-LN(Results_2025_01!P30))</f>
        <v>-0.11202267983119185</v>
      </c>
      <c r="Q98">
        <f>100*(LN(Q30)-LN(Results_2025_01!Q30))</f>
        <v>-1.3102725385572001E-2</v>
      </c>
      <c r="R98">
        <f>100*(LN(R30)-LN(Results_2025_01!R30))</f>
        <v>0.43529946060587577</v>
      </c>
      <c r="S98">
        <f>100*(Results_2025_01!S30/Results_2025_01!R30)*(LN(S30)-LN(Results_2025_01!S30))</f>
        <v>-1.9831437968655941E-2</v>
      </c>
      <c r="T98">
        <f t="shared" si="2"/>
        <v>0.45513089857453171</v>
      </c>
    </row>
    <row r="99" spans="1:20" x14ac:dyDescent="0.35">
      <c r="A99" t="str">
        <f t="shared" si="1"/>
        <v>NJ</v>
      </c>
      <c r="B99">
        <f>100*(LN(B31)-LN(Results_2025_01!B31))</f>
        <v>-1.9934214900818148</v>
      </c>
      <c r="C99">
        <f>100*(LN(C31)-LN(Results_2025_01!C31))</f>
        <v>1.503787736454143</v>
      </c>
      <c r="D99">
        <f>100*(LN(D31)-LN(Results_2025_01!D31))</f>
        <v>-3.1275101336747824</v>
      </c>
      <c r="E99">
        <f>100*(LN(E31)-LN(Results_2025_01!E31))</f>
        <v>3.1350529884075939</v>
      </c>
      <c r="F99">
        <f>100*(LN(F31)-LN(Results_2025_01!F31))</f>
        <v>1.9802627296179764</v>
      </c>
      <c r="G99">
        <f>100*(LN(G31)-LN(Results_2025_01!G31))</f>
        <v>-0.8588080063798742</v>
      </c>
      <c r="H99">
        <f>100*(LN(H31)-LN(Results_2025_01!H31))</f>
        <v>4.7030228404679519</v>
      </c>
      <c r="I99">
        <f>100*(LN(I31)-LN(Results_2025_01!I31))</f>
        <v>-1.4305116537817852</v>
      </c>
      <c r="J99">
        <f>100*(LN(J31)-LN(Results_2025_01!J31))</f>
        <v>3.047549399703442</v>
      </c>
      <c r="K99">
        <f>100*(LN(K31)-LN(Results_2025_01!K31))</f>
        <v>-2.3545077751521148</v>
      </c>
      <c r="L99">
        <f>100*(LN(L31)-LN(Results_2025_01!L31))</f>
        <v>-4.6965152521833531</v>
      </c>
      <c r="M99">
        <f>100*(LN(M31)-LN(Results_2025_01!M31))</f>
        <v>-2.7547813771212404</v>
      </c>
      <c r="N99">
        <f>100*(LN(N31)-LN(Results_2025_01!N31))</f>
        <v>-4.5290759180163676</v>
      </c>
      <c r="O99">
        <f>100*(LN(O31)-LN(Results_2025_01!O31))</f>
        <v>-1.8981588883825395</v>
      </c>
      <c r="P99">
        <f>100*(LN(P31)-LN(Results_2025_01!P31))</f>
        <v>-0.50036444656074153</v>
      </c>
      <c r="Q99">
        <f>100*(LN(Q31)-LN(Results_2025_01!Q31))</f>
        <v>-0.33072370909579263</v>
      </c>
      <c r="R99">
        <f>100*(LN(R31)-LN(Results_2025_01!R31))</f>
        <v>-0.55137163377834142</v>
      </c>
      <c r="S99">
        <f>100*(Results_2025_01!S31/Results_2025_01!R31)*(LN(S31)-LN(Results_2025_01!S31))</f>
        <v>-0.94080639428934776</v>
      </c>
      <c r="T99">
        <f t="shared" si="2"/>
        <v>0.38943476051100634</v>
      </c>
    </row>
    <row r="100" spans="1:20" x14ac:dyDescent="0.35">
      <c r="A100" t="str">
        <f t="shared" si="1"/>
        <v>NM</v>
      </c>
      <c r="B100">
        <f>100*(LN(B32)-LN(Results_2025_01!B32))</f>
        <v>1.456336418789661</v>
      </c>
      <c r="C100">
        <f>100*(LN(C32)-LN(Results_2025_01!C32))</f>
        <v>0.18399269220061854</v>
      </c>
      <c r="D100">
        <f>100*(LN(D32)-LN(Results_2025_01!D32))</f>
        <v>0</v>
      </c>
      <c r="E100">
        <f>100*(LN(E32)-LN(Results_2025_01!E32))</f>
        <v>5.7158413839950128</v>
      </c>
      <c r="F100">
        <f>100*(LN(F32)-LN(Results_2025_01!F32))</f>
        <v>0</v>
      </c>
      <c r="G100">
        <f>100*(LN(G32)-LN(Results_2025_01!G32))</f>
        <v>0</v>
      </c>
      <c r="H100">
        <f>100*(LN(H32)-LN(Results_2025_01!H32))</f>
        <v>0.93521055702794342</v>
      </c>
      <c r="I100">
        <f>100*(LN(I32)-LN(Results_2025_01!I32))</f>
        <v>0</v>
      </c>
      <c r="J100">
        <f>100*(LN(J32)-LN(Results_2025_01!J32))</f>
        <v>3.1748698314579826</v>
      </c>
      <c r="K100">
        <f>100*(LN(K32)-LN(Results_2025_01!K32))</f>
        <v>2.2858138076051304</v>
      </c>
      <c r="L100">
        <f>100*(LN(L32)-LN(Results_2025_01!L32))</f>
        <v>-1.0471299867294448</v>
      </c>
      <c r="M100">
        <f>100*(LN(M32)-LN(Results_2025_01!M32))</f>
        <v>-1.5290063597992898</v>
      </c>
      <c r="N100">
        <f>100*(LN(N32)-LN(Results_2025_01!N32))</f>
        <v>-0.99503308531669887</v>
      </c>
      <c r="O100">
        <f>100*(LN(O32)-LN(Results_2025_01!O32))</f>
        <v>1.3245226750020933</v>
      </c>
      <c r="P100">
        <f>100*(LN(P32)-LN(Results_2025_01!P32))</f>
        <v>1.8911337403082484E-2</v>
      </c>
      <c r="Q100">
        <f>100*(LN(Q32)-LN(Results_2025_01!Q32))</f>
        <v>3.1530821639158546E-2</v>
      </c>
      <c r="R100">
        <f>100*(LN(R32)-LN(Results_2025_01!R32))</f>
        <v>0.31397200046665574</v>
      </c>
      <c r="S100">
        <f>100*(Results_2025_01!S32/Results_2025_01!R32)*(LN(S32)-LN(Results_2025_01!S32))</f>
        <v>-5.0327152926586981E-2</v>
      </c>
      <c r="T100">
        <f t="shared" si="2"/>
        <v>0.3642991533932427</v>
      </c>
    </row>
    <row r="101" spans="1:20" x14ac:dyDescent="0.35">
      <c r="A101" t="str">
        <f t="shared" si="1"/>
        <v>NY</v>
      </c>
      <c r="B101">
        <f>100*(LN(B33)-LN(Results_2025_01!B33))</f>
        <v>0</v>
      </c>
      <c r="C101">
        <f>100*(LN(C33)-LN(Results_2025_01!C33))</f>
        <v>-0.26143805740712622</v>
      </c>
      <c r="D101">
        <f>100*(LN(D33)-LN(Results_2025_01!D33))</f>
        <v>-1.7530871911315415</v>
      </c>
      <c r="E101">
        <f>100*(LN(E33)-LN(Results_2025_01!E33))</f>
        <v>4.0592934943552095</v>
      </c>
      <c r="F101">
        <f>100*(LN(F33)-LN(Results_2025_01!F33))</f>
        <v>0.98522964430127757</v>
      </c>
      <c r="G101">
        <f>100*(LN(G33)-LN(Results_2025_01!G33))</f>
        <v>-0.99187482488645173</v>
      </c>
      <c r="H101">
        <f>100*(LN(H33)-LN(Results_2025_01!H33))</f>
        <v>2.3544348305309271</v>
      </c>
      <c r="I101">
        <f>100*(LN(I33)-LN(Results_2025_01!I33))</f>
        <v>-1.3012913470774379</v>
      </c>
      <c r="J101">
        <f>100*(LN(J33)-LN(Results_2025_01!J33))</f>
        <v>3.2298078444501499</v>
      </c>
      <c r="K101">
        <f>100*(LN(K33)-LN(Results_2025_01!K33))</f>
        <v>-1.4044828623548611</v>
      </c>
      <c r="L101">
        <f>100*(LN(L33)-LN(Results_2025_01!L33))</f>
        <v>-2.2808006229281474</v>
      </c>
      <c r="M101">
        <f>100*(LN(M33)-LN(Results_2025_01!M33))</f>
        <v>-1.2493301724303407</v>
      </c>
      <c r="N101">
        <f>100*(LN(N33)-LN(Results_2025_01!N33))</f>
        <v>-3.7252108704111109</v>
      </c>
      <c r="O101">
        <f>100*(LN(O33)-LN(Results_2025_01!O33))</f>
        <v>-7.615328664956067</v>
      </c>
      <c r="P101">
        <f>100*(LN(P33)-LN(Results_2025_01!P33))</f>
        <v>-0.49281488406842655</v>
      </c>
      <c r="Q101">
        <f>100*(LN(Q33)-LN(Results_2025_01!Q33))</f>
        <v>-0.4205095132818748</v>
      </c>
      <c r="R101">
        <f>100*(LN(R33)-LN(Results_2025_01!R33))</f>
        <v>-0.74176381068618014</v>
      </c>
      <c r="S101">
        <f>100*(Results_2025_01!S33/Results_2025_01!R33)*(LN(S33)-LN(Results_2025_01!S33))</f>
        <v>-1.0131942629414814</v>
      </c>
      <c r="T101">
        <f t="shared" si="2"/>
        <v>0.27143045225530127</v>
      </c>
    </row>
    <row r="102" spans="1:20" x14ac:dyDescent="0.35">
      <c r="A102" t="str">
        <f t="shared" si="1"/>
        <v>NC</v>
      </c>
      <c r="B102">
        <f>100*(LN(B34)-LN(Results_2025_01!B34))</f>
        <v>0.34149151000697486</v>
      </c>
      <c r="C102">
        <f>100*(LN(C34)-LN(Results_2025_01!C34))</f>
        <v>0.57306747089853616</v>
      </c>
      <c r="D102">
        <f>100*(LN(D34)-LN(Results_2025_01!D34))</f>
        <v>-1.7250911870906549</v>
      </c>
      <c r="E102">
        <f>100*(LN(E34)-LN(Results_2025_01!E34))</f>
        <v>5.1176081705005316</v>
      </c>
      <c r="F102">
        <f>100*(LN(F34)-LN(Results_2025_01!F34))</f>
        <v>2.6337695885034762</v>
      </c>
      <c r="G102">
        <f>100*(LN(G34)-LN(Results_2025_01!G34))</f>
        <v>-1.1451792378771586</v>
      </c>
      <c r="H102">
        <f>100*(LN(H34)-LN(Results_2025_01!H34))</f>
        <v>2.3286951378791443</v>
      </c>
      <c r="I102">
        <f>100*(LN(I34)-LN(Results_2025_01!I34))</f>
        <v>-0.75941550942992819</v>
      </c>
      <c r="J102">
        <f>100*(LN(J34)-LN(Results_2025_01!J34))</f>
        <v>4.3665980561787165</v>
      </c>
      <c r="K102">
        <f>100*(LN(K34)-LN(Results_2025_01!K34))</f>
        <v>2.3367856115211083</v>
      </c>
      <c r="L102">
        <f>100*(LN(L34)-LN(Results_2025_01!L34))</f>
        <v>-1.771282432576271</v>
      </c>
      <c r="M102">
        <f>100*(LN(M34)-LN(Results_2025_01!M34))</f>
        <v>-1.5205311437766156</v>
      </c>
      <c r="N102">
        <f>100*(LN(N34)-LN(Results_2025_01!N34))</f>
        <v>-2.5105921131075348</v>
      </c>
      <c r="O102">
        <f>100*(LN(O34)-LN(Results_2025_01!O34))</f>
        <v>-0.43521334768108488</v>
      </c>
      <c r="P102">
        <f>100*(LN(P34)-LN(Results_2025_01!P34))</f>
        <v>-0.21734100693597824</v>
      </c>
      <c r="Q102">
        <f>100*(LN(Q34)-LN(Results_2025_01!Q34))</f>
        <v>-5.7879080643896685E-2</v>
      </c>
      <c r="R102">
        <f>100*(LN(R34)-LN(Results_2025_01!R34))</f>
        <v>0.2446754850242705</v>
      </c>
      <c r="S102">
        <f>100*(Results_2025_01!S34/Results_2025_01!R34)*(LN(S34)-LN(Results_2025_01!S34))</f>
        <v>-0.18907547334325447</v>
      </c>
      <c r="T102">
        <f t="shared" si="2"/>
        <v>0.43375095836752497</v>
      </c>
    </row>
    <row r="103" spans="1:20" x14ac:dyDescent="0.35">
      <c r="A103" t="str">
        <f t="shared" si="1"/>
        <v>ND</v>
      </c>
      <c r="B103">
        <f>100*(LN(B35)-LN(Results_2025_01!B35))</f>
        <v>1.4795158916747653</v>
      </c>
      <c r="C103">
        <f>100*(LN(C35)-LN(Results_2025_01!C35))</f>
        <v>0.23942549346482878</v>
      </c>
      <c r="D103">
        <f>100*(LN(D35)-LN(Results_2025_01!D35))</f>
        <v>-0.3407158321614645</v>
      </c>
      <c r="E103">
        <f>100*(LN(E35)-LN(Results_2025_01!E35))</f>
        <v>5.7158413839950128</v>
      </c>
      <c r="F103">
        <f>100*(LN(F35)-LN(Results_2025_01!F35))</f>
        <v>3.3336420267591649</v>
      </c>
      <c r="G103">
        <f>100*(LN(G35)-LN(Results_2025_01!G35))</f>
        <v>-2.9852963149680889</v>
      </c>
      <c r="H103">
        <f>100*(LN(H35)-LN(Results_2025_01!H35))</f>
        <v>1.4815085785141235</v>
      </c>
      <c r="I103">
        <f>100*(LN(I35)-LN(Results_2025_01!I35))</f>
        <v>0</v>
      </c>
      <c r="J103">
        <f>100*(LN(J35)-LN(Results_2025_01!J35))</f>
        <v>3.9740328649514822</v>
      </c>
      <c r="K103">
        <f>100*(LN(K35)-LN(Results_2025_01!K35))</f>
        <v>3.7041271680347876</v>
      </c>
      <c r="L103">
        <f>100*(LN(L35)-LN(Results_2025_01!L35))</f>
        <v>-1.1441772419786389</v>
      </c>
      <c r="M103">
        <f>100*(LN(M35)-LN(Results_2025_01!M35))</f>
        <v>-0.53619431413842733</v>
      </c>
      <c r="N103">
        <f>100*(LN(N35)-LN(Results_2025_01!N35))</f>
        <v>-1.360565205577835</v>
      </c>
      <c r="O103">
        <f>100*(LN(O35)-LN(Results_2025_01!O35))</f>
        <v>0</v>
      </c>
      <c r="P103">
        <f>100*(LN(P35)-LN(Results_2025_01!P35))</f>
        <v>0.15673984400113028</v>
      </c>
      <c r="Q103">
        <f>100*(LN(Q35)-LN(Results_2025_01!Q35))</f>
        <v>0.17287846884617153</v>
      </c>
      <c r="R103">
        <f>100*(LN(R35)-LN(Results_2025_01!R35))</f>
        <v>0.86936070360099649</v>
      </c>
      <c r="S103">
        <f>100*(Results_2025_01!S35/Results_2025_01!R35)*(LN(S35)-LN(Results_2025_01!S35))</f>
        <v>0.55629340226440804</v>
      </c>
      <c r="T103">
        <f t="shared" si="2"/>
        <v>0.31306730133658844</v>
      </c>
    </row>
    <row r="104" spans="1:20" x14ac:dyDescent="0.35">
      <c r="A104" t="str">
        <f t="shared" si="1"/>
        <v>OH</v>
      </c>
      <c r="B104">
        <f>100*(LN(B36)-LN(Results_2025_01!B36))</f>
        <v>0.96000737290200533</v>
      </c>
      <c r="C104">
        <f>100*(LN(C36)-LN(Results_2025_01!C36))</f>
        <v>0.52832526765822507</v>
      </c>
      <c r="D104">
        <f>100*(LN(D36)-LN(Results_2025_01!D36))</f>
        <v>0.11370097870759821</v>
      </c>
      <c r="E104">
        <f>100*(LN(E36)-LN(Results_2025_01!E36))</f>
        <v>4.2387778349983307</v>
      </c>
      <c r="F104">
        <f>100*(LN(F36)-LN(Results_2025_01!F36))</f>
        <v>2.2117805253618172</v>
      </c>
      <c r="G104">
        <f>100*(LN(G36)-LN(Results_2025_01!G36))</f>
        <v>-0.82079804178309956</v>
      </c>
      <c r="H104">
        <f>100*(LN(H36)-LN(Results_2025_01!H36))</f>
        <v>1.9639528928683703</v>
      </c>
      <c r="I104">
        <f>100*(LN(I36)-LN(Results_2025_01!I36))</f>
        <v>-0.98983180402978377</v>
      </c>
      <c r="J104">
        <f>100*(LN(J36)-LN(Results_2025_01!J36))</f>
        <v>4.2238556208184619</v>
      </c>
      <c r="K104">
        <f>100*(LN(K36)-LN(Results_2025_01!K36))</f>
        <v>2.6368087137537799</v>
      </c>
      <c r="L104">
        <f>100*(LN(L36)-LN(Results_2025_01!L36))</f>
        <v>-1.9454410790903154</v>
      </c>
      <c r="M104">
        <f>100*(LN(M36)-LN(Results_2025_01!M36))</f>
        <v>-1.1766314243628173</v>
      </c>
      <c r="N104">
        <f>100*(LN(N36)-LN(Results_2025_01!N36))</f>
        <v>-3.0460312090307085</v>
      </c>
      <c r="O104">
        <f>100*(LN(O36)-LN(Results_2025_01!O36))</f>
        <v>-0.6205943754153509</v>
      </c>
      <c r="P104">
        <f>100*(LN(P36)-LN(Results_2025_01!P36))</f>
        <v>-0.19301493067809261</v>
      </c>
      <c r="Q104">
        <f>100*(LN(Q36)-LN(Results_2025_01!Q36))</f>
        <v>1.8388437351468667E-3</v>
      </c>
      <c r="R104">
        <f>100*(LN(R36)-LN(Results_2025_01!R36))</f>
        <v>0.32302750747081888</v>
      </c>
      <c r="S104">
        <f>100*(Results_2025_01!S36/Results_2025_01!R36)*(LN(S36)-LN(Results_2025_01!S36))</f>
        <v>-8.7859329954447576E-2</v>
      </c>
      <c r="T104">
        <f t="shared" si="2"/>
        <v>0.41088683742526644</v>
      </c>
    </row>
    <row r="105" spans="1:20" x14ac:dyDescent="0.35">
      <c r="A105" t="str">
        <f t="shared" si="1"/>
        <v>OK</v>
      </c>
      <c r="B105">
        <f>100*(LN(B37)-LN(Results_2025_01!B37))</f>
        <v>1.422246195880561</v>
      </c>
      <c r="C105">
        <f>100*(LN(C37)-LN(Results_2025_01!C37))</f>
        <v>0.46742900867791093</v>
      </c>
      <c r="D105">
        <f>100*(LN(D37)-LN(Results_2025_01!D37))</f>
        <v>0</v>
      </c>
      <c r="E105">
        <f>100*(LN(E37)-LN(Results_2025_01!E37))</f>
        <v>4.2111485350126543</v>
      </c>
      <c r="F105">
        <f>100*(LN(F37)-LN(Results_2025_01!F37))</f>
        <v>2.3810648693718406</v>
      </c>
      <c r="G105">
        <f>100*(LN(G37)-LN(Results_2025_01!G37))</f>
        <v>-0.43763745997988934</v>
      </c>
      <c r="H105">
        <f>100*(LN(H37)-LN(Results_2025_01!H37))</f>
        <v>2.8507067926325291</v>
      </c>
      <c r="I105">
        <f>100*(LN(I37)-LN(Results_2025_01!I37))</f>
        <v>-0.49792633996066371</v>
      </c>
      <c r="J105">
        <f>100*(LN(J37)-LN(Results_2025_01!J37))</f>
        <v>3.5571465784867584</v>
      </c>
      <c r="K105">
        <f>100*(LN(K37)-LN(Results_2025_01!K37))</f>
        <v>2.9477643638367468</v>
      </c>
      <c r="L105">
        <f>100*(LN(L37)-LN(Results_2025_01!L37))</f>
        <v>-6.8870526138198329E-2</v>
      </c>
      <c r="M105">
        <f>100*(LN(M37)-LN(Results_2025_01!M37))</f>
        <v>-2.5152700015096841</v>
      </c>
      <c r="N105">
        <f>100*(LN(N37)-LN(Results_2025_01!N37))</f>
        <v>-1.4252022707202272</v>
      </c>
      <c r="O105">
        <f>100*(LN(O37)-LN(Results_2025_01!O37))</f>
        <v>0.36166404701880595</v>
      </c>
      <c r="P105">
        <f>100*(LN(P37)-LN(Results_2025_01!P37))</f>
        <v>2.1104997440346551E-2</v>
      </c>
      <c r="Q105">
        <f>100*(LN(Q37)-LN(Results_2025_01!Q37))</f>
        <v>8.1670032876512977E-2</v>
      </c>
      <c r="R105">
        <f>100*(LN(R37)-LN(Results_2025_01!R37))</f>
        <v>0.635010416545434</v>
      </c>
      <c r="S105">
        <f>100*(Results_2025_01!S37/Results_2025_01!R37)*(LN(S37)-LN(Results_2025_01!S37))</f>
        <v>0.2420548846177128</v>
      </c>
      <c r="T105">
        <f t="shared" si="2"/>
        <v>0.3929555319277212</v>
      </c>
    </row>
    <row r="106" spans="1:20" x14ac:dyDescent="0.35">
      <c r="A106" t="str">
        <f t="shared" si="1"/>
        <v>OR</v>
      </c>
      <c r="B106">
        <f>100*(LN(B38)-LN(Results_2025_01!B38))</f>
        <v>-0.9328425854635114</v>
      </c>
      <c r="C106">
        <f>100*(LN(C38)-LN(Results_2025_01!C38))</f>
        <v>0</v>
      </c>
      <c r="D106">
        <f>100*(LN(D38)-LN(Results_2025_01!D38))</f>
        <v>-0.16528929382992885</v>
      </c>
      <c r="E106">
        <f>100*(LN(E38)-LN(Results_2025_01!E38))</f>
        <v>3.8915416249674095</v>
      </c>
      <c r="F106">
        <f>100*(LN(F38)-LN(Results_2025_01!F38))</f>
        <v>4.7155137917277656</v>
      </c>
      <c r="G106">
        <f>100*(LN(G38)-LN(Results_2025_01!G38))</f>
        <v>-0.81254074439183199</v>
      </c>
      <c r="H106">
        <f>100*(LN(H38)-LN(Results_2025_01!H38))</f>
        <v>1.0752791776260651</v>
      </c>
      <c r="I106">
        <f>100*(LN(I38)-LN(Results_2025_01!I38))</f>
        <v>-4.632407167424013</v>
      </c>
      <c r="J106">
        <f>100*(LN(J38)-LN(Results_2025_01!J38))</f>
        <v>4.0637645731827376</v>
      </c>
      <c r="K106">
        <f>100*(LN(K38)-LN(Results_2025_01!K38))</f>
        <v>1.0803616221378931</v>
      </c>
      <c r="L106">
        <f>100*(LN(L38)-LN(Results_2025_01!L38))</f>
        <v>-4.4320399680660927</v>
      </c>
      <c r="M106">
        <f>100*(LN(M38)-LN(Results_2025_01!M38))</f>
        <v>-0.8878424701332932</v>
      </c>
      <c r="N106">
        <f>100*(LN(N38)-LN(Results_2025_01!N38))</f>
        <v>-7.0161778691934629</v>
      </c>
      <c r="O106">
        <f>100*(LN(O38)-LN(Results_2025_01!O38))</f>
        <v>-0.53715438019104056</v>
      </c>
      <c r="P106">
        <f>100*(LN(P38)-LN(Results_2025_01!P38))</f>
        <v>-0.16181233304104481</v>
      </c>
      <c r="Q106">
        <f>100*(LN(Q38)-LN(Results_2025_01!Q38))</f>
        <v>-7.8842689035951707E-2</v>
      </c>
      <c r="R106">
        <f>100*(LN(R38)-LN(Results_2025_01!R38))</f>
        <v>0.19213532233255393</v>
      </c>
      <c r="S106">
        <f>100*(Results_2025_01!S38/Results_2025_01!R38)*(LN(S38)-LN(Results_2025_01!S38))</f>
        <v>-0.18608272405132367</v>
      </c>
      <c r="T106">
        <f t="shared" si="2"/>
        <v>0.37821804638387757</v>
      </c>
    </row>
    <row r="107" spans="1:20" x14ac:dyDescent="0.35">
      <c r="A107" t="str">
        <f t="shared" si="1"/>
        <v>PA</v>
      </c>
      <c r="B107">
        <f>100*(LN(B39)-LN(Results_2025_01!B39))</f>
        <v>0.71832017434925177</v>
      </c>
      <c r="C107">
        <f>100*(LN(C39)-LN(Results_2025_01!C39))</f>
        <v>1.9294095635999042</v>
      </c>
      <c r="D107">
        <f>100*(LN(D39)-LN(Results_2025_01!D39))</f>
        <v>-0.85450318187607621</v>
      </c>
      <c r="E107">
        <f>100*(LN(E39)-LN(Results_2025_01!E39))</f>
        <v>3.0495636693652628</v>
      </c>
      <c r="F107">
        <f>100*(LN(F39)-LN(Results_2025_01!F39))</f>
        <v>2.9156584291454735</v>
      </c>
      <c r="G107">
        <f>100*(LN(G39)-LN(Results_2025_01!G39))</f>
        <v>-0.40144574186626869</v>
      </c>
      <c r="H107">
        <f>100*(LN(H39)-LN(Results_2025_01!H39))</f>
        <v>4.9194628944109198</v>
      </c>
      <c r="I107">
        <f>100*(LN(I39)-LN(Results_2025_01!I39))</f>
        <v>-1.4081067077203357</v>
      </c>
      <c r="J107">
        <f>100*(LN(J39)-LN(Results_2025_01!J39))</f>
        <v>4.0564371641918839</v>
      </c>
      <c r="K107">
        <f>100*(LN(K39)-LN(Results_2025_01!K39))</f>
        <v>2.3385540695626261</v>
      </c>
      <c r="L107">
        <f>100*(LN(L39)-LN(Results_2025_01!L39))</f>
        <v>-1.9359011657204661</v>
      </c>
      <c r="M107">
        <f>100*(LN(M39)-LN(Results_2025_01!M39))</f>
        <v>-2.2957791833096763</v>
      </c>
      <c r="N107">
        <f>100*(LN(N39)-LN(Results_2025_01!N39))</f>
        <v>-2.2707769724801707</v>
      </c>
      <c r="O107">
        <f>100*(LN(O39)-LN(Results_2025_01!O39))</f>
        <v>-0.83841954548500297</v>
      </c>
      <c r="P107">
        <f>100*(LN(P39)-LN(Results_2025_01!P39))</f>
        <v>-0.32977189350003044</v>
      </c>
      <c r="Q107">
        <f>100*(LN(Q39)-LN(Results_2025_01!Q39))</f>
        <v>-0.10164986409701982</v>
      </c>
      <c r="R107">
        <f>100*(LN(R39)-LN(Results_2025_01!R39))</f>
        <v>7.7314475239642633E-2</v>
      </c>
      <c r="S107">
        <f>100*(Results_2025_01!S39/Results_2025_01!R39)*(LN(S39)-LN(Results_2025_01!S39))</f>
        <v>-0.34131640896093218</v>
      </c>
      <c r="T107">
        <f t="shared" si="2"/>
        <v>0.41863088420057482</v>
      </c>
    </row>
    <row r="108" spans="1:20" x14ac:dyDescent="0.35">
      <c r="A108" t="str">
        <f t="shared" si="1"/>
        <v>RI</v>
      </c>
      <c r="B108">
        <f>100*(LN(B40)-LN(Results_2025_01!B40))</f>
        <v>0</v>
      </c>
      <c r="C108">
        <f>100*(LN(C40)-LN(Results_2025_01!C40))</f>
        <v>0</v>
      </c>
      <c r="D108">
        <f>100*(LN(D40)-LN(Results_2025_01!D40))</f>
        <v>-2.6907452919925134</v>
      </c>
      <c r="E108">
        <f>100*(LN(E40)-LN(Results_2025_01!E40))</f>
        <v>4.08219945202557</v>
      </c>
      <c r="F108">
        <f>100*(LN(F40)-LN(Results_2025_01!F40))</f>
        <v>5.4067221270274857</v>
      </c>
      <c r="G108">
        <f>100*(LN(G40)-LN(Results_2025_01!G40))</f>
        <v>-0.52219439811516111</v>
      </c>
      <c r="H108">
        <f>100*(LN(H40)-LN(Results_2025_01!H40))</f>
        <v>2.1506205220962471</v>
      </c>
      <c r="I108">
        <f>100*(LN(I40)-LN(Results_2025_01!I40))</f>
        <v>-1.9570096194096109</v>
      </c>
      <c r="J108">
        <f>100*(LN(J40)-LN(Results_2025_01!J40))</f>
        <v>3.7740327982847433</v>
      </c>
      <c r="K108">
        <f>100*(LN(K40)-LN(Results_2025_01!K40))</f>
        <v>1.9802627296179764</v>
      </c>
      <c r="L108">
        <f>100*(LN(L40)-LN(Results_2025_01!L40))</f>
        <v>-2.0202707317519497</v>
      </c>
      <c r="M108">
        <f>100*(LN(M40)-LN(Results_2025_01!M40))</f>
        <v>-0.61633477076696863</v>
      </c>
      <c r="N108">
        <f>100*(LN(N40)-LN(Results_2025_01!N40))</f>
        <v>-1.9493794681000765</v>
      </c>
      <c r="O108">
        <f>100*(LN(O40)-LN(Results_2025_01!O40))</f>
        <v>-0.72376673002310099</v>
      </c>
      <c r="P108">
        <f>100*(LN(P40)-LN(Results_2025_01!P40))</f>
        <v>-0.15105743053656084</v>
      </c>
      <c r="Q108">
        <f>100*(LN(Q40)-LN(Results_2025_01!Q40))</f>
        <v>-0.17143074298662242</v>
      </c>
      <c r="R108">
        <f>100*(LN(R40)-LN(Results_2025_01!R40))</f>
        <v>2.6243275311266245E-2</v>
      </c>
      <c r="S108">
        <f>100*(Results_2025_01!S40/Results_2025_01!R40)*(LN(S40)-LN(Results_2025_01!S40))</f>
        <v>-0.42083386221442687</v>
      </c>
      <c r="T108">
        <f t="shared" si="2"/>
        <v>0.44707713752569311</v>
      </c>
    </row>
    <row r="109" spans="1:20" x14ac:dyDescent="0.35">
      <c r="A109" t="str">
        <f t="shared" si="1"/>
        <v>SC</v>
      </c>
      <c r="B109">
        <f>100*(LN(B41)-LN(Results_2025_01!B41))</f>
        <v>0</v>
      </c>
      <c r="C109">
        <f>100*(LN(C41)-LN(Results_2025_01!C41))</f>
        <v>1.1049836186584727</v>
      </c>
      <c r="D109">
        <f>100*(LN(D41)-LN(Results_2025_01!D41))</f>
        <v>-1.847830842973508</v>
      </c>
      <c r="E109">
        <f>100*(LN(E41)-LN(Results_2025_01!E41))</f>
        <v>5.1145463801132607</v>
      </c>
      <c r="F109">
        <f>100*(LN(F41)-LN(Results_2025_01!F41))</f>
        <v>2.2400936689166429</v>
      </c>
      <c r="G109">
        <f>100*(LN(G41)-LN(Results_2025_01!G41))</f>
        <v>-1.325400449317371</v>
      </c>
      <c r="H109">
        <f>100*(LN(H41)-LN(Results_2025_01!H41))</f>
        <v>0.98329209162386633</v>
      </c>
      <c r="I109">
        <f>100*(LN(I41)-LN(Results_2025_01!I41))</f>
        <v>-1.9115941058382546</v>
      </c>
      <c r="J109">
        <f>100*(LN(J41)-LN(Results_2025_01!J41))</f>
        <v>2.9778875355610523</v>
      </c>
      <c r="K109">
        <f>100*(LN(K41)-LN(Results_2025_01!K41))</f>
        <v>1.5085637418041031</v>
      </c>
      <c r="L109">
        <f>100*(LN(L41)-LN(Results_2025_01!L41))</f>
        <v>-4.4431397838476272</v>
      </c>
      <c r="M109">
        <f>100*(LN(M41)-LN(Results_2025_01!M41))</f>
        <v>-1.4207026644349696</v>
      </c>
      <c r="N109">
        <f>100*(LN(N41)-LN(Results_2025_01!N41))</f>
        <v>-6.8617331644020396</v>
      </c>
      <c r="O109">
        <f>100*(LN(O41)-LN(Results_2025_01!O41))</f>
        <v>-0.31104224143927439</v>
      </c>
      <c r="P109">
        <f>100*(LN(P41)-LN(Results_2025_01!P41))</f>
        <v>-0.20382172661292941</v>
      </c>
      <c r="Q109">
        <f>100*(LN(Q41)-LN(Results_2025_01!Q41))</f>
        <v>-8.1456919614275591E-2</v>
      </c>
      <c r="R109">
        <f>100*(LN(R41)-LN(Results_2025_01!R41))</f>
        <v>0.27251348464005787</v>
      </c>
      <c r="S109">
        <f>100*(Results_2025_01!S41/Results_2025_01!R41)*(LN(S41)-LN(Results_2025_01!S41))</f>
        <v>-0.28984456397120473</v>
      </c>
      <c r="T109">
        <f t="shared" si="2"/>
        <v>0.5623580486112626</v>
      </c>
    </row>
    <row r="110" spans="1:20" x14ac:dyDescent="0.35">
      <c r="A110" t="str">
        <f t="shared" si="1"/>
        <v>SD</v>
      </c>
      <c r="B110">
        <f>100*(LN(B42)-LN(Results_2025_01!B42))</f>
        <v>1.7000179691191164</v>
      </c>
      <c r="C110">
        <f>100*(LN(C42)-LN(Results_2025_01!C42))</f>
        <v>1.0471299867294448</v>
      </c>
      <c r="D110">
        <f>100*(LN(D42)-LN(Results_2025_01!D42))</f>
        <v>-1.7889564750776188</v>
      </c>
      <c r="E110">
        <f>100*(LN(E42)-LN(Results_2025_01!E42))</f>
        <v>3.6367644170875124</v>
      </c>
      <c r="F110">
        <f>100*(LN(F42)-LN(Results_2025_01!F42))</f>
        <v>3.4486176071169439</v>
      </c>
      <c r="G110">
        <f>100*(LN(G42)-LN(Results_2025_01!G42))</f>
        <v>0</v>
      </c>
      <c r="H110">
        <f>100*(LN(H42)-LN(Results_2025_01!H42))</f>
        <v>1.941808585710092</v>
      </c>
      <c r="I110">
        <f>100*(LN(I42)-LN(Results_2025_01!I42))</f>
        <v>0</v>
      </c>
      <c r="J110">
        <f>100*(LN(J42)-LN(Results_2025_01!J42))</f>
        <v>4.6520015634893497</v>
      </c>
      <c r="K110">
        <f>100*(LN(K42)-LN(Results_2025_01!K42))</f>
        <v>4.2711118093048839</v>
      </c>
      <c r="L110">
        <f>100*(LN(L42)-LN(Results_2025_01!L42))</f>
        <v>0.32786914616984575</v>
      </c>
      <c r="M110">
        <f>100*(LN(M42)-LN(Results_2025_01!M42))</f>
        <v>0.23501773449545738</v>
      </c>
      <c r="N110">
        <f>100*(LN(N42)-LN(Results_2025_01!N42))</f>
        <v>-0.6968669316092857</v>
      </c>
      <c r="O110">
        <f>100*(LN(O42)-LN(Results_2025_01!O42))</f>
        <v>0.92593254127972813</v>
      </c>
      <c r="P110">
        <f>100*(LN(P42)-LN(Results_2025_01!P42))</f>
        <v>5.98742658342033E-2</v>
      </c>
      <c r="Q110">
        <f>100*(LN(Q42)-LN(Results_2025_01!Q42))</f>
        <v>0.13641016097274417</v>
      </c>
      <c r="R110">
        <f>100*(LN(R42)-LN(Results_2025_01!R42))</f>
        <v>0.83185268750920471</v>
      </c>
      <c r="S110">
        <f>100*(Results_2025_01!S42/Results_2025_01!R42)*(LN(S42)-LN(Results_2025_01!S42))</f>
        <v>0.41678923984474564</v>
      </c>
      <c r="T110">
        <f t="shared" si="2"/>
        <v>0.41506344766445907</v>
      </c>
    </row>
    <row r="111" spans="1:20" x14ac:dyDescent="0.35">
      <c r="A111" t="str">
        <f t="shared" si="1"/>
        <v>TN</v>
      </c>
      <c r="B111">
        <f>100*(LN(B43)-LN(Results_2025_01!B43))</f>
        <v>0.67950431328291927</v>
      </c>
      <c r="C111">
        <f>100*(LN(C43)-LN(Results_2025_01!C43))</f>
        <v>0.550965581096996</v>
      </c>
      <c r="D111">
        <f>100*(LN(D43)-LN(Results_2025_01!D43))</f>
        <v>-0.64388533500263634</v>
      </c>
      <c r="E111">
        <f>100*(LN(E43)-LN(Results_2025_01!E43))</f>
        <v>3.5446748995747512</v>
      </c>
      <c r="F111">
        <f>100*(LN(F43)-LN(Results_2025_01!F43))</f>
        <v>1.795380361659582</v>
      </c>
      <c r="G111">
        <f>100*(LN(G43)-LN(Results_2025_01!G43))</f>
        <v>-0.82267374399904725</v>
      </c>
      <c r="H111">
        <f>100*(LN(H43)-LN(Results_2025_01!H43))</f>
        <v>2.2032714999882685</v>
      </c>
      <c r="I111">
        <f>100*(LN(I43)-LN(Results_2025_01!I43))</f>
        <v>-1.6827320132525969</v>
      </c>
      <c r="J111">
        <f>100*(LN(J43)-LN(Results_2025_01!J43))</f>
        <v>3.8501547354576005</v>
      </c>
      <c r="K111">
        <f>100*(LN(K43)-LN(Results_2025_01!K43))</f>
        <v>1.3719272741358424</v>
      </c>
      <c r="L111">
        <f>100*(LN(L43)-LN(Results_2025_01!L43))</f>
        <v>-2.6470085034498325</v>
      </c>
      <c r="M111">
        <f>100*(LN(M43)-LN(Results_2025_01!M43))</f>
        <v>-7.2362072754142304</v>
      </c>
      <c r="N111">
        <f>100*(LN(N43)-LN(Results_2025_01!N43))</f>
        <v>-1.8645897885186002</v>
      </c>
      <c r="O111">
        <f>100*(LN(O43)-LN(Results_2025_01!O43))</f>
        <v>-3.2833770174072185</v>
      </c>
      <c r="P111">
        <f>100*(LN(P43)-LN(Results_2025_01!P43))</f>
        <v>-0.28873417161019432</v>
      </c>
      <c r="Q111">
        <f>100*(LN(Q43)-LN(Results_2025_01!Q43))</f>
        <v>-0.17478269236228527</v>
      </c>
      <c r="R111">
        <f>100*(LN(R43)-LN(Results_2025_01!R43))</f>
        <v>-0.11300500307953598</v>
      </c>
      <c r="S111">
        <f>100*(Results_2025_01!S43/Results_2025_01!R43)*(LN(S43)-LN(Results_2025_01!S43))</f>
        <v>-0.5663101633028973</v>
      </c>
      <c r="T111">
        <f t="shared" si="2"/>
        <v>0.45330516022336131</v>
      </c>
    </row>
    <row r="112" spans="1:20" x14ac:dyDescent="0.35">
      <c r="A112" t="str">
        <f t="shared" si="1"/>
        <v>TX</v>
      </c>
      <c r="B112">
        <f>100*(LN(B44)-LN(Results_2025_01!B44))</f>
        <v>0.14580804527337676</v>
      </c>
      <c r="C112">
        <f>100*(LN(C44)-LN(Results_2025_01!C44))</f>
        <v>0.34761584346032492</v>
      </c>
      <c r="D112">
        <f>100*(LN(D44)-LN(Results_2025_01!D44))</f>
        <v>-0.4251707085106915</v>
      </c>
      <c r="E112">
        <f>100*(LN(E44)-LN(Results_2025_01!E44))</f>
        <v>3.2696587076339156</v>
      </c>
      <c r="F112">
        <f>100*(LN(F44)-LN(Results_2025_01!F44))</f>
        <v>2.3609865639134142</v>
      </c>
      <c r="G112">
        <f>100*(LN(G44)-LN(Results_2025_01!G44))</f>
        <v>-2.5399906420361162</v>
      </c>
      <c r="H112">
        <f>100*(LN(H44)-LN(Results_2025_01!H44))</f>
        <v>-0.25336974365259834</v>
      </c>
      <c r="I112">
        <f>100*(LN(I44)-LN(Results_2025_01!I44))</f>
        <v>-1.6805845953813403</v>
      </c>
      <c r="J112">
        <f>100*(LN(J44)-LN(Results_2025_01!J44))</f>
        <v>3.9677248885130467</v>
      </c>
      <c r="K112">
        <f>100*(LN(K44)-LN(Results_2025_01!K44))</f>
        <v>0.51022885402343121</v>
      </c>
      <c r="L112">
        <f>100*(LN(L44)-LN(Results_2025_01!L44))</f>
        <v>-3.389060830216728</v>
      </c>
      <c r="M112">
        <f>100*(LN(M44)-LN(Results_2025_01!M44))</f>
        <v>-2.4923207805349179</v>
      </c>
      <c r="N112">
        <f>100*(LN(N44)-LN(Results_2025_01!N44))</f>
        <v>-3.1490168785486716</v>
      </c>
      <c r="O112">
        <f>100*(LN(O44)-LN(Results_2025_01!O44))</f>
        <v>-1.5099806455751263</v>
      </c>
      <c r="P112">
        <f>100*(LN(P44)-LN(Results_2025_01!P44))</f>
        <v>-0.23850521825270476</v>
      </c>
      <c r="Q112">
        <f>100*(LN(Q44)-LN(Results_2025_01!Q44))</f>
        <v>-0.10783379237677693</v>
      </c>
      <c r="R112">
        <f>100*(LN(R44)-LN(Results_2025_01!R44))</f>
        <v>-8.079277094852344E-2</v>
      </c>
      <c r="S112">
        <f>100*(Results_2025_01!S44/Results_2025_01!R44)*(LN(S44)-LN(Results_2025_01!S44))</f>
        <v>-0.48173360116997832</v>
      </c>
      <c r="T112">
        <f t="shared" si="2"/>
        <v>0.40094083022145488</v>
      </c>
    </row>
    <row r="113" spans="1:20" x14ac:dyDescent="0.35">
      <c r="A113" t="str">
        <f t="shared" si="1"/>
        <v>UT</v>
      </c>
      <c r="B113">
        <f>100*(LN(B45)-LN(Results_2025_01!B45))</f>
        <v>1.1494379425736057</v>
      </c>
      <c r="C113">
        <f>100*(LN(C45)-LN(Results_2025_01!C45))</f>
        <v>0.12845216923569325</v>
      </c>
      <c r="D113">
        <f>100*(LN(D45)-LN(Results_2025_01!D45))</f>
        <v>-0.30395160178962044</v>
      </c>
      <c r="E113">
        <f>100*(LN(E45)-LN(Results_2025_01!E45))</f>
        <v>5.1293294387551924</v>
      </c>
      <c r="F113">
        <f>100*(LN(F45)-LN(Results_2025_01!F45))</f>
        <v>2.8987536873252395</v>
      </c>
      <c r="G113">
        <f>100*(LN(G45)-LN(Results_2025_01!G45))</f>
        <v>0.15349197180825058</v>
      </c>
      <c r="H113">
        <f>100*(LN(H45)-LN(Results_2025_01!H45))</f>
        <v>1.6705020200003418</v>
      </c>
      <c r="I113">
        <f>100*(LN(I45)-LN(Results_2025_01!I45))</f>
        <v>-0.42607648608541382</v>
      </c>
      <c r="J113">
        <f>100*(LN(J45)-LN(Results_2025_01!J45))</f>
        <v>4.9596941139371964</v>
      </c>
      <c r="K113">
        <f>100*(LN(K45)-LN(Results_2025_01!K45))</f>
        <v>-2.333946631930317</v>
      </c>
      <c r="L113">
        <f>100*(LN(L45)-LN(Results_2025_01!L45))</f>
        <v>-0.84866138773183053</v>
      </c>
      <c r="M113">
        <f>100*(LN(M45)-LN(Results_2025_01!M45))</f>
        <v>-2.258082972248765</v>
      </c>
      <c r="N113">
        <f>100*(LN(N45)-LN(Results_2025_01!N45))</f>
        <v>-1.1012394221625144</v>
      </c>
      <c r="O113">
        <f>100*(LN(O45)-LN(Results_2025_01!O45))</f>
        <v>-6.624710411209378E-2</v>
      </c>
      <c r="P113">
        <f>100*(LN(P45)-LN(Results_2025_01!P45))</f>
        <v>-9.3249415622409515E-2</v>
      </c>
      <c r="Q113">
        <f>100*(LN(Q45)-LN(Results_2025_01!Q45))</f>
        <v>-1.4514314768376835E-2</v>
      </c>
      <c r="R113">
        <f>100*(LN(R45)-LN(Results_2025_01!R45))</f>
        <v>0.22222231367177159</v>
      </c>
      <c r="S113">
        <f>100*(Results_2025_01!S45/Results_2025_01!R45)*(LN(S45)-LN(Results_2025_01!S45))</f>
        <v>-0.22271781989568942</v>
      </c>
      <c r="T113">
        <f t="shared" si="2"/>
        <v>0.44494013356746098</v>
      </c>
    </row>
    <row r="114" spans="1:20" x14ac:dyDescent="0.35">
      <c r="A114" t="str">
        <f t="shared" si="1"/>
        <v>VT</v>
      </c>
      <c r="B114">
        <f>100*(LN(B46)-LN(Results_2025_01!B46))</f>
        <v>1.941808585710092</v>
      </c>
      <c r="C114">
        <f>100*(LN(C46)-LN(Results_2025_01!C46))</f>
        <v>0</v>
      </c>
      <c r="D114">
        <f>100*(LN(D46)-LN(Results_2025_01!D46))</f>
        <v>-1.3129291441792645</v>
      </c>
      <c r="E114">
        <f>100*(LN(E46)-LN(Results_2025_01!E46))</f>
        <v>4.08219945202557</v>
      </c>
      <c r="F114">
        <f>100*(LN(F46)-LN(Results_2025_01!F46))</f>
        <v>1.8018505502679361</v>
      </c>
      <c r="G114">
        <f>100*(LN(G46)-LN(Results_2025_01!G46))</f>
        <v>0</v>
      </c>
      <c r="H114">
        <f>100*(LN(H46)-LN(Results_2025_01!H46))</f>
        <v>3.5506688456909075</v>
      </c>
      <c r="I114">
        <f>100*(LN(I46)-LN(Results_2025_01!I46))</f>
        <v>-1.1976191046715101</v>
      </c>
      <c r="J114">
        <f>100*(LN(J46)-LN(Results_2025_01!J46))</f>
        <v>6.7822596338761088</v>
      </c>
      <c r="K114">
        <f>100*(LN(K46)-LN(Results_2025_01!K46))</f>
        <v>2.8013036227672927</v>
      </c>
      <c r="L114">
        <f>100*(LN(L46)-LN(Results_2025_01!L46))</f>
        <v>-0.54200674693394291</v>
      </c>
      <c r="M114">
        <f>100*(LN(M46)-LN(Results_2025_01!M46))</f>
        <v>-2.6428863095807387</v>
      </c>
      <c r="N114">
        <f>100*(LN(N46)-LN(Results_2025_01!N46))</f>
        <v>-1.117330059812538</v>
      </c>
      <c r="O114">
        <f>100*(LN(O46)-LN(Results_2025_01!O46))</f>
        <v>-6.8992871486951657</v>
      </c>
      <c r="P114">
        <f>100*(LN(P46)-LN(Results_2025_01!P46))</f>
        <v>4.2680325018373821E-2</v>
      </c>
      <c r="Q114">
        <f>100*(LN(Q46)-LN(Results_2025_01!Q46))</f>
        <v>-1.4155283483141545E-2</v>
      </c>
      <c r="R114">
        <f>100*(LN(R46)-LN(Results_2025_01!R46))</f>
        <v>0.28530689824073363</v>
      </c>
      <c r="S114">
        <f>100*(Results_2025_01!S46/Results_2025_01!R46)*(LN(S46)-LN(Results_2025_01!S46))</f>
        <v>-0.19065834817066424</v>
      </c>
      <c r="T114">
        <f t="shared" si="2"/>
        <v>0.47596524641139787</v>
      </c>
    </row>
    <row r="115" spans="1:20" x14ac:dyDescent="0.35">
      <c r="A115" t="str">
        <f t="shared" si="1"/>
        <v>VA</v>
      </c>
      <c r="B115">
        <f>100*(LN(B47)-LN(Results_2025_01!B47))</f>
        <v>0</v>
      </c>
      <c r="C115">
        <f>100*(LN(C47)-LN(Results_2025_01!C47))</f>
        <v>0.26420094628392121</v>
      </c>
      <c r="D115">
        <f>100*(LN(D47)-LN(Results_2025_01!D47))</f>
        <v>-1.8589355825660903</v>
      </c>
      <c r="E115">
        <f>100*(LN(E47)-LN(Results_2025_01!E47))</f>
        <v>5.1513534450108978</v>
      </c>
      <c r="F115">
        <f>100*(LN(F47)-LN(Results_2025_01!F47))</f>
        <v>1.0834342165709998</v>
      </c>
      <c r="G115">
        <f>100*(LN(G47)-LN(Results_2025_01!G47))</f>
        <v>-0.77220460939102509</v>
      </c>
      <c r="H115">
        <f>100*(LN(H47)-LN(Results_2025_01!H47))</f>
        <v>2.3508369844778443</v>
      </c>
      <c r="I115">
        <f>100*(LN(I47)-LN(Results_2025_01!I47))</f>
        <v>-1.1090686694158691</v>
      </c>
      <c r="J115">
        <f>100*(LN(J47)-LN(Results_2025_01!J47))</f>
        <v>3.4571344065088994</v>
      </c>
      <c r="K115">
        <f>100*(LN(K47)-LN(Results_2025_01!K47))</f>
        <v>2.8423753437888166</v>
      </c>
      <c r="L115">
        <f>100*(LN(L47)-LN(Results_2025_01!L47))</f>
        <v>-1.5631133293510402</v>
      </c>
      <c r="M115">
        <f>100*(LN(M47)-LN(Results_2025_01!M47))</f>
        <v>-1.3510208091034315</v>
      </c>
      <c r="N115">
        <f>100*(LN(N47)-LN(Results_2025_01!N47))</f>
        <v>-1.9112442366019167</v>
      </c>
      <c r="O115">
        <f>100*(LN(O47)-LN(Results_2025_01!O47))</f>
        <v>-0.80841183999584842</v>
      </c>
      <c r="P115">
        <f>100*(LN(P47)-LN(Results_2025_01!P47))</f>
        <v>-0.25600040153621606</v>
      </c>
      <c r="Q115">
        <f>100*(LN(Q47)-LN(Results_2025_01!Q47))</f>
        <v>-0.18057202988854826</v>
      </c>
      <c r="R115">
        <f>100*(LN(R47)-LN(Results_2025_01!R47))</f>
        <v>-0.19096206182407371</v>
      </c>
      <c r="S115">
        <f>100*(Results_2025_01!S47/Results_2025_01!R47)*(LN(S47)-LN(Results_2025_01!S47))</f>
        <v>-0.55033309625341698</v>
      </c>
      <c r="T115">
        <f t="shared" si="2"/>
        <v>0.35937103442934326</v>
      </c>
    </row>
    <row r="116" spans="1:20" x14ac:dyDescent="0.35">
      <c r="A116" t="str">
        <f t="shared" si="1"/>
        <v>WA</v>
      </c>
      <c r="B116">
        <f>100*(LN(B48)-LN(Results_2025_01!B48))</f>
        <v>-4.1254456487413549</v>
      </c>
      <c r="C116">
        <f>100*(LN(C48)-LN(Results_2025_01!C48))</f>
        <v>0</v>
      </c>
      <c r="D116">
        <f>100*(LN(D48)-LN(Results_2025_01!D48))</f>
        <v>-1.2289761949904943</v>
      </c>
      <c r="E116">
        <f>100*(LN(E48)-LN(Results_2025_01!E48))</f>
        <v>3.8637792705413787</v>
      </c>
      <c r="F116">
        <f>100*(LN(F48)-LN(Results_2025_01!F48))</f>
        <v>3.1513265706076155</v>
      </c>
      <c r="G116">
        <f>100*(LN(G48)-LN(Results_2025_01!G48))</f>
        <v>-0.57175684632042589</v>
      </c>
      <c r="H116">
        <f>100*(LN(H48)-LN(Results_2025_01!H48))</f>
        <v>2.8221844067443769</v>
      </c>
      <c r="I116">
        <f>100*(LN(I48)-LN(Results_2025_01!I48))</f>
        <v>-0.54298775943681932</v>
      </c>
      <c r="J116">
        <f>100*(LN(J48)-LN(Results_2025_01!J48))</f>
        <v>3.3616610798985036</v>
      </c>
      <c r="K116">
        <f>100*(LN(K48)-LN(Results_2025_01!K48))</f>
        <v>1.721398073468805</v>
      </c>
      <c r="L116">
        <f>100*(LN(L48)-LN(Results_2025_01!L48))</f>
        <v>-1.732221860435601</v>
      </c>
      <c r="M116">
        <f>100*(LN(M48)-LN(Results_2025_01!M48))</f>
        <v>-1.6317193712366063</v>
      </c>
      <c r="N116">
        <f>100*(LN(N48)-LN(Results_2025_01!N48))</f>
        <v>-6.2149076669138381</v>
      </c>
      <c r="O116">
        <f>100*(LN(O48)-LN(Results_2025_01!O48))</f>
        <v>-1.6164936853355627</v>
      </c>
      <c r="P116">
        <f>100*(LN(P48)-LN(Results_2025_01!P48))</f>
        <v>-0.32219313693993001</v>
      </c>
      <c r="Q116">
        <f>100*(LN(Q48)-LN(Results_2025_01!Q48))</f>
        <v>-0.31411236217371297</v>
      </c>
      <c r="R116">
        <f>100*(LN(R48)-LN(Results_2025_01!R48))</f>
        <v>-0.63411349260036332</v>
      </c>
      <c r="S116">
        <f>100*(Results_2025_01!S48/Results_2025_01!R48)*(LN(S48)-LN(Results_2025_01!S48))</f>
        <v>-0.98316278170725557</v>
      </c>
      <c r="T116">
        <f t="shared" si="2"/>
        <v>0.34904928910689226</v>
      </c>
    </row>
    <row r="117" spans="1:20" x14ac:dyDescent="0.35">
      <c r="A117" t="str">
        <f t="shared" si="1"/>
        <v>WV</v>
      </c>
      <c r="B117">
        <f>100*(LN(B49)-LN(Results_2025_01!B49))</f>
        <v>2.6317308317374</v>
      </c>
      <c r="C117">
        <f>100*(LN(C49)-LN(Results_2025_01!C49))</f>
        <v>9.9925064522388141E-2</v>
      </c>
      <c r="D117">
        <f>100*(LN(D49)-LN(Results_2025_01!D49))</f>
        <v>0</v>
      </c>
      <c r="E117">
        <f>100*(LN(E49)-LN(Results_2025_01!E49))</f>
        <v>8.0042707673536384</v>
      </c>
      <c r="F117">
        <f>100*(LN(F49)-LN(Results_2025_01!F49))</f>
        <v>4.1672696400569365</v>
      </c>
      <c r="G117">
        <f>100*(LN(G49)-LN(Results_2025_01!G49))</f>
        <v>0</v>
      </c>
      <c r="H117">
        <f>100*(LN(H49)-LN(Results_2025_01!H49))</f>
        <v>3.4306123340954287</v>
      </c>
      <c r="I117">
        <f>100*(LN(I49)-LN(Results_2025_01!I49))</f>
        <v>-1.054273330921518</v>
      </c>
      <c r="J117">
        <f>100*(LN(J49)-LN(Results_2025_01!J49))</f>
        <v>6.71393028376297</v>
      </c>
      <c r="K117">
        <f>100*(LN(K49)-LN(Results_2025_01!K49))</f>
        <v>3.2034771328721234</v>
      </c>
      <c r="L117">
        <f>100*(LN(L49)-LN(Results_2025_01!L49))</f>
        <v>-0.71174677688645716</v>
      </c>
      <c r="M117">
        <f>100*(LN(M49)-LN(Results_2025_01!M49))</f>
        <v>-1.4320053774747876</v>
      </c>
      <c r="N117">
        <f>100*(LN(N49)-LN(Results_2025_01!N49))</f>
        <v>-3.7071126436959645</v>
      </c>
      <c r="O117">
        <f>100*(LN(O49)-LN(Results_2025_01!O49))</f>
        <v>-0.85837436913909215</v>
      </c>
      <c r="P117">
        <f>100*(LN(P49)-LN(Results_2025_01!P49))</f>
        <v>7.969186236618242E-2</v>
      </c>
      <c r="Q117">
        <f>100*(LN(Q49)-LN(Results_2025_01!Q49))</f>
        <v>9.9129868234371088E-2</v>
      </c>
      <c r="R117">
        <f>100*(LN(R49)-LN(Results_2025_01!R49))</f>
        <v>0.58580456978969409</v>
      </c>
      <c r="S117">
        <f>100*(Results_2025_01!S49/Results_2025_01!R49)*(LN(S49)-LN(Results_2025_01!S49))</f>
        <v>0.13814520526332655</v>
      </c>
      <c r="T117">
        <f t="shared" si="2"/>
        <v>0.44765936452636756</v>
      </c>
    </row>
    <row r="118" spans="1:20" x14ac:dyDescent="0.35">
      <c r="A118" t="str">
        <f t="shared" si="1"/>
        <v>WI</v>
      </c>
      <c r="B118">
        <f>100*(LN(B50)-LN(Results_2025_01!B50))</f>
        <v>1.1507606851479224</v>
      </c>
      <c r="C118">
        <f>100*(LN(C50)-LN(Results_2025_01!C50))</f>
        <v>0.4210532536342626</v>
      </c>
      <c r="D118">
        <f>100*(LN(D50)-LN(Results_2025_01!D50))</f>
        <v>-0.1610121106908835</v>
      </c>
      <c r="E118">
        <f>100*(LN(E50)-LN(Results_2025_01!E50))</f>
        <v>4.7129140341549913</v>
      </c>
      <c r="F118">
        <f>100*(LN(F50)-LN(Results_2025_01!F50))</f>
        <v>4.181793968332137</v>
      </c>
      <c r="G118">
        <f>100*(LN(G50)-LN(Results_2025_01!G50))</f>
        <v>-0.22919064100630493</v>
      </c>
      <c r="H118">
        <f>100*(LN(H50)-LN(Results_2025_01!H50))</f>
        <v>2.5084927355729647</v>
      </c>
      <c r="I118">
        <f>100*(LN(I50)-LN(Results_2025_01!I50))</f>
        <v>-0.38061823142356843</v>
      </c>
      <c r="J118">
        <f>100*(LN(J50)-LN(Results_2025_01!J50))</f>
        <v>5.0715092579016741</v>
      </c>
      <c r="K118">
        <f>100*(LN(K50)-LN(Results_2025_01!K50))</f>
        <v>3.2135037753249662</v>
      </c>
      <c r="L118">
        <f>100*(LN(L50)-LN(Results_2025_01!L50))</f>
        <v>-1.167726011589032</v>
      </c>
      <c r="M118">
        <f>100*(LN(M50)-LN(Results_2025_01!M50))</f>
        <v>-1.357836013827729</v>
      </c>
      <c r="N118">
        <f>100*(LN(N50)-LN(Results_2025_01!N50))</f>
        <v>-1.1810359229063039</v>
      </c>
      <c r="O118">
        <f>100*(LN(O50)-LN(Results_2025_01!O50))</f>
        <v>-0.40160696548898756</v>
      </c>
      <c r="P118">
        <f>100*(LN(P50)-LN(Results_2025_01!P50))</f>
        <v>-5.577828277791852E-2</v>
      </c>
      <c r="Q118">
        <f>100*(LN(Q50)-LN(Results_2025_01!Q50))</f>
        <v>0.10620967506369539</v>
      </c>
      <c r="R118">
        <f>100*(LN(R50)-LN(Results_2025_01!R50))</f>
        <v>0.67725732230616842</v>
      </c>
      <c r="S118">
        <f>100*(Results_2025_01!S50/Results_2025_01!R50)*(LN(S50)-LN(Results_2025_01!S50))</f>
        <v>0.21989529765403729</v>
      </c>
      <c r="T118">
        <f t="shared" si="2"/>
        <v>0.45736202465213116</v>
      </c>
    </row>
    <row r="119" spans="1:20" x14ac:dyDescent="0.35">
      <c r="A119" t="str">
        <f t="shared" si="1"/>
        <v>WY</v>
      </c>
      <c r="B119">
        <f>100*(LN(B51)-LN(Results_2025_01!B51))</f>
        <v>2.0202707317519497</v>
      </c>
      <c r="C119">
        <f>100*(LN(C51)-LN(Results_2025_01!C51))</f>
        <v>0.2516357643862932</v>
      </c>
      <c r="D119">
        <f>100*(LN(D51)-LN(Results_2025_01!D51))</f>
        <v>0</v>
      </c>
      <c r="E119">
        <f>100*(LN(E51)-LN(Results_2025_01!E51))</f>
        <v>10.5360515657825</v>
      </c>
      <c r="F119">
        <f>100*(LN(F51)-LN(Results_2025_01!F51))</f>
        <v>0</v>
      </c>
      <c r="G119">
        <f>100*(LN(G51)-LN(Results_2025_01!G51))</f>
        <v>0</v>
      </c>
      <c r="H119">
        <f>100*(LN(H51)-LN(Results_2025_01!H51))</f>
        <v>2.3202897079663387</v>
      </c>
      <c r="I119">
        <f>100*(LN(I51)-LN(Results_2025_01!I51))</f>
        <v>-2.9852963149680889</v>
      </c>
      <c r="J119">
        <f>100*(LN(J51)-LN(Results_2025_01!J51))</f>
        <v>2.6668247082161756</v>
      </c>
      <c r="K119">
        <f>100*(LN(K51)-LN(Results_2025_01!K51))</f>
        <v>4.7790663836348557</v>
      </c>
      <c r="L119">
        <f>100*(LN(L51)-LN(Results_2025_01!L51))</f>
        <v>-5.4067221270274857</v>
      </c>
      <c r="M119">
        <f>100*(LN(M51)-LN(Results_2025_01!M51))</f>
        <v>0</v>
      </c>
      <c r="N119">
        <f>100*(LN(N51)-LN(Results_2025_01!N51))</f>
        <v>0</v>
      </c>
      <c r="O119">
        <f>100*(LN(O51)-LN(Results_2025_01!O51))</f>
        <v>0</v>
      </c>
      <c r="P119">
        <f>100*(LN(P51)-LN(Results_2025_01!P51))</f>
        <v>0.1124016603917255</v>
      </c>
      <c r="Q119">
        <f>100*(LN(Q51)-LN(Results_2025_01!Q51))</f>
        <v>0.14391942997455942</v>
      </c>
      <c r="R119">
        <f>100*(LN(R51)-LN(Results_2025_01!R51))</f>
        <v>0.63549918823770923</v>
      </c>
      <c r="S119">
        <f>100*(Results_2025_01!S51/Results_2025_01!R51)*(LN(S51)-LN(Results_2025_01!S51))</f>
        <v>0.33338331093742152</v>
      </c>
      <c r="T119">
        <f t="shared" si="2"/>
        <v>0.30211587730028772</v>
      </c>
    </row>
    <row r="120" spans="1:20" x14ac:dyDescent="0.35">
      <c r="A120" t="str">
        <f t="shared" si="1"/>
        <v>EUR</v>
      </c>
      <c r="B120">
        <f>100*(LN(B52)-LN(Results_2025_01!B52))</f>
        <v>-0.23301087874747495</v>
      </c>
      <c r="C120">
        <f>100*(LN(C52)-LN(Results_2025_01!C52))</f>
        <v>-0.30724687296244113</v>
      </c>
      <c r="D120">
        <f>100*(LN(D52)-LN(Results_2025_01!D52))</f>
        <v>-0.18054746135360844</v>
      </c>
      <c r="E120">
        <f>100*(LN(E52)-LN(Results_2025_01!E52))</f>
        <v>-0.15822644227156957</v>
      </c>
      <c r="F120">
        <f>100*(LN(F52)-LN(Results_2025_01!F52))</f>
        <v>-0.29164967708315004</v>
      </c>
      <c r="G120">
        <f>100*(LN(G52)-LN(Results_2025_01!G52))</f>
        <v>-0.4347870593164771</v>
      </c>
      <c r="H120">
        <f>100*(LN(H52)-LN(Results_2025_01!H52))</f>
        <v>-0.66113193260575187</v>
      </c>
      <c r="I120">
        <f>100*(LN(I52)-LN(Results_2025_01!I52))</f>
        <v>-3.5265170399689794E-2</v>
      </c>
      <c r="J120">
        <f>100*(LN(J52)-LN(Results_2025_01!J52))</f>
        <v>0.18657283255052448</v>
      </c>
      <c r="K120">
        <f>100*(LN(K52)-LN(Results_2025_01!K52))</f>
        <v>-1.1089312411766805</v>
      </c>
      <c r="L120">
        <f>100*(LN(L52)-LN(Results_2025_01!L52))</f>
        <v>-0.505257273996218</v>
      </c>
      <c r="M120">
        <f>100*(LN(M52)-LN(Results_2025_01!M52))</f>
        <v>-0.13492915692436824</v>
      </c>
      <c r="N120">
        <f>100*(LN(N52)-LN(Results_2025_01!N52))</f>
        <v>6.6912013202458098E-2</v>
      </c>
      <c r="O120">
        <f>100*(LN(O52)-LN(Results_2025_01!O52))</f>
        <v>-0.4253326649592104</v>
      </c>
      <c r="P120">
        <f>100*(LN(P52)-LN(Results_2025_01!P52))</f>
        <v>1.0018781272647104E-2</v>
      </c>
      <c r="Q120">
        <f>100*(LN(Q52)-LN(Results_2025_01!Q52))</f>
        <v>-7.1086950489185341E-3</v>
      </c>
      <c r="R120">
        <f>100*(LN(R52)-LN(Results_2025_01!R52))</f>
        <v>-3.2943922303729778E-2</v>
      </c>
      <c r="S120">
        <f>100*(Results_2025_01!S52/Results_2025_01!R52)*(LN(S52)-LN(Results_2025_01!S52))</f>
        <v>-3.1349618991614848E-2</v>
      </c>
      <c r="T120">
        <f t="shared" si="2"/>
        <v>-1.5943033121149294E-3</v>
      </c>
    </row>
    <row r="121" spans="1:20" x14ac:dyDescent="0.35">
      <c r="A121" t="str">
        <f t="shared" si="1"/>
        <v>BRA</v>
      </c>
      <c r="B121">
        <f>100*(LN(B53)-LN(Results_2025_01!B53))</f>
        <v>-0.99280721973329378</v>
      </c>
      <c r="C121">
        <f>100*(LN(C53)-LN(Results_2025_01!C53))</f>
        <v>-5.7540710067804923E-3</v>
      </c>
      <c r="D121">
        <f>100*(LN(D53)-LN(Results_2025_01!D53))</f>
        <v>0.19122433492775315</v>
      </c>
      <c r="E121">
        <f>100*(LN(E53)-LN(Results_2025_01!E53))</f>
        <v>-0.83378850986051134</v>
      </c>
      <c r="F121">
        <f>100*(LN(F53)-LN(Results_2025_01!F53))</f>
        <v>-0.27770081717513051</v>
      </c>
      <c r="G121">
        <f>100*(LN(G53)-LN(Results_2025_01!G53))</f>
        <v>-0.2598904148348069</v>
      </c>
      <c r="H121">
        <f>100*(LN(H53)-LN(Results_2025_01!H53))</f>
        <v>-0.289264549868129</v>
      </c>
      <c r="I121">
        <f>100*(LN(I53)-LN(Results_2025_01!I53))</f>
        <v>-0.43913889700526454</v>
      </c>
      <c r="J121">
        <f>100*(LN(J53)-LN(Results_2025_01!J53))</f>
        <v>-2.7795748011719468</v>
      </c>
      <c r="K121">
        <f>100*(LN(K53)-LN(Results_2025_01!K53))</f>
        <v>-0.61050250668035488</v>
      </c>
      <c r="L121">
        <f>100*(LN(L53)-LN(Results_2025_01!L53))</f>
        <v>-0.48012461519935101</v>
      </c>
      <c r="M121">
        <f>100*(LN(M53)-LN(Results_2025_01!M53))</f>
        <v>-0.11134035272757359</v>
      </c>
      <c r="N121">
        <f>100*(LN(N53)-LN(Results_2025_01!N53))</f>
        <v>4.6678804003086327E-2</v>
      </c>
      <c r="O121">
        <f>100*(LN(O53)-LN(Results_2025_01!O53))</f>
        <v>-0.91184670080703967</v>
      </c>
      <c r="P121">
        <f>100*(LN(P53)-LN(Results_2025_01!P53))</f>
        <v>-4.0750605814832142E-2</v>
      </c>
      <c r="Q121">
        <f>100*(LN(Q53)-LN(Results_2025_01!Q53))</f>
        <v>-5.7876182023886003E-2</v>
      </c>
      <c r="R121">
        <f>100*(LN(R53)-LN(Results_2025_01!R53))</f>
        <v>-0.14079141435638931</v>
      </c>
      <c r="S121">
        <f>100*(Results_2025_01!S53/Results_2025_01!R53)*(LN(S53)-LN(Results_2025_01!S53))</f>
        <v>-0.12284571943032824</v>
      </c>
      <c r="T121">
        <f t="shared" si="2"/>
        <v>-1.7945694926061073E-2</v>
      </c>
    </row>
    <row r="122" spans="1:20" x14ac:dyDescent="0.35">
      <c r="A122" t="str">
        <f t="shared" si="1"/>
        <v>CAN</v>
      </c>
      <c r="B122">
        <f>100*(LN(B54)-LN(Results_2025_01!B54))</f>
        <v>-0.78312342798572132</v>
      </c>
      <c r="C122">
        <f>100*(LN(C54)-LN(Results_2025_01!C54))</f>
        <v>1.4922437747152628</v>
      </c>
      <c r="D122">
        <f>100*(LN(D54)-LN(Results_2025_01!D54))</f>
        <v>-2.0623337236857608</v>
      </c>
      <c r="E122">
        <f>100*(LN(E54)-LN(Results_2025_01!E54))</f>
        <v>-1.6185324421018166</v>
      </c>
      <c r="F122">
        <f>100*(LN(F54)-LN(Results_2025_01!F54))</f>
        <v>0.65359709797849774</v>
      </c>
      <c r="G122">
        <f>100*(LN(G54)-LN(Results_2025_01!G54))</f>
        <v>-1.7875351826964092</v>
      </c>
      <c r="H122">
        <f>100*(LN(H54)-LN(Results_2025_01!H54))</f>
        <v>3.4230756926966421</v>
      </c>
      <c r="I122">
        <f>100*(LN(I54)-LN(Results_2025_01!I54))</f>
        <v>-1.9707845058301032</v>
      </c>
      <c r="J122">
        <f>100*(LN(J54)-LN(Results_2025_01!J54))</f>
        <v>2.8946602756706241</v>
      </c>
      <c r="K122">
        <f>100*(LN(K54)-LN(Results_2025_01!K54))</f>
        <v>-16.049756005409677</v>
      </c>
      <c r="L122">
        <f>100*(LN(L54)-LN(Results_2025_01!L54))</f>
        <v>-4.5435046819182645</v>
      </c>
      <c r="M122">
        <f>100*(LN(M54)-LN(Results_2025_01!M54))</f>
        <v>-2.1939090668920969</v>
      </c>
      <c r="N122">
        <f>100*(LN(N54)-LN(Results_2025_01!N54))</f>
        <v>-4.3440731881592143</v>
      </c>
      <c r="O122">
        <f>100*(LN(O54)-LN(Results_2025_01!O54))</f>
        <v>-3.6434913118881695</v>
      </c>
      <c r="P122">
        <f>100*(LN(P54)-LN(Results_2025_01!P54))</f>
        <v>-0.33418891777134974</v>
      </c>
      <c r="Q122">
        <f>100*(LN(Q54)-LN(Results_2025_01!Q54))</f>
        <v>-0.38341153144054729</v>
      </c>
      <c r="R122">
        <f>100*(LN(R54)-LN(Results_2025_01!R54))</f>
        <v>-0.69132696732605581</v>
      </c>
      <c r="S122">
        <f>100*(Results_2025_01!S54/Results_2025_01!R54)*(LN(S54)-LN(Results_2025_01!S54))</f>
        <v>-0.76674639934829392</v>
      </c>
      <c r="T122">
        <f t="shared" si="2"/>
        <v>7.5419432022238109E-2</v>
      </c>
    </row>
    <row r="123" spans="1:20" x14ac:dyDescent="0.35">
      <c r="A123" t="str">
        <f t="shared" si="1"/>
        <v>CHN</v>
      </c>
      <c r="B123">
        <f>100*(LN(B55)-LN(Results_2025_01!B55))</f>
        <v>-8.0249233620488525E-2</v>
      </c>
      <c r="C123">
        <f>100*(LN(C55)-LN(Results_2025_01!C55))</f>
        <v>-1.0548987872306625</v>
      </c>
      <c r="D123">
        <f>100*(LN(D55)-LN(Results_2025_01!D55))</f>
        <v>-0.32540643315881468</v>
      </c>
      <c r="E123">
        <f>100*(LN(E55)-LN(Results_2025_01!E55))</f>
        <v>-3.0242250567214413</v>
      </c>
      <c r="F123">
        <f>100*(LN(F55)-LN(Results_2025_01!F55))</f>
        <v>-4.7299909373842652</v>
      </c>
      <c r="G123">
        <f>100*(LN(G55)-LN(Results_2025_01!G55))</f>
        <v>-0.47152522345221826</v>
      </c>
      <c r="H123">
        <f>100*(LN(H55)-LN(Results_2025_01!H55))</f>
        <v>-2.8844867691138809</v>
      </c>
      <c r="I123">
        <f>100*(LN(I55)-LN(Results_2025_01!I55))</f>
        <v>-0.50848051358123314</v>
      </c>
      <c r="J123">
        <f>100*(LN(J55)-LN(Results_2025_01!J55))</f>
        <v>-6.2767062581745137</v>
      </c>
      <c r="K123">
        <f>100*(LN(K55)-LN(Results_2025_01!K55))</f>
        <v>-0.65223751313698841</v>
      </c>
      <c r="L123">
        <f>100*(LN(L55)-LN(Results_2025_01!L55))</f>
        <v>-0.307103091570049</v>
      </c>
      <c r="M123">
        <f>100*(LN(M55)-LN(Results_2025_01!M55))</f>
        <v>-0.77472955431154844</v>
      </c>
      <c r="N123">
        <f>100*(LN(N55)-LN(Results_2025_01!N55))</f>
        <v>0.30668552177504083</v>
      </c>
      <c r="O123">
        <f>100*(LN(O55)-LN(Results_2025_01!O55))</f>
        <v>-1.9422575870191139</v>
      </c>
      <c r="P123">
        <f>100*(LN(P55)-LN(Results_2025_01!P55))</f>
        <v>-0.11043915478641253</v>
      </c>
      <c r="Q123">
        <f>100*(LN(Q55)-LN(Results_2025_01!Q55))</f>
        <v>-8.9744724367601947E-2</v>
      </c>
      <c r="R123">
        <f>100*(LN(R55)-LN(Results_2025_01!R55))</f>
        <v>-0.37064217708806524</v>
      </c>
      <c r="S123">
        <f>100*(Results_2025_01!S55/Results_2025_01!R55)*(LN(S55)-LN(Results_2025_01!S55))</f>
        <v>-0.34435643084187395</v>
      </c>
      <c r="T123">
        <f t="shared" si="2"/>
        <v>-2.6285746246191288E-2</v>
      </c>
    </row>
    <row r="124" spans="1:20" x14ac:dyDescent="0.35">
      <c r="A124" t="str">
        <f t="shared" si="1"/>
        <v>IND</v>
      </c>
      <c r="B124">
        <f>100*(LN(B56)-LN(Results_2025_01!B56))</f>
        <v>0.18944885460188132</v>
      </c>
      <c r="C124">
        <f>100*(LN(C56)-LN(Results_2025_01!C56))</f>
        <v>-0.1197365938304884</v>
      </c>
      <c r="D124">
        <f>100*(LN(D56)-LN(Results_2025_01!D56))</f>
        <v>6.1318346326011408E-2</v>
      </c>
      <c r="E124">
        <f>100*(LN(E56)-LN(Results_2025_01!E56))</f>
        <v>2.1500965311719966</v>
      </c>
      <c r="F124">
        <f>100*(LN(F56)-LN(Results_2025_01!F56))</f>
        <v>0.42643987864572352</v>
      </c>
      <c r="G124">
        <f>100*(LN(G56)-LN(Results_2025_01!G56))</f>
        <v>0.12570711900501408</v>
      </c>
      <c r="H124">
        <f>100*(LN(H56)-LN(Results_2025_01!H56))</f>
        <v>0.56943651483756241</v>
      </c>
      <c r="I124">
        <f>100*(LN(I56)-LN(Results_2025_01!I56))</f>
        <v>0.23209209700993938</v>
      </c>
      <c r="J124">
        <f>100*(LN(J56)-LN(Results_2025_01!J56))</f>
        <v>1.7146158834970393</v>
      </c>
      <c r="K124">
        <f>100*(LN(K56)-LN(Results_2025_01!K56))</f>
        <v>4.9000735991455713E-2</v>
      </c>
      <c r="L124">
        <f>100*(LN(L56)-LN(Results_2025_01!L56))</f>
        <v>0.24759783915957456</v>
      </c>
      <c r="M124">
        <f>100*(LN(M56)-LN(Results_2025_01!M56))</f>
        <v>0.12779554454915854</v>
      </c>
      <c r="N124">
        <f>100*(LN(N56)-LN(Results_2025_01!N56))</f>
        <v>0.15137756448080353</v>
      </c>
      <c r="O124">
        <f>100*(LN(O56)-LN(Results_2025_01!O56))</f>
        <v>0.56917149702453429</v>
      </c>
      <c r="P124">
        <f>100*(LN(P56)-LN(Results_2025_01!P56))</f>
        <v>5.2401266183910167E-2</v>
      </c>
      <c r="Q124">
        <f>100*(LN(Q56)-LN(Results_2025_01!Q56))</f>
        <v>-0.10396531094505335</v>
      </c>
      <c r="R124">
        <f>100*(LN(R56)-LN(Results_2025_01!R56))</f>
        <v>9.7101249954167912E-2</v>
      </c>
      <c r="S124">
        <f>100*(Results_2025_01!S56/Results_2025_01!R56)*(LN(S56)-LN(Results_2025_01!S56))</f>
        <v>7.4262106582541218E-2</v>
      </c>
      <c r="T124">
        <f t="shared" si="2"/>
        <v>2.2839143371626694E-2</v>
      </c>
    </row>
    <row r="125" spans="1:20" x14ac:dyDescent="0.35">
      <c r="A125" t="str">
        <f t="shared" si="1"/>
        <v>JPN</v>
      </c>
      <c r="B125">
        <f>100*(LN(B57)-LN(Results_2025_01!B57))</f>
        <v>-2.4488796498012277E-2</v>
      </c>
      <c r="C125">
        <f>100*(LN(C57)-LN(Results_2025_01!C57))</f>
        <v>-0.43648570486674032</v>
      </c>
      <c r="D125">
        <f>100*(LN(D57)-LN(Results_2025_01!D57))</f>
        <v>-4.5921589693964648E-2</v>
      </c>
      <c r="E125">
        <f>100*(LN(E57)-LN(Results_2025_01!E57))</f>
        <v>-0.49307894324783774</v>
      </c>
      <c r="F125">
        <f>100*(LN(F57)-LN(Results_2025_01!F57))</f>
        <v>-0.53769352042412066</v>
      </c>
      <c r="G125">
        <f>100*(LN(G57)-LN(Results_2025_01!G57))</f>
        <v>-0.52672806452518373</v>
      </c>
      <c r="H125">
        <f>100*(LN(H57)-LN(Results_2025_01!H57))</f>
        <v>-0.82143439064417123</v>
      </c>
      <c r="I125">
        <f>100*(LN(I57)-LN(Results_2025_01!I57))</f>
        <v>-0.40663039455024474</v>
      </c>
      <c r="J125">
        <f>100*(LN(J57)-LN(Results_2025_01!J57))</f>
        <v>-0.37654486538052367</v>
      </c>
      <c r="K125">
        <f>100*(LN(K57)-LN(Results_2025_01!K57))</f>
        <v>-1.0684706183733184</v>
      </c>
      <c r="L125">
        <f>100*(LN(L57)-LN(Results_2025_01!L57))</f>
        <v>-0.61083302137374673</v>
      </c>
      <c r="M125">
        <f>100*(LN(M57)-LN(Results_2025_01!M57))</f>
        <v>-0.20385764765249448</v>
      </c>
      <c r="N125">
        <f>100*(LN(N57)-LN(Results_2025_01!N57))</f>
        <v>-0.53051039648392972</v>
      </c>
      <c r="O125">
        <f>100*(LN(O57)-LN(Results_2025_01!O57))</f>
        <v>-0.1047595863520101</v>
      </c>
      <c r="P125">
        <f>100*(LN(P57)-LN(Results_2025_01!P57))</f>
        <v>1.7780317869986462E-2</v>
      </c>
      <c r="Q125">
        <f>100*(LN(Q57)-LN(Results_2025_01!Q57))</f>
        <v>-3.6773429497216625E-2</v>
      </c>
      <c r="R125">
        <f>100*(LN(R57)-LN(Results_2025_01!R57))</f>
        <v>-8.3184968944571835E-2</v>
      </c>
      <c r="S125">
        <f>100*(Results_2025_01!S57/Results_2025_01!R57)*(LN(S57)-LN(Results_2025_01!S57))</f>
        <v>-8.2278005246837871E-2</v>
      </c>
      <c r="T125">
        <f t="shared" si="2"/>
        <v>-9.0696369773396457E-4</v>
      </c>
    </row>
    <row r="126" spans="1:20" x14ac:dyDescent="0.35">
      <c r="A126" t="str">
        <f t="shared" si="1"/>
        <v>KOR</v>
      </c>
      <c r="B126">
        <f>100*(LN(B58)-LN(Results_2025_01!B58))</f>
        <v>-0.14673516939502917</v>
      </c>
      <c r="C126">
        <f>100*(LN(C58)-LN(Results_2025_01!C58))</f>
        <v>-0.1573564447431508</v>
      </c>
      <c r="D126">
        <f>100*(LN(D58)-LN(Results_2025_01!D58))</f>
        <v>0</v>
      </c>
      <c r="E126">
        <f>100*(LN(E58)-LN(Results_2025_01!E58))</f>
        <v>-0.8454828427215233</v>
      </c>
      <c r="F126">
        <f>100*(LN(F58)-LN(Results_2025_01!F58))</f>
        <v>-1.2484556662245794</v>
      </c>
      <c r="G126">
        <f>100*(LN(G58)-LN(Results_2025_01!G58))</f>
        <v>-0.73213074657410004</v>
      </c>
      <c r="H126">
        <f>100*(LN(H58)-LN(Results_2025_01!H58))</f>
        <v>-0.53501307790728703</v>
      </c>
      <c r="I126">
        <f>100*(LN(I58)-LN(Results_2025_01!I58))</f>
        <v>-0.38625382279295906</v>
      </c>
      <c r="J126">
        <f>100*(LN(J58)-LN(Results_2025_01!J58))</f>
        <v>-0.7290433262680196</v>
      </c>
      <c r="K126">
        <f>100*(LN(K58)-LN(Results_2025_01!K58))</f>
        <v>-1.7451255539876698</v>
      </c>
      <c r="L126">
        <f>100*(LN(L58)-LN(Results_2025_01!L58))</f>
        <v>-0.62270491733329436</v>
      </c>
      <c r="M126">
        <f>100*(LN(M58)-LN(Results_2025_01!M58))</f>
        <v>-0.29323050014689045</v>
      </c>
      <c r="N126">
        <f>100*(LN(N58)-LN(Results_2025_01!N58))</f>
        <v>-0.20113504374368318</v>
      </c>
      <c r="O126">
        <f>100*(LN(O58)-LN(Results_2025_01!O58))</f>
        <v>-0.33955890011387879</v>
      </c>
      <c r="P126">
        <f>100*(LN(P58)-LN(Results_2025_01!P58))</f>
        <v>-6.3242048879974533E-2</v>
      </c>
      <c r="Q126">
        <f>100*(LN(Q58)-LN(Results_2025_01!Q58))</f>
        <v>-5.4701066190876446E-2</v>
      </c>
      <c r="R126">
        <f>100*(LN(R58)-LN(Results_2025_01!R58))</f>
        <v>-0.1884582221621578</v>
      </c>
      <c r="S126">
        <f>100*(Results_2025_01!S58/Results_2025_01!R58)*(LN(S58)-LN(Results_2025_01!S58))</f>
        <v>-0.17861859218631171</v>
      </c>
      <c r="T126">
        <f t="shared" si="2"/>
        <v>-9.839629975846087E-3</v>
      </c>
    </row>
    <row r="127" spans="1:20" x14ac:dyDescent="0.35">
      <c r="A127" t="str">
        <f t="shared" si="1"/>
        <v>MEX</v>
      </c>
      <c r="B127">
        <f>100*(LN(B59)-LN(Results_2025_01!B59))</f>
        <v>-0.96479281897199343</v>
      </c>
      <c r="C127">
        <f>100*(LN(C59)-LN(Results_2025_01!C59))</f>
        <v>-6.8645961164826019E-2</v>
      </c>
      <c r="D127">
        <f>100*(LN(D59)-LN(Results_2025_01!D59))</f>
        <v>-2.9621487849734507</v>
      </c>
      <c r="E127">
        <f>100*(LN(E59)-LN(Results_2025_01!E59))</f>
        <v>1.3914541600330566</v>
      </c>
      <c r="F127">
        <f>100*(LN(F59)-LN(Results_2025_01!F59))</f>
        <v>2.9558802241544058</v>
      </c>
      <c r="G127">
        <f>100*(LN(G59)-LN(Results_2025_01!G59))</f>
        <v>-1.4362904000362775</v>
      </c>
      <c r="H127">
        <f>100*(LN(H59)-LN(Results_2025_01!H59))</f>
        <v>-0.48270407483155253</v>
      </c>
      <c r="I127">
        <f>100*(LN(I59)-LN(Results_2025_01!I59))</f>
        <v>-1.2845750502448183</v>
      </c>
      <c r="J127">
        <f>100*(LN(J59)-LN(Results_2025_01!J59))</f>
        <v>3.5450738662509806</v>
      </c>
      <c r="K127">
        <f>100*(LN(K59)-LN(Results_2025_01!K59))</f>
        <v>-10.203935684289966</v>
      </c>
      <c r="L127">
        <f>100*(LN(L59)-LN(Results_2025_01!L59))</f>
        <v>-9.5645306690222753</v>
      </c>
      <c r="M127">
        <f>100*(LN(M59)-LN(Results_2025_01!M59))</f>
        <v>-3.870708361562869</v>
      </c>
      <c r="N127">
        <f>100*(LN(N59)-LN(Results_2025_01!N59))</f>
        <v>-4.7551759028682028</v>
      </c>
      <c r="O127">
        <f>100*(LN(O59)-LN(Results_2025_01!O59))</f>
        <v>-4.7960632807056314</v>
      </c>
      <c r="P127">
        <f>100*(LN(P59)-LN(Results_2025_01!P59))</f>
        <v>-0.19007001440805027</v>
      </c>
      <c r="Q127">
        <f>100*(LN(Q59)-LN(Results_2025_01!Q59))</f>
        <v>-0.38177898023601387</v>
      </c>
      <c r="R127">
        <f>100*(LN(R59)-LN(Results_2025_01!R59))</f>
        <v>-0.70227175489119276</v>
      </c>
      <c r="S127">
        <f>100*(Results_2025_01!S59/Results_2025_01!R59)*(LN(S59)-LN(Results_2025_01!S59))</f>
        <v>-0.67906321901877675</v>
      </c>
      <c r="T127">
        <f t="shared" si="2"/>
        <v>-2.3208535872416003E-2</v>
      </c>
    </row>
    <row r="128" spans="1:20" x14ac:dyDescent="0.35">
      <c r="A128" t="str">
        <f t="shared" si="1"/>
        <v>ROW</v>
      </c>
      <c r="B128">
        <f>100*(LN(B60)-LN(Results_2025_01!B60))</f>
        <v>-0.30873023666480037</v>
      </c>
      <c r="C128">
        <f>100*(LN(C60)-LN(Results_2025_01!C60))</f>
        <v>-4.6827405521199239E-3</v>
      </c>
      <c r="D128">
        <f>100*(LN(D60)-LN(Results_2025_01!D60))</f>
        <v>-0.23786312067670679</v>
      </c>
      <c r="E128">
        <f>100*(LN(E60)-LN(Results_2025_01!E60))</f>
        <v>0.66766556992732262</v>
      </c>
      <c r="F128">
        <f>100*(LN(F60)-LN(Results_2025_01!F60))</f>
        <v>0.36541562438703323</v>
      </c>
      <c r="G128">
        <f>100*(LN(G60)-LN(Results_2025_01!G60))</f>
        <v>-0.22415822723456102</v>
      </c>
      <c r="H128">
        <f>100*(LN(H60)-LN(Results_2025_01!H60))</f>
        <v>-0.80283025941803032</v>
      </c>
      <c r="I128">
        <f>100*(LN(I60)-LN(Results_2025_01!I60))</f>
        <v>-0.2182726155027126</v>
      </c>
      <c r="J128">
        <f>100*(LN(J60)-LN(Results_2025_01!J60))</f>
        <v>0.20057540175582034</v>
      </c>
      <c r="K128">
        <f>100*(LN(K60)-LN(Results_2025_01!K60))</f>
        <v>-1.1421051575396746</v>
      </c>
      <c r="L128">
        <f>100*(LN(L60)-LN(Results_2025_01!L60))</f>
        <v>-0.57943285815440504</v>
      </c>
      <c r="M128">
        <f>100*(LN(M60)-LN(Results_2025_01!M60))</f>
        <v>-0.39289819656387337</v>
      </c>
      <c r="N128">
        <f>100*(LN(N60)-LN(Results_2025_01!N60))</f>
        <v>-0.14067997630817786</v>
      </c>
      <c r="O128">
        <f>100*(LN(O60)-LN(Results_2025_01!O60))</f>
        <v>-0.58338464863112449</v>
      </c>
      <c r="P128">
        <f>100*(LN(P60)-LN(Results_2025_01!P60))</f>
        <v>4.8635544994013458E-3</v>
      </c>
      <c r="Q128">
        <f>100*(LN(Q60)-LN(Results_2025_01!Q60))</f>
        <v>-7.1319426681881737E-2</v>
      </c>
      <c r="R128">
        <f>100*(LN(R60)-LN(Results_2025_01!R60))</f>
        <v>-4.7827239489173223E-2</v>
      </c>
      <c r="S128">
        <f>100*(Results_2025_01!S60/Results_2025_01!R60)*(LN(S60)-LN(Results_2025_01!S60))</f>
        <v>-4.9328976027317062E-2</v>
      </c>
      <c r="T128">
        <f t="shared" si="2"/>
        <v>1.5017365381438386E-3</v>
      </c>
    </row>
    <row r="129" spans="1:20" x14ac:dyDescent="0.35">
      <c r="A129" t="str">
        <f t="shared" si="1"/>
        <v>USA</v>
      </c>
      <c r="B129">
        <f>100*(LN(B61)-LN(Results_2025_01!B61))</f>
        <v>0.44804724949161212</v>
      </c>
      <c r="C129">
        <f>100*(LN(C61)-LN(Results_2025_01!C61))</f>
        <v>0.48351222502276414</v>
      </c>
      <c r="D129">
        <f>100*(LN(D61)-LN(Results_2025_01!D61))</f>
        <v>-0.94134084459911449</v>
      </c>
      <c r="E129">
        <f>100*(LN(E61)-LN(Results_2025_01!E61))</f>
        <v>4.313489824421346</v>
      </c>
      <c r="F129">
        <f>100*(LN(F61)-LN(Results_2025_01!F61))</f>
        <v>2.8076249960806265</v>
      </c>
      <c r="G129">
        <f>100*(LN(G61)-LN(Results_2025_01!G61))</f>
        <v>-0.71468525128253191</v>
      </c>
      <c r="H129">
        <f>100*(LN(H61)-LN(Results_2025_01!H61))</f>
        <v>2.0090040625077243</v>
      </c>
      <c r="I129">
        <f>100*(LN(I61)-LN(Results_2025_01!I61))</f>
        <v>-1.118232595543045</v>
      </c>
      <c r="J129">
        <f>100*(LN(J61)-LN(Results_2025_01!J61))</f>
        <v>3.8613697771371136</v>
      </c>
      <c r="K129">
        <f>100*(LN(K61)-LN(Results_2025_01!K61))</f>
        <v>2.0036614257792351</v>
      </c>
      <c r="L129">
        <f>100*(LN(L61)-LN(Results_2025_01!L61))</f>
        <v>-2.1838489008169759</v>
      </c>
      <c r="M129">
        <f>100*(LN(M61)-LN(Results_2025_01!M61))</f>
        <v>-1.7105895649306646</v>
      </c>
      <c r="N129">
        <f>100*(LN(N61)-LN(Results_2025_01!N61))</f>
        <v>-3.2079916188489932</v>
      </c>
      <c r="O129">
        <f>100*(LN(O61)-LN(Results_2025_01!O61))</f>
        <v>-1.3277162877767701</v>
      </c>
      <c r="P129">
        <f>100*(LN(P61)-LN(Results_2025_01!P61))</f>
        <v>-0.29164096350697832</v>
      </c>
      <c r="Q129">
        <f>100*(LN(Q61)-LN(Results_2025_01!Q61))</f>
        <v>-0.15601037851609156</v>
      </c>
      <c r="R129">
        <f>100*(LN(R61)-LN(Results_2025_01!R61))</f>
        <v>-6.5331632492160452E-2</v>
      </c>
      <c r="S129">
        <f>100*(Results_2025_01!S61/Results_2025_01!R61)*(LN(S61)-LN(Results_2025_01!S61))</f>
        <v>-0.45508282939486183</v>
      </c>
      <c r="T129">
        <f>R129-S129</f>
        <v>0.38975119690270138</v>
      </c>
    </row>
  </sheetData>
  <conditionalFormatting sqref="B70:Q114">
    <cfRule type="colorScale" priority="1">
      <colorScale>
        <cfvo type="min"/>
        <cfvo type="percentile" val="50"/>
        <cfvo type="max"/>
        <color rgb="FF63BE7B"/>
        <color rgb="FFFCFCFF"/>
        <color rgb="FFF8696B"/>
      </colorScale>
    </cfRule>
  </conditionalFormatting>
  <pageMargins left="0.7" right="0.7" top="0.75" bottom="0.75" header="0.3" footer="0.3"/>
  <pageSetup orientation="portrait" horizontalDpi="1200" verticalDpi="1200" r:id="rId1"/>
  <headerFooter>
    <oddHeader>&amp;L&amp;"Aptos"&amp;11&amp;K000000 NONCONFIDENTIAL // FRSONLY&amp;1#_x000D_</oddHeader>
  </headerFooter>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2186F21-EDF1-4923-80F2-606818495C44}">
  <dimension ref="A1:T129"/>
  <sheetViews>
    <sheetView workbookViewId="0">
      <pane xSplit="1" ySplit="1" topLeftCell="D2" activePane="bottomRight" state="frozen"/>
      <selection pane="topRight" activeCell="B1" sqref="B1"/>
      <selection pane="bottomLeft" activeCell="A2" sqref="A2"/>
      <selection pane="bottomRight" sqref="A1:S61"/>
    </sheetView>
  </sheetViews>
  <sheetFormatPr defaultRowHeight="14.5" x14ac:dyDescent="0.35"/>
  <sheetData>
    <row r="1" spans="1:19" x14ac:dyDescent="0.35">
      <c r="A1" t="s">
        <v>78</v>
      </c>
      <c r="B1" t="s">
        <v>269</v>
      </c>
      <c r="C1" t="s">
        <v>270</v>
      </c>
      <c r="D1" t="s">
        <v>271</v>
      </c>
      <c r="E1" t="s">
        <v>272</v>
      </c>
      <c r="F1" t="s">
        <v>273</v>
      </c>
      <c r="G1" t="s">
        <v>274</v>
      </c>
      <c r="H1" t="s">
        <v>275</v>
      </c>
      <c r="I1" t="s">
        <v>276</v>
      </c>
      <c r="J1" t="s">
        <v>277</v>
      </c>
      <c r="K1" t="s">
        <v>278</v>
      </c>
      <c r="L1" t="s">
        <v>279</v>
      </c>
      <c r="M1" t="s">
        <v>280</v>
      </c>
      <c r="N1" t="s">
        <v>281</v>
      </c>
      <c r="O1" t="s">
        <v>282</v>
      </c>
      <c r="P1" t="s">
        <v>283</v>
      </c>
      <c r="Q1" t="s">
        <v>284</v>
      </c>
      <c r="R1" t="s">
        <v>157</v>
      </c>
      <c r="S1" t="s">
        <v>285</v>
      </c>
    </row>
    <row r="2" spans="1:19" x14ac:dyDescent="0.35">
      <c r="A2" t="s">
        <v>286</v>
      </c>
      <c r="B2">
        <v>6.3799999999999999E-6</v>
      </c>
      <c r="C2">
        <v>1.5400000000000002E-5</v>
      </c>
      <c r="D2">
        <v>1.239E-5</v>
      </c>
      <c r="E2">
        <v>7.2099999999999996E-6</v>
      </c>
      <c r="F2">
        <v>4.2899999999999996E-6</v>
      </c>
      <c r="G2">
        <v>2.0869999999999998E-5</v>
      </c>
      <c r="H2">
        <v>2.5729999999999999E-5</v>
      </c>
      <c r="I2">
        <v>2.4029999999999999E-5</v>
      </c>
      <c r="J2">
        <v>2.7999999999999999E-6</v>
      </c>
      <c r="K2">
        <v>4.2519999999999999E-5</v>
      </c>
      <c r="L2">
        <v>7.0099999999999998E-6</v>
      </c>
      <c r="M2">
        <v>1.749E-5</v>
      </c>
      <c r="N2">
        <v>5.1220000000000001E-5</v>
      </c>
      <c r="O2">
        <v>6.9700000000000002E-6</v>
      </c>
      <c r="P2">
        <v>3.7273999999999999E-4</v>
      </c>
      <c r="Q2">
        <v>4.259E-4</v>
      </c>
      <c r="R2">
        <v>1.4833000000000001E-4</v>
      </c>
      <c r="S2">
        <v>1.4699E-4</v>
      </c>
    </row>
    <row r="3" spans="1:19" x14ac:dyDescent="0.35">
      <c r="A3" t="s">
        <v>287</v>
      </c>
      <c r="B3">
        <v>1.5400000000000001E-6</v>
      </c>
      <c r="C3">
        <v>1.7877999999999999E-4</v>
      </c>
      <c r="D3">
        <v>3.8399999999999997E-6</v>
      </c>
      <c r="E3">
        <v>4.9999999999999998E-8</v>
      </c>
      <c r="F3">
        <v>1.3E-7</v>
      </c>
      <c r="G3">
        <v>1.4000000000000001E-7</v>
      </c>
      <c r="H3">
        <v>1.3200000000000001E-6</v>
      </c>
      <c r="I3">
        <v>2.4999999999999999E-7</v>
      </c>
      <c r="J3">
        <v>2.2000000000000001E-7</v>
      </c>
      <c r="K3">
        <v>3.5999999999999999E-7</v>
      </c>
      <c r="L3">
        <v>4.9999999999999998E-8</v>
      </c>
      <c r="M3">
        <v>1.8E-7</v>
      </c>
      <c r="N3">
        <v>8.0000000000000002E-8</v>
      </c>
      <c r="O3">
        <v>9.9999999999999995E-8</v>
      </c>
      <c r="P3">
        <v>1.0302999999999999E-4</v>
      </c>
      <c r="Q3">
        <v>1.4478000000000001E-4</v>
      </c>
      <c r="R3">
        <v>5.2280000000000001E-5</v>
      </c>
      <c r="S3">
        <v>5.2040000000000003E-5</v>
      </c>
    </row>
    <row r="4" spans="1:19" x14ac:dyDescent="0.35">
      <c r="A4" t="s">
        <v>288</v>
      </c>
      <c r="B4">
        <v>4.8600000000000001E-6</v>
      </c>
      <c r="C4">
        <v>3.5639999999999998E-5</v>
      </c>
      <c r="D4">
        <v>8.5299999999999996E-6</v>
      </c>
      <c r="E4">
        <v>5.8999999999999996E-7</v>
      </c>
      <c r="F4">
        <v>9.0999999999999997E-7</v>
      </c>
      <c r="G4">
        <v>3.8099999999999999E-6</v>
      </c>
      <c r="H4">
        <v>2.1399999999999998E-6</v>
      </c>
      <c r="I4">
        <v>5.8900000000000004E-6</v>
      </c>
      <c r="J4">
        <v>3.0699999999999998E-6</v>
      </c>
      <c r="K4">
        <v>1.4E-5</v>
      </c>
      <c r="L4">
        <v>3.9999999999999998E-6</v>
      </c>
      <c r="M4">
        <v>1.2678E-4</v>
      </c>
      <c r="N4">
        <v>3.5219999999999998E-5</v>
      </c>
      <c r="O4">
        <v>9.2699999999999993E-6</v>
      </c>
      <c r="P4">
        <v>6.8303999999999999E-4</v>
      </c>
      <c r="Q4">
        <v>7.0613000000000002E-4</v>
      </c>
      <c r="R4">
        <v>2.2893999999999999E-4</v>
      </c>
      <c r="S4">
        <v>2.2711000000000001E-4</v>
      </c>
    </row>
    <row r="5" spans="1:19" x14ac:dyDescent="0.35">
      <c r="A5" t="s">
        <v>289</v>
      </c>
      <c r="B5">
        <v>1.084E-5</v>
      </c>
      <c r="C5">
        <v>1.8839999999999999E-5</v>
      </c>
      <c r="D5">
        <v>1.893E-5</v>
      </c>
      <c r="E5">
        <v>1.04E-6</v>
      </c>
      <c r="F5">
        <v>3.9199999999999997E-6</v>
      </c>
      <c r="G5">
        <v>1.294E-5</v>
      </c>
      <c r="H5">
        <v>8.7700000000000007E-6</v>
      </c>
      <c r="I5">
        <v>4.87E-6</v>
      </c>
      <c r="J5">
        <v>1.77E-6</v>
      </c>
      <c r="K5">
        <v>2.0890000000000002E-5</v>
      </c>
      <c r="L5">
        <v>7.1099999999999997E-6</v>
      </c>
      <c r="M5">
        <v>1.433E-5</v>
      </c>
      <c r="N5">
        <v>7.1999999999999997E-6</v>
      </c>
      <c r="O5">
        <v>1.9E-6</v>
      </c>
      <c r="P5">
        <v>2.4438999999999998E-4</v>
      </c>
      <c r="Q5">
        <v>2.3938E-4</v>
      </c>
      <c r="R5">
        <v>8.6819999999999999E-5</v>
      </c>
      <c r="S5">
        <v>8.598E-5</v>
      </c>
    </row>
    <row r="6" spans="1:19" x14ac:dyDescent="0.35">
      <c r="A6" t="s">
        <v>290</v>
      </c>
      <c r="B6">
        <v>8.2479999999999996E-5</v>
      </c>
      <c r="C6">
        <v>1.0325E-4</v>
      </c>
      <c r="D6">
        <v>1.0157000000000001E-4</v>
      </c>
      <c r="E6">
        <v>4.3180000000000003E-5</v>
      </c>
      <c r="F6">
        <v>6.3199999999999996E-6</v>
      </c>
      <c r="G6">
        <v>2.773E-5</v>
      </c>
      <c r="H6">
        <v>1.3538999999999999E-4</v>
      </c>
      <c r="I6">
        <v>2.0573999999999999E-4</v>
      </c>
      <c r="J6">
        <v>1.488E-5</v>
      </c>
      <c r="K6">
        <v>8.7029999999999999E-5</v>
      </c>
      <c r="L6">
        <v>5.8449999999999998E-5</v>
      </c>
      <c r="M6">
        <v>1.1127800000000001E-3</v>
      </c>
      <c r="N6">
        <v>1.0781E-4</v>
      </c>
      <c r="O6">
        <v>9.6399999999999999E-5</v>
      </c>
      <c r="P6">
        <v>5.2702799999999996E-3</v>
      </c>
      <c r="Q6">
        <v>4.5000600000000002E-3</v>
      </c>
      <c r="R6">
        <v>1.624E-3</v>
      </c>
      <c r="S6">
        <v>1.61276E-3</v>
      </c>
    </row>
    <row r="7" spans="1:19" x14ac:dyDescent="0.35">
      <c r="A7" t="s">
        <v>291</v>
      </c>
      <c r="B7">
        <v>8.5299999999999996E-6</v>
      </c>
      <c r="C7">
        <v>8.195E-5</v>
      </c>
      <c r="D7">
        <v>2.3609999999999999E-5</v>
      </c>
      <c r="E7">
        <v>1.3400000000000001E-6</v>
      </c>
      <c r="F7">
        <v>6.8999999999999996E-7</v>
      </c>
      <c r="G7">
        <v>2.7499999999999999E-6</v>
      </c>
      <c r="H7">
        <v>8.5599999999999994E-6</v>
      </c>
      <c r="I7">
        <v>1.2860000000000001E-5</v>
      </c>
      <c r="J7">
        <v>3.9199999999999997E-6</v>
      </c>
      <c r="K7">
        <v>1.4059999999999999E-5</v>
      </c>
      <c r="L7">
        <v>7.7999999999999999E-6</v>
      </c>
      <c r="M7">
        <v>6.0930000000000001E-5</v>
      </c>
      <c r="N7">
        <v>6.1800000000000001E-6</v>
      </c>
      <c r="O7">
        <v>1.181E-5</v>
      </c>
      <c r="P7">
        <v>7.9149999999999999E-4</v>
      </c>
      <c r="Q7">
        <v>6.6770000000000002E-4</v>
      </c>
      <c r="R7">
        <v>2.3819999999999999E-4</v>
      </c>
      <c r="S7">
        <v>2.3648000000000001E-4</v>
      </c>
    </row>
    <row r="8" spans="1:19" x14ac:dyDescent="0.35">
      <c r="A8" t="s">
        <v>292</v>
      </c>
      <c r="B8">
        <v>6.9999999999999997E-7</v>
      </c>
      <c r="C8">
        <v>5.9999999999999997E-7</v>
      </c>
      <c r="D8">
        <v>6.6100000000000002E-6</v>
      </c>
      <c r="E8">
        <v>2.0099999999999998E-6</v>
      </c>
      <c r="F8">
        <v>3.7E-7</v>
      </c>
      <c r="G8">
        <v>5.3399999999999997E-6</v>
      </c>
      <c r="H8">
        <v>4.6500000000000004E-6</v>
      </c>
      <c r="I8">
        <v>3.1720000000000001E-5</v>
      </c>
      <c r="J8">
        <v>1.3200000000000001E-6</v>
      </c>
      <c r="K8">
        <v>2.8410000000000001E-5</v>
      </c>
      <c r="L8">
        <v>1.6759999999999999E-5</v>
      </c>
      <c r="M8">
        <v>3.5960000000000001E-5</v>
      </c>
      <c r="N8">
        <v>7.6929999999999997E-5</v>
      </c>
      <c r="O8">
        <v>1.3030000000000001E-5</v>
      </c>
      <c r="P8">
        <v>6.9426000000000004E-4</v>
      </c>
      <c r="Q8">
        <v>5.4655000000000003E-4</v>
      </c>
      <c r="R8">
        <v>2.0154E-4</v>
      </c>
      <c r="S8">
        <v>2.0036000000000001E-4</v>
      </c>
    </row>
    <row r="9" spans="1:19" x14ac:dyDescent="0.35">
      <c r="A9" t="s">
        <v>293</v>
      </c>
      <c r="B9">
        <v>1.2300000000000001E-6</v>
      </c>
      <c r="C9">
        <v>4.0000000000000001E-8</v>
      </c>
      <c r="D9">
        <v>4.0500000000000002E-6</v>
      </c>
      <c r="E9">
        <v>4.5999999999999999E-7</v>
      </c>
      <c r="F9">
        <v>9.9999999999999995E-8</v>
      </c>
      <c r="G9">
        <v>1.75E-6</v>
      </c>
      <c r="H9">
        <v>4.2300000000000002E-6</v>
      </c>
      <c r="I9">
        <v>5.7899999999999996E-6</v>
      </c>
      <c r="J9">
        <v>2.6E-7</v>
      </c>
      <c r="K9">
        <v>1.7799999999999999E-6</v>
      </c>
      <c r="L9">
        <v>5.2E-7</v>
      </c>
      <c r="M9">
        <v>9.1800000000000002E-6</v>
      </c>
      <c r="N9">
        <v>5.0999999999999999E-7</v>
      </c>
      <c r="O9">
        <v>1.33E-6</v>
      </c>
      <c r="P9">
        <v>1.8499E-4</v>
      </c>
      <c r="Q9">
        <v>1.2568E-4</v>
      </c>
      <c r="R9">
        <v>4.6539999999999998E-5</v>
      </c>
      <c r="S9">
        <v>4.6260000000000001E-5</v>
      </c>
    </row>
    <row r="10" spans="1:19" x14ac:dyDescent="0.35">
      <c r="A10" t="s">
        <v>294</v>
      </c>
      <c r="B10">
        <v>1.5509999999999999E-5</v>
      </c>
      <c r="C10">
        <v>7.4100000000000002E-6</v>
      </c>
      <c r="D10">
        <v>2.3430000000000001E-5</v>
      </c>
      <c r="E10">
        <v>3.7100000000000001E-6</v>
      </c>
      <c r="F10">
        <v>2.5299999999999999E-6</v>
      </c>
      <c r="G10">
        <v>1.4929999999999999E-5</v>
      </c>
      <c r="H10">
        <v>9.9199999999999999E-6</v>
      </c>
      <c r="I10">
        <v>2.2739999999999999E-5</v>
      </c>
      <c r="J10">
        <v>7.52E-6</v>
      </c>
      <c r="K10">
        <v>1.6840000000000001E-5</v>
      </c>
      <c r="L10">
        <v>9.1400000000000006E-6</v>
      </c>
      <c r="M10">
        <v>6.4529999999999994E-5</v>
      </c>
      <c r="N10">
        <v>1.6120000000000002E-5</v>
      </c>
      <c r="O10">
        <v>1.9449999999999998E-5</v>
      </c>
      <c r="P10">
        <v>1.9720800000000002E-3</v>
      </c>
      <c r="Q10">
        <v>1.86275E-3</v>
      </c>
      <c r="R10">
        <v>5.7089E-4</v>
      </c>
      <c r="S10">
        <v>5.6532999999999996E-4</v>
      </c>
    </row>
    <row r="11" spans="1:19" x14ac:dyDescent="0.35">
      <c r="A11" t="s">
        <v>295</v>
      </c>
      <c r="B11">
        <v>1.2500000000000001E-5</v>
      </c>
      <c r="C11">
        <v>3.6799999999999999E-6</v>
      </c>
      <c r="D11">
        <v>5.079E-5</v>
      </c>
      <c r="E11">
        <v>3.4879999999999998E-5</v>
      </c>
      <c r="F11">
        <v>6.3400000000000003E-6</v>
      </c>
      <c r="G11">
        <v>3.837E-5</v>
      </c>
      <c r="H11">
        <v>1.1759999999999999E-5</v>
      </c>
      <c r="I11">
        <v>2.4830000000000001E-5</v>
      </c>
      <c r="J11">
        <v>7.7500000000000003E-6</v>
      </c>
      <c r="K11">
        <v>2.3580000000000001E-5</v>
      </c>
      <c r="L11">
        <v>1.9809999999999998E-5</v>
      </c>
      <c r="M11">
        <v>3.8449999999999999E-5</v>
      </c>
      <c r="N11">
        <v>3.8120000000000001E-5</v>
      </c>
      <c r="O11">
        <v>1.0910000000000001E-5</v>
      </c>
      <c r="P11">
        <v>1.1730899999999999E-3</v>
      </c>
      <c r="Q11">
        <v>7.8825E-4</v>
      </c>
      <c r="R11">
        <v>3.0985000000000002E-4</v>
      </c>
      <c r="S11">
        <v>3.0697999999999999E-4</v>
      </c>
    </row>
    <row r="12" spans="1:19" x14ac:dyDescent="0.35">
      <c r="A12" t="s">
        <v>296</v>
      </c>
      <c r="B12">
        <v>1.1799999999999999E-6</v>
      </c>
      <c r="C12">
        <v>3.9999999999999998E-7</v>
      </c>
      <c r="D12">
        <v>2.1399999999999998E-6</v>
      </c>
      <c r="E12">
        <v>1.4999999999999999E-7</v>
      </c>
      <c r="F12">
        <v>2.9999999999999997E-8</v>
      </c>
      <c r="G12">
        <v>3.9000000000000002E-7</v>
      </c>
      <c r="H12">
        <v>3.9199999999999997E-6</v>
      </c>
      <c r="I12">
        <v>4.8999999999999997E-7</v>
      </c>
      <c r="J12">
        <v>4.0999999999999999E-7</v>
      </c>
      <c r="K12">
        <v>1.6E-7</v>
      </c>
      <c r="L12">
        <v>4.9999999999999998E-8</v>
      </c>
      <c r="M12">
        <v>1.8E-7</v>
      </c>
      <c r="N12">
        <v>3.3000000000000002E-7</v>
      </c>
      <c r="O12">
        <v>3.2000000000000001E-7</v>
      </c>
      <c r="P12">
        <v>1.4964000000000001E-4</v>
      </c>
      <c r="Q12">
        <v>2.6050999999999998E-4</v>
      </c>
      <c r="R12">
        <v>5.9689999999999999E-5</v>
      </c>
      <c r="S12">
        <v>5.9240000000000002E-5</v>
      </c>
    </row>
    <row r="13" spans="1:19" x14ac:dyDescent="0.35">
      <c r="A13" t="s">
        <v>297</v>
      </c>
      <c r="B13">
        <v>1.3879999999999999E-5</v>
      </c>
      <c r="C13">
        <v>3.6500000000000002E-6</v>
      </c>
      <c r="D13">
        <v>9.3000000000000007E-6</v>
      </c>
      <c r="E13">
        <v>2.9999999999999999E-7</v>
      </c>
      <c r="F13">
        <v>1.8500000000000001E-6</v>
      </c>
      <c r="G13">
        <v>1.4300000000000001E-6</v>
      </c>
      <c r="H13">
        <v>7.3E-7</v>
      </c>
      <c r="I13">
        <v>3.1599999999999998E-6</v>
      </c>
      <c r="J13">
        <v>3.3000000000000002E-7</v>
      </c>
      <c r="K13">
        <v>5.2499999999999997E-6</v>
      </c>
      <c r="L13">
        <v>1.64E-6</v>
      </c>
      <c r="M13">
        <v>3.6940000000000002E-5</v>
      </c>
      <c r="N13">
        <v>1.6300000000000001E-6</v>
      </c>
      <c r="O13">
        <v>1.11E-6</v>
      </c>
      <c r="P13">
        <v>1.1354E-4</v>
      </c>
      <c r="Q13">
        <v>1.3946999999999999E-4</v>
      </c>
      <c r="R13">
        <v>4.71E-5</v>
      </c>
      <c r="S13">
        <v>4.6629999999999999E-5</v>
      </c>
    </row>
    <row r="14" spans="1:19" x14ac:dyDescent="0.35">
      <c r="A14" t="s">
        <v>298</v>
      </c>
      <c r="B14">
        <v>1.5610000000000001E-5</v>
      </c>
      <c r="C14">
        <v>1.117E-5</v>
      </c>
      <c r="D14">
        <v>4.6060000000000003E-5</v>
      </c>
      <c r="E14">
        <v>7.1400000000000002E-6</v>
      </c>
      <c r="F14">
        <v>1.84E-6</v>
      </c>
      <c r="G14">
        <v>3.1619999999999999E-5</v>
      </c>
      <c r="H14">
        <v>7.3300000000000006E-5</v>
      </c>
      <c r="I14">
        <v>1.3564999999999999E-4</v>
      </c>
      <c r="J14">
        <v>7.3799999999999996E-6</v>
      </c>
      <c r="K14">
        <v>1.0527E-4</v>
      </c>
      <c r="L14">
        <v>1.6648999999999999E-4</v>
      </c>
      <c r="M14">
        <v>1.0069999999999999E-4</v>
      </c>
      <c r="N14">
        <v>2.376E-5</v>
      </c>
      <c r="O14">
        <v>2.9159999999999999E-5</v>
      </c>
      <c r="P14">
        <v>1.8933999999999999E-3</v>
      </c>
      <c r="Q14">
        <v>1.27378E-3</v>
      </c>
      <c r="R14">
        <v>5.2415000000000003E-4</v>
      </c>
      <c r="S14">
        <v>5.2017000000000003E-4</v>
      </c>
    </row>
    <row r="15" spans="1:19" x14ac:dyDescent="0.35">
      <c r="A15" t="s">
        <v>299</v>
      </c>
      <c r="B15">
        <v>1.3720000000000001E-5</v>
      </c>
      <c r="C15">
        <v>9.7200000000000001E-6</v>
      </c>
      <c r="D15">
        <v>2.4830000000000001E-5</v>
      </c>
      <c r="E15">
        <v>2.3999999999999999E-6</v>
      </c>
      <c r="F15">
        <v>2.7099999999999999E-6</v>
      </c>
      <c r="G15">
        <v>1.201E-5</v>
      </c>
      <c r="H15">
        <v>5.291E-5</v>
      </c>
      <c r="I15">
        <v>1.5652999999999999E-4</v>
      </c>
      <c r="J15">
        <v>5.3399999999999997E-6</v>
      </c>
      <c r="K15">
        <v>1.0686E-4</v>
      </c>
      <c r="L15">
        <v>4.053E-5</v>
      </c>
      <c r="M15">
        <v>3.5309999999999999E-5</v>
      </c>
      <c r="N15">
        <v>9.5060000000000001E-5</v>
      </c>
      <c r="O15">
        <v>4.3590000000000001E-5</v>
      </c>
      <c r="P15">
        <v>5.5710000000000004E-4</v>
      </c>
      <c r="Q15">
        <v>5.3994999999999998E-4</v>
      </c>
      <c r="R15">
        <v>2.3594999999999999E-4</v>
      </c>
      <c r="S15">
        <v>2.3397000000000001E-4</v>
      </c>
    </row>
    <row r="16" spans="1:19" x14ac:dyDescent="0.35">
      <c r="A16" t="s">
        <v>300</v>
      </c>
      <c r="B16">
        <v>4.723E-5</v>
      </c>
      <c r="C16">
        <v>1.68E-6</v>
      </c>
      <c r="D16">
        <v>3.9449999999999997E-5</v>
      </c>
      <c r="E16">
        <v>7.4000000000000001E-7</v>
      </c>
      <c r="F16">
        <v>2.6400000000000001E-6</v>
      </c>
      <c r="G16">
        <v>6.2899999999999999E-6</v>
      </c>
      <c r="H16">
        <v>5.8599999999999998E-6</v>
      </c>
      <c r="I16">
        <v>2.1630000000000001E-5</v>
      </c>
      <c r="J16">
        <v>3.7699999999999999E-6</v>
      </c>
      <c r="K16">
        <v>1.8850000000000001E-5</v>
      </c>
      <c r="L16">
        <v>7.4109999999999993E-5</v>
      </c>
      <c r="M16">
        <v>2.7419999999999998E-5</v>
      </c>
      <c r="N16">
        <v>9.55E-6</v>
      </c>
      <c r="O16">
        <v>9.0000000000000002E-6</v>
      </c>
      <c r="P16">
        <v>3.4740999999999998E-4</v>
      </c>
      <c r="Q16">
        <v>3.0383999999999999E-4</v>
      </c>
      <c r="R16">
        <v>1.2460999999999999E-4</v>
      </c>
      <c r="S16">
        <v>1.2358000000000001E-4</v>
      </c>
    </row>
    <row r="17" spans="1:19" x14ac:dyDescent="0.35">
      <c r="A17" t="s">
        <v>301</v>
      </c>
      <c r="B17">
        <v>2.177E-5</v>
      </c>
      <c r="C17">
        <v>1.358E-5</v>
      </c>
      <c r="D17">
        <v>1.8649999999999999E-5</v>
      </c>
      <c r="E17">
        <v>1.68E-6</v>
      </c>
      <c r="F17">
        <v>4.4000000000000002E-7</v>
      </c>
      <c r="G17">
        <v>1.1579999999999999E-5</v>
      </c>
      <c r="H17">
        <v>2.8739999999999999E-5</v>
      </c>
      <c r="I17">
        <v>9.2E-6</v>
      </c>
      <c r="J17">
        <v>2.2199999999999999E-6</v>
      </c>
      <c r="K17">
        <v>1.012E-5</v>
      </c>
      <c r="L17">
        <v>1.2989999999999999E-5</v>
      </c>
      <c r="M17">
        <v>1.6920000000000001E-5</v>
      </c>
      <c r="N17">
        <v>3.074E-5</v>
      </c>
      <c r="O17">
        <v>2.8600000000000001E-6</v>
      </c>
      <c r="P17">
        <v>3.1108999999999998E-4</v>
      </c>
      <c r="Q17">
        <v>2.8522999999999998E-4</v>
      </c>
      <c r="R17">
        <v>1.0903E-4</v>
      </c>
      <c r="S17">
        <v>1.081E-4</v>
      </c>
    </row>
    <row r="18" spans="1:19" x14ac:dyDescent="0.35">
      <c r="A18" t="s">
        <v>302</v>
      </c>
      <c r="B18">
        <v>6.9999999999999999E-6</v>
      </c>
      <c r="C18">
        <v>2.531E-5</v>
      </c>
      <c r="D18">
        <v>3.8779999999999998E-5</v>
      </c>
      <c r="E18">
        <v>2.5000000000000002E-6</v>
      </c>
      <c r="F18">
        <v>2.7700000000000002E-6</v>
      </c>
      <c r="G18">
        <v>1.5469999999999999E-5</v>
      </c>
      <c r="H18">
        <v>1.402E-5</v>
      </c>
      <c r="I18">
        <v>2.37E-5</v>
      </c>
      <c r="J18">
        <v>3.76E-6</v>
      </c>
      <c r="K18">
        <v>3.0029999999999999E-5</v>
      </c>
      <c r="L18">
        <v>1.349E-5</v>
      </c>
      <c r="M18">
        <v>3.3130000000000003E-5</v>
      </c>
      <c r="N18">
        <v>4.3730000000000003E-5</v>
      </c>
      <c r="O18">
        <v>3.0299999999999998E-6</v>
      </c>
      <c r="P18">
        <v>3.3021E-4</v>
      </c>
      <c r="Q18">
        <v>3.4048999999999999E-4</v>
      </c>
      <c r="R18">
        <v>1.3062999999999999E-4</v>
      </c>
      <c r="S18">
        <v>1.2938000000000001E-4</v>
      </c>
    </row>
    <row r="19" spans="1:19" x14ac:dyDescent="0.35">
      <c r="A19" t="s">
        <v>303</v>
      </c>
      <c r="B19">
        <v>4.5800000000000002E-6</v>
      </c>
      <c r="C19">
        <v>1.4997E-4</v>
      </c>
      <c r="D19">
        <v>1.083E-5</v>
      </c>
      <c r="E19">
        <v>5.4000000000000002E-7</v>
      </c>
      <c r="F19">
        <v>3.0000000000000001E-6</v>
      </c>
      <c r="G19">
        <v>1.216E-5</v>
      </c>
      <c r="H19">
        <v>1.5330000000000001E-4</v>
      </c>
      <c r="I19">
        <v>1.5779999999999999E-4</v>
      </c>
      <c r="J19">
        <v>3.4699999999999998E-6</v>
      </c>
      <c r="K19">
        <v>1.8199999999999999E-5</v>
      </c>
      <c r="L19">
        <v>1.2680000000000001E-5</v>
      </c>
      <c r="M19">
        <v>3.3299999999999999E-6</v>
      </c>
      <c r="N19">
        <v>1.15E-5</v>
      </c>
      <c r="O19">
        <v>2.4099999999999998E-6</v>
      </c>
      <c r="P19">
        <v>4.3263999999999998E-4</v>
      </c>
      <c r="Q19">
        <v>4.9938000000000001E-4</v>
      </c>
      <c r="R19">
        <v>2.0421E-4</v>
      </c>
      <c r="S19">
        <v>2.0286999999999999E-4</v>
      </c>
    </row>
    <row r="20" spans="1:19" x14ac:dyDescent="0.35">
      <c r="A20" t="s">
        <v>304</v>
      </c>
      <c r="B20">
        <v>2.2900000000000001E-6</v>
      </c>
      <c r="C20">
        <v>1.1999999999999999E-7</v>
      </c>
      <c r="D20">
        <v>4.9300000000000002E-6</v>
      </c>
      <c r="E20">
        <v>1.8300000000000001E-6</v>
      </c>
      <c r="F20">
        <v>1.7099999999999999E-6</v>
      </c>
      <c r="G20">
        <v>8.2500000000000006E-6</v>
      </c>
      <c r="H20">
        <v>2.3999999999999999E-6</v>
      </c>
      <c r="I20">
        <v>4.5900000000000001E-6</v>
      </c>
      <c r="J20">
        <v>5.0999999999999999E-7</v>
      </c>
      <c r="K20">
        <v>4.2799999999999997E-6</v>
      </c>
      <c r="L20">
        <v>1.3599999999999999E-6</v>
      </c>
      <c r="M20">
        <v>3.8999999999999999E-6</v>
      </c>
      <c r="N20">
        <v>6.4099999999999996E-6</v>
      </c>
      <c r="O20">
        <v>1.13E-6</v>
      </c>
      <c r="P20">
        <v>1.0265E-4</v>
      </c>
      <c r="Q20">
        <v>1.4563999999999999E-4</v>
      </c>
      <c r="R20">
        <v>4.2209999999999997E-5</v>
      </c>
      <c r="S20">
        <v>4.1780000000000003E-5</v>
      </c>
    </row>
    <row r="21" spans="1:19" x14ac:dyDescent="0.35">
      <c r="A21" t="s">
        <v>11</v>
      </c>
      <c r="B21">
        <v>2.6299999999999998E-6</v>
      </c>
      <c r="C21">
        <v>1.1000000000000001E-6</v>
      </c>
      <c r="D21">
        <v>1.4749999999999999E-5</v>
      </c>
      <c r="E21">
        <v>2.92E-6</v>
      </c>
      <c r="F21">
        <v>5.8999999999999996E-7</v>
      </c>
      <c r="G21">
        <v>6.4799999999999998E-6</v>
      </c>
      <c r="H21">
        <v>8.3999999999999992E-6</v>
      </c>
      <c r="I21">
        <v>2.9580000000000001E-5</v>
      </c>
      <c r="J21">
        <v>2.4600000000000002E-6</v>
      </c>
      <c r="K21">
        <v>6.8000000000000001E-6</v>
      </c>
      <c r="L21">
        <v>5.8000000000000004E-6</v>
      </c>
      <c r="M21">
        <v>7.1550000000000004E-5</v>
      </c>
      <c r="N21">
        <v>6.3600000000000001E-6</v>
      </c>
      <c r="O21">
        <v>4.6999999999999999E-6</v>
      </c>
      <c r="P21">
        <v>8.0039E-4</v>
      </c>
      <c r="Q21">
        <v>9.8857999999999997E-4</v>
      </c>
      <c r="R21">
        <v>2.7527999999999998E-4</v>
      </c>
      <c r="S21">
        <v>2.7331000000000002E-4</v>
      </c>
    </row>
    <row r="22" spans="1:19" x14ac:dyDescent="0.35">
      <c r="A22" t="s">
        <v>305</v>
      </c>
      <c r="B22">
        <v>2.6199999999999999E-6</v>
      </c>
      <c r="C22">
        <v>7.8000000000000005E-7</v>
      </c>
      <c r="D22">
        <v>1.146E-5</v>
      </c>
      <c r="E22">
        <v>6.6900000000000003E-6</v>
      </c>
      <c r="F22">
        <v>6.5000000000000002E-7</v>
      </c>
      <c r="G22">
        <v>1.288E-5</v>
      </c>
      <c r="H22">
        <v>1.0010000000000001E-5</v>
      </c>
      <c r="I22">
        <v>4.2519999999999999E-5</v>
      </c>
      <c r="J22">
        <v>2.9699999999999999E-6</v>
      </c>
      <c r="K22">
        <v>4.3980000000000002E-5</v>
      </c>
      <c r="L22">
        <v>1.489E-5</v>
      </c>
      <c r="M22">
        <v>2.008E-4</v>
      </c>
      <c r="N22">
        <v>1.3900000000000001E-5</v>
      </c>
      <c r="O22">
        <v>2.5060000000000001E-5</v>
      </c>
      <c r="P22">
        <v>1.25673E-3</v>
      </c>
      <c r="Q22">
        <v>1.0463200000000001E-3</v>
      </c>
      <c r="R22">
        <v>3.6674E-4</v>
      </c>
      <c r="S22">
        <v>3.6452000000000001E-4</v>
      </c>
    </row>
    <row r="23" spans="1:19" x14ac:dyDescent="0.35">
      <c r="A23" t="s">
        <v>306</v>
      </c>
      <c r="B23">
        <v>1.022E-5</v>
      </c>
      <c r="C23">
        <v>8.7199999999999995E-6</v>
      </c>
      <c r="D23">
        <v>2.9269999999999999E-5</v>
      </c>
      <c r="E23">
        <v>3.36E-6</v>
      </c>
      <c r="F23">
        <v>3.05E-6</v>
      </c>
      <c r="G23">
        <v>1.277E-5</v>
      </c>
      <c r="H23">
        <v>2.357E-5</v>
      </c>
      <c r="I23">
        <v>3.2780000000000001E-5</v>
      </c>
      <c r="J23">
        <v>6.2600000000000002E-6</v>
      </c>
      <c r="K23">
        <v>8.6420000000000003E-5</v>
      </c>
      <c r="L23">
        <v>5.5729999999999997E-5</v>
      </c>
      <c r="M23">
        <v>3.4270000000000002E-5</v>
      </c>
      <c r="N23">
        <v>3.4992999999999998E-4</v>
      </c>
      <c r="O23">
        <v>3.2759999999999998E-5</v>
      </c>
      <c r="P23">
        <v>1.0112999999999999E-3</v>
      </c>
      <c r="Q23">
        <v>8.8685999999999995E-4</v>
      </c>
      <c r="R23">
        <v>3.5303999999999999E-4</v>
      </c>
      <c r="S23">
        <v>3.5021E-4</v>
      </c>
    </row>
    <row r="24" spans="1:19" x14ac:dyDescent="0.35">
      <c r="A24" t="s">
        <v>307</v>
      </c>
      <c r="B24">
        <v>3.502E-5</v>
      </c>
      <c r="C24">
        <v>1.6949999999999999E-5</v>
      </c>
      <c r="D24">
        <v>2.796E-5</v>
      </c>
      <c r="E24">
        <v>2.8200000000000001E-6</v>
      </c>
      <c r="F24">
        <v>3.9999999999999998E-6</v>
      </c>
      <c r="G24">
        <v>1.963E-5</v>
      </c>
      <c r="H24">
        <v>3.6579999999999999E-5</v>
      </c>
      <c r="I24">
        <v>1.277E-5</v>
      </c>
      <c r="J24">
        <v>4.1300000000000003E-6</v>
      </c>
      <c r="K24">
        <v>3.4140000000000002E-5</v>
      </c>
      <c r="L24">
        <v>2.1080000000000001E-5</v>
      </c>
      <c r="M24">
        <v>7.6860000000000006E-5</v>
      </c>
      <c r="N24">
        <v>1.043E-5</v>
      </c>
      <c r="O24">
        <v>2.8589999999999999E-5</v>
      </c>
      <c r="P24">
        <v>7.6875999999999995E-4</v>
      </c>
      <c r="Q24">
        <v>6.2193000000000003E-4</v>
      </c>
      <c r="R24">
        <v>2.3832000000000001E-4</v>
      </c>
      <c r="S24">
        <v>2.3646999999999999E-4</v>
      </c>
    </row>
    <row r="25" spans="1:19" x14ac:dyDescent="0.35">
      <c r="A25" t="s">
        <v>308</v>
      </c>
      <c r="B25">
        <v>8.1999999999999994E-6</v>
      </c>
      <c r="C25">
        <v>1.4039999999999999E-5</v>
      </c>
      <c r="D25">
        <v>8.4800000000000001E-6</v>
      </c>
      <c r="E25">
        <v>2.7999999999999999E-6</v>
      </c>
      <c r="F25">
        <v>3.2399999999999999E-6</v>
      </c>
      <c r="G25">
        <v>5.3000000000000001E-6</v>
      </c>
      <c r="H25">
        <v>4.4320000000000003E-5</v>
      </c>
      <c r="I25">
        <v>9.4499999999999993E-6</v>
      </c>
      <c r="J25">
        <v>1.3E-6</v>
      </c>
      <c r="K25">
        <v>1.15E-5</v>
      </c>
      <c r="L25">
        <v>1.148E-5</v>
      </c>
      <c r="M25">
        <v>1.2119999999999999E-5</v>
      </c>
      <c r="N25">
        <v>1.2819999999999999E-5</v>
      </c>
      <c r="O25">
        <v>6.9299999999999997E-6</v>
      </c>
      <c r="P25">
        <v>1.7573999999999999E-4</v>
      </c>
      <c r="Q25">
        <v>2.3545E-4</v>
      </c>
      <c r="R25">
        <v>8.0240000000000004E-5</v>
      </c>
      <c r="S25">
        <v>7.9450000000000007E-5</v>
      </c>
    </row>
    <row r="26" spans="1:19" x14ac:dyDescent="0.35">
      <c r="A26" t="s">
        <v>309</v>
      </c>
      <c r="B26">
        <v>1.2089999999999999E-5</v>
      </c>
      <c r="C26">
        <v>5.2299999999999999E-6</v>
      </c>
      <c r="D26">
        <v>3.3319999999999999E-5</v>
      </c>
      <c r="E26">
        <v>2.3E-6</v>
      </c>
      <c r="F26">
        <v>1.7999999999999999E-6</v>
      </c>
      <c r="G26">
        <v>1.242E-5</v>
      </c>
      <c r="H26">
        <v>8.9199999999999993E-6</v>
      </c>
      <c r="I26">
        <v>5.4169999999999998E-5</v>
      </c>
      <c r="J26">
        <v>3.7500000000000001E-6</v>
      </c>
      <c r="K26">
        <v>2.529E-5</v>
      </c>
      <c r="L26">
        <v>1.7640000000000001E-5</v>
      </c>
      <c r="M26">
        <v>3.5630000000000003E-5</v>
      </c>
      <c r="N26">
        <v>3.3229999999999999E-5</v>
      </c>
      <c r="O26">
        <v>6.02E-6</v>
      </c>
      <c r="P26">
        <v>6.9616999999999997E-4</v>
      </c>
      <c r="Q26">
        <v>5.8989999999999997E-4</v>
      </c>
      <c r="R26">
        <v>2.1479E-4</v>
      </c>
      <c r="S26">
        <v>2.1294E-4</v>
      </c>
    </row>
    <row r="27" spans="1:19" x14ac:dyDescent="0.35">
      <c r="A27" t="s">
        <v>310</v>
      </c>
      <c r="B27">
        <v>7.2899999999999997E-6</v>
      </c>
      <c r="C27">
        <v>1.844E-5</v>
      </c>
      <c r="D27">
        <v>1.3200000000000001E-6</v>
      </c>
      <c r="E27">
        <v>8.0000000000000002E-8</v>
      </c>
      <c r="F27">
        <v>7.8999999999999995E-7</v>
      </c>
      <c r="G27">
        <v>5.4000000000000002E-7</v>
      </c>
      <c r="H27">
        <v>8.0900000000000005E-6</v>
      </c>
      <c r="I27">
        <v>5.5000000000000003E-7</v>
      </c>
      <c r="J27">
        <v>5.5000000000000003E-7</v>
      </c>
      <c r="K27">
        <v>1.22E-6</v>
      </c>
      <c r="L27">
        <v>4.7999999999999996E-7</v>
      </c>
      <c r="M27">
        <v>1.46E-6</v>
      </c>
      <c r="N27">
        <v>1.1000000000000001E-7</v>
      </c>
      <c r="O27">
        <v>6.0999999999999998E-7</v>
      </c>
      <c r="P27">
        <v>7.4540000000000001E-5</v>
      </c>
      <c r="Q27">
        <v>1.1364E-4</v>
      </c>
      <c r="R27">
        <v>3.5200000000000002E-5</v>
      </c>
      <c r="S27">
        <v>3.4879999999999998E-5</v>
      </c>
    </row>
    <row r="28" spans="1:19" x14ac:dyDescent="0.35">
      <c r="A28" t="s">
        <v>311</v>
      </c>
      <c r="B28">
        <v>3.5240000000000001E-5</v>
      </c>
      <c r="C28">
        <v>1.0300000000000001E-6</v>
      </c>
      <c r="D28">
        <v>1.7980000000000001E-5</v>
      </c>
      <c r="E28">
        <v>5.9999999999999997E-7</v>
      </c>
      <c r="F28">
        <v>3.7E-7</v>
      </c>
      <c r="G28">
        <v>2.3800000000000001E-6</v>
      </c>
      <c r="H28">
        <v>2.2500000000000001E-6</v>
      </c>
      <c r="I28">
        <v>1.969E-5</v>
      </c>
      <c r="J28">
        <v>1.0699999999999999E-6</v>
      </c>
      <c r="K28">
        <v>6.5599999999999999E-6</v>
      </c>
      <c r="L28">
        <v>1.7180000000000002E-5</v>
      </c>
      <c r="M28">
        <v>6.0700000000000003E-6</v>
      </c>
      <c r="N28">
        <v>5.3399999999999997E-6</v>
      </c>
      <c r="O28">
        <v>7.9500000000000001E-6</v>
      </c>
      <c r="P28">
        <v>2.5117E-4</v>
      </c>
      <c r="Q28">
        <v>2.0568999999999999E-4</v>
      </c>
      <c r="R28">
        <v>8.119E-5</v>
      </c>
      <c r="S28">
        <v>8.0550000000000006E-5</v>
      </c>
    </row>
    <row r="29" spans="1:19" x14ac:dyDescent="0.35">
      <c r="A29" t="s">
        <v>312</v>
      </c>
      <c r="B29">
        <v>5.9999999999999997E-7</v>
      </c>
      <c r="C29">
        <v>2.7419999999999998E-5</v>
      </c>
      <c r="D29">
        <v>2.3499999999999999E-6</v>
      </c>
      <c r="E29">
        <v>3.7E-7</v>
      </c>
      <c r="F29">
        <v>3.1E-7</v>
      </c>
      <c r="G29">
        <v>2.4600000000000002E-6</v>
      </c>
      <c r="H29">
        <v>1.22E-6</v>
      </c>
      <c r="I29">
        <v>2.4899999999999999E-6</v>
      </c>
      <c r="J29">
        <v>1.3E-6</v>
      </c>
      <c r="K29">
        <v>3.2799999999999999E-6</v>
      </c>
      <c r="L29">
        <v>8.4E-7</v>
      </c>
      <c r="M29">
        <v>4.1099999999999996E-6</v>
      </c>
      <c r="N29">
        <v>7.8000000000000005E-7</v>
      </c>
      <c r="O29">
        <v>1.768E-5</v>
      </c>
      <c r="P29">
        <v>2.5490000000000002E-4</v>
      </c>
      <c r="Q29">
        <v>3.7618999999999999E-4</v>
      </c>
      <c r="R29">
        <v>1.009E-4</v>
      </c>
      <c r="S29">
        <v>1.0008E-4</v>
      </c>
    </row>
    <row r="30" spans="1:19" x14ac:dyDescent="0.35">
      <c r="A30" t="s">
        <v>313</v>
      </c>
      <c r="B30">
        <v>4.9999999999999998E-7</v>
      </c>
      <c r="C30">
        <v>3.1E-7</v>
      </c>
      <c r="D30">
        <v>2.3199999999999998E-6</v>
      </c>
      <c r="E30">
        <v>1.35E-6</v>
      </c>
      <c r="F30">
        <v>4.5999999999999999E-7</v>
      </c>
      <c r="G30">
        <v>2.65E-6</v>
      </c>
      <c r="H30">
        <v>6.4099999999999996E-6</v>
      </c>
      <c r="I30">
        <v>1.6899999999999999E-6</v>
      </c>
      <c r="J30">
        <v>1.04E-6</v>
      </c>
      <c r="K30">
        <v>1.275E-5</v>
      </c>
      <c r="L30">
        <v>5.3199999999999999E-6</v>
      </c>
      <c r="M30">
        <v>2.8019999999999999E-5</v>
      </c>
      <c r="N30">
        <v>1.3200000000000001E-6</v>
      </c>
      <c r="O30">
        <v>2.4399999999999999E-6</v>
      </c>
      <c r="P30">
        <v>1.5164000000000001E-4</v>
      </c>
      <c r="Q30">
        <v>1.526E-4</v>
      </c>
      <c r="R30">
        <v>5.0710000000000001E-5</v>
      </c>
      <c r="S30">
        <v>5.0250000000000002E-5</v>
      </c>
    </row>
    <row r="31" spans="1:19" x14ac:dyDescent="0.35">
      <c r="A31" t="s">
        <v>314</v>
      </c>
      <c r="B31">
        <v>1.48E-6</v>
      </c>
      <c r="C31">
        <v>1.33E-6</v>
      </c>
      <c r="D31">
        <v>2.0440000000000001E-5</v>
      </c>
      <c r="E31">
        <v>6.37E-6</v>
      </c>
      <c r="F31">
        <v>4.9999999999999998E-7</v>
      </c>
      <c r="G31">
        <v>1.9749999999999999E-5</v>
      </c>
      <c r="H31">
        <v>4.1950000000000003E-5</v>
      </c>
      <c r="I31">
        <v>8.8620000000000002E-5</v>
      </c>
      <c r="J31">
        <v>6.2500000000000003E-6</v>
      </c>
      <c r="K31">
        <v>1.59E-5</v>
      </c>
      <c r="L31">
        <v>1.1260000000000001E-5</v>
      </c>
      <c r="M31">
        <v>5.0869999999999999E-5</v>
      </c>
      <c r="N31">
        <v>5.1900000000000003E-6</v>
      </c>
      <c r="O31">
        <v>1.9870000000000001E-5</v>
      </c>
      <c r="P31">
        <v>1.3661599999999999E-3</v>
      </c>
      <c r="Q31">
        <v>1.00292E-3</v>
      </c>
      <c r="R31">
        <v>3.6609000000000001E-4</v>
      </c>
      <c r="S31">
        <v>3.6329E-4</v>
      </c>
    </row>
    <row r="32" spans="1:19" x14ac:dyDescent="0.35">
      <c r="A32" t="s">
        <v>315</v>
      </c>
      <c r="B32">
        <v>4.1500000000000001E-6</v>
      </c>
      <c r="C32">
        <v>6.5419999999999994E-5</v>
      </c>
      <c r="D32">
        <v>2.6400000000000001E-6</v>
      </c>
      <c r="E32">
        <v>3.5999999999999999E-7</v>
      </c>
      <c r="F32">
        <v>1.4999999999999999E-7</v>
      </c>
      <c r="G32">
        <v>1.1400000000000001E-6</v>
      </c>
      <c r="H32">
        <v>7.4800000000000004E-6</v>
      </c>
      <c r="I32">
        <v>1.4899999999999999E-6</v>
      </c>
      <c r="J32">
        <v>9.5999999999999991E-7</v>
      </c>
      <c r="K32">
        <v>1.7600000000000001E-6</v>
      </c>
      <c r="L32">
        <v>9.5000000000000001E-7</v>
      </c>
      <c r="M32">
        <v>2.014E-5</v>
      </c>
      <c r="N32">
        <v>2.0099999999999998E-6</v>
      </c>
      <c r="O32">
        <v>7.6000000000000003E-7</v>
      </c>
      <c r="P32">
        <v>1.5876E-4</v>
      </c>
      <c r="Q32">
        <v>2.8572999999999999E-4</v>
      </c>
      <c r="R32">
        <v>7.9980000000000003E-5</v>
      </c>
      <c r="S32">
        <v>7.9400000000000006E-5</v>
      </c>
    </row>
    <row r="33" spans="1:19" x14ac:dyDescent="0.35">
      <c r="A33" t="s">
        <v>316</v>
      </c>
      <c r="B33">
        <v>6.7499999999999997E-6</v>
      </c>
      <c r="C33">
        <v>3.7900000000000001E-6</v>
      </c>
      <c r="D33">
        <v>5.8109999999999998E-5</v>
      </c>
      <c r="E33">
        <v>3.046E-5</v>
      </c>
      <c r="F33">
        <v>2.0200000000000001E-6</v>
      </c>
      <c r="G33">
        <v>2.5020000000000001E-5</v>
      </c>
      <c r="H33">
        <v>1.7010000000000001E-5</v>
      </c>
      <c r="I33">
        <v>8.7739999999999997E-5</v>
      </c>
      <c r="J33">
        <v>8.67E-6</v>
      </c>
      <c r="K33">
        <v>4.0139999999999999E-5</v>
      </c>
      <c r="L33">
        <v>4.5059999999999999E-5</v>
      </c>
      <c r="M33">
        <v>1.9013999999999999E-4</v>
      </c>
      <c r="N33">
        <v>1.9000000000000001E-5</v>
      </c>
      <c r="O33">
        <v>2.474E-5</v>
      </c>
      <c r="P33">
        <v>4.9494099999999996E-3</v>
      </c>
      <c r="Q33">
        <v>3.07639E-3</v>
      </c>
      <c r="R33">
        <v>1.13733E-3</v>
      </c>
      <c r="S33">
        <v>1.1312799999999999E-3</v>
      </c>
    </row>
    <row r="34" spans="1:19" x14ac:dyDescent="0.35">
      <c r="A34" t="s">
        <v>317</v>
      </c>
      <c r="B34">
        <v>1.7600000000000001E-5</v>
      </c>
      <c r="C34">
        <v>1.75E-6</v>
      </c>
      <c r="D34">
        <v>1.6877999999999999E-4</v>
      </c>
      <c r="E34">
        <v>2.1840000000000001E-5</v>
      </c>
      <c r="F34">
        <v>6.4200000000000004E-6</v>
      </c>
      <c r="G34">
        <v>1.473E-5</v>
      </c>
      <c r="H34">
        <v>1.9530000000000001E-5</v>
      </c>
      <c r="I34">
        <v>1.2311000000000001E-4</v>
      </c>
      <c r="J34">
        <v>9.6800000000000005E-6</v>
      </c>
      <c r="K34">
        <v>3.0660000000000001E-5</v>
      </c>
      <c r="L34">
        <v>3.9709999999999998E-5</v>
      </c>
      <c r="M34">
        <v>1.195E-4</v>
      </c>
      <c r="N34">
        <v>2.4839999999999999E-5</v>
      </c>
      <c r="O34">
        <v>2.5259999999999999E-5</v>
      </c>
      <c r="P34">
        <v>9.7000000000000005E-4</v>
      </c>
      <c r="Q34">
        <v>8.6408999999999998E-4</v>
      </c>
      <c r="R34">
        <v>3.4012000000000002E-4</v>
      </c>
      <c r="S34">
        <v>3.3723999999999999E-4</v>
      </c>
    </row>
    <row r="35" spans="1:19" x14ac:dyDescent="0.35">
      <c r="A35" t="s">
        <v>318</v>
      </c>
      <c r="B35">
        <v>2.2379999999999999E-5</v>
      </c>
      <c r="C35">
        <v>5.003E-5</v>
      </c>
      <c r="D35">
        <v>5.8200000000000002E-6</v>
      </c>
      <c r="E35">
        <v>1.6999999999999999E-7</v>
      </c>
      <c r="F35">
        <v>5.9999999999999997E-7</v>
      </c>
      <c r="G35">
        <v>3.2000000000000001E-7</v>
      </c>
      <c r="H35">
        <v>1.99E-6</v>
      </c>
      <c r="I35">
        <v>3.4999999999999998E-7</v>
      </c>
      <c r="J35">
        <v>7.6000000000000003E-7</v>
      </c>
      <c r="K35">
        <v>1.0899999999999999E-6</v>
      </c>
      <c r="L35">
        <v>8.6300000000000004E-6</v>
      </c>
      <c r="M35">
        <v>3.7100000000000001E-6</v>
      </c>
      <c r="N35">
        <v>1.46E-6</v>
      </c>
      <c r="O35">
        <v>5.0999999999999999E-7</v>
      </c>
      <c r="P35">
        <v>8.9409999999999999E-5</v>
      </c>
      <c r="Q35">
        <v>9.8480000000000006E-5</v>
      </c>
      <c r="R35">
        <v>4.1680000000000001E-5</v>
      </c>
      <c r="S35">
        <v>4.1430000000000001E-5</v>
      </c>
    </row>
    <row r="36" spans="1:19" x14ac:dyDescent="0.35">
      <c r="A36" t="s">
        <v>319</v>
      </c>
      <c r="B36">
        <v>1.255E-5</v>
      </c>
      <c r="C36">
        <v>1.7010000000000001E-5</v>
      </c>
      <c r="D36">
        <v>7.0149999999999998E-5</v>
      </c>
      <c r="E36">
        <v>4.9799999999999998E-6</v>
      </c>
      <c r="F36">
        <v>3.1499999999999999E-6</v>
      </c>
      <c r="G36">
        <v>2.1780000000000002E-5</v>
      </c>
      <c r="H36">
        <v>7.8460000000000004E-5</v>
      </c>
      <c r="I36">
        <v>8.9110000000000006E-5</v>
      </c>
      <c r="J36">
        <v>1.328E-5</v>
      </c>
      <c r="K36">
        <v>1.2552E-4</v>
      </c>
      <c r="L36">
        <v>5.2859999999999999E-5</v>
      </c>
      <c r="M36">
        <v>7.9350000000000004E-5</v>
      </c>
      <c r="N36">
        <v>9.0500000000000004E-5</v>
      </c>
      <c r="O36">
        <v>1.766E-5</v>
      </c>
      <c r="P36">
        <v>1.39262E-3</v>
      </c>
      <c r="Q36">
        <v>1.0879799999999999E-3</v>
      </c>
      <c r="R36">
        <v>4.3451999999999998E-4</v>
      </c>
      <c r="S36">
        <v>4.3101000000000001E-4</v>
      </c>
    </row>
    <row r="37" spans="1:19" x14ac:dyDescent="0.35">
      <c r="A37" t="s">
        <v>320</v>
      </c>
      <c r="B37">
        <v>1.134E-5</v>
      </c>
      <c r="C37">
        <v>1.5233E-4</v>
      </c>
      <c r="D37">
        <v>1.083E-5</v>
      </c>
      <c r="E37">
        <v>9.5999999999999991E-7</v>
      </c>
      <c r="F37">
        <v>8.4E-7</v>
      </c>
      <c r="G37">
        <v>4.5499999999999996E-6</v>
      </c>
      <c r="H37">
        <v>3.0510000000000001E-5</v>
      </c>
      <c r="I37">
        <v>6.0000000000000002E-6</v>
      </c>
      <c r="J37">
        <v>3.7000000000000002E-6</v>
      </c>
      <c r="K37">
        <v>2.3349999999999998E-5</v>
      </c>
      <c r="L37">
        <v>2.906E-5</v>
      </c>
      <c r="M37">
        <v>1.058E-5</v>
      </c>
      <c r="N37">
        <v>6.2999999999999998E-6</v>
      </c>
      <c r="O37">
        <v>2.7700000000000002E-6</v>
      </c>
      <c r="P37">
        <v>3.3189999999999999E-4</v>
      </c>
      <c r="Q37">
        <v>4.0465E-4</v>
      </c>
      <c r="R37">
        <v>1.4578E-4</v>
      </c>
      <c r="S37">
        <v>1.4463E-4</v>
      </c>
    </row>
    <row r="38" spans="1:19" x14ac:dyDescent="0.35">
      <c r="A38" t="s">
        <v>321</v>
      </c>
      <c r="B38">
        <v>1.063E-5</v>
      </c>
      <c r="C38">
        <v>8.4E-7</v>
      </c>
      <c r="D38">
        <v>1.207E-5</v>
      </c>
      <c r="E38">
        <v>1.2899999999999999E-6</v>
      </c>
      <c r="F38">
        <v>7.9999999999999996E-6</v>
      </c>
      <c r="G38">
        <v>8.5799999999999992E-6</v>
      </c>
      <c r="H38">
        <v>1.8500000000000001E-6</v>
      </c>
      <c r="I38">
        <v>2.3099999999999999E-6</v>
      </c>
      <c r="J38">
        <v>2.21E-6</v>
      </c>
      <c r="K38">
        <v>1.486E-5</v>
      </c>
      <c r="L38">
        <v>6.6100000000000002E-6</v>
      </c>
      <c r="M38">
        <v>4.2051000000000002E-4</v>
      </c>
      <c r="N38">
        <v>3.9999999999999998E-6</v>
      </c>
      <c r="O38">
        <v>5.5799999999999999E-6</v>
      </c>
      <c r="P38">
        <v>3.5829999999999998E-4</v>
      </c>
      <c r="Q38">
        <v>4.1859999999999998E-4</v>
      </c>
      <c r="R38">
        <v>1.5642E-4</v>
      </c>
      <c r="S38">
        <v>1.5526E-4</v>
      </c>
    </row>
    <row r="39" spans="1:19" x14ac:dyDescent="0.35">
      <c r="A39" t="s">
        <v>322</v>
      </c>
      <c r="B39">
        <v>9.7599999999999997E-6</v>
      </c>
      <c r="C39">
        <v>7.305E-5</v>
      </c>
      <c r="D39">
        <v>4.1789999999999998E-5</v>
      </c>
      <c r="E39">
        <v>5.5799999999999999E-6</v>
      </c>
      <c r="F39">
        <v>5.13E-6</v>
      </c>
      <c r="G39">
        <v>3.731E-5</v>
      </c>
      <c r="H39">
        <v>3.8229999999999998E-5</v>
      </c>
      <c r="I39">
        <v>7.5939999999999995E-5</v>
      </c>
      <c r="J39">
        <v>1.112E-5</v>
      </c>
      <c r="K39">
        <v>8.8449999999999995E-5</v>
      </c>
      <c r="L39">
        <v>3.5849999999999997E-5</v>
      </c>
      <c r="M39">
        <v>7.9010000000000004E-5</v>
      </c>
      <c r="N39">
        <v>2.7529999999999999E-5</v>
      </c>
      <c r="O39">
        <v>2.616E-5</v>
      </c>
      <c r="P39">
        <v>1.6203299999999999E-3</v>
      </c>
      <c r="Q39">
        <v>1.27917E-3</v>
      </c>
      <c r="R39">
        <v>4.7979000000000001E-4</v>
      </c>
      <c r="S39">
        <v>4.7584999999999999E-4</v>
      </c>
    </row>
    <row r="40" spans="1:19" x14ac:dyDescent="0.35">
      <c r="A40" t="s">
        <v>323</v>
      </c>
      <c r="B40">
        <v>2.2000000000000001E-7</v>
      </c>
      <c r="C40">
        <v>9.9999999999999995E-8</v>
      </c>
      <c r="D40">
        <v>1.11E-6</v>
      </c>
      <c r="E40">
        <v>9.7999999999999993E-7</v>
      </c>
      <c r="F40">
        <v>1.9000000000000001E-7</v>
      </c>
      <c r="G40">
        <v>1.9099999999999999E-6</v>
      </c>
      <c r="H40">
        <v>1.88E-6</v>
      </c>
      <c r="I40">
        <v>2.52E-6</v>
      </c>
      <c r="J40">
        <v>2.6E-7</v>
      </c>
      <c r="K40">
        <v>5.5999999999999997E-6</v>
      </c>
      <c r="L40">
        <v>1.4699999999999999E-6</v>
      </c>
      <c r="M40">
        <v>6.4799999999999998E-6</v>
      </c>
      <c r="N40">
        <v>2.5399999999999998E-6</v>
      </c>
      <c r="O40">
        <v>4.1300000000000003E-6</v>
      </c>
      <c r="P40">
        <v>1.0586000000000001E-4</v>
      </c>
      <c r="Q40">
        <v>1.3409000000000001E-4</v>
      </c>
      <c r="R40">
        <v>3.8189999999999999E-5</v>
      </c>
      <c r="S40">
        <v>3.7849999999999998E-5</v>
      </c>
    </row>
    <row r="41" spans="1:19" x14ac:dyDescent="0.35">
      <c r="A41" t="s">
        <v>324</v>
      </c>
      <c r="B41">
        <v>3.1599999999999998E-6</v>
      </c>
      <c r="C41">
        <v>9.0999999999999997E-7</v>
      </c>
      <c r="D41">
        <v>1.1240000000000001E-5</v>
      </c>
      <c r="E41">
        <v>1.4E-5</v>
      </c>
      <c r="F41">
        <v>3.1300000000000001E-6</v>
      </c>
      <c r="G41">
        <v>1.501E-5</v>
      </c>
      <c r="H41">
        <v>1.005E-5</v>
      </c>
      <c r="I41">
        <v>2.2229999999999999E-5</v>
      </c>
      <c r="J41">
        <v>4.0300000000000004E-6</v>
      </c>
      <c r="K41">
        <v>2.5320000000000002E-5</v>
      </c>
      <c r="L41">
        <v>2.141E-5</v>
      </c>
      <c r="M41">
        <v>3.7639999999999999E-5</v>
      </c>
      <c r="N41">
        <v>3.2020000000000002E-5</v>
      </c>
      <c r="O41">
        <v>6.4300000000000003E-6</v>
      </c>
      <c r="P41">
        <v>3.1376E-4</v>
      </c>
      <c r="Q41">
        <v>3.4379000000000001E-4</v>
      </c>
      <c r="R41">
        <v>1.2148E-4</v>
      </c>
      <c r="S41">
        <v>1.2012E-4</v>
      </c>
    </row>
    <row r="42" spans="1:19" x14ac:dyDescent="0.35">
      <c r="A42" t="s">
        <v>325</v>
      </c>
      <c r="B42">
        <v>2.1950000000000002E-5</v>
      </c>
      <c r="C42">
        <v>9.5999999999999991E-7</v>
      </c>
      <c r="D42">
        <v>2.7499999999999999E-6</v>
      </c>
      <c r="E42">
        <v>2.8000000000000002E-7</v>
      </c>
      <c r="F42">
        <v>5.7999999999999995E-7</v>
      </c>
      <c r="G42">
        <v>9.7000000000000003E-7</v>
      </c>
      <c r="H42">
        <v>5.0999999999999999E-7</v>
      </c>
      <c r="I42">
        <v>1.2500000000000001E-6</v>
      </c>
      <c r="J42">
        <v>1.3E-6</v>
      </c>
      <c r="K42">
        <v>2.8600000000000001E-6</v>
      </c>
      <c r="L42">
        <v>6.1E-6</v>
      </c>
      <c r="M42">
        <v>4.25E-6</v>
      </c>
      <c r="N42">
        <v>1.4300000000000001E-6</v>
      </c>
      <c r="O42">
        <v>6.5200000000000003E-6</v>
      </c>
      <c r="P42">
        <v>1.0028E-4</v>
      </c>
      <c r="Q42">
        <v>8.8079999999999997E-5</v>
      </c>
      <c r="R42">
        <v>3.3880000000000001E-5</v>
      </c>
      <c r="S42">
        <v>3.3599999999999997E-5</v>
      </c>
    </row>
    <row r="43" spans="1:19" x14ac:dyDescent="0.35">
      <c r="A43" t="s">
        <v>326</v>
      </c>
      <c r="B43">
        <v>4.4299999999999999E-6</v>
      </c>
      <c r="C43">
        <v>3.6399999999999999E-6</v>
      </c>
      <c r="D43">
        <v>4.0210000000000003E-5</v>
      </c>
      <c r="E43">
        <v>5.93E-6</v>
      </c>
      <c r="F43">
        <v>2.7800000000000001E-6</v>
      </c>
      <c r="G43">
        <v>2.1780000000000002E-5</v>
      </c>
      <c r="H43">
        <v>1.2320000000000001E-5</v>
      </c>
      <c r="I43">
        <v>3.294E-5</v>
      </c>
      <c r="J43">
        <v>5.4700000000000001E-6</v>
      </c>
      <c r="K43">
        <v>3.3699999999999999E-5</v>
      </c>
      <c r="L43">
        <v>2.1229999999999998E-5</v>
      </c>
      <c r="M43">
        <v>3.9629999999999998E-5</v>
      </c>
      <c r="N43">
        <v>1.0459999999999999E-4</v>
      </c>
      <c r="O43">
        <v>1.468E-5</v>
      </c>
      <c r="P43">
        <v>6.4718000000000002E-4</v>
      </c>
      <c r="Q43">
        <v>5.5506999999999996E-4</v>
      </c>
      <c r="R43">
        <v>2.1283000000000001E-4</v>
      </c>
      <c r="S43">
        <v>2.1095E-4</v>
      </c>
    </row>
    <row r="44" spans="1:19" x14ac:dyDescent="0.35">
      <c r="A44" t="s">
        <v>327</v>
      </c>
      <c r="B44">
        <v>2.054E-5</v>
      </c>
      <c r="C44">
        <v>9.5832000000000003E-4</v>
      </c>
      <c r="D44">
        <v>4.6910000000000003E-5</v>
      </c>
      <c r="E44">
        <v>6.9999999999999999E-6</v>
      </c>
      <c r="F44">
        <v>5.9100000000000002E-6</v>
      </c>
      <c r="G44">
        <v>1.808E-5</v>
      </c>
      <c r="H44">
        <v>2.3706000000000001E-4</v>
      </c>
      <c r="I44">
        <v>2.6080999999999999E-4</v>
      </c>
      <c r="J44">
        <v>1.895E-5</v>
      </c>
      <c r="K44">
        <v>1.0757E-4</v>
      </c>
      <c r="L44">
        <v>1.2159000000000001E-4</v>
      </c>
      <c r="M44">
        <v>3.0580000000000001E-4</v>
      </c>
      <c r="N44">
        <v>1E-4</v>
      </c>
      <c r="O44">
        <v>2.16E-5</v>
      </c>
      <c r="P44">
        <v>3.0411700000000002E-3</v>
      </c>
      <c r="Q44">
        <v>2.3368899999999999E-3</v>
      </c>
      <c r="R44">
        <v>1.00315E-3</v>
      </c>
      <c r="S44">
        <v>9.9526999999999992E-4</v>
      </c>
    </row>
    <row r="45" spans="1:19" x14ac:dyDescent="0.35">
      <c r="A45" t="s">
        <v>328</v>
      </c>
      <c r="B45">
        <v>1.7400000000000001E-6</v>
      </c>
      <c r="C45">
        <v>2.338E-5</v>
      </c>
      <c r="D45">
        <v>6.5400000000000001E-6</v>
      </c>
      <c r="E45">
        <v>5.8999999999999996E-7</v>
      </c>
      <c r="F45">
        <v>3.3999999999999997E-7</v>
      </c>
      <c r="G45">
        <v>6.5300000000000002E-6</v>
      </c>
      <c r="H45">
        <v>6.6000000000000003E-6</v>
      </c>
      <c r="I45">
        <v>1.171E-5</v>
      </c>
      <c r="J45">
        <v>3.6500000000000002E-6</v>
      </c>
      <c r="K45">
        <v>1.944E-5</v>
      </c>
      <c r="L45">
        <v>3.5099999999999999E-6</v>
      </c>
      <c r="M45">
        <v>2.0630000000000001E-5</v>
      </c>
      <c r="N45">
        <v>1.1770000000000001E-5</v>
      </c>
      <c r="O45">
        <v>1.5130000000000001E-5</v>
      </c>
      <c r="P45">
        <v>3.0025000000000001E-4</v>
      </c>
      <c r="Q45">
        <v>2.7578999999999999E-4</v>
      </c>
      <c r="R45">
        <v>9.9329999999999999E-5</v>
      </c>
      <c r="S45">
        <v>9.8469999999999997E-5</v>
      </c>
    </row>
    <row r="46" spans="1:19" x14ac:dyDescent="0.35">
      <c r="A46" t="s">
        <v>329</v>
      </c>
      <c r="B46">
        <v>1.0300000000000001E-6</v>
      </c>
      <c r="C46">
        <v>8.4E-7</v>
      </c>
      <c r="D46">
        <v>2.2500000000000001E-6</v>
      </c>
      <c r="E46">
        <v>2.4999999999999999E-7</v>
      </c>
      <c r="F46">
        <v>5.5000000000000003E-7</v>
      </c>
      <c r="G46">
        <v>1.0100000000000001E-6</v>
      </c>
      <c r="H46">
        <v>8.4E-7</v>
      </c>
      <c r="I46">
        <v>8.2999999999999999E-7</v>
      </c>
      <c r="J46">
        <v>5.8999999999999996E-7</v>
      </c>
      <c r="K46">
        <v>1.7999999999999999E-6</v>
      </c>
      <c r="L46">
        <v>1.8300000000000001E-6</v>
      </c>
      <c r="M46">
        <v>1.9530000000000001E-5</v>
      </c>
      <c r="N46">
        <v>8.8000000000000004E-7</v>
      </c>
      <c r="O46">
        <v>1.1200000000000001E-6</v>
      </c>
      <c r="P46">
        <v>4.6879999999999998E-5</v>
      </c>
      <c r="Q46">
        <v>7.0619999999999998E-5</v>
      </c>
      <c r="R46">
        <v>2.1060000000000002E-5</v>
      </c>
      <c r="S46">
        <v>2.084E-5</v>
      </c>
    </row>
    <row r="47" spans="1:19" x14ac:dyDescent="0.35">
      <c r="A47" t="s">
        <v>330</v>
      </c>
      <c r="B47">
        <v>5.22E-6</v>
      </c>
      <c r="C47">
        <v>1.1379999999999999E-5</v>
      </c>
      <c r="D47">
        <v>1.1367E-4</v>
      </c>
      <c r="E47">
        <v>4.6999999999999999E-6</v>
      </c>
      <c r="F47">
        <v>4.6099999999999999E-6</v>
      </c>
      <c r="G47">
        <v>1.1610000000000001E-5</v>
      </c>
      <c r="H47">
        <v>1.0720000000000001E-5</v>
      </c>
      <c r="I47">
        <v>3.7660000000000002E-5</v>
      </c>
      <c r="J47">
        <v>4.07E-6</v>
      </c>
      <c r="K47">
        <v>2.0290000000000001E-5</v>
      </c>
      <c r="L47">
        <v>1.3349999999999999E-5</v>
      </c>
      <c r="M47">
        <v>3.8229999999999998E-5</v>
      </c>
      <c r="N47">
        <v>3.536E-5</v>
      </c>
      <c r="O47">
        <v>6.1700000000000002E-6</v>
      </c>
      <c r="P47">
        <v>1.2215100000000001E-3</v>
      </c>
      <c r="Q47">
        <v>1.17943E-3</v>
      </c>
      <c r="R47">
        <v>3.8269999999999998E-4</v>
      </c>
      <c r="S47">
        <v>3.8002000000000001E-4</v>
      </c>
    </row>
    <row r="48" spans="1:19" x14ac:dyDescent="0.35">
      <c r="A48" t="s">
        <v>331</v>
      </c>
      <c r="B48">
        <v>1.7450000000000001E-5</v>
      </c>
      <c r="C48">
        <v>1.4899999999999999E-6</v>
      </c>
      <c r="D48">
        <v>1.853E-5</v>
      </c>
      <c r="E48">
        <v>3.3900000000000002E-6</v>
      </c>
      <c r="F48">
        <v>5.3000000000000001E-6</v>
      </c>
      <c r="G48">
        <v>8.6999999999999997E-6</v>
      </c>
      <c r="H48">
        <v>2.7489999999999999E-5</v>
      </c>
      <c r="I48">
        <v>1.102E-5</v>
      </c>
      <c r="J48">
        <v>4.7700000000000001E-6</v>
      </c>
      <c r="K48">
        <v>1.8709999999999999E-5</v>
      </c>
      <c r="L48">
        <v>1.488E-5</v>
      </c>
      <c r="M48">
        <v>6.2609999999999999E-5</v>
      </c>
      <c r="N48">
        <v>2.0982999999999999E-4</v>
      </c>
      <c r="O48">
        <v>6.7299999999999999E-6</v>
      </c>
      <c r="P48">
        <v>1.02611E-3</v>
      </c>
      <c r="Q48">
        <v>8.4924000000000002E-4</v>
      </c>
      <c r="R48">
        <v>3.1335E-4</v>
      </c>
      <c r="S48">
        <v>3.1119999999999997E-4</v>
      </c>
    </row>
    <row r="49" spans="1:19" x14ac:dyDescent="0.35">
      <c r="A49" t="s">
        <v>332</v>
      </c>
      <c r="B49">
        <v>7.7000000000000004E-7</v>
      </c>
      <c r="C49">
        <v>4.0139999999999999E-5</v>
      </c>
      <c r="D49">
        <v>1.95E-6</v>
      </c>
      <c r="E49">
        <v>1.3E-7</v>
      </c>
      <c r="F49">
        <v>1.9300000000000002E-6</v>
      </c>
      <c r="G49">
        <v>1.6199999999999999E-6</v>
      </c>
      <c r="H49">
        <v>6.8000000000000001E-6</v>
      </c>
      <c r="I49">
        <v>1.5869999999999999E-5</v>
      </c>
      <c r="J49">
        <v>1.4899999999999999E-6</v>
      </c>
      <c r="K49">
        <v>1.012E-5</v>
      </c>
      <c r="L49">
        <v>1.3999999999999999E-6</v>
      </c>
      <c r="M49">
        <v>2.0700000000000001E-6</v>
      </c>
      <c r="N49">
        <v>6.0499999999999997E-6</v>
      </c>
      <c r="O49">
        <v>1.1599999999999999E-6</v>
      </c>
      <c r="P49">
        <v>1.1304E-4</v>
      </c>
      <c r="Q49">
        <v>1.8179000000000001E-4</v>
      </c>
      <c r="R49">
        <v>5.8350000000000002E-5</v>
      </c>
      <c r="S49">
        <v>5.7849999999999997E-5</v>
      </c>
    </row>
    <row r="50" spans="1:19" x14ac:dyDescent="0.35">
      <c r="A50" t="s">
        <v>333</v>
      </c>
      <c r="B50">
        <v>1.7450000000000001E-5</v>
      </c>
      <c r="C50">
        <v>2.3800000000000001E-6</v>
      </c>
      <c r="D50">
        <v>4.3260000000000003E-5</v>
      </c>
      <c r="E50">
        <v>3.8500000000000004E-6</v>
      </c>
      <c r="F50">
        <v>5.7100000000000004E-6</v>
      </c>
      <c r="G50">
        <v>4.791E-5</v>
      </c>
      <c r="H50">
        <v>1.201E-5</v>
      </c>
      <c r="I50">
        <v>3.4020000000000003E-5</v>
      </c>
      <c r="J50">
        <v>7.1500000000000002E-6</v>
      </c>
      <c r="K50">
        <v>6.4950000000000007E-5</v>
      </c>
      <c r="L50">
        <v>6.8109999999999997E-5</v>
      </c>
      <c r="M50">
        <v>6.4300000000000004E-5</v>
      </c>
      <c r="N50">
        <v>2.4490000000000001E-5</v>
      </c>
      <c r="O50">
        <v>1.491E-5</v>
      </c>
      <c r="P50">
        <v>5.7366999999999997E-4</v>
      </c>
      <c r="Q50">
        <v>5.5610000000000002E-4</v>
      </c>
      <c r="R50">
        <v>2.1070999999999999E-4</v>
      </c>
      <c r="S50">
        <v>2.0882999999999999E-4</v>
      </c>
    </row>
    <row r="51" spans="1:19" x14ac:dyDescent="0.35">
      <c r="A51" t="s">
        <v>334</v>
      </c>
      <c r="B51">
        <v>1.5E-6</v>
      </c>
      <c r="C51">
        <v>7.9439999999999998E-5</v>
      </c>
      <c r="D51">
        <v>4.2E-7</v>
      </c>
      <c r="E51">
        <v>8.9999999999999999E-8</v>
      </c>
      <c r="F51">
        <v>5.9999999999999995E-8</v>
      </c>
      <c r="G51">
        <v>1.9999999999999999E-7</v>
      </c>
      <c r="H51">
        <v>6.4699999999999999E-6</v>
      </c>
      <c r="I51">
        <v>2.9500000000000001E-6</v>
      </c>
      <c r="J51">
        <v>3.8000000000000001E-7</v>
      </c>
      <c r="K51">
        <v>1.4899999999999999E-6</v>
      </c>
      <c r="L51">
        <v>3.4999999999999998E-7</v>
      </c>
      <c r="M51">
        <v>1.0300000000000001E-6</v>
      </c>
      <c r="N51">
        <v>2.1E-7</v>
      </c>
      <c r="O51">
        <v>7.0000000000000005E-8</v>
      </c>
      <c r="P51">
        <v>5.3449999999999998E-5</v>
      </c>
      <c r="Q51">
        <v>8.352E-5</v>
      </c>
      <c r="R51">
        <v>3.3269999999999998E-5</v>
      </c>
      <c r="S51">
        <v>3.3080000000000002E-5</v>
      </c>
    </row>
    <row r="52" spans="1:19" x14ac:dyDescent="0.35">
      <c r="A52" t="s">
        <v>165</v>
      </c>
      <c r="B52">
        <v>7.2875000000000001E-4</v>
      </c>
      <c r="C52">
        <v>4.5481999999999999E-4</v>
      </c>
      <c r="D52">
        <v>1.60973E-3</v>
      </c>
      <c r="E52">
        <v>5.4850999999999999E-4</v>
      </c>
      <c r="F52">
        <v>1.8123999999999999E-4</v>
      </c>
      <c r="G52">
        <v>5.7594000000000005E-4</v>
      </c>
      <c r="H52">
        <v>1.1388500000000001E-3</v>
      </c>
      <c r="I52">
        <v>1.24719E-3</v>
      </c>
      <c r="J52">
        <v>4.9658000000000005E-4</v>
      </c>
      <c r="K52">
        <v>2.0599199999999998E-3</v>
      </c>
      <c r="L52">
        <v>1.6907300000000001E-3</v>
      </c>
      <c r="M52">
        <v>1.94028E-3</v>
      </c>
      <c r="N52">
        <v>1.19626E-3</v>
      </c>
      <c r="O52">
        <v>5.842E-4</v>
      </c>
      <c r="P52">
        <v>3.1644440000000003E-2</v>
      </c>
      <c r="Q52">
        <v>2.743141E-2</v>
      </c>
      <c r="R52">
        <v>9.4083099999999996E-3</v>
      </c>
      <c r="S52">
        <v>9.3945899999999995E-3</v>
      </c>
    </row>
    <row r="53" spans="1:19" x14ac:dyDescent="0.35">
      <c r="A53" t="s">
        <v>166</v>
      </c>
      <c r="B53">
        <v>3.9593000000000001E-4</v>
      </c>
      <c r="C53">
        <v>3.4762999999999998E-4</v>
      </c>
      <c r="D53">
        <v>3.4017999999999999E-4</v>
      </c>
      <c r="E53">
        <v>1.2892000000000001E-4</v>
      </c>
      <c r="F53">
        <v>1.7920000000000001E-5</v>
      </c>
      <c r="G53">
        <v>6.9200000000000002E-5</v>
      </c>
      <c r="H53">
        <v>1.5203999999999999E-4</v>
      </c>
      <c r="I53">
        <v>1.4540000000000001E-4</v>
      </c>
      <c r="J53">
        <v>5.8730000000000002E-5</v>
      </c>
      <c r="K53">
        <v>1.6333E-4</v>
      </c>
      <c r="L53">
        <v>1.2254E-4</v>
      </c>
      <c r="M53">
        <v>1.5259E-4</v>
      </c>
      <c r="N53">
        <v>2.1416999999999999E-4</v>
      </c>
      <c r="O53">
        <v>1.1027999999999999E-4</v>
      </c>
      <c r="P53">
        <v>4.7845800000000001E-3</v>
      </c>
      <c r="Q53">
        <v>4.2321199999999998E-3</v>
      </c>
      <c r="R53">
        <v>1.1143100000000001E-3</v>
      </c>
      <c r="S53">
        <v>1.1066400000000001E-3</v>
      </c>
    </row>
    <row r="54" spans="1:19" x14ac:dyDescent="0.35">
      <c r="A54" t="s">
        <v>88</v>
      </c>
      <c r="B54">
        <v>4.4740000000000002E-5</v>
      </c>
      <c r="C54">
        <v>1.2413999999999999E-4</v>
      </c>
      <c r="D54">
        <v>5.0340000000000003E-5</v>
      </c>
      <c r="E54">
        <v>8.14E-6</v>
      </c>
      <c r="F54">
        <v>8.1300000000000001E-6</v>
      </c>
      <c r="G54">
        <v>3.3370000000000001E-5</v>
      </c>
      <c r="H54">
        <v>5.4060000000000001E-5</v>
      </c>
      <c r="I54">
        <v>3.2740000000000002E-5</v>
      </c>
      <c r="J54">
        <v>1.305E-5</v>
      </c>
      <c r="K54">
        <v>7.0450000000000005E-5</v>
      </c>
      <c r="L54">
        <v>3.8149999999999999E-5</v>
      </c>
      <c r="M54">
        <v>9.7369999999999998E-5</v>
      </c>
      <c r="N54">
        <v>3.0710000000000002E-5</v>
      </c>
      <c r="O54">
        <v>5.2380000000000003E-5</v>
      </c>
      <c r="P54">
        <v>3.9635800000000004E-3</v>
      </c>
      <c r="Q54">
        <v>3.3947999999999999E-3</v>
      </c>
      <c r="R54">
        <v>1.04513E-3</v>
      </c>
      <c r="S54">
        <v>1.0425499999999999E-3</v>
      </c>
    </row>
    <row r="55" spans="1:19" x14ac:dyDescent="0.35">
      <c r="A55" t="s">
        <v>149</v>
      </c>
      <c r="B55">
        <v>1.53173E-3</v>
      </c>
      <c r="C55">
        <v>1.12174E-3</v>
      </c>
      <c r="D55">
        <v>8.1749000000000004E-4</v>
      </c>
      <c r="E55">
        <v>6.9360999999999999E-4</v>
      </c>
      <c r="F55">
        <v>1.314E-4</v>
      </c>
      <c r="G55">
        <v>1.3569E-4</v>
      </c>
      <c r="H55">
        <v>6.5968000000000005E-4</v>
      </c>
      <c r="I55">
        <v>5.2495000000000005E-4</v>
      </c>
      <c r="J55">
        <v>4.9067999999999996E-4</v>
      </c>
      <c r="K55">
        <v>1.3083000000000001E-3</v>
      </c>
      <c r="L55">
        <v>1.02531E-3</v>
      </c>
      <c r="M55">
        <v>1.6966100000000001E-3</v>
      </c>
      <c r="N55">
        <v>8.7425000000000003E-4</v>
      </c>
      <c r="O55">
        <v>8.6329999999999995E-5</v>
      </c>
      <c r="P55">
        <v>7.94277E-3</v>
      </c>
      <c r="Q55">
        <v>1.2834659999999999E-2</v>
      </c>
      <c r="R55">
        <v>3.3914499999999998E-3</v>
      </c>
      <c r="S55">
        <v>3.3790399999999998E-3</v>
      </c>
    </row>
    <row r="56" spans="1:19" x14ac:dyDescent="0.35">
      <c r="A56" t="s">
        <v>167</v>
      </c>
      <c r="B56">
        <v>6.3929999999999998E-4</v>
      </c>
      <c r="C56">
        <v>1.7548999999999999E-4</v>
      </c>
      <c r="D56">
        <v>1.4684E-4</v>
      </c>
      <c r="E56">
        <v>1.6494E-4</v>
      </c>
      <c r="F56">
        <v>1.4090000000000001E-5</v>
      </c>
      <c r="G56">
        <v>2.387E-5</v>
      </c>
      <c r="H56">
        <v>1.2521E-4</v>
      </c>
      <c r="I56">
        <v>9.4840000000000007E-5</v>
      </c>
      <c r="J56">
        <v>4.9740000000000001E-5</v>
      </c>
      <c r="K56">
        <v>1.4285E-4</v>
      </c>
      <c r="L56">
        <v>8.4909999999999998E-5</v>
      </c>
      <c r="M56">
        <v>1.1743000000000001E-4</v>
      </c>
      <c r="N56">
        <v>6.6089999999999999E-5</v>
      </c>
      <c r="O56">
        <v>6.3429999999999994E-5</v>
      </c>
      <c r="P56">
        <v>2.1758200000000002E-3</v>
      </c>
      <c r="Q56">
        <v>3.0780600000000001E-3</v>
      </c>
      <c r="R56">
        <v>5.2545000000000001E-4</v>
      </c>
      <c r="S56">
        <v>5.2023E-4</v>
      </c>
    </row>
    <row r="57" spans="1:19" x14ac:dyDescent="0.35">
      <c r="A57" t="s">
        <v>168</v>
      </c>
      <c r="B57">
        <v>1.6336000000000001E-4</v>
      </c>
      <c r="C57">
        <v>1.5545000000000001E-4</v>
      </c>
      <c r="D57">
        <v>6.9667000000000004E-4</v>
      </c>
      <c r="E57">
        <v>1.8438999999999999E-4</v>
      </c>
      <c r="F57">
        <v>4.6480000000000002E-5</v>
      </c>
      <c r="G57">
        <v>5.4923999999999999E-4</v>
      </c>
      <c r="H57">
        <v>7.4085000000000004E-4</v>
      </c>
      <c r="I57">
        <v>4.5169999999999997E-4</v>
      </c>
      <c r="J57">
        <v>2.5417000000000001E-4</v>
      </c>
      <c r="K57">
        <v>1.14579E-3</v>
      </c>
      <c r="L57">
        <v>1.1203400000000001E-3</v>
      </c>
      <c r="M57">
        <v>2.1609300000000001E-3</v>
      </c>
      <c r="N57">
        <v>1.0224100000000001E-3</v>
      </c>
      <c r="O57">
        <v>1.4311E-4</v>
      </c>
      <c r="P57">
        <v>2.2049050000000001E-2</v>
      </c>
      <c r="Q57">
        <v>2.7895909999999999E-2</v>
      </c>
      <c r="R57">
        <v>8.8199200000000002E-3</v>
      </c>
      <c r="S57">
        <v>8.8050899999999998E-3</v>
      </c>
    </row>
    <row r="58" spans="1:19" x14ac:dyDescent="0.35">
      <c r="A58" t="s">
        <v>169</v>
      </c>
      <c r="B58">
        <v>2.0440000000000001E-5</v>
      </c>
      <c r="C58">
        <v>6.3500000000000002E-6</v>
      </c>
      <c r="D58">
        <v>4.5510000000000003E-5</v>
      </c>
      <c r="E58">
        <v>8.9220000000000003E-5</v>
      </c>
      <c r="F58">
        <v>4.0099999999999997E-6</v>
      </c>
      <c r="G58">
        <v>4.6260000000000001E-5</v>
      </c>
      <c r="H58">
        <v>1.2690999999999999E-4</v>
      </c>
      <c r="I58">
        <v>2.0165999999999999E-4</v>
      </c>
      <c r="J58">
        <v>1.226E-5</v>
      </c>
      <c r="K58">
        <v>2.0269E-4</v>
      </c>
      <c r="L58">
        <v>2.1296999999999999E-4</v>
      </c>
      <c r="M58">
        <v>7.6617999999999999E-4</v>
      </c>
      <c r="N58">
        <v>2.7785E-4</v>
      </c>
      <c r="O58">
        <v>2.3519999999999998E-5</v>
      </c>
      <c r="P58">
        <v>1.84954E-3</v>
      </c>
      <c r="Q58">
        <v>1.6263899999999999E-3</v>
      </c>
      <c r="R58">
        <v>6.0959000000000002E-4</v>
      </c>
      <c r="S58">
        <v>6.0302999999999995E-4</v>
      </c>
    </row>
    <row r="59" spans="1:19" x14ac:dyDescent="0.35">
      <c r="A59" t="s">
        <v>89</v>
      </c>
      <c r="B59">
        <v>2.0449999999999999E-5</v>
      </c>
      <c r="C59">
        <v>5.6719999999999999E-5</v>
      </c>
      <c r="D59">
        <v>4.9549999999999998E-5</v>
      </c>
      <c r="E59">
        <v>1.2279999999999999E-5</v>
      </c>
      <c r="F59">
        <v>9.7999999999999993E-7</v>
      </c>
      <c r="G59">
        <v>5.4500000000000003E-6</v>
      </c>
      <c r="H59">
        <v>1.8199999999999999E-5</v>
      </c>
      <c r="I59">
        <v>3.4839999999999998E-5</v>
      </c>
      <c r="J59">
        <v>1.172E-5</v>
      </c>
      <c r="K59">
        <v>2.2949999999999999E-5</v>
      </c>
      <c r="L59">
        <v>2.3090000000000001E-5</v>
      </c>
      <c r="M59">
        <v>6.6000000000000005E-5</v>
      </c>
      <c r="N59">
        <v>3.7929999999999998E-5</v>
      </c>
      <c r="O59">
        <v>1.5379999999999998E-5</v>
      </c>
      <c r="P59">
        <v>1.57361E-3</v>
      </c>
      <c r="Q59">
        <v>7.6765000000000004E-4</v>
      </c>
      <c r="R59">
        <v>2.5659000000000001E-4</v>
      </c>
      <c r="S59">
        <v>2.5450000000000001E-4</v>
      </c>
    </row>
    <row r="60" spans="1:19" x14ac:dyDescent="0.35">
      <c r="A60" t="s">
        <v>170</v>
      </c>
      <c r="B60">
        <v>1.6101799999999999E-3</v>
      </c>
      <c r="C60">
        <v>6.6164300000000004E-3</v>
      </c>
      <c r="D60">
        <v>7.9336000000000001E-4</v>
      </c>
      <c r="E60">
        <v>5.5575999999999998E-4</v>
      </c>
      <c r="F60">
        <v>8.4629999999999994E-5</v>
      </c>
      <c r="G60">
        <v>1.9597000000000001E-4</v>
      </c>
      <c r="H60">
        <v>6.2098000000000003E-4</v>
      </c>
      <c r="I60">
        <v>4.4843999999999998E-4</v>
      </c>
      <c r="J60">
        <v>3.7601000000000003E-4</v>
      </c>
      <c r="K60">
        <v>7.8753999999999998E-4</v>
      </c>
      <c r="L60">
        <v>4.7674000000000002E-4</v>
      </c>
      <c r="M60">
        <v>1.05963E-3</v>
      </c>
      <c r="N60">
        <v>2.7690000000000001E-4</v>
      </c>
      <c r="O60">
        <v>1.5908E-4</v>
      </c>
      <c r="P60">
        <v>1.3160099999999999E-2</v>
      </c>
      <c r="Q60">
        <v>1.745242E-2</v>
      </c>
      <c r="R60">
        <v>4.6596099999999998E-3</v>
      </c>
      <c r="S60">
        <v>4.6358199999999997E-3</v>
      </c>
    </row>
    <row r="61" spans="1:19" x14ac:dyDescent="0.35">
      <c r="A61" t="s">
        <v>90</v>
      </c>
      <c r="B61">
        <v>5.7834E-4</v>
      </c>
      <c r="C61">
        <v>2.2437400000000001E-3</v>
      </c>
      <c r="D61">
        <v>1.2773999999999999E-3</v>
      </c>
      <c r="E61">
        <v>2.4823999999999999E-4</v>
      </c>
      <c r="F61">
        <v>1.1574999999999999E-4</v>
      </c>
      <c r="G61">
        <v>5.7384999999999999E-4</v>
      </c>
      <c r="H61">
        <v>1.2671799999999999E-3</v>
      </c>
      <c r="I61">
        <v>1.9656399999999998E-3</v>
      </c>
      <c r="J61">
        <v>2.0426999999999999E-4</v>
      </c>
      <c r="K61">
        <v>1.4340100000000001E-3</v>
      </c>
      <c r="L61">
        <v>1.10965E-3</v>
      </c>
      <c r="M61">
        <v>3.7853399999999999E-3</v>
      </c>
      <c r="N61">
        <v>1.70633E-3</v>
      </c>
      <c r="O61">
        <v>6.1848000000000003E-4</v>
      </c>
      <c r="P61">
        <v>3.994847E-2</v>
      </c>
      <c r="Q61">
        <v>3.4185050000000002E-2</v>
      </c>
      <c r="R61">
        <v>1.249139E-2</v>
      </c>
      <c r="S61">
        <v>1.239614E-2</v>
      </c>
    </row>
    <row r="68" spans="1:20" x14ac:dyDescent="0.35">
      <c r="S68" t="s">
        <v>335</v>
      </c>
      <c r="T68" t="s">
        <v>335</v>
      </c>
    </row>
    <row r="69" spans="1:20" x14ac:dyDescent="0.35">
      <c r="A69" t="str">
        <f>A1</f>
        <v>isocode</v>
      </c>
      <c r="B69" t="str">
        <f>B1</f>
        <v>Agriculture</v>
      </c>
      <c r="C69" t="str">
        <f t="shared" ref="C69:S69" si="0">C1</f>
        <v>Mining</v>
      </c>
      <c r="D69" t="str">
        <f t="shared" si="0"/>
        <v>Food</v>
      </c>
      <c r="E69" t="str">
        <f t="shared" si="0"/>
        <v>Textiles</v>
      </c>
      <c r="F69" t="str">
        <f t="shared" si="0"/>
        <v>Wood</v>
      </c>
      <c r="G69" t="str">
        <f t="shared" si="0"/>
        <v>Paper &amp; printing</v>
      </c>
      <c r="H69" t="str">
        <f t="shared" si="0"/>
        <v>Refined products</v>
      </c>
      <c r="I69" t="str">
        <f t="shared" si="0"/>
        <v>Chemicals</v>
      </c>
      <c r="J69" t="str">
        <f t="shared" si="0"/>
        <v>Non-metallic minerals</v>
      </c>
      <c r="K69" t="str">
        <f t="shared" si="0"/>
        <v>Metals</v>
      </c>
      <c r="L69" t="str">
        <f t="shared" si="0"/>
        <v>Machines n.e.c</v>
      </c>
      <c r="M69" t="str">
        <f t="shared" si="0"/>
        <v>Computers and electronics</v>
      </c>
      <c r="N69" t="str">
        <f t="shared" si="0"/>
        <v>Transport equipment</v>
      </c>
      <c r="O69" t="str">
        <f t="shared" si="0"/>
        <v>Furniture &amp; other</v>
      </c>
      <c r="P69" t="str">
        <f t="shared" si="0"/>
        <v>Tradable services</v>
      </c>
      <c r="Q69" t="str">
        <f t="shared" si="0"/>
        <v>Nontradable services</v>
      </c>
      <c r="R69" t="str">
        <f t="shared" si="0"/>
        <v>Consumption</v>
      </c>
      <c r="S69" t="str">
        <f t="shared" si="0"/>
        <v>Real Factor Income</v>
      </c>
      <c r="T69" t="s">
        <v>336</v>
      </c>
    </row>
    <row r="70" spans="1:20" x14ac:dyDescent="0.35">
      <c r="A70" t="str">
        <f t="shared" ref="A70:A129" si="1">A2</f>
        <v>AL</v>
      </c>
      <c r="B70">
        <f>100*(LN(B2)-LN(Results_2025_01!B2))</f>
        <v>1.5798116876592161</v>
      </c>
      <c r="C70">
        <f>100*(LN(C2)-LN(Results_2025_01!C2))</f>
        <v>1.110034251251335</v>
      </c>
      <c r="D70">
        <f>100*(LN(D2)-LN(Results_2025_01!D2))</f>
        <v>-8.0677696993980419E-2</v>
      </c>
      <c r="E70">
        <f>100*(LN(E2)-LN(Results_2025_01!E2))</f>
        <v>3.9609138095046958</v>
      </c>
      <c r="F70">
        <f>100*(LN(F2)-LN(Results_2025_01!F2))</f>
        <v>1.8824085245634947</v>
      </c>
      <c r="G70">
        <f>100*(LN(G2)-LN(Results_2025_01!G2))</f>
        <v>9.587728442994603E-2</v>
      </c>
      <c r="H70">
        <f>100*(LN(H2)-LN(Results_2025_01!H2))</f>
        <v>3.4799873751014232</v>
      </c>
      <c r="I70">
        <f>100*(LN(I2)-LN(Results_2025_01!I2))</f>
        <v>-0.87011114527353328</v>
      </c>
      <c r="J70">
        <f>100*(LN(J2)-LN(Results_2025_01!J2))</f>
        <v>2.8987536873252395</v>
      </c>
      <c r="K70">
        <f>100*(LN(K2)-LN(Results_2025_01!K2))</f>
        <v>1.516616747141164</v>
      </c>
      <c r="L70">
        <f>100*(LN(L2)-LN(Results_2025_01!L2))</f>
        <v>-2.1172279926055637</v>
      </c>
      <c r="M70">
        <f>100*(LN(M2)-LN(Results_2025_01!M2))</f>
        <v>-1.3064656146424269</v>
      </c>
      <c r="N70">
        <f>100*(LN(N2)-LN(Results_2025_01!N2))</f>
        <v>-3.5670128692627756</v>
      </c>
      <c r="O70">
        <f>100*(LN(O2)-LN(Results_2025_01!O2))</f>
        <v>0.14357504261042209</v>
      </c>
      <c r="P70">
        <f>100*(LN(P2)-LN(Results_2025_01!P2))</f>
        <v>1.3415075882328154E-2</v>
      </c>
      <c r="Q70">
        <f>100*(LN(Q2)-LN(Results_2025_01!Q2))</f>
        <v>0.15273456531961216</v>
      </c>
      <c r="R70">
        <f>100*(LN(R2)-LN(Results_2025_01!R2))</f>
        <v>0.78511401595005026</v>
      </c>
      <c r="S70">
        <f>100*(Results_2025_01!S2/Results_2025_01!R2)*(LN(S2)-LN(Results_2025_01!S2))</f>
        <v>0.11544584906742697</v>
      </c>
      <c r="T70">
        <f t="shared" ref="T70:T128" si="2">R70-S70</f>
        <v>0.66966816688262332</v>
      </c>
    </row>
    <row r="71" spans="1:20" x14ac:dyDescent="0.35">
      <c r="A71" t="str">
        <f t="shared" si="1"/>
        <v>AK</v>
      </c>
      <c r="B71">
        <f>100*(LN(B3)-LN(Results_2025_01!B3))</f>
        <v>-1.9293202934678177</v>
      </c>
      <c r="C71">
        <f>100*(LN(C3)-LN(Results_2025_01!C3))</f>
        <v>0.2015678174068114</v>
      </c>
      <c r="D71">
        <f>100*(LN(D3)-LN(Results_2025_01!D3))</f>
        <v>0.26075634070803488</v>
      </c>
      <c r="E71">
        <f>100*(LN(E3)-LN(Results_2025_01!E3))</f>
        <v>0</v>
      </c>
      <c r="F71">
        <f>100*(LN(F3)-LN(Results_2025_01!F3))</f>
        <v>0</v>
      </c>
      <c r="G71">
        <f>100*(LN(G3)-LN(Results_2025_01!G3))</f>
        <v>0</v>
      </c>
      <c r="H71">
        <f>100*(LN(H3)-LN(Results_2025_01!H3))</f>
        <v>3.8614836127779384</v>
      </c>
      <c r="I71">
        <f>100*(LN(I3)-LN(Results_2025_01!I3))</f>
        <v>0</v>
      </c>
      <c r="J71">
        <f>100*(LN(J3)-LN(Results_2025_01!J3))</f>
        <v>0</v>
      </c>
      <c r="K71">
        <f>100*(LN(K3)-LN(Results_2025_01!K3))</f>
        <v>0</v>
      </c>
      <c r="L71">
        <f>100*(LN(L3)-LN(Results_2025_01!L3))</f>
        <v>0</v>
      </c>
      <c r="M71">
        <f>100*(LN(M3)-LN(Results_2025_01!M3))</f>
        <v>-5.4067221270274857</v>
      </c>
      <c r="N71">
        <f>100*(LN(N3)-LN(Results_2025_01!N3))</f>
        <v>-11.778303565638382</v>
      </c>
      <c r="O71">
        <f>100*(LN(O3)-LN(Results_2025_01!O3))</f>
        <v>0</v>
      </c>
      <c r="P71">
        <f>100*(LN(P3)-LN(Results_2025_01!P3))</f>
        <v>-2.9113494310095689E-2</v>
      </c>
      <c r="Q71">
        <f>100*(LN(Q3)-LN(Results_2025_01!Q3))</f>
        <v>0</v>
      </c>
      <c r="R71">
        <f>100*(LN(R3)-LN(Results_2025_01!R3))</f>
        <v>0.36408969989203399</v>
      </c>
      <c r="S71">
        <f>100*(Results_2025_01!S3/Results_2025_01!R3)*(LN(S3)-LN(Results_2025_01!S3))</f>
        <v>1.919569809774168E-2</v>
      </c>
      <c r="T71">
        <f t="shared" si="2"/>
        <v>0.3448940017942923</v>
      </c>
    </row>
    <row r="72" spans="1:20" x14ac:dyDescent="0.35">
      <c r="A72" t="str">
        <f t="shared" si="1"/>
        <v>AZ</v>
      </c>
      <c r="B72">
        <f>100*(LN(B4)-LN(Results_2025_01!B4))</f>
        <v>0</v>
      </c>
      <c r="C72">
        <f>100*(LN(C4)-LN(Results_2025_01!C4))</f>
        <v>-0.2522069432709273</v>
      </c>
      <c r="D72">
        <f>100*(LN(D4)-LN(Results_2025_01!D4))</f>
        <v>0.11730206623621342</v>
      </c>
      <c r="E72">
        <f>100*(LN(E4)-LN(Results_2025_01!E4))</f>
        <v>1.7094433359298833</v>
      </c>
      <c r="F72">
        <f>100*(LN(F4)-LN(Results_2025_01!F4))</f>
        <v>1.1049836186584727</v>
      </c>
      <c r="G72">
        <f>100*(LN(G4)-LN(Results_2025_01!G4))</f>
        <v>-1.3037994338130687</v>
      </c>
      <c r="H72">
        <f>100*(LN(H4)-LN(Results_2025_01!H4))</f>
        <v>1.4117881545786304</v>
      </c>
      <c r="I72">
        <f>100*(LN(I4)-LN(Results_2025_01!I4))</f>
        <v>-1.0135221894042701</v>
      </c>
      <c r="J72">
        <f>100*(LN(J4)-LN(Results_2025_01!J4))</f>
        <v>2.9754261081793132</v>
      </c>
      <c r="K72">
        <f>100*(LN(K4)-LN(Results_2025_01!K4))</f>
        <v>2.3122417420854191</v>
      </c>
      <c r="L72">
        <f>100*(LN(L4)-LN(Results_2025_01!L4))</f>
        <v>-5.5907631938294955</v>
      </c>
      <c r="M72">
        <f>100*(LN(M4)-LN(Results_2025_01!M4))</f>
        <v>-0.99675117895134946</v>
      </c>
      <c r="N72">
        <f>100*(LN(N4)-LN(Results_2025_01!N4))</f>
        <v>-1.6892293564506389</v>
      </c>
      <c r="O72">
        <f>100*(LN(O4)-LN(Results_2025_01!O4))</f>
        <v>-0.32310205814454207</v>
      </c>
      <c r="P72">
        <f>100*(LN(P4)-LN(Results_2025_01!P4))</f>
        <v>-0.12144180699653617</v>
      </c>
      <c r="Q72">
        <f>100*(LN(Q4)-LN(Results_2025_01!Q4))</f>
        <v>-1.416069559700972E-2</v>
      </c>
      <c r="R72">
        <f>100*(LN(R4)-LN(Results_2025_01!R4))</f>
        <v>0.21425924810500874</v>
      </c>
      <c r="S72">
        <f>100*(Results_2025_01!S4/Results_2025_01!R4)*(LN(S4)-LN(Results_2025_01!S4))</f>
        <v>-0.37276807099370596</v>
      </c>
      <c r="T72">
        <f t="shared" si="2"/>
        <v>0.58702731909871475</v>
      </c>
    </row>
    <row r="73" spans="1:20" x14ac:dyDescent="0.35">
      <c r="A73" t="str">
        <f t="shared" si="1"/>
        <v>AR</v>
      </c>
      <c r="B73">
        <f>100*(LN(B5)-LN(Results_2025_01!B5))</f>
        <v>1.7683103856066751</v>
      </c>
      <c r="C73">
        <f>100*(LN(C5)-LN(Results_2025_01!C5))</f>
        <v>0.79936476807453971</v>
      </c>
      <c r="D73">
        <f>100*(LN(D5)-LN(Results_2025_01!D5))</f>
        <v>-0.26378279605498989</v>
      </c>
      <c r="E73">
        <f>100*(LN(E5)-LN(Results_2025_01!E5))</f>
        <v>3.9220713153280684</v>
      </c>
      <c r="F73">
        <f>100*(LN(F5)-LN(Results_2025_01!F5))</f>
        <v>2.3226850609816552</v>
      </c>
      <c r="G73">
        <f>100*(LN(G5)-LN(Results_2025_01!G5))</f>
        <v>0.54242674647184685</v>
      </c>
      <c r="H73">
        <f>100*(LN(H5)-LN(Results_2025_01!H5))</f>
        <v>2.0738070387928076</v>
      </c>
      <c r="I73">
        <f>100*(LN(I5)-LN(Results_2025_01!I5))</f>
        <v>-1.6293639486100631</v>
      </c>
      <c r="J73">
        <f>100*(LN(J5)-LN(Results_2025_01!J5))</f>
        <v>2.8655255760376974</v>
      </c>
      <c r="K73">
        <f>100*(LN(K5)-LN(Results_2025_01!K5))</f>
        <v>2.6189663679870634</v>
      </c>
      <c r="L73">
        <f>100*(LN(L5)-LN(Results_2025_01!L5))</f>
        <v>-0.84034107963795179</v>
      </c>
      <c r="M73">
        <f>100*(LN(M5)-LN(Results_2025_01!M5))</f>
        <v>-0.903097489053728</v>
      </c>
      <c r="N73">
        <f>100*(LN(N5)-LN(Results_2025_01!N5))</f>
        <v>-5.5382145851584852</v>
      </c>
      <c r="O73">
        <f>100*(LN(O5)-LN(Results_2025_01!O5))</f>
        <v>0.5277057100842697</v>
      </c>
      <c r="P73">
        <f>100*(LN(P5)-LN(Results_2025_01!P5))</f>
        <v>5.7301900716488774E-2</v>
      </c>
      <c r="Q73">
        <f>100*(LN(Q5)-LN(Results_2025_01!Q5))</f>
        <v>0.19234795811193806</v>
      </c>
      <c r="R73">
        <f>100*(LN(R5)-LN(Results_2025_01!R5))</f>
        <v>0.92571825158582755</v>
      </c>
      <c r="S73">
        <f>100*(Results_2025_01!S5/Results_2025_01!R5)*(LN(S5)-LN(Results_2025_01!S5))</f>
        <v>0.20903447159721775</v>
      </c>
      <c r="T73">
        <f t="shared" si="2"/>
        <v>0.71668377998860977</v>
      </c>
    </row>
    <row r="74" spans="1:20" x14ac:dyDescent="0.35">
      <c r="A74" t="str">
        <f t="shared" si="1"/>
        <v>CA</v>
      </c>
      <c r="B74">
        <f>100*(LN(B6)-LN(Results_2025_01!B6))</f>
        <v>-1.3726886219714629</v>
      </c>
      <c r="C74">
        <f>100*(LN(C6)-LN(Results_2025_01!C6))</f>
        <v>0.83641802544160981</v>
      </c>
      <c r="D74">
        <f>100*(LN(D6)-LN(Results_2025_01!D6))</f>
        <v>-0.25565402321650055</v>
      </c>
      <c r="E74">
        <f>100*(LN(E6)-LN(Results_2025_01!E6))</f>
        <v>2.0590339034427529</v>
      </c>
      <c r="F74">
        <f>100*(LN(F6)-LN(Results_2025_01!F6))</f>
        <v>1.2739025777429802</v>
      </c>
      <c r="G74">
        <f>100*(LN(G6)-LN(Results_2025_01!G6))</f>
        <v>-1.0760505549010091</v>
      </c>
      <c r="H74">
        <f>100*(LN(H6)-LN(Results_2025_01!H6))</f>
        <v>3.3878629652582148</v>
      </c>
      <c r="I74">
        <f>100*(LN(I6)-LN(Results_2025_01!I6))</f>
        <v>-0.97221980326747115</v>
      </c>
      <c r="J74">
        <f>100*(LN(J6)-LN(Results_2025_01!J6))</f>
        <v>2.0367302824434219</v>
      </c>
      <c r="K74">
        <f>100*(LN(K6)-LN(Results_2025_01!K6))</f>
        <v>1.7151886463221189</v>
      </c>
      <c r="L74">
        <f>100*(LN(L6)-LN(Results_2025_01!L6))</f>
        <v>-3.8430771699523802</v>
      </c>
      <c r="M74">
        <f>100*(LN(M6)-LN(Results_2025_01!M6))</f>
        <v>-1.5772086669153751</v>
      </c>
      <c r="N74">
        <f>100*(LN(N6)-LN(Results_2025_01!N6))</f>
        <v>-2.3920858304871118</v>
      </c>
      <c r="O74">
        <f>100*(LN(O6)-LN(Results_2025_01!O6))</f>
        <v>-1.9517825536620848</v>
      </c>
      <c r="P74">
        <f>100*(LN(P6)-LN(Results_2025_01!P6))</f>
        <v>-0.3944561655011114</v>
      </c>
      <c r="Q74">
        <f>100*(LN(Q6)-LN(Results_2025_01!Q6))</f>
        <v>-0.193809481402063</v>
      </c>
      <c r="R74">
        <f>100*(LN(R6)-LN(Results_2025_01!R6))</f>
        <v>-0.10339480500647369</v>
      </c>
      <c r="S74">
        <f>100*(Results_2025_01!S6/Results_2025_01!R6)*(LN(S6)-LN(Results_2025_01!S6))</f>
        <v>-0.61269792851457694</v>
      </c>
      <c r="T74">
        <f t="shared" si="2"/>
        <v>0.50930312350810325</v>
      </c>
    </row>
    <row r="75" spans="1:20" x14ac:dyDescent="0.35">
      <c r="A75" t="str">
        <f t="shared" si="1"/>
        <v>CO</v>
      </c>
      <c r="B75">
        <f>100*(LN(B7)-LN(Results_2025_01!B7))</f>
        <v>1.0607052895721836</v>
      </c>
      <c r="C75">
        <f>100*(LN(C7)-LN(Results_2025_01!C7))</f>
        <v>3.661438986419796E-2</v>
      </c>
      <c r="D75">
        <f>100*(LN(D7)-LN(Results_2025_01!D7))</f>
        <v>-0.59121793832286329</v>
      </c>
      <c r="E75">
        <f>100*(LN(E7)-LN(Results_2025_01!E7))</f>
        <v>1.503787736454143</v>
      </c>
      <c r="F75">
        <f>100*(LN(F7)-LN(Results_2025_01!F7))</f>
        <v>1.4598799421152719</v>
      </c>
      <c r="G75">
        <f>100*(LN(G7)-LN(Results_2025_01!G7))</f>
        <v>-1.4440684154793715</v>
      </c>
      <c r="H75">
        <f>100*(LN(H7)-LN(Results_2025_01!H7))</f>
        <v>0.82111898303960373</v>
      </c>
      <c r="I75">
        <f>100*(LN(I7)-LN(Results_2025_01!I7))</f>
        <v>-0.69740693360742512</v>
      </c>
      <c r="J75">
        <f>100*(LN(J7)-LN(Results_2025_01!J7))</f>
        <v>2.3226850609816552</v>
      </c>
      <c r="K75">
        <f>100*(LN(K7)-LN(Results_2025_01!K7))</f>
        <v>2.5208392808295343</v>
      </c>
      <c r="L75">
        <f>100*(LN(L7)-LN(Results_2025_01!L7))</f>
        <v>-1.5267472130787496</v>
      </c>
      <c r="M75">
        <f>100*(LN(M7)-LN(Results_2025_01!M7))</f>
        <v>-0.83354245790143722</v>
      </c>
      <c r="N75">
        <f>100*(LN(N7)-LN(Results_2025_01!N7))</f>
        <v>-1.1263192278711642</v>
      </c>
      <c r="O75">
        <f>100*(LN(O7)-LN(Results_2025_01!O7))</f>
        <v>-8.4638176868168102E-2</v>
      </c>
      <c r="P75">
        <f>100*(LN(P7)-LN(Results_2025_01!P7))</f>
        <v>-0.14392669799283553</v>
      </c>
      <c r="Q75">
        <f>100*(LN(Q7)-LN(Results_2025_01!Q7))</f>
        <v>0</v>
      </c>
      <c r="R75">
        <f>100*(LN(R7)-LN(Results_2025_01!R7))</f>
        <v>0.24799827762773674</v>
      </c>
      <c r="S75">
        <f>100*(Results_2025_01!S7/Results_2025_01!R7)*(LN(S7)-LN(Results_2025_01!S7))</f>
        <v>-0.28237373586724962</v>
      </c>
      <c r="T75">
        <f t="shared" si="2"/>
        <v>0.53037201349498631</v>
      </c>
    </row>
    <row r="76" spans="1:20" x14ac:dyDescent="0.35">
      <c r="A76" t="str">
        <f t="shared" si="1"/>
        <v>CT</v>
      </c>
      <c r="B76">
        <f>100*(LN(B8)-LN(Results_2025_01!B8))</f>
        <v>1.4388737452099676</v>
      </c>
      <c r="C76">
        <f>100*(LN(C8)-LN(Results_2025_01!C8))</f>
        <v>0</v>
      </c>
      <c r="D76">
        <f>100*(LN(D8)-LN(Results_2025_01!D8))</f>
        <v>-0.9036206063937513</v>
      </c>
      <c r="E76">
        <f>100*(LN(E8)-LN(Results_2025_01!E8))</f>
        <v>2.5190248828558026</v>
      </c>
      <c r="F76">
        <f>100*(LN(F8)-LN(Results_2025_01!F8))</f>
        <v>0</v>
      </c>
      <c r="G76">
        <f>100*(LN(G8)-LN(Results_2025_01!G8))</f>
        <v>-1.8553407895748109</v>
      </c>
      <c r="H76">
        <f>100*(LN(H8)-LN(Results_2025_01!H8))</f>
        <v>2.835522575512428</v>
      </c>
      <c r="I76">
        <f>100*(LN(I8)-LN(Results_2025_01!I8))</f>
        <v>-0.59720435235046665</v>
      </c>
      <c r="J76">
        <f>100*(LN(J8)-LN(Results_2025_01!J8))</f>
        <v>2.2989518224697747</v>
      </c>
      <c r="K76">
        <f>100*(LN(K8)-LN(Results_2025_01!K8))</f>
        <v>2.1345527620223237</v>
      </c>
      <c r="L76">
        <f>100*(LN(L8)-LN(Results_2025_01!L8))</f>
        <v>-2.2419818115695378</v>
      </c>
      <c r="M76">
        <f>100*(LN(M8)-LN(Results_2025_01!M8))</f>
        <v>-1.3259862788338239</v>
      </c>
      <c r="N76">
        <f>100*(LN(N8)-LN(Results_2025_01!N8))</f>
        <v>-2.49050099390562</v>
      </c>
      <c r="O76">
        <f>100*(LN(O8)-LN(Results_2025_01!O8))</f>
        <v>-0.15337426319490532</v>
      </c>
      <c r="P76">
        <f>100*(LN(P8)-LN(Results_2025_01!P8))</f>
        <v>-0.24169196055385811</v>
      </c>
      <c r="Q76">
        <f>100*(LN(Q8)-LN(Results_2025_01!Q8))</f>
        <v>-0.15540018667339339</v>
      </c>
      <c r="R76">
        <f>100*(LN(R8)-LN(Results_2025_01!R8))</f>
        <v>-0.13883381841264253</v>
      </c>
      <c r="S76">
        <f>100*(Results_2025_01!S8/Results_2025_01!R8)*(LN(S8)-LN(Results_2025_01!S8))</f>
        <v>-0.57144684038951954</v>
      </c>
      <c r="T76">
        <f t="shared" si="2"/>
        <v>0.43261302197687701</v>
      </c>
    </row>
    <row r="77" spans="1:20" x14ac:dyDescent="0.35">
      <c r="A77" t="str">
        <f t="shared" si="1"/>
        <v>DE</v>
      </c>
      <c r="B77">
        <f>100*(LN(B9)-LN(Results_2025_01!B9))</f>
        <v>-1.6129381929882669</v>
      </c>
      <c r="C77">
        <f>100*(LN(C9)-LN(Results_2025_01!C9))</f>
        <v>0</v>
      </c>
      <c r="D77">
        <f>100*(LN(D9)-LN(Results_2025_01!D9))</f>
        <v>-2.1978906718775448</v>
      </c>
      <c r="E77">
        <f>100*(LN(E9)-LN(Results_2025_01!E9))</f>
        <v>2.1978906718775448</v>
      </c>
      <c r="F77">
        <f>100*(LN(F9)-LN(Results_2025_01!F9))</f>
        <v>0</v>
      </c>
      <c r="G77">
        <f>100*(LN(G9)-LN(Results_2025_01!G9))</f>
        <v>-0.56980211146377968</v>
      </c>
      <c r="H77">
        <f>100*(LN(H9)-LN(Results_2025_01!H9))</f>
        <v>4.1019019444544114</v>
      </c>
      <c r="I77">
        <f>100*(LN(I9)-LN(Results_2025_01!I9))</f>
        <v>-4.0614719154190126</v>
      </c>
      <c r="J77">
        <f>100*(LN(J9)-LN(Results_2025_01!J9))</f>
        <v>3.9220713153280684</v>
      </c>
      <c r="K77">
        <f>100*(LN(K9)-LN(Results_2025_01!K9))</f>
        <v>2.2728251077555939</v>
      </c>
      <c r="L77">
        <f>100*(LN(L9)-LN(Results_2025_01!L9))</f>
        <v>-7.4107972153722557</v>
      </c>
      <c r="M77">
        <f>100*(LN(M9)-LN(Results_2025_01!M9))</f>
        <v>-1.5135424065102043</v>
      </c>
      <c r="N77">
        <f>100*(LN(N9)-LN(Results_2025_01!N9))</f>
        <v>-5.7158413839948352</v>
      </c>
      <c r="O77">
        <f>100*(LN(O9)-LN(Results_2025_01!O9))</f>
        <v>-0.74906717291582936</v>
      </c>
      <c r="P77">
        <f>100*(LN(P9)-LN(Results_2025_01!P9))</f>
        <v>-0.11885468714130099</v>
      </c>
      <c r="Q77">
        <f>100*(LN(Q9)-LN(Results_2025_01!Q9))</f>
        <v>-0.10338384156725056</v>
      </c>
      <c r="R77">
        <f>100*(LN(R9)-LN(Results_2025_01!R9))</f>
        <v>-0.15029525105045849</v>
      </c>
      <c r="S77">
        <f>100*(Results_2025_01!S9/Results_2025_01!R9)*(LN(S9)-LN(Results_2025_01!S9))</f>
        <v>-0.58096204515845562</v>
      </c>
      <c r="T77">
        <f t="shared" si="2"/>
        <v>0.43066679410799713</v>
      </c>
    </row>
    <row r="78" spans="1:20" x14ac:dyDescent="0.35">
      <c r="A78" t="str">
        <f t="shared" si="1"/>
        <v>FL</v>
      </c>
      <c r="B78">
        <f>100*(LN(B10)-LN(Results_2025_01!B10))</f>
        <v>-0.2575661436795329</v>
      </c>
      <c r="C78">
        <f>100*(LN(C10)-LN(Results_2025_01!C10))</f>
        <v>0.13504390978713587</v>
      </c>
      <c r="D78">
        <f>100*(LN(D10)-LN(Results_2025_01!D10))</f>
        <v>-1.7766964814645902</v>
      </c>
      <c r="E78">
        <f>100*(LN(E10)-LN(Results_2025_01!E10))</f>
        <v>2.1799228342585408</v>
      </c>
      <c r="F78">
        <f>100*(LN(F10)-LN(Results_2025_01!F10))</f>
        <v>0.39604012160978641</v>
      </c>
      <c r="G78">
        <f>100*(LN(G10)-LN(Results_2025_01!G10))</f>
        <v>-0.73407069705950789</v>
      </c>
      <c r="H78">
        <f>100*(LN(H10)-LN(Results_2025_01!H10))</f>
        <v>2.6559273072354728</v>
      </c>
      <c r="I78">
        <f>100*(LN(I10)-LN(Results_2025_01!I10))</f>
        <v>-3.5000332140036505</v>
      </c>
      <c r="J78">
        <f>100*(LN(J10)-LN(Results_2025_01!J10))</f>
        <v>2.5590622063187851</v>
      </c>
      <c r="K78">
        <f>100*(LN(K10)-LN(Results_2025_01!K10))</f>
        <v>0.11883542693791327</v>
      </c>
      <c r="L78">
        <f>100*(LN(L10)-LN(Results_2025_01!L10))</f>
        <v>-7.785212629371685</v>
      </c>
      <c r="M78">
        <f>100*(LN(M10)-LN(Results_2025_01!M10))</f>
        <v>-4.5737832458458527</v>
      </c>
      <c r="N78">
        <f>100*(LN(N10)-LN(Results_2025_01!N10))</f>
        <v>-6.4848646740925275</v>
      </c>
      <c r="O78">
        <f>100*(LN(O10)-LN(Results_2025_01!O10))</f>
        <v>-1.6824256130110626</v>
      </c>
      <c r="P78">
        <f>100*(LN(P10)-LN(Results_2025_01!P10))</f>
        <v>-0.34573647634941196</v>
      </c>
      <c r="Q78">
        <f>100*(LN(Q10)-LN(Results_2025_01!Q10))</f>
        <v>-0.15770674112234317</v>
      </c>
      <c r="R78">
        <f>100*(LN(R10)-LN(Results_2025_01!R10))</f>
        <v>-7.7042955256256818E-2</v>
      </c>
      <c r="S78">
        <f>100*(Results_2025_01!S10/Results_2025_01!R10)*(LN(S10)-LN(Results_2025_01!S10))</f>
        <v>-0.79605503015932744</v>
      </c>
      <c r="T78">
        <f t="shared" si="2"/>
        <v>0.71901207490307062</v>
      </c>
    </row>
    <row r="79" spans="1:20" x14ac:dyDescent="0.35">
      <c r="A79" t="str">
        <f t="shared" si="1"/>
        <v>GA</v>
      </c>
      <c r="B79">
        <f>100*(LN(B11)-LN(Results_2025_01!B11))</f>
        <v>0.88389486672042494</v>
      </c>
      <c r="C79">
        <f>100*(LN(C11)-LN(Results_2025_01!C11))</f>
        <v>-0.27137058715958062</v>
      </c>
      <c r="D79">
        <f>100*(LN(D11)-LN(Results_2025_01!D11))</f>
        <v>-0.84305959582255952</v>
      </c>
      <c r="E79">
        <f>100*(LN(E11)-LN(Results_2025_01!E11))</f>
        <v>3.2636929313023089</v>
      </c>
      <c r="F79">
        <f>100*(LN(F11)-LN(Results_2025_01!F11))</f>
        <v>0.63291350516472278</v>
      </c>
      <c r="G79">
        <f>100*(LN(G11)-LN(Results_2025_01!G11))</f>
        <v>-0.4161254379205559</v>
      </c>
      <c r="H79">
        <f>100*(LN(H11)-LN(Results_2025_01!H11))</f>
        <v>1.54244703256321</v>
      </c>
      <c r="I79">
        <f>100*(LN(I11)-LN(Results_2025_01!I11))</f>
        <v>-1.9146975036957059</v>
      </c>
      <c r="J79">
        <f>100*(LN(J11)-LN(Results_2025_01!J11))</f>
        <v>1.6916473666700682</v>
      </c>
      <c r="K79">
        <f>100*(LN(K11)-LN(Results_2025_01!K11))</f>
        <v>1.5815674822880155</v>
      </c>
      <c r="L79">
        <f>100*(LN(L11)-LN(Results_2025_01!L11))</f>
        <v>-4.539506573722818</v>
      </c>
      <c r="M79">
        <f>100*(LN(M11)-LN(Results_2025_01!M11))</f>
        <v>-2.6941975955422137</v>
      </c>
      <c r="N79">
        <f>100*(LN(N11)-LN(Results_2025_01!N11))</f>
        <v>-4.913987566101774</v>
      </c>
      <c r="O79">
        <f>100*(LN(O11)-LN(Results_2025_01!O11))</f>
        <v>-1.5461881474157835</v>
      </c>
      <c r="P79">
        <f>100*(LN(P11)-LN(Results_2025_01!P11))</f>
        <v>-0.35993759104284706</v>
      </c>
      <c r="Q79">
        <f>100*(LN(Q11)-LN(Results_2025_01!Q11))</f>
        <v>-0.11157743743375192</v>
      </c>
      <c r="R79">
        <f>100*(LN(R11)-LN(Results_2025_01!R11))</f>
        <v>8.7176926238541341E-2</v>
      </c>
      <c r="S79">
        <f>100*(Results_2025_01!S11/Results_2025_01!R11)*(LN(S11)-LN(Results_2025_01!S11))</f>
        <v>-0.59288189910548905</v>
      </c>
      <c r="T79">
        <f t="shared" si="2"/>
        <v>0.68005882534403039</v>
      </c>
    </row>
    <row r="80" spans="1:20" x14ac:dyDescent="0.35">
      <c r="A80" t="str">
        <f t="shared" si="1"/>
        <v>HI</v>
      </c>
      <c r="B80">
        <f>100*(LN(B12)-LN(Results_2025_01!B12))</f>
        <v>0</v>
      </c>
      <c r="C80">
        <f>100*(LN(C12)-LN(Results_2025_01!C12))</f>
        <v>2.5317807984288621</v>
      </c>
      <c r="D80">
        <f>100*(LN(D12)-LN(Results_2025_01!D12))</f>
        <v>0</v>
      </c>
      <c r="E80">
        <f>100*(LN(E12)-LN(Results_2025_01!E12))</f>
        <v>6.8992871486951657</v>
      </c>
      <c r="F80">
        <f>100*(LN(F12)-LN(Results_2025_01!F12))</f>
        <v>0</v>
      </c>
      <c r="G80">
        <f>100*(LN(G12)-LN(Results_2025_01!G12))</f>
        <v>0</v>
      </c>
      <c r="H80">
        <f>100*(LN(H12)-LN(Results_2025_01!H12))</f>
        <v>2.0619287202736203</v>
      </c>
      <c r="I80">
        <f>100*(LN(I12)-LN(Results_2025_01!I12))</f>
        <v>0</v>
      </c>
      <c r="J80">
        <f>100*(LN(J12)-LN(Results_2025_01!J12))</f>
        <v>2.4692612590371255</v>
      </c>
      <c r="K80">
        <f>100*(LN(K12)-LN(Results_2025_01!K12))</f>
        <v>0</v>
      </c>
      <c r="L80">
        <f>100*(LN(L12)-LN(Results_2025_01!L12))</f>
        <v>0</v>
      </c>
      <c r="M80">
        <f>100*(LN(M12)-LN(Results_2025_01!M12))</f>
        <v>-5.4067221270274857</v>
      </c>
      <c r="N80">
        <f>100*(LN(N12)-LN(Results_2025_01!N12))</f>
        <v>-8.7011376989631017</v>
      </c>
      <c r="O80">
        <f>100*(LN(O12)-LN(Results_2025_01!O12))</f>
        <v>0</v>
      </c>
      <c r="P80">
        <f>100*(LN(P12)-LN(Results_2025_01!P12))</f>
        <v>-0.15358421769597896</v>
      </c>
      <c r="Q80">
        <f>100*(LN(Q12)-LN(Results_2025_01!Q12))</f>
        <v>-6.5235329161694722E-2</v>
      </c>
      <c r="R80">
        <f>100*(LN(R12)-LN(Results_2025_01!R12))</f>
        <v>0.15089281092546258</v>
      </c>
      <c r="S80">
        <f>100*(Results_2025_01!S12/Results_2025_01!R12)*(LN(S12)-LN(Results_2025_01!S12))</f>
        <v>-0.40349916577404876</v>
      </c>
      <c r="T80">
        <f t="shared" si="2"/>
        <v>0.55439197669951135</v>
      </c>
    </row>
    <row r="81" spans="1:20" x14ac:dyDescent="0.35">
      <c r="A81" t="str">
        <f t="shared" si="1"/>
        <v>ID</v>
      </c>
      <c r="B81">
        <f>100*(LN(B13)-LN(Results_2025_01!B13))</f>
        <v>1.0865735298777324</v>
      </c>
      <c r="C81">
        <f>100*(LN(C13)-LN(Results_2025_01!C13))</f>
        <v>-0.27359798188744122</v>
      </c>
      <c r="D81">
        <f>100*(LN(D13)-LN(Results_2025_01!D13))</f>
        <v>-0.32206147000426455</v>
      </c>
      <c r="E81">
        <f>100*(LN(E13)-LN(Results_2025_01!E13))</f>
        <v>6.8992871486951657</v>
      </c>
      <c r="F81">
        <f>100*(LN(F13)-LN(Results_2025_01!F13))</f>
        <v>0.54200674693394291</v>
      </c>
      <c r="G81">
        <f>100*(LN(G13)-LN(Results_2025_01!G13))</f>
        <v>-0.6968669316092857</v>
      </c>
      <c r="H81">
        <f>100*(LN(H13)-LN(Results_2025_01!H13))</f>
        <v>0</v>
      </c>
      <c r="I81">
        <f>100*(LN(I13)-LN(Results_2025_01!I13))</f>
        <v>-1.5698909543104378</v>
      </c>
      <c r="J81">
        <f>100*(LN(J13)-LN(Results_2025_01!J13))</f>
        <v>3.0771658666752799</v>
      </c>
      <c r="K81">
        <f>100*(LN(K13)-LN(Results_2025_01!K13))</f>
        <v>2.1174997136458984</v>
      </c>
      <c r="L81">
        <f>100*(LN(L13)-LN(Results_2025_01!L13))</f>
        <v>-1.8127384592556695</v>
      </c>
      <c r="M81">
        <f>100*(LN(M13)-LN(Results_2025_01!M13))</f>
        <v>-2.0630336499170454</v>
      </c>
      <c r="N81">
        <f>100*(LN(N13)-LN(Results_2025_01!N13))</f>
        <v>-5.9541393691015188</v>
      </c>
      <c r="O81">
        <f>100*(LN(O13)-LN(Results_2025_01!O13))</f>
        <v>0</v>
      </c>
      <c r="P81">
        <f>100*(LN(P13)-LN(Results_2025_01!P13))</f>
        <v>2.6425897533322029E-2</v>
      </c>
      <c r="Q81">
        <f>100*(LN(Q13)-LN(Results_2025_01!Q13))</f>
        <v>0.10043042451020057</v>
      </c>
      <c r="R81">
        <f>100*(LN(R13)-LN(Results_2025_01!R13))</f>
        <v>0.76726719116599895</v>
      </c>
      <c r="S81">
        <f>100*(Results_2025_01!S13/Results_2025_01!R13)*(LN(S13)-LN(Results_2025_01!S13))</f>
        <v>2.1392656508839581E-2</v>
      </c>
      <c r="T81">
        <f t="shared" si="2"/>
        <v>0.74587453465715936</v>
      </c>
    </row>
    <row r="82" spans="1:20" x14ac:dyDescent="0.35">
      <c r="A82" t="str">
        <f t="shared" si="1"/>
        <v>IL</v>
      </c>
      <c r="B82">
        <f>100*(LN(B14)-LN(Results_2025_01!B14))</f>
        <v>0.38510959020978675</v>
      </c>
      <c r="C82">
        <f>100*(LN(C14)-LN(Results_2025_01!C14))</f>
        <v>-0.97996329888037081</v>
      </c>
      <c r="D82">
        <f>100*(LN(D14)-LN(Results_2025_01!D14))</f>
        <v>-1.2084739215072915</v>
      </c>
      <c r="E82">
        <f>100*(LN(E14)-LN(Results_2025_01!E14))</f>
        <v>2.6971116774792137</v>
      </c>
      <c r="F82">
        <f>100*(LN(F14)-LN(Results_2025_01!F14))</f>
        <v>1.0929070532190721</v>
      </c>
      <c r="G82">
        <f>100*(LN(G14)-LN(Results_2025_01!G14))</f>
        <v>-1.6933612529440367</v>
      </c>
      <c r="H82">
        <f>100*(LN(H14)-LN(Results_2025_01!H14))</f>
        <v>-1.905334309510387</v>
      </c>
      <c r="I82">
        <f>100*(LN(I14)-LN(Results_2025_01!I14))</f>
        <v>-1.092426275127778</v>
      </c>
      <c r="J82">
        <f>100*(LN(J14)-LN(Results_2025_01!J14))</f>
        <v>1.6393809775676615</v>
      </c>
      <c r="K82">
        <f>100*(LN(K14)-LN(Results_2025_01!K14))</f>
        <v>1.9859625215771004</v>
      </c>
      <c r="L82">
        <f>100*(LN(L14)-LN(Results_2025_01!L14))</f>
        <v>-2.2861192156174326</v>
      </c>
      <c r="M82">
        <f>100*(LN(M14)-LN(Results_2025_01!M14))</f>
        <v>-2.8295000345494259</v>
      </c>
      <c r="N82">
        <f>100*(LN(N14)-LN(Results_2025_01!N14))</f>
        <v>-4.1225953321950115</v>
      </c>
      <c r="O82">
        <f>100*(LN(O14)-LN(Results_2025_01!O14))</f>
        <v>-1.0914160180677257</v>
      </c>
      <c r="P82">
        <f>100*(LN(P14)-LN(Results_2025_01!P14))</f>
        <v>-0.30901819109567796</v>
      </c>
      <c r="Q82">
        <f>100*(LN(Q14)-LN(Results_2025_01!Q14))</f>
        <v>-9.7300698197511082E-2</v>
      </c>
      <c r="R82">
        <f>100*(LN(R14)-LN(Results_2025_01!R14))</f>
        <v>5.7251909960776004E-2</v>
      </c>
      <c r="S82">
        <f>100*(Results_2025_01!S14/Results_2025_01!R14)*(LN(S14)-LN(Results_2025_01!S14))</f>
        <v>-0.50140062561810483</v>
      </c>
      <c r="T82">
        <f t="shared" si="2"/>
        <v>0.55865253557888084</v>
      </c>
    </row>
    <row r="83" spans="1:20" x14ac:dyDescent="0.35">
      <c r="A83" t="str">
        <f t="shared" si="1"/>
        <v>IN</v>
      </c>
      <c r="B83">
        <f>100*(LN(B15)-LN(Results_2025_01!B15))</f>
        <v>1.3206354813611654</v>
      </c>
      <c r="C83">
        <f>100*(LN(C15)-LN(Results_2025_01!C15))</f>
        <v>0.82645098498943526</v>
      </c>
      <c r="D83">
        <f>100*(LN(D15)-LN(Results_2025_01!D15))</f>
        <v>-0.48212226774531075</v>
      </c>
      <c r="E83">
        <f>100*(LN(E15)-LN(Results_2025_01!E15))</f>
        <v>2.960046977629105</v>
      </c>
      <c r="F83">
        <f>100*(LN(F15)-LN(Results_2025_01!F15))</f>
        <v>1.1131840368843626</v>
      </c>
      <c r="G83">
        <f>100*(LN(G15)-LN(Results_2025_01!G15))</f>
        <v>-1.1589533694666088</v>
      </c>
      <c r="H83">
        <f>100*(LN(H15)-LN(Results_2025_01!H15))</f>
        <v>1.5619365158938692</v>
      </c>
      <c r="I83">
        <f>100*(LN(I15)-LN(Results_2025_01!I15))</f>
        <v>-1.2065170486820875</v>
      </c>
      <c r="J83">
        <f>100*(LN(J15)-LN(Results_2025_01!J15))</f>
        <v>2.0814374895271825</v>
      </c>
      <c r="K83">
        <f>100*(LN(K15)-LN(Results_2025_01!K15))</f>
        <v>2.424820452289822</v>
      </c>
      <c r="L83">
        <f>100*(LN(L15)-LN(Results_2025_01!L15))</f>
        <v>-1.6395815715263495</v>
      </c>
      <c r="M83">
        <f>100*(LN(M15)-LN(Results_2025_01!M15))</f>
        <v>-1.7962874226761016</v>
      </c>
      <c r="N83">
        <f>100*(LN(N15)-LN(Results_2025_01!N15))</f>
        <v>-1.8345313325683676</v>
      </c>
      <c r="O83">
        <f>100*(LN(O15)-LN(Results_2025_01!O15))</f>
        <v>-0.434932584441583</v>
      </c>
      <c r="P83">
        <f>100*(LN(P15)-LN(Results_2025_01!P15))</f>
        <v>1.9747058201335932E-2</v>
      </c>
      <c r="Q83">
        <f>100*(LN(Q15)-LN(Results_2025_01!Q15))</f>
        <v>0.15940098274302983</v>
      </c>
      <c r="R83">
        <f>100*(LN(R15)-LN(Results_2025_01!R15))</f>
        <v>0.75725708584766238</v>
      </c>
      <c r="S83">
        <f>100*(Results_2025_01!S15/Results_2025_01!R15)*(LN(S15)-LN(Results_2025_01!S15))</f>
        <v>0.14082383241474408</v>
      </c>
      <c r="T83">
        <f t="shared" si="2"/>
        <v>0.61643325343291833</v>
      </c>
    </row>
    <row r="84" spans="1:20" x14ac:dyDescent="0.35">
      <c r="A84" t="str">
        <f t="shared" si="1"/>
        <v>IA</v>
      </c>
      <c r="B84">
        <f>100*(LN(B16)-LN(Results_2025_01!B16))</f>
        <v>1.1285119233175323</v>
      </c>
      <c r="C84">
        <f>100*(LN(C16)-LN(Results_2025_01!C16))</f>
        <v>0.59701669865042106</v>
      </c>
      <c r="D84">
        <f>100*(LN(D16)-LN(Results_2025_01!D16))</f>
        <v>-0.63171404012614119</v>
      </c>
      <c r="E84">
        <f>100*(LN(E16)-LN(Results_2025_01!E16))</f>
        <v>4.1385216162854732</v>
      </c>
      <c r="F84">
        <f>100*(LN(F16)-LN(Results_2025_01!F16))</f>
        <v>1.9121041446778619</v>
      </c>
      <c r="G84">
        <f>100*(LN(G16)-LN(Results_2025_01!G16))</f>
        <v>-1.889820022022981</v>
      </c>
      <c r="H84">
        <f>100*(LN(H16)-LN(Results_2025_01!H16))</f>
        <v>0.68493418455748412</v>
      </c>
      <c r="I84">
        <f>100*(LN(I16)-LN(Results_2025_01!I16))</f>
        <v>-1.01196815766329</v>
      </c>
      <c r="J84">
        <f>100*(LN(J16)-LN(Results_2025_01!J16))</f>
        <v>3.2347833865518538</v>
      </c>
      <c r="K84">
        <f>100*(LN(K16)-LN(Results_2025_01!K16))</f>
        <v>2.5249796966477334</v>
      </c>
      <c r="L84">
        <f>100*(LN(L16)-LN(Results_2025_01!L16))</f>
        <v>-0.22912605212379589</v>
      </c>
      <c r="M84">
        <f>100*(LN(M16)-LN(Results_2025_01!M16))</f>
        <v>-0.4003645020347335</v>
      </c>
      <c r="N84">
        <f>100*(LN(N16)-LN(Results_2025_01!N16))</f>
        <v>-0.93799541298160705</v>
      </c>
      <c r="O84">
        <f>100*(LN(O16)-LN(Results_2025_01!O16))</f>
        <v>-0.11104942840276522</v>
      </c>
      <c r="P84">
        <f>100*(LN(P16)-LN(Results_2025_01!P16))</f>
        <v>3.454728694221032E-2</v>
      </c>
      <c r="Q84">
        <f>100*(LN(Q16)-LN(Results_2025_01!Q16))</f>
        <v>0.20096535994245102</v>
      </c>
      <c r="R84">
        <f>100*(LN(R16)-LN(Results_2025_01!R16))</f>
        <v>0.910966032081717</v>
      </c>
      <c r="S84">
        <f>100*(Results_2025_01!S16/Results_2025_01!R16)*(LN(S16)-LN(Results_2025_01!S16))</f>
        <v>0.29919465028257619</v>
      </c>
      <c r="T84">
        <f t="shared" si="2"/>
        <v>0.61177138179914081</v>
      </c>
    </row>
    <row r="85" spans="1:20" x14ac:dyDescent="0.35">
      <c r="A85" t="str">
        <f t="shared" si="1"/>
        <v>KS</v>
      </c>
      <c r="B85">
        <f>100*(LN(B17)-LN(Results_2025_01!B17))</f>
        <v>1.48082298724308</v>
      </c>
      <c r="C85">
        <f>100*(LN(C17)-LN(Results_2025_01!C17))</f>
        <v>0.44280515157328892</v>
      </c>
      <c r="D85">
        <f>100*(LN(D17)-LN(Results_2025_01!D17))</f>
        <v>-0.58807974882526537</v>
      </c>
      <c r="E85">
        <f>100*(LN(E17)-LN(Results_2025_01!E17))</f>
        <v>3.0213778596495544</v>
      </c>
      <c r="F85">
        <f>100*(LN(F17)-LN(Results_2025_01!F17))</f>
        <v>2.2989518224699523</v>
      </c>
      <c r="G85">
        <f>100*(LN(G17)-LN(Results_2025_01!G17))</f>
        <v>8.6393093926417919E-2</v>
      </c>
      <c r="H85">
        <f>100*(LN(H17)-LN(Results_2025_01!H17))</f>
        <v>1.2252910165997832</v>
      </c>
      <c r="I85">
        <f>100*(LN(I17)-LN(Results_2025_01!I17))</f>
        <v>-1.5102768185757398</v>
      </c>
      <c r="J85">
        <f>100*(LN(J17)-LN(Results_2025_01!J17))</f>
        <v>2.7398974188114877</v>
      </c>
      <c r="K85">
        <f>100*(LN(K17)-LN(Results_2025_01!K17))</f>
        <v>2.8057952795156993</v>
      </c>
      <c r="L85">
        <f>100*(LN(L17)-LN(Results_2025_01!L17))</f>
        <v>-1.0719857632198071</v>
      </c>
      <c r="M85">
        <f>100*(LN(M17)-LN(Results_2025_01!M17))</f>
        <v>-0.7653849551449099</v>
      </c>
      <c r="N85">
        <f>100*(LN(N17)-LN(Results_2025_01!N17))</f>
        <v>-2.2516229450555869</v>
      </c>
      <c r="O85">
        <f>100*(LN(O17)-LN(Results_2025_01!O17))</f>
        <v>0</v>
      </c>
      <c r="P85">
        <f>100*(LN(P17)-LN(Results_2025_01!P17))</f>
        <v>1.9288883233414822E-2</v>
      </c>
      <c r="Q85">
        <f>100*(LN(Q17)-LN(Results_2025_01!Q17))</f>
        <v>0.1543805787127539</v>
      </c>
      <c r="R85">
        <f>100*(LN(R17)-LN(Results_2025_01!R17))</f>
        <v>0.6902608972190194</v>
      </c>
      <c r="S85">
        <f>100*(Results_2025_01!S17/Results_2025_01!R17)*(LN(S17)-LN(Results_2025_01!S17))</f>
        <v>6.462627531082292E-2</v>
      </c>
      <c r="T85">
        <f t="shared" si="2"/>
        <v>0.62563462190819652</v>
      </c>
    </row>
    <row r="86" spans="1:20" x14ac:dyDescent="0.35">
      <c r="A86" t="str">
        <f t="shared" si="1"/>
        <v>KY</v>
      </c>
      <c r="B86">
        <f>100*(LN(B18)-LN(Results_2025_01!B18))</f>
        <v>0.86083745366014597</v>
      </c>
      <c r="C86">
        <f>100*(LN(C18)-LN(Results_2025_01!C18))</f>
        <v>0.63416780112834914</v>
      </c>
      <c r="D86">
        <f>100*(LN(D18)-LN(Results_2025_01!D18))</f>
        <v>-0.61696853804598106</v>
      </c>
      <c r="E86">
        <f>100*(LN(E18)-LN(Results_2025_01!E18))</f>
        <v>2.0202707317519497</v>
      </c>
      <c r="F86">
        <f>100*(LN(F18)-LN(Results_2025_01!F18))</f>
        <v>1.4545711002378781</v>
      </c>
      <c r="G86">
        <f>100*(LN(G18)-LN(Results_2025_01!G18))</f>
        <v>-0.3226850170097606</v>
      </c>
      <c r="H86">
        <f>100*(LN(H18)-LN(Results_2025_01!H18))</f>
        <v>0.85960414697971999</v>
      </c>
      <c r="I86">
        <f>100*(LN(I18)-LN(Results_2025_01!I18))</f>
        <v>-2.9517836263783792</v>
      </c>
      <c r="J86">
        <f>100*(LN(J18)-LN(Results_2025_01!J18))</f>
        <v>2.695580998852698</v>
      </c>
      <c r="K86">
        <f>100*(LN(K18)-LN(Results_2025_01!K18))</f>
        <v>1.7806618649464312</v>
      </c>
      <c r="L86">
        <f>100*(LN(L18)-LN(Results_2025_01!L18))</f>
        <v>-2.6336562413682429</v>
      </c>
      <c r="M86">
        <f>100*(LN(M18)-LN(Results_2025_01!M18))</f>
        <v>-2.9737546606810383</v>
      </c>
      <c r="N86">
        <f>100*(LN(N18)-LN(Results_2025_01!N18))</f>
        <v>-3.8578455198658546</v>
      </c>
      <c r="O86">
        <f>100*(LN(O18)-LN(Results_2025_01!O18))</f>
        <v>-2.283949196982249</v>
      </c>
      <c r="P86">
        <f>100*(LN(P18)-LN(Results_2025_01!P18))</f>
        <v>-6.0549182922287059E-2</v>
      </c>
      <c r="Q86">
        <f>100*(LN(Q18)-LN(Results_2025_01!Q18))</f>
        <v>7.3450563729959839E-2</v>
      </c>
      <c r="R86">
        <f>100*(LN(R18)-LN(Results_2025_01!R18))</f>
        <v>0.56809610792800669</v>
      </c>
      <c r="S86">
        <f>100*(Results_2025_01!S18/Results_2025_01!R18)*(LN(S18)-LN(Results_2025_01!S18))</f>
        <v>-0.13867515168621128</v>
      </c>
      <c r="T86">
        <f t="shared" si="2"/>
        <v>0.70677125961421794</v>
      </c>
    </row>
    <row r="87" spans="1:20" x14ac:dyDescent="0.35">
      <c r="A87" t="str">
        <f t="shared" si="1"/>
        <v>LA</v>
      </c>
      <c r="B87">
        <f>100*(LN(B19)-LN(Results_2025_01!B19))</f>
        <v>-8.1720841982443559</v>
      </c>
      <c r="C87">
        <f>100*(LN(C19)-LN(Results_2025_01!C19))</f>
        <v>2.0751266750265174</v>
      </c>
      <c r="D87">
        <f>100*(LN(D19)-LN(Results_2025_01!D19))</f>
        <v>-5.8286329878519894</v>
      </c>
      <c r="E87">
        <f>100*(LN(E19)-LN(Results_2025_01!E19))</f>
        <v>1.8692133012152112</v>
      </c>
      <c r="F87">
        <f>100*(LN(F19)-LN(Results_2025_01!F19))</f>
        <v>0.66889881507972149</v>
      </c>
      <c r="G87">
        <f>100*(LN(G19)-LN(Results_2025_01!G19))</f>
        <v>0.16460909066697837</v>
      </c>
      <c r="H87">
        <f>100*(LN(H19)-LN(Results_2025_01!H19))</f>
        <v>0.37251292954145754</v>
      </c>
      <c r="I87">
        <f>100*(LN(I19)-LN(Results_2025_01!I19))</f>
        <v>-0.66949027932121652</v>
      </c>
      <c r="J87">
        <f>100*(LN(J19)-LN(Results_2025_01!J19))</f>
        <v>2.6278884463840413</v>
      </c>
      <c r="K87">
        <f>100*(LN(K19)-LN(Results_2025_01!K19))</f>
        <v>2.5036078161324582</v>
      </c>
      <c r="L87">
        <f>100*(LN(L19)-LN(Results_2025_01!L19))</f>
        <v>-1.3317862332149488</v>
      </c>
      <c r="M87">
        <f>100*(LN(M19)-LN(Results_2025_01!M19))</f>
        <v>-2.3739987303072141</v>
      </c>
      <c r="N87">
        <f>100*(LN(N19)-LN(Results_2025_01!N19))</f>
        <v>0.26121042279250162</v>
      </c>
      <c r="O87">
        <f>100*(LN(O19)-LN(Results_2025_01!O19))</f>
        <v>0.4158010148662683</v>
      </c>
      <c r="P87">
        <f>100*(LN(P19)-LN(Results_2025_01!P19))</f>
        <v>3.4676869719696413E-2</v>
      </c>
      <c r="Q87">
        <f>100*(LN(Q19)-LN(Results_2025_01!Q19))</f>
        <v>8.8148094496887097E-2</v>
      </c>
      <c r="R87">
        <f>100*(LN(R19)-LN(Results_2025_01!R19))</f>
        <v>0.32372011789814081</v>
      </c>
      <c r="S87">
        <f>100*(Results_2025_01!S19/Results_2025_01!R19)*(LN(S19)-LN(Results_2025_01!S19))</f>
        <v>-0.1573334540787327</v>
      </c>
      <c r="T87">
        <f t="shared" si="2"/>
        <v>0.48105357197687348</v>
      </c>
    </row>
    <row r="88" spans="1:20" x14ac:dyDescent="0.35">
      <c r="A88" t="str">
        <f t="shared" si="1"/>
        <v>ME</v>
      </c>
      <c r="B88">
        <f>100*(LN(B20)-LN(Results_2025_01!B20))</f>
        <v>-0.43573053689556218</v>
      </c>
      <c r="C88">
        <f>100*(LN(C20)-LN(Results_2025_01!C20))</f>
        <v>0</v>
      </c>
      <c r="D88">
        <f>100*(LN(D20)-LN(Results_2025_01!D20))</f>
        <v>-0.8080852053938159</v>
      </c>
      <c r="E88">
        <f>100*(LN(E20)-LN(Results_2025_01!E20))</f>
        <v>3.3336420267591649</v>
      </c>
      <c r="F88">
        <f>100*(LN(F20)-LN(Results_2025_01!F20))</f>
        <v>1.1764841579587682</v>
      </c>
      <c r="G88">
        <f>100*(LN(G20)-LN(Results_2025_01!G20))</f>
        <v>-0.96502558321613918</v>
      </c>
      <c r="H88">
        <f>100*(LN(H20)-LN(Results_2025_01!H20))</f>
        <v>1.2578782206860595</v>
      </c>
      <c r="I88">
        <f>100*(LN(I20)-LN(Results_2025_01!I20))</f>
        <v>-0.43478329361033019</v>
      </c>
      <c r="J88">
        <f>100*(LN(J20)-LN(Results_2025_01!J20))</f>
        <v>4.0005334613699262</v>
      </c>
      <c r="K88">
        <f>100*(LN(K20)-LN(Results_2025_01!K20))</f>
        <v>3.325722175648238</v>
      </c>
      <c r="L88">
        <f>100*(LN(L20)-LN(Results_2025_01!L20))</f>
        <v>0</v>
      </c>
      <c r="M88">
        <f>100*(LN(M20)-LN(Results_2025_01!M20))</f>
        <v>-2.7814688182877134</v>
      </c>
      <c r="N88">
        <f>100*(LN(N20)-LN(Results_2025_01!N20))</f>
        <v>-1.3942905969011932</v>
      </c>
      <c r="O88">
        <f>100*(LN(O20)-LN(Results_2025_01!O20))</f>
        <v>0.88889474172457739</v>
      </c>
      <c r="P88">
        <f>100*(LN(P20)-LN(Results_2025_01!P20))</f>
        <v>1.9485580731881669E-2</v>
      </c>
      <c r="Q88">
        <f>100*(LN(Q20)-LN(Results_2025_01!Q20))</f>
        <v>-3.4325335867180229E-2</v>
      </c>
      <c r="R88">
        <f>100*(LN(R20)-LN(Results_2025_01!R20))</f>
        <v>0.64171343206336218</v>
      </c>
      <c r="S88">
        <f>100*(Results_2025_01!S20/Results_2025_01!R20)*(LN(S20)-LN(Results_2025_01!S20))</f>
        <v>-0.11928923865876426</v>
      </c>
      <c r="T88">
        <f t="shared" si="2"/>
        <v>0.76100267072212646</v>
      </c>
    </row>
    <row r="89" spans="1:20" x14ac:dyDescent="0.35">
      <c r="A89" t="str">
        <f t="shared" si="1"/>
        <v>MD</v>
      </c>
      <c r="B89">
        <f>100*(LN(B21)-LN(Results_2025_01!B21))</f>
        <v>0.76336248550710195</v>
      </c>
      <c r="C89">
        <f>100*(LN(C21)-LN(Results_2025_01!C21))</f>
        <v>-0.90498355199191138</v>
      </c>
      <c r="D89">
        <f>100*(LN(D21)-LN(Results_2025_01!D21))</f>
        <v>-1.2799096918842068</v>
      </c>
      <c r="E89">
        <f>100*(LN(E21)-LN(Results_2025_01!E21))</f>
        <v>2.7779564107076382</v>
      </c>
      <c r="F89">
        <f>100*(LN(F21)-LN(Results_2025_01!F21))</f>
        <v>1.7094433359298833</v>
      </c>
      <c r="G89">
        <f>100*(LN(G21)-LN(Results_2025_01!G21))</f>
        <v>-1.5314234973041962</v>
      </c>
      <c r="H89">
        <f>100*(LN(H21)-LN(Results_2025_01!H21))</f>
        <v>3.1441525834818407</v>
      </c>
      <c r="I89">
        <f>100*(LN(I21)-LN(Results_2025_01!I21))</f>
        <v>-0.94213348283904708</v>
      </c>
      <c r="J89">
        <f>100*(LN(J21)-LN(Results_2025_01!J21))</f>
        <v>2.4692612590371255</v>
      </c>
      <c r="K89">
        <f>100*(LN(K21)-LN(Results_2025_01!K21))</f>
        <v>-0.29368596733085894</v>
      </c>
      <c r="L89">
        <f>100*(LN(L21)-LN(Results_2025_01!L21))</f>
        <v>-4.0546094394349197</v>
      </c>
      <c r="M89">
        <f>100*(LN(M21)-LN(Results_2025_01!M21))</f>
        <v>-0.83507792174195572</v>
      </c>
      <c r="N89">
        <f>100*(LN(N21)-LN(Results_2025_01!N21))</f>
        <v>-8.7273397166681477</v>
      </c>
      <c r="O89">
        <f>100*(LN(O21)-LN(Results_2025_01!O21))</f>
        <v>-1.0582109330536937</v>
      </c>
      <c r="P89">
        <f>100*(LN(P21)-LN(Results_2025_01!P21))</f>
        <v>-0.22962409161051411</v>
      </c>
      <c r="Q89">
        <f>100*(LN(Q21)-LN(Results_2025_01!Q21))</f>
        <v>-0.1718161384040684</v>
      </c>
      <c r="R89">
        <f>100*(LN(R21)-LN(Results_2025_01!R21))</f>
        <v>-0.12706251369163368</v>
      </c>
      <c r="S89">
        <f>100*(Results_2025_01!S21/Results_2025_01!R21)*(LN(S21)-LN(Results_2025_01!S21))</f>
        <v>-0.65519514044420768</v>
      </c>
      <c r="T89">
        <f t="shared" si="2"/>
        <v>0.528132626752574</v>
      </c>
    </row>
    <row r="90" spans="1:20" x14ac:dyDescent="0.35">
      <c r="A90" t="str">
        <f t="shared" si="1"/>
        <v>MA</v>
      </c>
      <c r="B90">
        <f>100*(LN(B22)-LN(Results_2025_01!B22))</f>
        <v>-1.5151805020602538</v>
      </c>
      <c r="C90">
        <f>100*(LN(C22)-LN(Results_2025_01!C22))</f>
        <v>1.2903404835908461</v>
      </c>
      <c r="D90">
        <f>100*(LN(D22)-LN(Results_2025_01!D22))</f>
        <v>-1.9871064197383603</v>
      </c>
      <c r="E90">
        <f>100*(LN(E22)-LN(Results_2025_01!E22))</f>
        <v>2.7274417919658234</v>
      </c>
      <c r="F90">
        <f>100*(LN(F22)-LN(Results_2025_01!F22))</f>
        <v>0</v>
      </c>
      <c r="G90">
        <f>100*(LN(G22)-LN(Results_2025_01!G22))</f>
        <v>-0.85041100062994701</v>
      </c>
      <c r="H90">
        <f>100*(LN(H22)-LN(Results_2025_01!H22))</f>
        <v>2.4268127272437212</v>
      </c>
      <c r="I90">
        <f>100*(LN(I22)-LN(Results_2025_01!I22))</f>
        <v>-1.029489672686168</v>
      </c>
      <c r="J90">
        <f>100*(LN(J22)-LN(Results_2025_01!J22))</f>
        <v>2.0408871631207859</v>
      </c>
      <c r="K90">
        <f>100*(LN(K22)-LN(Results_2025_01!K22))</f>
        <v>1.951617446686349</v>
      </c>
      <c r="L90">
        <f>100*(LN(L22)-LN(Results_2025_01!L22))</f>
        <v>-3.3677662723665236</v>
      </c>
      <c r="M90">
        <f>100*(LN(M22)-LN(Results_2025_01!M22))</f>
        <v>-1.1389080768765325</v>
      </c>
      <c r="N90">
        <f>100*(LN(N22)-LN(Results_2025_01!N22))</f>
        <v>-1.2156030989650901</v>
      </c>
      <c r="O90">
        <f>100*(LN(O22)-LN(Results_2025_01!O22))</f>
        <v>-1.8972901136470099</v>
      </c>
      <c r="P90">
        <f>100*(LN(P22)-LN(Results_2025_01!P22))</f>
        <v>-0.34078078853756466</v>
      </c>
      <c r="Q90">
        <f>100*(LN(Q22)-LN(Results_2025_01!Q22))</f>
        <v>-0.2157621725861425</v>
      </c>
      <c r="R90">
        <f>100*(LN(R22)-LN(Results_2025_01!R22))</f>
        <v>-0.1661921945267153</v>
      </c>
      <c r="S90">
        <f>100*(Results_2025_01!S22/Results_2025_01!R22)*(LN(S22)-LN(Results_2025_01!S22))</f>
        <v>-0.61164241758059401</v>
      </c>
      <c r="T90">
        <f t="shared" si="2"/>
        <v>0.44545022305387871</v>
      </c>
    </row>
    <row r="91" spans="1:20" x14ac:dyDescent="0.35">
      <c r="A91" t="str">
        <f t="shared" si="1"/>
        <v>MI</v>
      </c>
      <c r="B91">
        <f>100*(LN(B23)-LN(Results_2025_01!B23))</f>
        <v>0.68728792877621459</v>
      </c>
      <c r="C91">
        <f>100*(LN(C23)-LN(Results_2025_01!C23))</f>
        <v>-3.0493610562640328</v>
      </c>
      <c r="D91">
        <f>100*(LN(D23)-LN(Results_2025_01!D23))</f>
        <v>-1.0197233160591068</v>
      </c>
      <c r="E91">
        <f>100*(LN(E23)-LN(Results_2025_01!E23))</f>
        <v>3.021377859649732</v>
      </c>
      <c r="F91">
        <f>100*(LN(F23)-LN(Results_2025_01!F23))</f>
        <v>0.32840752011900065</v>
      </c>
      <c r="G91">
        <f>100*(LN(G23)-LN(Results_2025_01!G23))</f>
        <v>-1.9387966735976647</v>
      </c>
      <c r="H91">
        <f>100*(LN(H23)-LN(Results_2025_01!H23))</f>
        <v>-0.97108637293903399</v>
      </c>
      <c r="I91">
        <f>100*(LN(I23)-LN(Results_2025_01!I23))</f>
        <v>-1.8437880639879722</v>
      </c>
      <c r="J91">
        <f>100*(LN(J23)-LN(Results_2025_01!J23))</f>
        <v>0.96308930609616539</v>
      </c>
      <c r="K91">
        <f>100*(LN(K23)-LN(Results_2025_01!K23))</f>
        <v>1.3279170086253345</v>
      </c>
      <c r="L91">
        <f>100*(LN(L23)-LN(Results_2025_01!L23))</f>
        <v>-2.024935973726194</v>
      </c>
      <c r="M91">
        <f>100*(LN(M23)-LN(Results_2025_01!M23))</f>
        <v>-3.4980630771888954</v>
      </c>
      <c r="N91">
        <f>100*(LN(N23)-LN(Results_2025_01!N23))</f>
        <v>-2.7092302137478264</v>
      </c>
      <c r="O91">
        <f>100*(LN(O23)-LN(Results_2025_01!O23))</f>
        <v>-0.42643987864572352</v>
      </c>
      <c r="P91">
        <f>100*(LN(P23)-LN(Results_2025_01!P23))</f>
        <v>-0.13932739740338818</v>
      </c>
      <c r="Q91">
        <f>100*(LN(Q23)-LN(Results_2025_01!Q23))</f>
        <v>-5.0727947113227145E-2</v>
      </c>
      <c r="R91">
        <f>100*(LN(R23)-LN(Results_2025_01!R23))</f>
        <v>0.15023743170292647</v>
      </c>
      <c r="S91">
        <f>100*(Results_2025_01!S23/Results_2025_01!R23)*(LN(S23)-LN(Results_2025_01!S23))</f>
        <v>-0.44067545191705426</v>
      </c>
      <c r="T91">
        <f t="shared" si="2"/>
        <v>0.59091288361998073</v>
      </c>
    </row>
    <row r="92" spans="1:20" x14ac:dyDescent="0.35">
      <c r="A92" t="str">
        <f t="shared" si="1"/>
        <v>MN</v>
      </c>
      <c r="B92">
        <f>100*(LN(B24)-LN(Results_2025_01!B24))</f>
        <v>0.97561749453642932</v>
      </c>
      <c r="C92">
        <f>100*(LN(C24)-LN(Results_2025_01!C24))</f>
        <v>-0.76403545339633894</v>
      </c>
      <c r="D92">
        <f>100*(LN(D24)-LN(Results_2025_01!D24))</f>
        <v>-1.0318540226840867</v>
      </c>
      <c r="E92">
        <f>100*(LN(E24)-LN(Results_2025_01!E24))</f>
        <v>2.5135973271542156</v>
      </c>
      <c r="F92">
        <f>100*(LN(F24)-LN(Results_2025_01!F24))</f>
        <v>1.0050335853502901</v>
      </c>
      <c r="G92">
        <f>100*(LN(G24)-LN(Results_2025_01!G24))</f>
        <v>-0.60944830587601473</v>
      </c>
      <c r="H92">
        <f>100*(LN(H24)-LN(Results_2025_01!H24))</f>
        <v>-0.24573391205144901</v>
      </c>
      <c r="I92">
        <f>100*(LN(I24)-LN(Results_2025_01!I24))</f>
        <v>-1.0128641323179366</v>
      </c>
      <c r="J92">
        <f>100*(LN(J24)-LN(Results_2025_01!J24))</f>
        <v>1.7094433359298833</v>
      </c>
      <c r="K92">
        <f>100*(LN(K24)-LN(Results_2025_01!K24))</f>
        <v>2.8221091634412332</v>
      </c>
      <c r="L92">
        <f>100*(LN(L24)-LN(Results_2025_01!L24))</f>
        <v>-2.2978736727903737</v>
      </c>
      <c r="M92">
        <f>100*(LN(M24)-LN(Results_2025_01!M24))</f>
        <v>-2.1622464013166365</v>
      </c>
      <c r="N92">
        <f>100*(LN(N24)-LN(Results_2025_01!N24))</f>
        <v>-2.4622456024273376</v>
      </c>
      <c r="O92">
        <f>100*(LN(O24)-LN(Results_2025_01!O24))</f>
        <v>-0.6623695125000495</v>
      </c>
      <c r="P92">
        <f>100*(LN(P24)-LN(Results_2025_01!P24))</f>
        <v>-0.14947977332786522</v>
      </c>
      <c r="Q92">
        <f>100*(LN(Q24)-LN(Results_2025_01!Q24))</f>
        <v>1.9296637620769275E-2</v>
      </c>
      <c r="R92">
        <f>100*(LN(R24)-LN(Results_2025_01!R24))</f>
        <v>0.38678262294595811</v>
      </c>
      <c r="S92">
        <f>100*(Results_2025_01!S24/Results_2025_01!R24)*(LN(S24)-LN(Results_2025_01!S24))</f>
        <v>-0.18551352173241145</v>
      </c>
      <c r="T92">
        <f t="shared" si="2"/>
        <v>0.57229614467836953</v>
      </c>
    </row>
    <row r="93" spans="1:20" x14ac:dyDescent="0.35">
      <c r="A93" t="str">
        <f t="shared" si="1"/>
        <v>MS</v>
      </c>
      <c r="B93">
        <f>100*(LN(B25)-LN(Results_2025_01!B25))</f>
        <v>1.3505423199807964</v>
      </c>
      <c r="C93">
        <f>100*(LN(C25)-LN(Results_2025_01!C25))</f>
        <v>1.5793580258140594</v>
      </c>
      <c r="D93">
        <f>100*(LN(D25)-LN(Results_2025_01!D25))</f>
        <v>-0.3531492781471357</v>
      </c>
      <c r="E93">
        <f>100*(LN(E25)-LN(Results_2025_01!E25))</f>
        <v>3.6367644170875124</v>
      </c>
      <c r="F93">
        <f>100*(LN(F25)-LN(Results_2025_01!F25))</f>
        <v>1.5552413007483779</v>
      </c>
      <c r="G93">
        <f>100*(LN(G25)-LN(Results_2025_01!G25))</f>
        <v>0</v>
      </c>
      <c r="H93">
        <f>100*(LN(H25)-LN(Results_2025_01!H25))</f>
        <v>4.7121881436991586</v>
      </c>
      <c r="I93">
        <f>100*(LN(I25)-LN(Results_2025_01!I25))</f>
        <v>-1.678948147655035</v>
      </c>
      <c r="J93">
        <f>100*(LN(J25)-LN(Results_2025_01!J25))</f>
        <v>3.922071315328246</v>
      </c>
      <c r="K93">
        <f>100*(LN(K25)-LN(Results_2025_01!K25))</f>
        <v>2.8220567642252448</v>
      </c>
      <c r="L93">
        <f>100*(LN(L25)-LN(Results_2025_01!L25))</f>
        <v>-0.17406444777847696</v>
      </c>
      <c r="M93">
        <f>100*(LN(M25)-LN(Results_2025_01!M25))</f>
        <v>-1.4742281737202489</v>
      </c>
      <c r="N93">
        <f>100*(LN(N25)-LN(Results_2025_01!N25))</f>
        <v>-1.3942905969013708</v>
      </c>
      <c r="O93">
        <f>100*(LN(O25)-LN(Results_2025_01!O25))</f>
        <v>0.2890175422232133</v>
      </c>
      <c r="P93">
        <f>100*(LN(P25)-LN(Results_2025_01!P25))</f>
        <v>0.17655271266026062</v>
      </c>
      <c r="Q93">
        <f>100*(LN(Q25)-LN(Results_2025_01!Q25))</f>
        <v>0.29348609994297448</v>
      </c>
      <c r="R93">
        <f>100*(LN(R25)-LN(Results_2025_01!R25))</f>
        <v>1.3172115431359543</v>
      </c>
      <c r="S93">
        <f>100*(Results_2025_01!S25/Results_2025_01!R25)*(LN(S25)-LN(Results_2025_01!S25))</f>
        <v>0.59175030694658559</v>
      </c>
      <c r="T93">
        <f t="shared" si="2"/>
        <v>0.72546123618936875</v>
      </c>
    </row>
    <row r="94" spans="1:20" x14ac:dyDescent="0.35">
      <c r="A94" t="str">
        <f t="shared" si="1"/>
        <v>MO</v>
      </c>
      <c r="B94">
        <f>100*(LN(B26)-LN(Results_2025_01!B26))</f>
        <v>1.0810916104215806</v>
      </c>
      <c r="C94">
        <f>100*(LN(C26)-LN(Results_2025_01!C26))</f>
        <v>-0.19102202561196435</v>
      </c>
      <c r="D94">
        <f>100*(LN(D26)-LN(Results_2025_01!D26))</f>
        <v>-0.26974390700242878</v>
      </c>
      <c r="E94">
        <f>100*(LN(E26)-LN(Results_2025_01!E26))</f>
        <v>3.090753746307584</v>
      </c>
      <c r="F94">
        <f>100*(LN(F26)-LN(Results_2025_01!F26))</f>
        <v>1.6807118316380709</v>
      </c>
      <c r="G94">
        <f>100*(LN(G26)-LN(Results_2025_01!G26))</f>
        <v>0.24183808642810334</v>
      </c>
      <c r="H94">
        <f>100*(LN(H26)-LN(Results_2025_01!H26))</f>
        <v>1.4681234894831974</v>
      </c>
      <c r="I94">
        <f>100*(LN(I26)-LN(Results_2025_01!I26))</f>
        <v>-0.51555997091625727</v>
      </c>
      <c r="J94">
        <f>100*(LN(J26)-LN(Results_2025_01!J26))</f>
        <v>2.7028672387919173</v>
      </c>
      <c r="K94">
        <f>100*(LN(K26)-LN(Results_2025_01!K26))</f>
        <v>2.4415861644687453</v>
      </c>
      <c r="L94">
        <f>100*(LN(L26)-LN(Results_2025_01!L26))</f>
        <v>-0.45248945982905298</v>
      </c>
      <c r="M94">
        <f>100*(LN(M26)-LN(Results_2025_01!M26))</f>
        <v>-0.42010984628291226</v>
      </c>
      <c r="N94">
        <f>100*(LN(N26)-LN(Results_2025_01!N26))</f>
        <v>-2.0551728557199667</v>
      </c>
      <c r="O94">
        <f>100*(LN(O26)-LN(Results_2025_01!O26))</f>
        <v>0</v>
      </c>
      <c r="P94">
        <f>100*(LN(P26)-LN(Results_2025_01!P26))</f>
        <v>-0.10193461275305182</v>
      </c>
      <c r="Q94">
        <f>100*(LN(Q26)-LN(Results_2025_01!Q26))</f>
        <v>4.9172962644394858E-2</v>
      </c>
      <c r="R94">
        <f>100*(LN(R26)-LN(Results_2025_01!R26))</f>
        <v>0.41054408024567834</v>
      </c>
      <c r="S94">
        <f>100*(Results_2025_01!S26/Results_2025_01!R26)*(LN(S26)-LN(Results_2025_01!S26))</f>
        <v>-0.22464615559064963</v>
      </c>
      <c r="T94">
        <f t="shared" si="2"/>
        <v>0.63519023583632794</v>
      </c>
    </row>
    <row r="95" spans="1:20" x14ac:dyDescent="0.35">
      <c r="A95" t="str">
        <f t="shared" si="1"/>
        <v>MT</v>
      </c>
      <c r="B95">
        <f>100*(LN(B27)-LN(Results_2025_01!B27))</f>
        <v>1.2422519998557036</v>
      </c>
      <c r="C95">
        <f>100*(LN(C27)-LN(Results_2025_01!C27))</f>
        <v>-0.91768525257123201</v>
      </c>
      <c r="D95">
        <f>100*(LN(D27)-LN(Results_2025_01!D27))</f>
        <v>-0.75472056353831363</v>
      </c>
      <c r="E95">
        <f>100*(LN(E27)-LN(Results_2025_01!E27))</f>
        <v>0</v>
      </c>
      <c r="F95">
        <f>100*(LN(F27)-LN(Results_2025_01!F27))</f>
        <v>2.5642430613336487</v>
      </c>
      <c r="G95">
        <f>100*(LN(G27)-LN(Results_2025_01!G27))</f>
        <v>-1.8349138668195764</v>
      </c>
      <c r="H95">
        <f>100*(LN(H27)-LN(Results_2025_01!H27))</f>
        <v>-0.86154379056164743</v>
      </c>
      <c r="I95">
        <f>100*(LN(I27)-LN(Results_2025_01!I27))</f>
        <v>-3.5718082602079093</v>
      </c>
      <c r="J95">
        <f>100*(LN(J27)-LN(Results_2025_01!J27))</f>
        <v>0</v>
      </c>
      <c r="K95">
        <f>100*(LN(K27)-LN(Results_2025_01!K27))</f>
        <v>5.0430853626890482</v>
      </c>
      <c r="L95">
        <f>100*(LN(L27)-LN(Results_2025_01!L27))</f>
        <v>-4.08219945202557</v>
      </c>
      <c r="M95">
        <f>100*(LN(M27)-LN(Results_2025_01!M27))</f>
        <v>0</v>
      </c>
      <c r="N95">
        <f>100*(LN(N27)-LN(Results_2025_01!N27))</f>
        <v>-8.7011376989629241</v>
      </c>
      <c r="O95">
        <f>100*(LN(O27)-LN(Results_2025_01!O27))</f>
        <v>0</v>
      </c>
      <c r="P95">
        <f>100*(LN(P27)-LN(Results_2025_01!P27))</f>
        <v>0.12081349210948389</v>
      </c>
      <c r="Q95">
        <f>100*(LN(Q27)-LN(Results_2025_01!Q27))</f>
        <v>0.14089470453377828</v>
      </c>
      <c r="R95">
        <f>100*(LN(R27)-LN(Results_2025_01!R27))</f>
        <v>0.97060425121764382</v>
      </c>
      <c r="S95">
        <f>100*(Results_2025_01!S27/Results_2025_01!R27)*(LN(S27)-LN(Results_2025_01!S27))</f>
        <v>0.28645012675628911</v>
      </c>
      <c r="T95">
        <f t="shared" si="2"/>
        <v>0.68415412446135471</v>
      </c>
    </row>
    <row r="96" spans="1:20" x14ac:dyDescent="0.35">
      <c r="A96" t="str">
        <f t="shared" si="1"/>
        <v>NE</v>
      </c>
      <c r="B96">
        <f>100*(LN(B28)-LN(Results_2025_01!B28))</f>
        <v>1.2564414287551173</v>
      </c>
      <c r="C96">
        <f>100*(LN(C28)-LN(Results_2025_01!C28))</f>
        <v>-3.8099846232270806</v>
      </c>
      <c r="D96">
        <f>100*(LN(D28)-LN(Results_2025_01!D28))</f>
        <v>-0.99613441296728666</v>
      </c>
      <c r="E96">
        <f>100*(LN(E28)-LN(Results_2025_01!E28))</f>
        <v>1.6807118316382486</v>
      </c>
      <c r="F96">
        <f>100*(LN(F28)-LN(Results_2025_01!F28))</f>
        <v>2.7398974188113101</v>
      </c>
      <c r="G96">
        <f>100*(LN(G28)-LN(Results_2025_01!G28))</f>
        <v>-1.6667052485212608</v>
      </c>
      <c r="H96">
        <f>100*(LN(H28)-LN(Results_2025_01!H28))</f>
        <v>2.247285585205816</v>
      </c>
      <c r="I96">
        <f>100*(LN(I28)-LN(Results_2025_01!I28))</f>
        <v>0</v>
      </c>
      <c r="J96">
        <f>100*(LN(J28)-LN(Results_2025_01!J28))</f>
        <v>1.8868484304382704</v>
      </c>
      <c r="K96">
        <f>100*(LN(K28)-LN(Results_2025_01!K28))</f>
        <v>2.7822505599297997</v>
      </c>
      <c r="L96">
        <f>100*(LN(L28)-LN(Results_2025_01!L28))</f>
        <v>-1.0422792676093806</v>
      </c>
      <c r="M96">
        <f>100*(LN(M28)-LN(Results_2025_01!M28))</f>
        <v>-0.98361448767132487</v>
      </c>
      <c r="N96">
        <f>100*(LN(N28)-LN(Results_2025_01!N28))</f>
        <v>-0.93197319488034225</v>
      </c>
      <c r="O96">
        <f>100*(LN(O28)-LN(Results_2025_01!O28))</f>
        <v>0.63091691932637417</v>
      </c>
      <c r="P96">
        <f>100*(LN(P28)-LN(Results_2025_01!P28))</f>
        <v>1.9908817681191238E-2</v>
      </c>
      <c r="Q96">
        <f>100*(LN(Q28)-LN(Results_2025_01!Q28))</f>
        <v>0.13621991889909424</v>
      </c>
      <c r="R96">
        <f>100*(LN(R28)-LN(Results_2025_01!R28))</f>
        <v>0.70453291853347366</v>
      </c>
      <c r="S96">
        <f>100*(Results_2025_01!S28/Results_2025_01!R28)*(LN(S28)-LN(Results_2025_01!S28))</f>
        <v>0.12396167334455292</v>
      </c>
      <c r="T96">
        <f t="shared" si="2"/>
        <v>0.58057124518892078</v>
      </c>
    </row>
    <row r="97" spans="1:20" x14ac:dyDescent="0.35">
      <c r="A97" t="str">
        <f t="shared" si="1"/>
        <v>NV</v>
      </c>
      <c r="B97">
        <f>100*(LN(B29)-LN(Results_2025_01!B29))</f>
        <v>-1.6529301951209163</v>
      </c>
      <c r="C97">
        <f>100*(LN(C29)-LN(Results_2025_01!C29))</f>
        <v>-0.4003645020347335</v>
      </c>
      <c r="D97">
        <f>100*(LN(D29)-LN(Results_2025_01!D29))</f>
        <v>-2.1053409197833162</v>
      </c>
      <c r="E97">
        <f>100*(LN(E29)-LN(Results_2025_01!E29))</f>
        <v>2.7398974188113101</v>
      </c>
      <c r="F97">
        <f>100*(LN(F29)-LN(Results_2025_01!F29))</f>
        <v>3.2789822822989478</v>
      </c>
      <c r="G97">
        <f>100*(LN(G29)-LN(Results_2025_01!G29))</f>
        <v>0</v>
      </c>
      <c r="H97">
        <f>100*(LN(H29)-LN(Results_2025_01!H29))</f>
        <v>0.82304991365145241</v>
      </c>
      <c r="I97">
        <f>100*(LN(I29)-LN(Results_2025_01!I29))</f>
        <v>-1.1976191046715101</v>
      </c>
      <c r="J97">
        <f>100*(LN(J29)-LN(Results_2025_01!J29))</f>
        <v>3.1252543504106001</v>
      </c>
      <c r="K97">
        <f>100*(LN(K29)-LN(Results_2025_01!K29))</f>
        <v>-2.4097551579060905</v>
      </c>
      <c r="L97">
        <f>100*(LN(L29)-LN(Results_2025_01!L29))</f>
        <v>-3.5091319811270338</v>
      </c>
      <c r="M97">
        <f>100*(LN(M29)-LN(Results_2025_01!M29))</f>
        <v>-8.620001791875076</v>
      </c>
      <c r="N97">
        <f>100*(LN(N29)-LN(Results_2025_01!N29))</f>
        <v>-3.7740327982845656</v>
      </c>
      <c r="O97">
        <f>100*(LN(O29)-LN(Results_2025_01!O29))</f>
        <v>-0.39514587119260369</v>
      </c>
      <c r="P97">
        <f>100*(LN(P29)-LN(Results_2025_01!P29))</f>
        <v>-0.1568012865368118</v>
      </c>
      <c r="Q97">
        <f>100*(LN(Q29)-LN(Results_2025_01!Q29))</f>
        <v>-0.10096180250780407</v>
      </c>
      <c r="R97">
        <f>100*(LN(R29)-LN(Results_2025_01!R29))</f>
        <v>6.939969544408342E-2</v>
      </c>
      <c r="S97">
        <f>100*(Results_2025_01!S29/Results_2025_01!R29)*(LN(S29)-LN(Results_2025_01!S29))</f>
        <v>-0.52702658585624429</v>
      </c>
      <c r="T97">
        <f t="shared" si="2"/>
        <v>0.59642628130032771</v>
      </c>
    </row>
    <row r="98" spans="1:20" x14ac:dyDescent="0.35">
      <c r="A98" t="str">
        <f t="shared" si="1"/>
        <v>NH</v>
      </c>
      <c r="B98">
        <f>100*(LN(B30)-LN(Results_2025_01!B30))</f>
        <v>-1.9802627296179764</v>
      </c>
      <c r="C98">
        <f>100*(LN(C30)-LN(Results_2025_01!C30))</f>
        <v>0</v>
      </c>
      <c r="D98">
        <f>100*(LN(D30)-LN(Results_2025_01!D30))</f>
        <v>-1.7094433359300609</v>
      </c>
      <c r="E98">
        <f>100*(LN(E30)-LN(Results_2025_01!E30))</f>
        <v>2.247285585205816</v>
      </c>
      <c r="F98">
        <f>100*(LN(F30)-LN(Results_2025_01!F30))</f>
        <v>0</v>
      </c>
      <c r="G98">
        <f>100*(LN(G30)-LN(Results_2025_01!G30))</f>
        <v>-0.75188324140267326</v>
      </c>
      <c r="H98">
        <f>100*(LN(H30)-LN(Results_2025_01!H30))</f>
        <v>2.208291628775072</v>
      </c>
      <c r="I98">
        <f>100*(LN(I30)-LN(Results_2025_01!I30))</f>
        <v>-0.58997221271894773</v>
      </c>
      <c r="J98">
        <f>100*(LN(J30)-LN(Results_2025_01!J30))</f>
        <v>3.9220713153280684</v>
      </c>
      <c r="K98">
        <f>100*(LN(K30)-LN(Results_2025_01!K30))</f>
        <v>3.7559348885439547</v>
      </c>
      <c r="L98">
        <f>100*(LN(L30)-LN(Results_2025_01!L30))</f>
        <v>-1.4925650216675024</v>
      </c>
      <c r="M98">
        <f>100*(LN(M30)-LN(Results_2025_01!M30))</f>
        <v>-1.3118429576019608</v>
      </c>
      <c r="N98">
        <f>100*(LN(N30)-LN(Results_2025_01!N30))</f>
        <v>-1.503787736454143</v>
      </c>
      <c r="O98">
        <f>100*(LN(O30)-LN(Results_2025_01!O30))</f>
        <v>-0.81633106391620913</v>
      </c>
      <c r="P98">
        <f>100*(LN(P30)-LN(Results_2025_01!P30))</f>
        <v>-0.13180442134839154</v>
      </c>
      <c r="Q98">
        <f>100*(LN(Q30)-LN(Results_2025_01!Q30))</f>
        <v>-3.2760033053058635E-2</v>
      </c>
      <c r="R98">
        <f>100*(LN(R30)-LN(Results_2025_01!R30))</f>
        <v>0.55368937182933564</v>
      </c>
      <c r="S98">
        <f>100*(Results_2025_01!S30/Results_2025_01!R30)*(LN(S30)-LN(Results_2025_01!S30))</f>
        <v>-9.91966436156516E-2</v>
      </c>
      <c r="T98">
        <f t="shared" si="2"/>
        <v>0.65288601544498726</v>
      </c>
    </row>
    <row r="99" spans="1:20" x14ac:dyDescent="0.35">
      <c r="A99" t="str">
        <f t="shared" si="1"/>
        <v>NJ</v>
      </c>
      <c r="B99">
        <f>100*(LN(B31)-LN(Results_2025_01!B31))</f>
        <v>-2.6668247082161756</v>
      </c>
      <c r="C99">
        <f>100*(LN(C31)-LN(Results_2025_01!C31))</f>
        <v>0.75472056353831363</v>
      </c>
      <c r="D99">
        <f>100*(LN(D31)-LN(Results_2025_01!D31))</f>
        <v>-3.2253096524724967</v>
      </c>
      <c r="E99">
        <f>100*(LN(E31)-LN(Results_2025_01!E31))</f>
        <v>1.422948910396471</v>
      </c>
      <c r="F99">
        <f>100*(LN(F31)-LN(Results_2025_01!F31))</f>
        <v>0</v>
      </c>
      <c r="G99">
        <f>100*(LN(G31)-LN(Results_2025_01!G31))</f>
        <v>-0.65607098812971998</v>
      </c>
      <c r="H99">
        <f>100*(LN(H31)-LN(Results_2025_01!H31))</f>
        <v>4.5600976136604743</v>
      </c>
      <c r="I99">
        <f>100*(LN(I31)-LN(Results_2025_01!I31))</f>
        <v>-1.6784549792699721</v>
      </c>
      <c r="J99">
        <f>100*(LN(J31)-LN(Results_2025_01!J31))</f>
        <v>1.7756721589259783</v>
      </c>
      <c r="K99">
        <f>100*(LN(K31)-LN(Results_2025_01!K31))</f>
        <v>-2.6684797756189482</v>
      </c>
      <c r="L99">
        <f>100*(LN(L31)-LN(Results_2025_01!L31))</f>
        <v>-4.4297298560641352</v>
      </c>
      <c r="M99">
        <f>100*(LN(M31)-LN(Results_2025_01!M31))</f>
        <v>-2.6957901257793182</v>
      </c>
      <c r="N99">
        <f>100*(LN(N31)-LN(Results_2025_01!N31))</f>
        <v>-4.3362118273757133</v>
      </c>
      <c r="O99">
        <f>100*(LN(O31)-LN(Results_2025_01!O31))</f>
        <v>-1.6966474851804136</v>
      </c>
      <c r="P99">
        <f>100*(LN(P31)-LN(Results_2025_01!P31))</f>
        <v>-0.45790066825714959</v>
      </c>
      <c r="Q99">
        <f>100*(LN(Q31)-LN(Results_2025_01!Q31))</f>
        <v>-0.25890755535487031</v>
      </c>
      <c r="R99">
        <f>100*(LN(R31)-LN(Results_2025_01!R31))</f>
        <v>-0.34903097631522328</v>
      </c>
      <c r="S99">
        <f>100*(Results_2025_01!S31/Results_2025_01!R31)*(LN(S31)-LN(Results_2025_01!S31))</f>
        <v>-0.91058479350649835</v>
      </c>
      <c r="T99">
        <f t="shared" si="2"/>
        <v>0.56155381719127506</v>
      </c>
    </row>
    <row r="100" spans="1:20" x14ac:dyDescent="0.35">
      <c r="A100" t="str">
        <f t="shared" si="1"/>
        <v>NM</v>
      </c>
      <c r="B100">
        <f>100*(LN(B32)-LN(Results_2025_01!B32))</f>
        <v>1.456336418789661</v>
      </c>
      <c r="C100">
        <f>100*(LN(C32)-LN(Results_2025_01!C32))</f>
        <v>0.39822383763929992</v>
      </c>
      <c r="D100">
        <f>100*(LN(D32)-LN(Results_2025_01!D32))</f>
        <v>0</v>
      </c>
      <c r="E100">
        <f>100*(LN(E32)-LN(Results_2025_01!E32))</f>
        <v>5.7158413839950128</v>
      </c>
      <c r="F100">
        <f>100*(LN(F32)-LN(Results_2025_01!F32))</f>
        <v>0</v>
      </c>
      <c r="G100">
        <f>100*(LN(G32)-LN(Results_2025_01!G32))</f>
        <v>0</v>
      </c>
      <c r="H100">
        <f>100*(LN(H32)-LN(Results_2025_01!H32))</f>
        <v>0.40187595949170429</v>
      </c>
      <c r="I100">
        <f>100*(LN(I32)-LN(Results_2025_01!I32))</f>
        <v>0</v>
      </c>
      <c r="J100">
        <f>100*(LN(J32)-LN(Results_2025_01!J32))</f>
        <v>3.1748698314579826</v>
      </c>
      <c r="K100">
        <f>100*(LN(K32)-LN(Results_2025_01!K32))</f>
        <v>1.7192400540373853</v>
      </c>
      <c r="L100">
        <f>100*(LN(L32)-LN(Results_2025_01!L32))</f>
        <v>-1.0471299867294448</v>
      </c>
      <c r="M100">
        <f>100*(LN(M32)-LN(Results_2025_01!M32))</f>
        <v>-1.4296521539113982</v>
      </c>
      <c r="N100">
        <f>100*(LN(N32)-LN(Results_2025_01!N32))</f>
        <v>-0.49627893421284597</v>
      </c>
      <c r="O100">
        <f>100*(LN(O32)-LN(Results_2025_01!O32))</f>
        <v>1.3245226750020933</v>
      </c>
      <c r="P100">
        <f>100*(LN(P32)-LN(Results_2025_01!P32))</f>
        <v>8.8222325969056214E-2</v>
      </c>
      <c r="Q100">
        <f>100*(LN(Q32)-LN(Results_2025_01!Q32))</f>
        <v>0.11906430878489971</v>
      </c>
      <c r="R100">
        <f>100*(LN(R32)-LN(Results_2025_01!R32))</f>
        <v>0.60195817583856837</v>
      </c>
      <c r="S100">
        <f>100*(Results_2025_01!S32/Results_2025_01!R32)*(LN(S32)-LN(Results_2025_01!S32))</f>
        <v>7.5443175172656612E-2</v>
      </c>
      <c r="T100">
        <f t="shared" si="2"/>
        <v>0.52651500066591173</v>
      </c>
    </row>
    <row r="101" spans="1:20" x14ac:dyDescent="0.35">
      <c r="A101" t="str">
        <f t="shared" si="1"/>
        <v>NY</v>
      </c>
      <c r="B101">
        <f>100*(LN(B33)-LN(Results_2025_01!B33))</f>
        <v>-0.14803851704332516</v>
      </c>
      <c r="C101">
        <f>100*(LN(C33)-LN(Results_2025_01!C33))</f>
        <v>-1.049878409821936</v>
      </c>
      <c r="D101">
        <f>100*(LN(D33)-LN(Results_2025_01!D33))</f>
        <v>-1.9765509712732054</v>
      </c>
      <c r="E101">
        <f>100*(LN(E33)-LN(Results_2025_01!E33))</f>
        <v>2.560405869134641</v>
      </c>
      <c r="F101">
        <f>100*(LN(F33)-LN(Results_2025_01!F33))</f>
        <v>0</v>
      </c>
      <c r="G101">
        <f>100*(LN(G33)-LN(Results_2025_01!G33))</f>
        <v>-1.2313958974818462</v>
      </c>
      <c r="H101">
        <f>100*(LN(H33)-LN(Results_2025_01!H33))</f>
        <v>1.301793531832196</v>
      </c>
      <c r="I101">
        <f>100*(LN(I33)-LN(Results_2025_01!I33))</f>
        <v>-1.3696518373777167</v>
      </c>
      <c r="J101">
        <f>100*(LN(J33)-LN(Results_2025_01!J33))</f>
        <v>1.6279429288863057</v>
      </c>
      <c r="K101">
        <f>100*(LN(K33)-LN(Results_2025_01!K33))</f>
        <v>-1.8022954207992825</v>
      </c>
      <c r="L101">
        <f>100*(LN(L33)-LN(Results_2025_01!L33))</f>
        <v>-2.3251760396759025</v>
      </c>
      <c r="M101">
        <f>100*(LN(M33)-LN(Results_2025_01!M33))</f>
        <v>-1.2335510796955163</v>
      </c>
      <c r="N101">
        <f>100*(LN(N33)-LN(Results_2025_01!N33))</f>
        <v>-3.5671913484593532</v>
      </c>
      <c r="O101">
        <f>100*(LN(O33)-LN(Results_2025_01!O33))</f>
        <v>-7.7365163186486896</v>
      </c>
      <c r="P101">
        <f>100*(LN(P33)-LN(Results_2025_01!P33))</f>
        <v>-0.48614720040918158</v>
      </c>
      <c r="Q101">
        <f>100*(LN(Q33)-LN(Results_2025_01!Q33))</f>
        <v>-0.39157531562201697</v>
      </c>
      <c r="R101">
        <f>100*(LN(R33)-LN(Results_2025_01!R33))</f>
        <v>-0.65115979240166766</v>
      </c>
      <c r="S101">
        <f>100*(Results_2025_01!S33/Results_2025_01!R33)*(LN(S33)-LN(Results_2025_01!S33))</f>
        <v>-1.042319486667455</v>
      </c>
      <c r="T101">
        <f t="shared" si="2"/>
        <v>0.39115969426578734</v>
      </c>
    </row>
    <row r="102" spans="1:20" x14ac:dyDescent="0.35">
      <c r="A102" t="str">
        <f t="shared" si="1"/>
        <v>NC</v>
      </c>
      <c r="B102">
        <f>100*(LN(B34)-LN(Results_2025_01!B34))</f>
        <v>0.34149151000697486</v>
      </c>
      <c r="C102">
        <f>100*(LN(C34)-LN(Results_2025_01!C34))</f>
        <v>0.57306747089853616</v>
      </c>
      <c r="D102">
        <f>100*(LN(D34)-LN(Results_2025_01!D34))</f>
        <v>-1.8316820658982991</v>
      </c>
      <c r="E102">
        <f>100*(LN(E34)-LN(Results_2025_01!E34))</f>
        <v>2.3628618393445322</v>
      </c>
      <c r="F102">
        <f>100*(LN(F34)-LN(Results_2025_01!F34))</f>
        <v>0.78186481177979772</v>
      </c>
      <c r="G102">
        <f>100*(LN(G34)-LN(Results_2025_01!G34))</f>
        <v>-1.3486381076559084</v>
      </c>
      <c r="H102">
        <f>100*(LN(H34)-LN(Results_2025_01!H34))</f>
        <v>2.2263409836003945</v>
      </c>
      <c r="I102">
        <f>100*(LN(I34)-LN(Results_2025_01!I34))</f>
        <v>-0.9217400317213631</v>
      </c>
      <c r="J102">
        <f>100*(LN(J34)-LN(Results_2025_01!J34))</f>
        <v>2.8288947691198274</v>
      </c>
      <c r="K102">
        <f>100*(LN(K34)-LN(Results_2025_01!K34))</f>
        <v>2.0761991448429384</v>
      </c>
      <c r="L102">
        <f>100*(LN(L34)-LN(Results_2025_01!L34))</f>
        <v>-1.8216349009110289</v>
      </c>
      <c r="M102">
        <f>100*(LN(M34)-LN(Results_2025_01!M34))</f>
        <v>-1.4703093297134373</v>
      </c>
      <c r="N102">
        <f>100*(LN(N34)-LN(Results_2025_01!N34))</f>
        <v>-2.2687540266794315</v>
      </c>
      <c r="O102">
        <f>100*(LN(O34)-LN(Results_2025_01!O34))</f>
        <v>-0.27673470912397136</v>
      </c>
      <c r="P102">
        <f>100*(LN(P34)-LN(Results_2025_01!P34))</f>
        <v>-0.19362685514705547</v>
      </c>
      <c r="Q102">
        <f>100*(LN(Q34)-LN(Results_2025_01!Q34))</f>
        <v>-3.471800302445871E-3</v>
      </c>
      <c r="R102">
        <f>100*(LN(R34)-LN(Results_2025_01!R34))</f>
        <v>0.38590182366720072</v>
      </c>
      <c r="S102">
        <f>100*(Results_2025_01!S34/Results_2025_01!R34)*(LN(S34)-LN(Results_2025_01!S34))</f>
        <v>-0.23640038066039842</v>
      </c>
      <c r="T102">
        <f t="shared" si="2"/>
        <v>0.6223022043275992</v>
      </c>
    </row>
    <row r="103" spans="1:20" x14ac:dyDescent="0.35">
      <c r="A103" t="str">
        <f t="shared" si="1"/>
        <v>ND</v>
      </c>
      <c r="B103">
        <f>100*(LN(B35)-LN(Results_2025_01!B35))</f>
        <v>1.0781775603289745</v>
      </c>
      <c r="C103">
        <f>100*(LN(C35)-LN(Results_2025_01!C35))</f>
        <v>-5.9946050351378233E-2</v>
      </c>
      <c r="D103">
        <f>100*(LN(D35)-LN(Results_2025_01!D35))</f>
        <v>-1.0256500167189486</v>
      </c>
      <c r="E103">
        <f>100*(LN(E35)-LN(Results_2025_01!E35))</f>
        <v>0</v>
      </c>
      <c r="F103">
        <f>100*(LN(F35)-LN(Results_2025_01!F35))</f>
        <v>1.6807118316382486</v>
      </c>
      <c r="G103">
        <f>100*(LN(G35)-LN(Results_2025_01!G35))</f>
        <v>-6.0624621816433688</v>
      </c>
      <c r="H103">
        <f>100*(LN(H35)-LN(Results_2025_01!H35))</f>
        <v>-1.0000083334583465</v>
      </c>
      <c r="I103">
        <f>100*(LN(I35)-LN(Results_2025_01!I35))</f>
        <v>-2.8170876966697733</v>
      </c>
      <c r="J103">
        <f>100*(LN(J35)-LN(Results_2025_01!J35))</f>
        <v>2.6668247082161756</v>
      </c>
      <c r="K103">
        <f>100*(LN(K35)-LN(Results_2025_01!K35))</f>
        <v>2.7908788117075645</v>
      </c>
      <c r="L103">
        <f>100*(LN(L35)-LN(Results_2025_01!L35))</f>
        <v>-1.8370206601749928</v>
      </c>
      <c r="M103">
        <f>100*(LN(M35)-LN(Results_2025_01!M35))</f>
        <v>-0.80537348070954806</v>
      </c>
      <c r="N103">
        <f>100*(LN(N35)-LN(Results_2025_01!N35))</f>
        <v>-1.360565205577835</v>
      </c>
      <c r="O103">
        <f>100*(LN(O35)-LN(Results_2025_01!O35))</f>
        <v>0</v>
      </c>
      <c r="P103">
        <f>100*(LN(P35)-LN(Results_2025_01!P35))</f>
        <v>0.17911120874778419</v>
      </c>
      <c r="Q103">
        <f>100*(LN(Q35)-LN(Results_2025_01!Q35))</f>
        <v>0.23382311268278499</v>
      </c>
      <c r="R103">
        <f>100*(LN(R35)-LN(Results_2025_01!R35))</f>
        <v>1.0855250726301335</v>
      </c>
      <c r="S103">
        <f>100*(Results_2025_01!S35/Results_2025_01!R35)*(LN(S35)-LN(Results_2025_01!S35))</f>
        <v>0.65272443677338576</v>
      </c>
      <c r="T103">
        <f t="shared" si="2"/>
        <v>0.43280063585674777</v>
      </c>
    </row>
    <row r="104" spans="1:20" x14ac:dyDescent="0.35">
      <c r="A104" t="str">
        <f t="shared" si="1"/>
        <v>OH</v>
      </c>
      <c r="B104">
        <f>100*(LN(B36)-LN(Results_2025_01!B36))</f>
        <v>0.88035782667610363</v>
      </c>
      <c r="C104">
        <f>100*(LN(C36)-LN(Results_2025_01!C36))</f>
        <v>0.11764707239301231</v>
      </c>
      <c r="D104">
        <f>100*(LN(D36)-LN(Results_2025_01!D36))</f>
        <v>-0.24204468284505509</v>
      </c>
      <c r="E104">
        <f>100*(LN(E36)-LN(Results_2025_01!E36))</f>
        <v>2.6451186087170342</v>
      </c>
      <c r="F104">
        <f>100*(LN(F36)-LN(Results_2025_01!F36))</f>
        <v>0.63694482854792511</v>
      </c>
      <c r="G104">
        <f>100*(LN(G36)-LN(Results_2025_01!G36))</f>
        <v>-1.0959013789721084</v>
      </c>
      <c r="H104">
        <f>100*(LN(H36)-LN(Results_2025_01!H36))</f>
        <v>0.395888391392063</v>
      </c>
      <c r="I104">
        <f>100*(LN(I36)-LN(Results_2025_01!I36))</f>
        <v>-1.3930129975173955</v>
      </c>
      <c r="J104">
        <f>100*(LN(J36)-LN(Results_2025_01!J36))</f>
        <v>2.2849432772344969</v>
      </c>
      <c r="K104">
        <f>100*(LN(K36)-LN(Results_2025_01!K36))</f>
        <v>2.2233878673240781</v>
      </c>
      <c r="L104">
        <f>100*(LN(L36)-LN(Results_2025_01!L36))</f>
        <v>-2.096669841371579</v>
      </c>
      <c r="M104">
        <f>100*(LN(M36)-LN(Results_2025_01!M36))</f>
        <v>-1.2648092974314906</v>
      </c>
      <c r="N104">
        <f>100*(LN(N36)-LN(Results_2025_01!N36))</f>
        <v>-3.0791748871775937</v>
      </c>
      <c r="O104">
        <f>100*(LN(O36)-LN(Results_2025_01!O36))</f>
        <v>-0.67720349099449351</v>
      </c>
      <c r="P104">
        <f>100*(LN(P36)-LN(Results_2025_01!P36))</f>
        <v>-0.17218870392010643</v>
      </c>
      <c r="Q104">
        <f>100*(LN(Q36)-LN(Results_2025_01!Q36))</f>
        <v>3.2174884562863326E-2</v>
      </c>
      <c r="R104">
        <f>100*(LN(R36)-LN(Results_2025_01!R36))</f>
        <v>0.41973263347108158</v>
      </c>
      <c r="S104">
        <f>100*(Results_2025_01!S36/Results_2025_01!R36)*(LN(S36)-LN(Results_2025_01!S36))</f>
        <v>-0.17348097039523297</v>
      </c>
      <c r="T104">
        <f t="shared" si="2"/>
        <v>0.5932136038663145</v>
      </c>
    </row>
    <row r="105" spans="1:20" x14ac:dyDescent="0.35">
      <c r="A105" t="str">
        <f t="shared" si="1"/>
        <v>OK</v>
      </c>
      <c r="B105">
        <f>100*(LN(B37)-LN(Results_2025_01!B37))</f>
        <v>1.5104685218496172</v>
      </c>
      <c r="C105">
        <f>100*(LN(C37)-LN(Results_2025_01!C37))</f>
        <v>0.51996036453818562</v>
      </c>
      <c r="D105">
        <f>100*(LN(D37)-LN(Results_2025_01!D37))</f>
        <v>9.2378759456401838E-2</v>
      </c>
      <c r="E105">
        <f>100*(LN(E37)-LN(Results_2025_01!E37))</f>
        <v>3.1748698314579826</v>
      </c>
      <c r="F105">
        <f>100*(LN(F37)-LN(Results_2025_01!F37))</f>
        <v>1.1976191046715101</v>
      </c>
      <c r="G105">
        <f>100*(LN(G37)-LN(Results_2025_01!G37))</f>
        <v>-0.65717651632333229</v>
      </c>
      <c r="H105">
        <f>100*(LN(H37)-LN(Results_2025_01!H37))</f>
        <v>2.5561557696569537</v>
      </c>
      <c r="I105">
        <f>100*(LN(I37)-LN(Results_2025_01!I37))</f>
        <v>-0.66445427186678785</v>
      </c>
      <c r="J105">
        <f>100*(LN(J37)-LN(Results_2025_01!J37))</f>
        <v>3.0180617149991207</v>
      </c>
      <c r="K105">
        <f>100*(LN(K37)-LN(Results_2025_01!K37))</f>
        <v>2.6911346250454216</v>
      </c>
      <c r="L105">
        <f>100*(LN(L37)-LN(Results_2025_01!L37))</f>
        <v>3.4417484421744859E-2</v>
      </c>
      <c r="M105">
        <f>100*(LN(M37)-LN(Results_2025_01!M37))</f>
        <v>-2.7041274702964913</v>
      </c>
      <c r="N105">
        <f>100*(LN(N37)-LN(Results_2025_01!N37))</f>
        <v>-0.94787439545438446</v>
      </c>
      <c r="O105">
        <f>100*(LN(O37)-LN(Results_2025_01!O37))</f>
        <v>0.36166404701880595</v>
      </c>
      <c r="P105">
        <f>100*(LN(P37)-LN(Results_2025_01!P37))</f>
        <v>7.8367547791202696E-2</v>
      </c>
      <c r="Q105">
        <f>100*(LN(Q37)-LN(Results_2025_01!Q37))</f>
        <v>0.18551733723439767</v>
      </c>
      <c r="R105">
        <f>100*(LN(R37)-LN(Results_2025_01!R37))</f>
        <v>0.93729149310313176</v>
      </c>
      <c r="S105">
        <f>100*(Results_2025_01!S37/Results_2025_01!R37)*(LN(S37)-LN(Results_2025_01!S37))</f>
        <v>0.35941287807732214</v>
      </c>
      <c r="T105">
        <f t="shared" si="2"/>
        <v>0.57787861502580962</v>
      </c>
    </row>
    <row r="106" spans="1:20" x14ac:dyDescent="0.35">
      <c r="A106" t="str">
        <f t="shared" si="1"/>
        <v>OR</v>
      </c>
      <c r="B106">
        <f>100*(LN(B38)-LN(Results_2025_01!B38))</f>
        <v>-1.3084298814440842</v>
      </c>
      <c r="C106">
        <f>100*(LN(C38)-LN(Results_2025_01!C38))</f>
        <v>0</v>
      </c>
      <c r="D106">
        <f>100*(LN(D38)-LN(Results_2025_01!D38))</f>
        <v>-0.33085224555602366</v>
      </c>
      <c r="E106">
        <f>100*(LN(E38)-LN(Results_2025_01!E38))</f>
        <v>2.353049741019575</v>
      </c>
      <c r="F106">
        <f>100*(LN(F38)-LN(Results_2025_01!F38))</f>
        <v>1.6383479250524857</v>
      </c>
      <c r="G106">
        <f>100*(LN(G38)-LN(Results_2025_01!G38))</f>
        <v>-0.81254074439183199</v>
      </c>
      <c r="H106">
        <f>100*(LN(H38)-LN(Results_2025_01!H38))</f>
        <v>0</v>
      </c>
      <c r="I106">
        <f>100*(LN(I38)-LN(Results_2025_01!I38))</f>
        <v>-5.0643732818755893</v>
      </c>
      <c r="J106">
        <f>100*(LN(J38)-LN(Results_2025_01!J38))</f>
        <v>1.826534797729451</v>
      </c>
      <c r="K106">
        <f>100*(LN(K38)-LN(Results_2025_01!K38))</f>
        <v>0.87868088150742096</v>
      </c>
      <c r="L106">
        <f>100*(LN(L38)-LN(Results_2025_01!L38))</f>
        <v>-4.5832115765982451</v>
      </c>
      <c r="M106">
        <f>100*(LN(M38)-LN(Results_2025_01!M38))</f>
        <v>-0.88546437712588855</v>
      </c>
      <c r="N106">
        <f>100*(LN(N38)-LN(Results_2025_01!N38))</f>
        <v>-6.7658648473814864</v>
      </c>
      <c r="O106">
        <f>100*(LN(O38)-LN(Results_2025_01!O38))</f>
        <v>-0.35778213478838694</v>
      </c>
      <c r="P106">
        <f>100*(LN(P38)-LN(Results_2025_01!P38))</f>
        <v>-0.1199392079962891</v>
      </c>
      <c r="Q106">
        <f>100*(LN(Q38)-LN(Results_2025_01!Q38))</f>
        <v>-2.8662876993656994E-2</v>
      </c>
      <c r="R106">
        <f>100*(LN(R38)-LN(Results_2025_01!R38))</f>
        <v>0.27527945426886191</v>
      </c>
      <c r="S106">
        <f>100*(Results_2025_01!S38/Results_2025_01!R38)*(LN(S38)-LN(Results_2025_01!S38))</f>
        <v>-0.26961187755490346</v>
      </c>
      <c r="T106">
        <f t="shared" si="2"/>
        <v>0.54489133182376537</v>
      </c>
    </row>
    <row r="107" spans="1:20" x14ac:dyDescent="0.35">
      <c r="A107" t="str">
        <f t="shared" si="1"/>
        <v>PA</v>
      </c>
      <c r="B107">
        <f>100*(LN(B39)-LN(Results_2025_01!B39))</f>
        <v>0.51361181217668417</v>
      </c>
      <c r="C107">
        <f>100*(LN(C39)-LN(Results_2025_01!C39))</f>
        <v>2.354679427386408</v>
      </c>
      <c r="D107">
        <f>100*(LN(D39)-LN(Results_2025_01!D39))</f>
        <v>-1.2366388272152307</v>
      </c>
      <c r="E107">
        <f>100*(LN(E39)-LN(Results_2025_01!E39))</f>
        <v>1.6260520871780315</v>
      </c>
      <c r="F107">
        <f>100*(LN(F39)-LN(Results_2025_01!F39))</f>
        <v>1.1764841579585905</v>
      </c>
      <c r="G107">
        <f>100*(LN(G39)-LN(Results_2025_01!G39))</f>
        <v>-0.34782643763247023</v>
      </c>
      <c r="H107">
        <f>100*(LN(H39)-LN(Results_2025_01!H39))</f>
        <v>4.6582297259966765</v>
      </c>
      <c r="I107">
        <f>100*(LN(I39)-LN(Results_2025_01!I39))</f>
        <v>-1.6973902756657111</v>
      </c>
      <c r="J107">
        <f>100*(LN(J39)-LN(Results_2025_01!J39))</f>
        <v>2.2738587689318024</v>
      </c>
      <c r="K107">
        <f>100*(LN(K39)-LN(Results_2025_01!K39))</f>
        <v>2.0675817913058836</v>
      </c>
      <c r="L107">
        <f>100*(LN(L39)-LN(Results_2025_01!L39))</f>
        <v>-1.8242628621917945</v>
      </c>
      <c r="M107">
        <f>100*(LN(M39)-LN(Results_2025_01!M39))</f>
        <v>-2.029636196228779</v>
      </c>
      <c r="N107">
        <f>100*(LN(N39)-LN(Results_2025_01!N39))</f>
        <v>-1.9068755519798586</v>
      </c>
      <c r="O107">
        <f>100*(LN(O39)-LN(Results_2025_01!O39))</f>
        <v>-0.72367483983732939</v>
      </c>
      <c r="P107">
        <f>100*(LN(P39)-LN(Results_2025_01!P39))</f>
        <v>-0.2884137405705367</v>
      </c>
      <c r="Q107">
        <f>100*(LN(Q39)-LN(Results_2025_01!Q39))</f>
        <v>-2.9702351393900983E-2</v>
      </c>
      <c r="R107">
        <f>100*(LN(R39)-LN(Results_2025_01!R39))</f>
        <v>0.2943112428429373</v>
      </c>
      <c r="S107">
        <f>100*(Results_2025_01!S39/Results_2025_01!R39)*(LN(S39)-LN(Results_2025_01!S39))</f>
        <v>-0.30985810092296606</v>
      </c>
      <c r="T107">
        <f t="shared" si="2"/>
        <v>0.60416934376590337</v>
      </c>
    </row>
    <row r="108" spans="1:20" x14ac:dyDescent="0.35">
      <c r="A108" t="str">
        <f t="shared" si="1"/>
        <v>RI</v>
      </c>
      <c r="B108">
        <f>100*(LN(B40)-LN(Results_2025_01!B40))</f>
        <v>0</v>
      </c>
      <c r="C108">
        <f>100*(LN(C40)-LN(Results_2025_01!C40))</f>
        <v>0</v>
      </c>
      <c r="D108">
        <f>100*(LN(D40)-LN(Results_2025_01!D40))</f>
        <v>-1.7857617400006021</v>
      </c>
      <c r="E108">
        <f>100*(LN(E40)-LN(Results_2025_01!E40))</f>
        <v>2.0619287202736203</v>
      </c>
      <c r="F108">
        <f>100*(LN(F40)-LN(Results_2025_01!F40))</f>
        <v>5.4067221270274857</v>
      </c>
      <c r="G108">
        <f>100*(LN(G40)-LN(Results_2025_01!G40))</f>
        <v>-0.52219439811516111</v>
      </c>
      <c r="H108">
        <f>100*(LN(H40)-LN(Results_2025_01!H40))</f>
        <v>2.1506205220962471</v>
      </c>
      <c r="I108">
        <f>100*(LN(I40)-LN(Results_2025_01!I40))</f>
        <v>-2.3530497410193973</v>
      </c>
      <c r="J108">
        <f>100*(LN(J40)-LN(Results_2025_01!J40))</f>
        <v>0</v>
      </c>
      <c r="K108">
        <f>100*(LN(K40)-LN(Results_2025_01!K40))</f>
        <v>1.8018505502677584</v>
      </c>
      <c r="L108">
        <f>100*(LN(L40)-LN(Results_2025_01!L40))</f>
        <v>-2.0202707317519497</v>
      </c>
      <c r="M108">
        <f>100*(LN(M40)-LN(Results_2025_01!M40))</f>
        <v>-0.46189458562952979</v>
      </c>
      <c r="N108">
        <f>100*(LN(N40)-LN(Results_2025_01!N40))</f>
        <v>-1.9493794681000765</v>
      </c>
      <c r="O108">
        <f>100*(LN(O40)-LN(Results_2025_01!O40))</f>
        <v>-0.72376673002310099</v>
      </c>
      <c r="P108">
        <f>100*(LN(P40)-LN(Results_2025_01!P40))</f>
        <v>-0.13216276822252127</v>
      </c>
      <c r="Q108">
        <f>100*(LN(Q40)-LN(Results_2025_01!Q40))</f>
        <v>-0.1415955820283088</v>
      </c>
      <c r="R108">
        <f>100*(LN(R40)-LN(Results_2025_01!R40))</f>
        <v>0.23594191047688895</v>
      </c>
      <c r="S108">
        <f>100*(Results_2025_01!S40/Results_2025_01!R40)*(LN(S40)-LN(Results_2025_01!S40))</f>
        <v>-0.42083386221442687</v>
      </c>
      <c r="T108">
        <f t="shared" si="2"/>
        <v>0.65677577269131582</v>
      </c>
    </row>
    <row r="109" spans="1:20" x14ac:dyDescent="0.35">
      <c r="A109" t="str">
        <f t="shared" si="1"/>
        <v>SC</v>
      </c>
      <c r="B109">
        <f>100*(LN(B41)-LN(Results_2025_01!B41))</f>
        <v>0</v>
      </c>
      <c r="C109">
        <f>100*(LN(C41)-LN(Results_2025_01!C41))</f>
        <v>1.1049836186584727</v>
      </c>
      <c r="D109">
        <f>100*(LN(D41)-LN(Results_2025_01!D41))</f>
        <v>-2.0256086675734863</v>
      </c>
      <c r="E109">
        <f>100*(LN(E41)-LN(Results_2025_01!E41))</f>
        <v>3.414788743256203</v>
      </c>
      <c r="F109">
        <f>100*(LN(F41)-LN(Results_2025_01!F41))</f>
        <v>1.2861913642408851</v>
      </c>
      <c r="G109">
        <f>100*(LN(G41)-LN(Results_2025_01!G41))</f>
        <v>-1.1920670962309643</v>
      </c>
      <c r="H109">
        <f>100*(LN(H41)-LN(Results_2025_01!H41))</f>
        <v>-0.69410293542357948</v>
      </c>
      <c r="I109">
        <f>100*(LN(I41)-LN(Results_2025_01!I41))</f>
        <v>-2.1362628141361029</v>
      </c>
      <c r="J109">
        <f>100*(LN(J41)-LN(Results_2025_01!J41))</f>
        <v>1.5000281259492709</v>
      </c>
      <c r="K109">
        <f>100*(LN(K41)-LN(Results_2025_01!K41))</f>
        <v>1.2718772407774637</v>
      </c>
      <c r="L109">
        <f>100*(LN(L41)-LN(Results_2025_01!L41))</f>
        <v>-4.162503491151881</v>
      </c>
      <c r="M109">
        <f>100*(LN(M41)-LN(Results_2025_01!M41))</f>
        <v>-1.6860251867575116</v>
      </c>
      <c r="N109">
        <f>100*(LN(N41)-LN(Results_2025_01!N41))</f>
        <v>-6.674174497352503</v>
      </c>
      <c r="O109">
        <f>100*(LN(O41)-LN(Results_2025_01!O41))</f>
        <v>-0.15540018667348221</v>
      </c>
      <c r="P109">
        <f>100*(LN(P41)-LN(Results_2025_01!P41))</f>
        <v>-0.17832128021684213</v>
      </c>
      <c r="Q109">
        <f>100*(LN(Q41)-LN(Results_2025_01!Q41))</f>
        <v>-2.6175345882073486E-2</v>
      </c>
      <c r="R109">
        <f>100*(LN(R41)-LN(Results_2025_01!R41))</f>
        <v>0.45377743803634019</v>
      </c>
      <c r="S109">
        <f>100*(Results_2025_01!S41/Results_2025_01!R41)*(LN(S41)-LN(Results_2025_01!S41))</f>
        <v>-0.3645124275589417</v>
      </c>
      <c r="T109">
        <f t="shared" si="2"/>
        <v>0.81828986559528194</v>
      </c>
    </row>
    <row r="110" spans="1:20" x14ac:dyDescent="0.35">
      <c r="A110" t="str">
        <f t="shared" si="1"/>
        <v>SD</v>
      </c>
      <c r="B110">
        <f>100*(LN(B42)-LN(Results_2025_01!B42))</f>
        <v>1.7000179691191164</v>
      </c>
      <c r="C110">
        <f>100*(LN(C42)-LN(Results_2025_01!C42))</f>
        <v>1.0471299867294448</v>
      </c>
      <c r="D110">
        <f>100*(LN(D42)-LN(Results_2025_01!D42))</f>
        <v>-2.5135973271542156</v>
      </c>
      <c r="E110">
        <f>100*(LN(E42)-LN(Results_2025_01!E42))</f>
        <v>3.6367644170875124</v>
      </c>
      <c r="F110">
        <f>100*(LN(F42)-LN(Results_2025_01!F42))</f>
        <v>1.7391742711870606</v>
      </c>
      <c r="G110">
        <f>100*(LN(G42)-LN(Results_2025_01!G42))</f>
        <v>-1.0256500167189486</v>
      </c>
      <c r="H110">
        <f>100*(LN(H42)-LN(Results_2025_01!H42))</f>
        <v>0</v>
      </c>
      <c r="I110">
        <f>100*(LN(I42)-LN(Results_2025_01!I42))</f>
        <v>-0.79681696491764598</v>
      </c>
      <c r="J110">
        <f>100*(LN(J42)-LN(Results_2025_01!J42))</f>
        <v>3.1252543504106001</v>
      </c>
      <c r="K110">
        <f>100*(LN(K42)-LN(Results_2025_01!K42))</f>
        <v>3.9220713153280684</v>
      </c>
      <c r="L110">
        <f>100*(LN(L42)-LN(Results_2025_01!L42))</f>
        <v>0.16406894574600983</v>
      </c>
      <c r="M110">
        <f>100*(LN(M42)-LN(Results_2025_01!M42))</f>
        <v>0</v>
      </c>
      <c r="N110">
        <f>100*(LN(N42)-LN(Results_2025_01!N42))</f>
        <v>-0.6968669316092857</v>
      </c>
      <c r="O110">
        <f>100*(LN(O42)-LN(Results_2025_01!O42))</f>
        <v>1.0794245130879787</v>
      </c>
      <c r="P110">
        <f>100*(LN(P42)-LN(Results_2025_01!P42))</f>
        <v>9.9770536062138149E-2</v>
      </c>
      <c r="Q110">
        <f>100*(LN(Q42)-LN(Results_2025_01!Q42))</f>
        <v>0.19319285513361706</v>
      </c>
      <c r="R110">
        <f>100*(LN(R42)-LN(Results_2025_01!R42))</f>
        <v>1.0682594169972859</v>
      </c>
      <c r="S110">
        <f>100*(Results_2025_01!S42/Results_2025_01!R42)*(LN(S42)-LN(Results_2025_01!S42))</f>
        <v>0.47618866792612896</v>
      </c>
      <c r="T110">
        <f t="shared" si="2"/>
        <v>0.59207074907115698</v>
      </c>
    </row>
    <row r="111" spans="1:20" x14ac:dyDescent="0.35">
      <c r="A111" t="str">
        <f t="shared" si="1"/>
        <v>TN</v>
      </c>
      <c r="B111">
        <f>100*(LN(B43)-LN(Results_2025_01!B43))</f>
        <v>0.67950431328291927</v>
      </c>
      <c r="C111">
        <f>100*(LN(C43)-LN(Results_2025_01!C43))</f>
        <v>0.550965581096996</v>
      </c>
      <c r="D111">
        <f>100*(LN(D43)-LN(Results_2025_01!D43))</f>
        <v>-0.74331363054156441</v>
      </c>
      <c r="E111">
        <f>100*(LN(E43)-LN(Results_2025_01!E43))</f>
        <v>1.8723951266288452</v>
      </c>
      <c r="F111">
        <f>100*(LN(F43)-LN(Results_2025_01!F43))</f>
        <v>0.72202479734873037</v>
      </c>
      <c r="G111">
        <f>100*(LN(G43)-LN(Results_2025_01!G43))</f>
        <v>-0.86857688917056919</v>
      </c>
      <c r="H111">
        <f>100*(LN(H43)-LN(Results_2025_01!H43))</f>
        <v>1.6366977464205235</v>
      </c>
      <c r="I111">
        <f>100*(LN(I43)-LN(Results_2025_01!I43))</f>
        <v>-1.8647156849512569</v>
      </c>
      <c r="J111">
        <f>100*(LN(J43)-LN(Results_2025_01!J43))</f>
        <v>2.2182055525975741</v>
      </c>
      <c r="K111">
        <f>100*(LN(K43)-LN(Results_2025_01!K43))</f>
        <v>1.194044037191766</v>
      </c>
      <c r="L111">
        <f>100*(LN(L43)-LN(Results_2025_01!L43))</f>
        <v>-2.7411704689759731</v>
      </c>
      <c r="M111">
        <f>100*(LN(M43)-LN(Results_2025_01!M43))</f>
        <v>-6.4254604985567454</v>
      </c>
      <c r="N111">
        <f>100*(LN(N43)-LN(Results_2025_01!N43))</f>
        <v>-1.4238493989115142</v>
      </c>
      <c r="O111">
        <f>100*(LN(O43)-LN(Results_2025_01!O43))</f>
        <v>-3.2833770174072185</v>
      </c>
      <c r="P111">
        <f>100*(LN(P43)-LN(Results_2025_01!P43))</f>
        <v>-0.21763130131420283</v>
      </c>
      <c r="Q111">
        <f>100*(LN(Q43)-LN(Results_2025_01!Q43))</f>
        <v>-7.0236736699236246E-2</v>
      </c>
      <c r="R111">
        <f>100*(LN(R43)-LN(Results_2025_01!R43))</f>
        <v>0.15517366102404395</v>
      </c>
      <c r="S111">
        <f>100*(Results_2025_01!S43/Results_2025_01!R43)*(LN(S43)-LN(Results_2025_01!S43))</f>
        <v>-0.49534534284832182</v>
      </c>
      <c r="T111">
        <f t="shared" si="2"/>
        <v>0.65051900387236583</v>
      </c>
    </row>
    <row r="112" spans="1:20" x14ac:dyDescent="0.35">
      <c r="A112" t="str">
        <f t="shared" si="1"/>
        <v>TX</v>
      </c>
      <c r="B112">
        <f>100*(LN(B44)-LN(Results_2025_01!B44))</f>
        <v>-9.7323608655131011E-2</v>
      </c>
      <c r="C112">
        <f>100*(LN(C44)-LN(Results_2025_01!C44))</f>
        <v>0.21205370918240263</v>
      </c>
      <c r="D112">
        <f>100*(LN(D44)-LN(Results_2025_01!D44))</f>
        <v>-0.48910251676179683</v>
      </c>
      <c r="E112">
        <f>100*(LN(E44)-LN(Results_2025_01!E44))</f>
        <v>1.1494379425736057</v>
      </c>
      <c r="F112">
        <f>100*(LN(F44)-LN(Results_2025_01!F44))</f>
        <v>0.84962278290863225</v>
      </c>
      <c r="G112">
        <f>100*(LN(G44)-LN(Results_2025_01!G44))</f>
        <v>-3.5853921846245029</v>
      </c>
      <c r="H112">
        <f>100*(LN(H44)-LN(Results_2025_01!H44))</f>
        <v>-1.6732591508842987</v>
      </c>
      <c r="I112">
        <f>100*(LN(I44)-LN(Results_2025_01!I44))</f>
        <v>-2.1281838047631396</v>
      </c>
      <c r="J112">
        <f>100*(LN(J44)-LN(Results_2025_01!J44))</f>
        <v>2.2412891231166299</v>
      </c>
      <c r="K112">
        <f>100*(LN(K44)-LN(Results_2025_01!K44))</f>
        <v>4.6492166907441401E-2</v>
      </c>
      <c r="L112">
        <f>100*(LN(L44)-LN(Results_2025_01!L44))</f>
        <v>-3.5944587580745591</v>
      </c>
      <c r="M112">
        <f>100*(LN(M44)-LN(Results_2025_01!M44))</f>
        <v>-2.7861985430593705</v>
      </c>
      <c r="N112">
        <f>100*(LN(N44)-LN(Results_2025_01!N44))</f>
        <v>-3.4884401853501501</v>
      </c>
      <c r="O112">
        <f>100*(LN(O44)-LN(Results_2025_01!O44))</f>
        <v>-1.9257816604415723</v>
      </c>
      <c r="P112">
        <f>100*(LN(P44)-LN(Results_2025_01!P44))</f>
        <v>-0.21088045444965786</v>
      </c>
      <c r="Q112">
        <f>100*(LN(Q44)-LN(Results_2025_01!Q44))</f>
        <v>-5.5614023011685276E-2</v>
      </c>
      <c r="R112">
        <f>100*(LN(R44)-LN(Results_2025_01!R44))</f>
        <v>1.79450880787968E-2</v>
      </c>
      <c r="S112">
        <f>100*(Results_2025_01!S44/Results_2025_01!R44)*(LN(S44)-LN(Results_2025_01!S44))</f>
        <v>-0.55990957391795348</v>
      </c>
      <c r="T112">
        <f t="shared" si="2"/>
        <v>0.57785466199675029</v>
      </c>
    </row>
    <row r="113" spans="1:20" x14ac:dyDescent="0.35">
      <c r="A113" t="str">
        <f t="shared" si="1"/>
        <v>UT</v>
      </c>
      <c r="B113">
        <f>100*(LN(B45)-LN(Results_2025_01!B45))</f>
        <v>0.5763704716750695</v>
      </c>
      <c r="C113">
        <f>100*(LN(C45)-LN(Results_2025_01!C45))</f>
        <v>0.17123291855121181</v>
      </c>
      <c r="D113">
        <f>100*(LN(D45)-LN(Results_2025_01!D45))</f>
        <v>-0.76161830453091994</v>
      </c>
      <c r="E113">
        <f>100*(LN(E45)-LN(Results_2025_01!E45))</f>
        <v>3.4486176071169439</v>
      </c>
      <c r="F113">
        <f>100*(LN(F45)-LN(Results_2025_01!F45))</f>
        <v>0</v>
      </c>
      <c r="G113">
        <f>100*(LN(G45)-LN(Results_2025_01!G45))</f>
        <v>0.30674870678613075</v>
      </c>
      <c r="H113">
        <f>100*(LN(H45)-LN(Results_2025_01!H45))</f>
        <v>1.0662705744040935</v>
      </c>
      <c r="I113">
        <f>100*(LN(I45)-LN(Results_2025_01!I45))</f>
        <v>-0.42607648608541382</v>
      </c>
      <c r="J113">
        <f>100*(LN(J45)-LN(Results_2025_01!J45))</f>
        <v>3.0600440448717237</v>
      </c>
      <c r="K113">
        <f>100*(LN(K45)-LN(Results_2025_01!K45))</f>
        <v>-2.539496550140008</v>
      </c>
      <c r="L113">
        <f>100*(LN(L45)-LN(Results_2025_01!L45))</f>
        <v>-1.1331566009550542</v>
      </c>
      <c r="M113">
        <f>100*(LN(M45)-LN(Results_2025_01!M45))</f>
        <v>-2.0154233045230896</v>
      </c>
      <c r="N113">
        <f>100*(LN(N45)-LN(Results_2025_01!N45))</f>
        <v>-0.84602873493899722</v>
      </c>
      <c r="O113">
        <f>100*(LN(O45)-LN(Results_2025_01!O45))</f>
        <v>0.19847839793865063</v>
      </c>
      <c r="P113">
        <f>100*(LN(P45)-LN(Results_2025_01!P45))</f>
        <v>-5.3274732389141377E-2</v>
      </c>
      <c r="Q113">
        <f>100*(LN(Q45)-LN(Results_2025_01!Q45))</f>
        <v>6.528835922878784E-2</v>
      </c>
      <c r="R113">
        <f>100*(LN(R45)-LN(Results_2025_01!R45))</f>
        <v>0.44395189453645401</v>
      </c>
      <c r="S113">
        <f>100*(Results_2025_01!S45/Results_2025_01!R45)*(LN(S45)-LN(Results_2025_01!S45))</f>
        <v>-0.19231791564027617</v>
      </c>
      <c r="T113">
        <f t="shared" si="2"/>
        <v>0.63626981017673012</v>
      </c>
    </row>
    <row r="114" spans="1:20" x14ac:dyDescent="0.35">
      <c r="A114" t="str">
        <f t="shared" si="1"/>
        <v>VT</v>
      </c>
      <c r="B114">
        <f>100*(LN(B46)-LN(Results_2025_01!B46))</f>
        <v>0.97561749453642932</v>
      </c>
      <c r="C114">
        <f>100*(LN(C46)-LN(Results_2025_01!C46))</f>
        <v>-1.1834457647003305</v>
      </c>
      <c r="D114">
        <f>100*(LN(D46)-LN(Results_2025_01!D46))</f>
        <v>-2.1978906718775448</v>
      </c>
      <c r="E114">
        <f>100*(LN(E46)-LN(Results_2025_01!E46))</f>
        <v>4.08219945202557</v>
      </c>
      <c r="F114">
        <f>100*(LN(F46)-LN(Results_2025_01!F46))</f>
        <v>0</v>
      </c>
      <c r="G114">
        <f>100*(LN(G46)-LN(Results_2025_01!G46))</f>
        <v>-0.98522964430127757</v>
      </c>
      <c r="H114">
        <f>100*(LN(H46)-LN(Results_2025_01!H46))</f>
        <v>1.1976191046715101</v>
      </c>
      <c r="I114">
        <f>100*(LN(I46)-LN(Results_2025_01!I46))</f>
        <v>-1.1976191046715101</v>
      </c>
      <c r="J114">
        <f>100*(LN(J46)-LN(Results_2025_01!J46))</f>
        <v>3.4486176071169439</v>
      </c>
      <c r="K114">
        <f>100*(LN(K46)-LN(Results_2025_01!K46))</f>
        <v>2.247285585205816</v>
      </c>
      <c r="L114">
        <f>100*(LN(L46)-LN(Results_2025_01!L46))</f>
        <v>-1.0869672236903938</v>
      </c>
      <c r="M114">
        <f>100*(LN(M46)-LN(Results_2025_01!M46))</f>
        <v>-3.9653877821693939</v>
      </c>
      <c r="N114">
        <f>100*(LN(N46)-LN(Results_2025_01!N46))</f>
        <v>-2.247285585205816</v>
      </c>
      <c r="O114">
        <f>100*(LN(O46)-LN(Results_2025_01!O46))</f>
        <v>-6.8992871486951657</v>
      </c>
      <c r="P114">
        <f>100*(LN(P46)-LN(Results_2025_01!P46))</f>
        <v>6.401365843267115E-2</v>
      </c>
      <c r="Q114">
        <f>100*(LN(Q46)-LN(Results_2025_01!Q46))</f>
        <v>-4.2471863029547308E-2</v>
      </c>
      <c r="R114">
        <f>100*(LN(R46)-LN(Results_2025_01!R46))</f>
        <v>0.28530689824073363</v>
      </c>
      <c r="S114">
        <f>100*(Results_2025_01!S46/Results_2025_01!R46)*(LN(S46)-LN(Results_2025_01!S46))</f>
        <v>-0.47733114470612042</v>
      </c>
      <c r="T114">
        <f t="shared" si="2"/>
        <v>0.762638042946854</v>
      </c>
    </row>
    <row r="115" spans="1:20" x14ac:dyDescent="0.35">
      <c r="A115" t="str">
        <f t="shared" si="1"/>
        <v>VA</v>
      </c>
      <c r="B115">
        <f>100*(LN(B47)-LN(Results_2025_01!B47))</f>
        <v>0</v>
      </c>
      <c r="C115">
        <f>100*(LN(C47)-LN(Results_2025_01!C47))</f>
        <v>0.35211303985782649</v>
      </c>
      <c r="D115">
        <f>100*(LN(D47)-LN(Results_2025_01!D47))</f>
        <v>-1.7268874978828563</v>
      </c>
      <c r="E115">
        <f>100*(LN(E47)-LN(Results_2025_01!E47))</f>
        <v>3.4635496662756893</v>
      </c>
      <c r="F115">
        <f>100*(LN(F47)-LN(Results_2025_01!F47))</f>
        <v>0.43478329361033019</v>
      </c>
      <c r="G115">
        <f>100*(LN(G47)-LN(Results_2025_01!G47))</f>
        <v>-0.77220460939102509</v>
      </c>
      <c r="H115">
        <f>100*(LN(H47)-LN(Results_2025_01!H47))</f>
        <v>1.9783970753797675</v>
      </c>
      <c r="I115">
        <f>100*(LN(I47)-LN(Results_2025_01!I47))</f>
        <v>-1.1090686694158691</v>
      </c>
      <c r="J115">
        <f>100*(LN(J47)-LN(Results_2025_01!J47))</f>
        <v>2.2361180158156913</v>
      </c>
      <c r="K115">
        <f>100*(LN(K47)-LN(Results_2025_01!K47))</f>
        <v>2.5962516655198442</v>
      </c>
      <c r="L115">
        <f>100*(LN(L47)-LN(Results_2025_01!L47))</f>
        <v>-1.4131882637869353</v>
      </c>
      <c r="M115">
        <f>100*(LN(M47)-LN(Results_2025_01!M47))</f>
        <v>-1.3510208091034315</v>
      </c>
      <c r="N115">
        <f>100*(LN(N47)-LN(Results_2025_01!N47))</f>
        <v>-1.571300566455669</v>
      </c>
      <c r="O115">
        <f>100*(LN(O47)-LN(Results_2025_01!O47))</f>
        <v>-0.64620580280916329</v>
      </c>
      <c r="P115">
        <f>100*(LN(P47)-LN(Results_2025_01!P47))</f>
        <v>-0.22161081632869895</v>
      </c>
      <c r="Q115">
        <f>100*(LN(Q47)-LN(Results_2025_01!Q47))</f>
        <v>-0.10338633509610062</v>
      </c>
      <c r="R115">
        <f>100*(LN(R47)-LN(Results_2025_01!R47))</f>
        <v>1.5679305961491252E-2</v>
      </c>
      <c r="S115">
        <f>100*(Results_2025_01!S47/Results_2025_01!R47)*(LN(S47)-LN(Results_2025_01!S47))</f>
        <v>-0.50041601965873894</v>
      </c>
      <c r="T115">
        <f t="shared" si="2"/>
        <v>0.51609532562023019</v>
      </c>
    </row>
    <row r="116" spans="1:20" x14ac:dyDescent="0.35">
      <c r="A116" t="str">
        <f t="shared" si="1"/>
        <v>WA</v>
      </c>
      <c r="B116">
        <f>100*(LN(B48)-LN(Results_2025_01!B48))</f>
        <v>-4.8107710037982088</v>
      </c>
      <c r="C116">
        <f>100*(LN(C48)-LN(Results_2025_01!C48))</f>
        <v>-1.3333530869465093</v>
      </c>
      <c r="D116">
        <f>100*(LN(D48)-LN(Results_2025_01!D48))</f>
        <v>-1.6060302371791124</v>
      </c>
      <c r="E116">
        <f>100*(LN(E48)-LN(Results_2025_01!E48))</f>
        <v>2.6907452919923358</v>
      </c>
      <c r="F116">
        <f>100*(LN(F48)-LN(Results_2025_01!F48))</f>
        <v>-0.18850146957714031</v>
      </c>
      <c r="G116">
        <f>100*(LN(G48)-LN(Results_2025_01!G48))</f>
        <v>-0.80137807235551861</v>
      </c>
      <c r="H116">
        <f>100*(LN(H48)-LN(Results_2025_01!H48))</f>
        <v>0.87687810679017986</v>
      </c>
      <c r="I116">
        <f>100*(LN(I48)-LN(Results_2025_01!I48))</f>
        <v>-0.54298775943681932</v>
      </c>
      <c r="J116">
        <f>100*(LN(J48)-LN(Results_2025_01!J48))</f>
        <v>1.9048194970693544</v>
      </c>
      <c r="K116">
        <f>100*(LN(K48)-LN(Results_2025_01!K48))</f>
        <v>1.5078368604266146</v>
      </c>
      <c r="L116">
        <f>100*(LN(L48)-LN(Results_2025_01!L48))</f>
        <v>-1.732221860435601</v>
      </c>
      <c r="M116">
        <f>100*(LN(M48)-LN(Results_2025_01!M48))</f>
        <v>-1.6317193712366063</v>
      </c>
      <c r="N116">
        <f>100*(LN(N48)-LN(Results_2025_01!N48))</f>
        <v>-5.8089951208499357</v>
      </c>
      <c r="O116">
        <f>100*(LN(O48)-LN(Results_2025_01!O48))</f>
        <v>-1.9132298081158794</v>
      </c>
      <c r="P116">
        <f>100*(LN(P48)-LN(Results_2025_01!P48))</f>
        <v>-0.28027851543424021</v>
      </c>
      <c r="Q116">
        <f>100*(LN(Q48)-LN(Results_2025_01!Q48))</f>
        <v>-0.24814929909595662</v>
      </c>
      <c r="R116">
        <f>100*(LN(R48)-LN(Results_2025_01!R48))</f>
        <v>-0.46802702559922693</v>
      </c>
      <c r="S116">
        <f>100*(Results_2025_01!S48/Results_2025_01!R48)*(LN(S48)-LN(Results_2025_01!S48))</f>
        <v>-0.97353966900239985</v>
      </c>
      <c r="T116">
        <f t="shared" si="2"/>
        <v>0.50551264340317292</v>
      </c>
    </row>
    <row r="117" spans="1:20" x14ac:dyDescent="0.35">
      <c r="A117" t="str">
        <f t="shared" si="1"/>
        <v>WV</v>
      </c>
      <c r="B117">
        <f>100*(LN(B49)-LN(Results_2025_01!B49))</f>
        <v>2.6317308317374</v>
      </c>
      <c r="C117">
        <f>100*(LN(C49)-LN(Results_2025_01!C49))</f>
        <v>0.3243920499048869</v>
      </c>
      <c r="D117">
        <f>100*(LN(D49)-LN(Results_2025_01!D49))</f>
        <v>0</v>
      </c>
      <c r="E117">
        <f>100*(LN(E49)-LN(Results_2025_01!E49))</f>
        <v>8.0042707673536384</v>
      </c>
      <c r="F117">
        <f>100*(LN(F49)-LN(Results_2025_01!F49))</f>
        <v>2.6248226074937264</v>
      </c>
      <c r="G117">
        <f>100*(LN(G49)-LN(Results_2025_01!G49))</f>
        <v>0</v>
      </c>
      <c r="H117">
        <f>100*(LN(H49)-LN(Results_2025_01!H49))</f>
        <v>3.1369263667645697</v>
      </c>
      <c r="I117">
        <f>100*(LN(I49)-LN(Results_2025_01!I49))</f>
        <v>-2.1197801209266842</v>
      </c>
      <c r="J117">
        <f>100*(LN(J49)-LN(Results_2025_01!J49))</f>
        <v>3.4133006369458485</v>
      </c>
      <c r="K117">
        <f>100*(LN(K49)-LN(Results_2025_01!K49))</f>
        <v>2.9074729700244717</v>
      </c>
      <c r="L117">
        <f>100*(LN(L49)-LN(Results_2025_01!L49))</f>
        <v>-0.71174677688645716</v>
      </c>
      <c r="M117">
        <f>100*(LN(M49)-LN(Results_2025_01!M49))</f>
        <v>-1.9139340210696076</v>
      </c>
      <c r="N117">
        <f>100*(LN(N49)-LN(Results_2025_01!N49))</f>
        <v>-4.3660936116015847</v>
      </c>
      <c r="O117">
        <f>100*(LN(O49)-LN(Results_2025_01!O49))</f>
        <v>-0.85837436913909215</v>
      </c>
      <c r="P117">
        <f>100*(LN(P49)-LN(Results_2025_01!P49))</f>
        <v>0.1327845102817804</v>
      </c>
      <c r="Q117">
        <f>100*(LN(Q49)-LN(Results_2025_01!Q49))</f>
        <v>0.16516189616595511</v>
      </c>
      <c r="R117">
        <f>100*(LN(R49)-LN(Results_2025_01!R49))</f>
        <v>0.82602431468163928</v>
      </c>
      <c r="S117">
        <f>100*(Results_2025_01!S49/Results_2025_01!R49)*(LN(S49)-LN(Results_2025_01!S49))</f>
        <v>0.1899003850677391</v>
      </c>
      <c r="T117">
        <f t="shared" si="2"/>
        <v>0.63612392961390019</v>
      </c>
    </row>
    <row r="118" spans="1:20" x14ac:dyDescent="0.35">
      <c r="A118" t="str">
        <f t="shared" si="1"/>
        <v>WI</v>
      </c>
      <c r="B118">
        <f>100*(LN(B50)-LN(Results_2025_01!B50))</f>
        <v>0.97898852725268881</v>
      </c>
      <c r="C118">
        <f>100*(LN(C50)-LN(Results_2025_01!C50))</f>
        <v>0.4210532536342626</v>
      </c>
      <c r="D118">
        <f>100*(LN(D50)-LN(Results_2025_01!D50))</f>
        <v>-0.57623762076755014</v>
      </c>
      <c r="E118">
        <f>100*(LN(E50)-LN(Results_2025_01!E50))</f>
        <v>3.16649146439687</v>
      </c>
      <c r="F118">
        <f>100*(LN(F50)-LN(Results_2025_01!F50))</f>
        <v>1.5887359762318809</v>
      </c>
      <c r="G118">
        <f>100*(LN(G50)-LN(Results_2025_01!G50))</f>
        <v>-0.29178845212705085</v>
      </c>
      <c r="H118">
        <f>100*(LN(H50)-LN(Results_2025_01!H50))</f>
        <v>1.6793005882620449</v>
      </c>
      <c r="I118">
        <f>100*(LN(I50)-LN(Results_2025_01!I50))</f>
        <v>-0.58616814963308173</v>
      </c>
      <c r="J118">
        <f>100*(LN(J50)-LN(Results_2025_01!J50))</f>
        <v>3.2696587076339156</v>
      </c>
      <c r="K118">
        <f>100*(LN(K50)-LN(Results_2025_01!K50))</f>
        <v>2.9213981021770863</v>
      </c>
      <c r="L118">
        <f>100*(LN(L50)-LN(Results_2025_01!L50))</f>
        <v>-1.167726011589032</v>
      </c>
      <c r="M118">
        <f>100*(LN(M50)-LN(Results_2025_01!M50))</f>
        <v>-1.4666414959227936</v>
      </c>
      <c r="N118">
        <f>100*(LN(N50)-LN(Results_2025_01!N50))</f>
        <v>-0.85383726698555762</v>
      </c>
      <c r="O118">
        <f>100*(LN(O50)-LN(Results_2025_01!O50))</f>
        <v>-0.40160696548898756</v>
      </c>
      <c r="P118">
        <f>100*(LN(P50)-LN(Results_2025_01!P50))</f>
        <v>-3.3114602971018314E-2</v>
      </c>
      <c r="Q118">
        <f>100*(LN(Q50)-LN(Results_2025_01!Q50))</f>
        <v>0.16017136357522332</v>
      </c>
      <c r="R118">
        <f>100*(LN(R50)-LN(Results_2025_01!R50))</f>
        <v>0.8339934440648733</v>
      </c>
      <c r="S118">
        <f>100*(Results_2025_01!S50/Results_2025_01!R50)*(LN(S50)-LN(Results_2025_01!S50))</f>
        <v>0.17691042671752713</v>
      </c>
      <c r="T118">
        <f t="shared" si="2"/>
        <v>0.6570830173473462</v>
      </c>
    </row>
    <row r="119" spans="1:20" x14ac:dyDescent="0.35">
      <c r="A119" t="str">
        <f t="shared" si="1"/>
        <v>WY</v>
      </c>
      <c r="B119">
        <f>100*(LN(B51)-LN(Results_2025_01!B51))</f>
        <v>2.0202707317519497</v>
      </c>
      <c r="C119">
        <f>100*(LN(C51)-LN(Results_2025_01!C51))</f>
        <v>7.5557238199763788E-2</v>
      </c>
      <c r="D119">
        <f>100*(LN(D51)-LN(Results_2025_01!D51))</f>
        <v>0</v>
      </c>
      <c r="E119">
        <f>100*(LN(E51)-LN(Results_2025_01!E51))</f>
        <v>0</v>
      </c>
      <c r="F119">
        <f>100*(LN(F51)-LN(Results_2025_01!F51))</f>
        <v>0</v>
      </c>
      <c r="G119">
        <f>100*(LN(G51)-LN(Results_2025_01!G51))</f>
        <v>-4.879016416943216</v>
      </c>
      <c r="H119">
        <f>100*(LN(H51)-LN(Results_2025_01!H51))</f>
        <v>1.2441840123365466</v>
      </c>
      <c r="I119">
        <f>100*(LN(I51)-LN(Results_2025_01!I51))</f>
        <v>-3.6609745612560474</v>
      </c>
      <c r="J119">
        <f>100*(LN(J51)-LN(Results_2025_01!J51))</f>
        <v>2.6668247082161756</v>
      </c>
      <c r="K119">
        <f>100*(LN(K51)-LN(Results_2025_01!K51))</f>
        <v>4.1101675685551342</v>
      </c>
      <c r="L119">
        <f>100*(LN(L51)-LN(Results_2025_01!L51))</f>
        <v>-8.223809823697259</v>
      </c>
      <c r="M119">
        <f>100*(LN(M51)-LN(Results_2025_01!M51))</f>
        <v>0</v>
      </c>
      <c r="N119">
        <f>100*(LN(N51)-LN(Results_2025_01!N51))</f>
        <v>0</v>
      </c>
      <c r="O119">
        <f>100*(LN(O51)-LN(Results_2025_01!O51))</f>
        <v>0</v>
      </c>
      <c r="P119">
        <f>100*(LN(P51)-LN(Results_2025_01!P51))</f>
        <v>0.18726597232916475</v>
      </c>
      <c r="Q119">
        <f>100*(LN(Q51)-LN(Results_2025_01!Q51))</f>
        <v>0.23975077415574475</v>
      </c>
      <c r="R119">
        <f>100*(LN(R51)-LN(Results_2025_01!R51))</f>
        <v>0.99683652808923995</v>
      </c>
      <c r="S119">
        <f>100*(Results_2025_01!S51/Results_2025_01!R51)*(LN(S51)-LN(Results_2025_01!S51))</f>
        <v>0.57514664664340431</v>
      </c>
      <c r="T119">
        <f t="shared" si="2"/>
        <v>0.42168988144583563</v>
      </c>
    </row>
    <row r="120" spans="1:20" x14ac:dyDescent="0.35">
      <c r="A120" t="str">
        <f t="shared" si="1"/>
        <v>EUR</v>
      </c>
      <c r="B120">
        <f>100*(LN(B52)-LN(Results_2025_01!B52))</f>
        <v>-0.23026641570149664</v>
      </c>
      <c r="C120">
        <f>100*(LN(C52)-LN(Results_2025_01!C52))</f>
        <v>-0.33802354448857486</v>
      </c>
      <c r="D120">
        <f>100*(LN(D52)-LN(Results_2025_01!D52))</f>
        <v>-0.21657185895573861</v>
      </c>
      <c r="E120">
        <f>100*(LN(E52)-LN(Results_2025_01!E52))</f>
        <v>-0.32217285031368448</v>
      </c>
      <c r="F120">
        <f>100*(LN(F52)-LN(Results_2025_01!F52))</f>
        <v>-0.41296207133783014</v>
      </c>
      <c r="G120">
        <f>100*(LN(G52)-LN(Results_2025_01!G52))</f>
        <v>-0.45214847188459473</v>
      </c>
      <c r="H120">
        <f>100*(LN(H52)-LN(Results_2025_01!H52))</f>
        <v>-0.60491909527575771</v>
      </c>
      <c r="I120">
        <f>100*(LN(I52)-LN(Results_2025_01!I52))</f>
        <v>-5.7713119312641226E-2</v>
      </c>
      <c r="J120">
        <f>100*(LN(J52)-LN(Results_2025_01!J52))</f>
        <v>-0.28554786238643715</v>
      </c>
      <c r="K120">
        <f>100*(LN(K52)-LN(Results_2025_01!K52))</f>
        <v>-1.1079603249716463</v>
      </c>
      <c r="L120">
        <f>100*(LN(L52)-LN(Results_2025_01!L52))</f>
        <v>-0.4567457485997295</v>
      </c>
      <c r="M120">
        <f>100*(LN(M52)-LN(Results_2025_01!M52))</f>
        <v>-0.14369039515065296</v>
      </c>
      <c r="N120">
        <f>100*(LN(N52)-LN(Results_2025_01!N52))</f>
        <v>8.8648781030631341E-2</v>
      </c>
      <c r="O120">
        <f>100*(LN(O52)-LN(Results_2025_01!O52))</f>
        <v>-0.42190912124873137</v>
      </c>
      <c r="P120">
        <f>100*(LN(P52)-LN(Results_2025_01!P52))</f>
        <v>1.7224098041079827E-2</v>
      </c>
      <c r="Q120">
        <f>100*(LN(Q52)-LN(Results_2025_01!Q52))</f>
        <v>-2.7705082317197594E-3</v>
      </c>
      <c r="R120">
        <f>100*(LN(R52)-LN(Results_2025_01!R52))</f>
        <v>-3.3687942638849222E-2</v>
      </c>
      <c r="S120">
        <f>100*(Results_2025_01!S52/Results_2025_01!R52)*(LN(S52)-LN(Results_2025_01!S52))</f>
        <v>-3.039304436166905E-2</v>
      </c>
      <c r="T120">
        <f t="shared" si="2"/>
        <v>-3.2948982771801721E-3</v>
      </c>
    </row>
    <row r="121" spans="1:20" x14ac:dyDescent="0.35">
      <c r="A121" t="str">
        <f t="shared" si="1"/>
        <v>BRA</v>
      </c>
      <c r="B121">
        <f>100*(LN(B53)-LN(Results_2025_01!B53))</f>
        <v>-0.98270391341763741</v>
      </c>
      <c r="C121">
        <f>100*(LN(C53)-LN(Results_2025_01!C53))</f>
        <v>1.1507148828915348E-2</v>
      </c>
      <c r="D121">
        <f>100*(LN(D53)-LN(Results_2025_01!D53))</f>
        <v>0.17358816898447316</v>
      </c>
      <c r="E121">
        <f>100*(LN(E53)-LN(Results_2025_01!E53))</f>
        <v>-0.88807101284125167</v>
      </c>
      <c r="F121">
        <f>100*(LN(F53)-LN(Results_2025_01!F53))</f>
        <v>-0.61196296684400409</v>
      </c>
      <c r="G121">
        <f>100*(LN(G53)-LN(Results_2025_01!G53))</f>
        <v>-0.21652841372166165</v>
      </c>
      <c r="H121">
        <f>100*(LN(H53)-LN(Results_2025_01!H53))</f>
        <v>-0.19055760275623612</v>
      </c>
      <c r="I121">
        <f>100*(LN(I53)-LN(Results_2025_01!I53))</f>
        <v>-0.45289310925458182</v>
      </c>
      <c r="J121">
        <f>100*(LN(J53)-LN(Results_2025_01!J53))</f>
        <v>-3.6610858492531761</v>
      </c>
      <c r="K121">
        <f>100*(LN(K53)-LN(Results_2025_01!K53))</f>
        <v>-0.59213309781753765</v>
      </c>
      <c r="L121">
        <f>100*(LN(L53)-LN(Results_2025_01!L53))</f>
        <v>-0.52091929613879984</v>
      </c>
      <c r="M121">
        <f>100*(LN(M53)-LN(Results_2025_01!M53))</f>
        <v>-0.11789364739875907</v>
      </c>
      <c r="N121">
        <f>100*(LN(N53)-LN(Results_2025_01!N53))</f>
        <v>-4.6690790250991654E-3</v>
      </c>
      <c r="O121">
        <f>100*(LN(O53)-LN(Results_2025_01!O53))</f>
        <v>-0.89370940140121036</v>
      </c>
      <c r="P121">
        <f>100*(LN(P53)-LN(Results_2025_01!P53))</f>
        <v>-3.3435171603990455E-2</v>
      </c>
      <c r="Q121">
        <f>100*(LN(Q53)-LN(Results_2025_01!Q53))</f>
        <v>-5.3859202012507268E-2</v>
      </c>
      <c r="R121">
        <f>100*(LN(R53)-LN(Results_2025_01!R53))</f>
        <v>-0.143483627131058</v>
      </c>
      <c r="S121">
        <f>100*(Results_2025_01!S53/Results_2025_01!R53)*(LN(S53)-LN(Results_2025_01!S53))</f>
        <v>-0.12284571943032824</v>
      </c>
      <c r="T121">
        <f t="shared" si="2"/>
        <v>-2.0637907700729763E-2</v>
      </c>
    </row>
    <row r="122" spans="1:20" x14ac:dyDescent="0.35">
      <c r="A122" t="str">
        <f t="shared" si="1"/>
        <v>CAN</v>
      </c>
      <c r="B122">
        <f>100*(LN(B54)-LN(Results_2025_01!B54))</f>
        <v>-3.1029004886876876</v>
      </c>
      <c r="C122">
        <f>100*(LN(C54)-LN(Results_2025_01!C54))</f>
        <v>-10.83767452474298</v>
      </c>
      <c r="D122">
        <f>100*(LN(D54)-LN(Results_2025_01!D54))</f>
        <v>-2.1616090222194018</v>
      </c>
      <c r="E122">
        <f>100*(LN(E54)-LN(Results_2025_01!E54))</f>
        <v>-6.8829057906439672</v>
      </c>
      <c r="F122">
        <f>100*(LN(F54)-LN(Results_2025_01!F54))</f>
        <v>-11.819295572771082</v>
      </c>
      <c r="G122">
        <f>100*(LN(G54)-LN(Results_2025_01!G54))</f>
        <v>-6.3564117882421556</v>
      </c>
      <c r="H122">
        <f>100*(LN(H54)-LN(Results_2025_01!H54))</f>
        <v>-9.9739865895914548</v>
      </c>
      <c r="I122">
        <f>100*(LN(I54)-LN(Results_2025_01!I54))</f>
        <v>-9.1303719601203426</v>
      </c>
      <c r="J122">
        <f>100*(LN(J54)-LN(Results_2025_01!J54))</f>
        <v>-6.7407963565523588</v>
      </c>
      <c r="K122">
        <f>100*(LN(K54)-LN(Results_2025_01!K54))</f>
        <v>-14.447203466380643</v>
      </c>
      <c r="L122">
        <f>100*(LN(L54)-LN(Results_2025_01!L54))</f>
        <v>-10.915409728891845</v>
      </c>
      <c r="M122">
        <f>100*(LN(M54)-LN(Results_2025_01!M54))</f>
        <v>-3.1241483331234221</v>
      </c>
      <c r="N122">
        <f>100*(LN(N54)-LN(Results_2025_01!N54))</f>
        <v>-13.218727902786753</v>
      </c>
      <c r="O122">
        <f>100*(LN(O54)-LN(Results_2025_01!O54))</f>
        <v>-4.9898660634895009</v>
      </c>
      <c r="P122">
        <f>100*(LN(P54)-LN(Results_2025_01!P54))</f>
        <v>2.8261275680030451E-2</v>
      </c>
      <c r="Q122">
        <f>100*(LN(Q54)-LN(Results_2025_01!Q54))</f>
        <v>-0.14511675907433741</v>
      </c>
      <c r="R122">
        <f>100*(LN(R54)-LN(Results_2025_01!R54))</f>
        <v>-0.96269496148089218</v>
      </c>
      <c r="S122">
        <f>100*(Results_2025_01!S54/Results_2025_01!R54)*(LN(S54)-LN(Results_2025_01!S54))</f>
        <v>-0.96461996796589577</v>
      </c>
      <c r="T122">
        <f t="shared" si="2"/>
        <v>1.9250064850035997E-3</v>
      </c>
    </row>
    <row r="123" spans="1:20" x14ac:dyDescent="0.35">
      <c r="A123" t="str">
        <f t="shared" si="1"/>
        <v>CHN</v>
      </c>
      <c r="B123">
        <f>100*(LN(B55)-LN(Results_2025_01!B55))</f>
        <v>-0.10505470661836824</v>
      </c>
      <c r="C123">
        <f>100*(LN(C55)-LN(Results_2025_01!C55))</f>
        <v>-0.49975649788160936</v>
      </c>
      <c r="D123">
        <f>100*(LN(D55)-LN(Results_2025_01!D55))</f>
        <v>-0.15645438513418597</v>
      </c>
      <c r="E123">
        <f>100*(LN(E55)-LN(Results_2025_01!E55))</f>
        <v>-1.5734615361923332</v>
      </c>
      <c r="F123">
        <f>100*(LN(F55)-LN(Results_2025_01!F55))</f>
        <v>-1.7875801256984403</v>
      </c>
      <c r="G123">
        <f>100*(LN(G55)-LN(Results_2025_01!G55))</f>
        <v>-0.26495930713927862</v>
      </c>
      <c r="H123">
        <f>100*(LN(H55)-LN(Results_2025_01!H55))</f>
        <v>-1.2368620359671567</v>
      </c>
      <c r="I123">
        <f>100*(LN(I55)-LN(Results_2025_01!I55))</f>
        <v>-0.28153493076974456</v>
      </c>
      <c r="J123">
        <f>100*(LN(J55)-LN(Results_2025_01!J55))</f>
        <v>-2.5731943299369675</v>
      </c>
      <c r="K123">
        <f>100*(LN(K55)-LN(Results_2025_01!K55))</f>
        <v>-0.63924270721908982</v>
      </c>
      <c r="L123">
        <f>100*(LN(L55)-LN(Results_2025_01!L55))</f>
        <v>-0.19292610485601713</v>
      </c>
      <c r="M123">
        <f>100*(LN(M55)-LN(Results_2025_01!M55))</f>
        <v>-0.43169427382627745</v>
      </c>
      <c r="N123">
        <f>100*(LN(N55)-LN(Results_2025_01!N55))</f>
        <v>0.19807994935190365</v>
      </c>
      <c r="O123">
        <f>100*(LN(O55)-LN(Results_2025_01!O55))</f>
        <v>-1.1631385809984351</v>
      </c>
      <c r="P123">
        <f>100*(LN(P55)-LN(Results_2025_01!P55))</f>
        <v>-3.3232252206261137E-2</v>
      </c>
      <c r="Q123">
        <f>100*(LN(Q55)-LN(Results_2025_01!Q55))</f>
        <v>-5.8496319165168842E-2</v>
      </c>
      <c r="R123">
        <f>100*(LN(R55)-LN(Results_2025_01!R55))</f>
        <v>-0.18411735682910546</v>
      </c>
      <c r="S123">
        <f>100*(Results_2025_01!S55/Results_2025_01!R55)*(LN(S55)-LN(Results_2025_01!S55))</f>
        <v>-0.17085013095796941</v>
      </c>
      <c r="T123">
        <f t="shared" si="2"/>
        <v>-1.3267225871136046E-2</v>
      </c>
    </row>
    <row r="124" spans="1:20" x14ac:dyDescent="0.35">
      <c r="A124" t="str">
        <f t="shared" si="1"/>
        <v>IND</v>
      </c>
      <c r="B124">
        <f>100*(LN(B56)-LN(Results_2025_01!B56))</f>
        <v>0.18944885460188132</v>
      </c>
      <c r="C124">
        <f>100*(LN(C56)-LN(Results_2025_01!C56))</f>
        <v>0</v>
      </c>
      <c r="D124">
        <f>100*(LN(D56)-LN(Results_2025_01!D56))</f>
        <v>7.4939540925811343E-2</v>
      </c>
      <c r="E124">
        <f>100*(LN(E56)-LN(Results_2025_01!E56))</f>
        <v>1.5396198550945428</v>
      </c>
      <c r="F124">
        <f>100*(LN(F56)-LN(Results_2025_01!F56))</f>
        <v>0.35549273129245051</v>
      </c>
      <c r="G124">
        <f>100*(LN(G56)-LN(Results_2025_01!G56))</f>
        <v>8.3822301638747376E-2</v>
      </c>
      <c r="H124">
        <f>100*(LN(H56)-LN(Results_2025_01!H56))</f>
        <v>0.70530067160099463</v>
      </c>
      <c r="I124">
        <f>100*(LN(I56)-LN(Results_2025_01!I56))</f>
        <v>0.16884765514220135</v>
      </c>
      <c r="J124">
        <f>100*(LN(J56)-LN(Results_2025_01!J56))</f>
        <v>1.1932591782082724</v>
      </c>
      <c r="K124">
        <f>100*(LN(K56)-LN(Results_2025_01!K56))</f>
        <v>2.1003255581852898E-2</v>
      </c>
      <c r="L124">
        <f>100*(LN(L56)-LN(Results_2025_01!L56))</f>
        <v>0.23582135678115179</v>
      </c>
      <c r="M124">
        <f>100*(LN(M56)-LN(Results_2025_01!M56))</f>
        <v>0.11076557175595525</v>
      </c>
      <c r="N124">
        <f>100*(LN(N56)-LN(Results_2025_01!N56))</f>
        <v>0.12112037816827126</v>
      </c>
      <c r="O124">
        <f>100*(LN(O56)-LN(Results_2025_01!O56))</f>
        <v>0.56917149702453429</v>
      </c>
      <c r="P124">
        <f>100*(LN(P56)-LN(Results_2025_01!P56))</f>
        <v>3.9992921326348352E-2</v>
      </c>
      <c r="Q124">
        <f>100*(LN(Q56)-LN(Results_2025_01!Q56))</f>
        <v>-4.8395401107903524E-2</v>
      </c>
      <c r="R124">
        <f>100*(LN(R56)-LN(Results_2025_01!R56))</f>
        <v>9.1392020983960265E-2</v>
      </c>
      <c r="S124">
        <f>100*(Results_2025_01!S56/Results_2025_01!R56)*(LN(S56)-LN(Results_2025_01!S56))</f>
        <v>7.2358645527913296E-2</v>
      </c>
      <c r="T124">
        <f t="shared" si="2"/>
        <v>1.9033375456046969E-2</v>
      </c>
    </row>
    <row r="125" spans="1:20" x14ac:dyDescent="0.35">
      <c r="A125" t="str">
        <f t="shared" si="1"/>
        <v>JPN</v>
      </c>
      <c r="B125">
        <f>100*(LN(B57)-LN(Results_2025_01!B57))</f>
        <v>0</v>
      </c>
      <c r="C125">
        <f>100*(LN(C57)-LN(Results_2025_01!C57))</f>
        <v>-0.43648570486674032</v>
      </c>
      <c r="D125">
        <f>100*(LN(D57)-LN(Results_2025_01!D57))</f>
        <v>-4.7356979222801243E-2</v>
      </c>
      <c r="E125">
        <f>100*(LN(E57)-LN(Results_2025_01!E57))</f>
        <v>-0.33567979544386617</v>
      </c>
      <c r="F125">
        <f>100*(LN(F57)-LN(Results_2025_01!F57))</f>
        <v>-0.30075210639548544</v>
      </c>
      <c r="G125">
        <f>100*(LN(G57)-LN(Results_2025_01!G57))</f>
        <v>-0.50487730512429607</v>
      </c>
      <c r="H125">
        <f>100*(LN(H57)-LN(Results_2025_01!H57))</f>
        <v>-0.81063540033925463</v>
      </c>
      <c r="I125">
        <f>100*(LN(I57)-LN(Results_2025_01!I57))</f>
        <v>-0.38006056001256283</v>
      </c>
      <c r="J125">
        <f>100*(LN(J57)-LN(Results_2025_01!J57))</f>
        <v>-0.494506502211145</v>
      </c>
      <c r="K125">
        <f>100*(LN(K57)-LN(Results_2025_01!K57))</f>
        <v>-1.0841790695523379</v>
      </c>
      <c r="L125">
        <f>100*(LN(L57)-LN(Results_2025_01!L57))</f>
        <v>-0.54743931308500748</v>
      </c>
      <c r="M125">
        <f>100*(LN(M57)-LN(Results_2025_01!M57))</f>
        <v>-0.21033612983885064</v>
      </c>
      <c r="N125">
        <f>100*(LN(N57)-LN(Results_2025_01!N57))</f>
        <v>-0.55984852844215283</v>
      </c>
      <c r="O125">
        <f>100*(LN(O57)-LN(Results_2025_01!O57))</f>
        <v>-0.1047595863520101</v>
      </c>
      <c r="P125">
        <f>100*(LN(P57)-LN(Results_2025_01!P57))</f>
        <v>1.8868806064231691E-2</v>
      </c>
      <c r="Q125">
        <f>100*(LN(Q57)-LN(Results_2025_01!Q57))</f>
        <v>-3.5124428648325434E-2</v>
      </c>
      <c r="R125">
        <f>100*(LN(R57)-LN(Results_2025_01!R57))</f>
        <v>-8.4545516247391816E-2</v>
      </c>
      <c r="S125">
        <f>100*(Results_2025_01!S57/Results_2025_01!R57)*(LN(S57)-LN(Results_2025_01!S57))</f>
        <v>-8.2844893360848285E-2</v>
      </c>
      <c r="T125">
        <f t="shared" si="2"/>
        <v>-1.7006228865435319E-3</v>
      </c>
    </row>
    <row r="126" spans="1:20" x14ac:dyDescent="0.35">
      <c r="A126" t="str">
        <f t="shared" si="1"/>
        <v>KOR</v>
      </c>
      <c r="B126">
        <f>100*(LN(B58)-LN(Results_2025_01!B58))</f>
        <v>-9.7799518797714313E-2</v>
      </c>
      <c r="C126">
        <f>100*(LN(C58)-LN(Results_2025_01!C58))</f>
        <v>-0.1573564447431508</v>
      </c>
      <c r="D126">
        <f>100*(LN(D58)-LN(Results_2025_01!D58))</f>
        <v>-4.3936731814042673E-2</v>
      </c>
      <c r="E126">
        <f>100*(LN(E58)-LN(Results_2025_01!E58))</f>
        <v>-1.1699949609944582</v>
      </c>
      <c r="F126">
        <f>100*(LN(F58)-LN(Results_2025_01!F58))</f>
        <v>-0.49751346401141205</v>
      </c>
      <c r="G126">
        <f>100*(LN(G58)-LN(Results_2025_01!G58))</f>
        <v>-0.75374535813566013</v>
      </c>
      <c r="H126">
        <f>100*(LN(H58)-LN(Results_2025_01!H58))</f>
        <v>-0.41674917797198674</v>
      </c>
      <c r="I126">
        <f>100*(LN(I58)-LN(Results_2025_01!I58))</f>
        <v>-0.33169168260354098</v>
      </c>
      <c r="J126">
        <f>100*(LN(J58)-LN(Results_2025_01!J58))</f>
        <v>-1.0547765132987053</v>
      </c>
      <c r="K126">
        <f>100*(LN(K58)-LN(Results_2025_01!K58))</f>
        <v>-1.7944498126574615</v>
      </c>
      <c r="L126">
        <f>100*(LN(L58)-LN(Results_2025_01!L58))</f>
        <v>-0.59922467584847539</v>
      </c>
      <c r="M126">
        <f>100*(LN(M58)-LN(Results_2025_01!M58))</f>
        <v>-0.29453566795885067</v>
      </c>
      <c r="N126">
        <f>100*(LN(N58)-LN(Results_2025_01!N58))</f>
        <v>-0.30545347619721497</v>
      </c>
      <c r="O126">
        <f>100*(LN(O58)-LN(Results_2025_01!O58))</f>
        <v>-0.33955890011387879</v>
      </c>
      <c r="P126">
        <f>100*(LN(P58)-LN(Results_2025_01!P58))</f>
        <v>-5.8375855674874799E-2</v>
      </c>
      <c r="Q126">
        <f>100*(LN(Q58)-LN(Results_2025_01!Q58))</f>
        <v>-6.6382698681621832E-2</v>
      </c>
      <c r="R126">
        <f>100*(LN(R58)-LN(Results_2025_01!R58))</f>
        <v>-0.19666012008592304</v>
      </c>
      <c r="S126">
        <f>100*(Results_2025_01!S58/Results_2025_01!R58)*(LN(S58)-LN(Results_2025_01!S58))</f>
        <v>-0.1802587890052042</v>
      </c>
      <c r="T126">
        <f t="shared" si="2"/>
        <v>-1.6401331080718839E-2</v>
      </c>
    </row>
    <row r="127" spans="1:20" x14ac:dyDescent="0.35">
      <c r="A127" t="str">
        <f t="shared" si="1"/>
        <v>MEX</v>
      </c>
      <c r="B127">
        <f>100*(LN(B59)-LN(Results_2025_01!B59))</f>
        <v>-1.8411372784068902</v>
      </c>
      <c r="C127">
        <f>100*(LN(C59)-LN(Results_2025_01!C59))</f>
        <v>-2.7303669833587563</v>
      </c>
      <c r="D127">
        <f>100*(LN(D59)-LN(Results_2025_01!D59))</f>
        <v>-2.9823283834678804</v>
      </c>
      <c r="E127">
        <f>100*(LN(E59)-LN(Results_2025_01!E59))</f>
        <v>-9.9152359793253098</v>
      </c>
      <c r="F127">
        <f>100*(LN(F59)-LN(Results_2025_01!F59))</f>
        <v>-2.0202707317519497</v>
      </c>
      <c r="G127">
        <f>100*(LN(G59)-LN(Results_2025_01!G59))</f>
        <v>-2.8935110859451996</v>
      </c>
      <c r="H127">
        <f>100*(LN(H59)-LN(Results_2025_01!H59))</f>
        <v>-2.6567027384722053</v>
      </c>
      <c r="I127">
        <f>100*(LN(I59)-LN(Results_2025_01!I59))</f>
        <v>-3.3863280755834779</v>
      </c>
      <c r="J127">
        <f>100*(LN(J59)-LN(Results_2025_01!J59))</f>
        <v>-6.2028975543078957</v>
      </c>
      <c r="K127">
        <f>100*(LN(K59)-LN(Results_2025_01!K59))</f>
        <v>-8.7555891024319266</v>
      </c>
      <c r="L127">
        <f>100*(LN(L59)-LN(Results_2025_01!L59))</f>
        <v>-15.123856772868827</v>
      </c>
      <c r="M127">
        <f>100*(LN(M59)-LN(Results_2025_01!M59))</f>
        <v>-7.0910224110264153</v>
      </c>
      <c r="N127">
        <f>100*(LN(N59)-LN(Results_2025_01!N59))</f>
        <v>-9.1395810530219279</v>
      </c>
      <c r="O127">
        <f>100*(LN(O59)-LN(Results_2025_01!O59))</f>
        <v>-9.2468932480379351</v>
      </c>
      <c r="P127">
        <f>100*(LN(P59)-LN(Results_2025_01!P59))</f>
        <v>-6.2892884059984056E-2</v>
      </c>
      <c r="Q127">
        <f>100*(LN(Q59)-LN(Results_2025_01!Q59))</f>
        <v>-0.50675784123059842</v>
      </c>
      <c r="R127">
        <f>100*(LN(R59)-LN(Results_2025_01!R59))</f>
        <v>-1.3471345287859648</v>
      </c>
      <c r="S127">
        <f>100*(Results_2025_01!S59/Results_2025_01!R59)*(LN(S59)-LN(Results_2025_01!S59))</f>
        <v>-1.2031088661535376</v>
      </c>
      <c r="T127">
        <f t="shared" si="2"/>
        <v>-0.14402566263242722</v>
      </c>
    </row>
    <row r="128" spans="1:20" x14ac:dyDescent="0.35">
      <c r="A128" t="str">
        <f t="shared" si="1"/>
        <v>ROW</v>
      </c>
      <c r="B128">
        <f>100*(LN(B60)-LN(Results_2025_01!B60))</f>
        <v>-0.33294819843803225</v>
      </c>
      <c r="C128">
        <f>100*(LN(C60)-LN(Results_2025_01!C60))</f>
        <v>-5.7114193673868385E-2</v>
      </c>
      <c r="D128">
        <f>100*(LN(D60)-LN(Results_2025_01!D60))</f>
        <v>-0.27188980044217104</v>
      </c>
      <c r="E128">
        <f>100*(LN(E60)-LN(Results_2025_01!E60))</f>
        <v>-0.18695626355844652</v>
      </c>
      <c r="F128">
        <f>100*(LN(F60)-LN(Results_2025_01!F60))</f>
        <v>-5.9063258465030799E-2</v>
      </c>
      <c r="G128">
        <f>100*(LN(G60)-LN(Results_2025_01!G60))</f>
        <v>-0.27517343087133384</v>
      </c>
      <c r="H128">
        <f>100*(LN(H60)-LN(Results_2025_01!H60))</f>
        <v>-0.6932659277564035</v>
      </c>
      <c r="I128">
        <f>100*(LN(I60)-LN(Results_2025_01!I60))</f>
        <v>-0.22942175758773331</v>
      </c>
      <c r="J128">
        <f>100*(LN(J60)-LN(Results_2025_01!J60))</f>
        <v>-0.66795911934427465</v>
      </c>
      <c r="K128">
        <f>100*(LN(K60)-LN(Results_2025_01!K60))</f>
        <v>-1.1852682512262902</v>
      </c>
      <c r="L128">
        <f>100*(LN(L60)-LN(Results_2025_01!L60))</f>
        <v>-0.56474872433458501</v>
      </c>
      <c r="M128">
        <f>100*(LN(M60)-LN(Results_2025_01!M60))</f>
        <v>-0.35797425018051499</v>
      </c>
      <c r="N128">
        <f>100*(LN(N60)-LN(Results_2025_01!N60))</f>
        <v>-0.18761731582284114</v>
      </c>
      <c r="O128">
        <f>100*(LN(O60)-LN(Results_2025_01!O60))</f>
        <v>-0.50163135036331852</v>
      </c>
      <c r="P128">
        <f>100*(LN(P60)-LN(Results_2025_01!P60))</f>
        <v>1.0030821988671335E-2</v>
      </c>
      <c r="Q128">
        <f>100*(LN(Q60)-LN(Results_2025_01!Q60))</f>
        <v>-6.0030956695911186E-2</v>
      </c>
      <c r="R128">
        <f>100*(LN(R60)-LN(Results_2025_01!R60))</f>
        <v>-8.8380350135874863E-2</v>
      </c>
      <c r="S128">
        <f>100*(Results_2025_01!S60/Results_2025_01!R60)*(LN(S60)-LN(Results_2025_01!S60))</f>
        <v>-8.5805250227223753E-2</v>
      </c>
      <c r="T128">
        <f t="shared" si="2"/>
        <v>-2.57509990865111E-3</v>
      </c>
    </row>
    <row r="129" spans="1:20" x14ac:dyDescent="0.35">
      <c r="A129" t="str">
        <f t="shared" si="1"/>
        <v>USA</v>
      </c>
      <c r="B129">
        <f>100*(LN(B61)-LN(Results_2025_01!B61))</f>
        <v>0.27183575015170547</v>
      </c>
      <c r="C129">
        <f>100*(LN(C61)-LN(Results_2025_01!C61))</f>
        <v>0.41490036495464011</v>
      </c>
      <c r="D129">
        <f>100*(LN(D61)-LN(Results_2025_01!D61))</f>
        <v>-1.0946599190483575</v>
      </c>
      <c r="E129">
        <f>100*(LN(E61)-LN(Results_2025_01!E61))</f>
        <v>2.611966966892254</v>
      </c>
      <c r="F129">
        <f>100*(LN(F61)-LN(Results_2025_01!F61))</f>
        <v>1.0945210030623542</v>
      </c>
      <c r="G129">
        <f>100*(LN(G61)-LN(Results_2025_01!G61))</f>
        <v>-0.8139650455500913</v>
      </c>
      <c r="H129">
        <f>100*(LN(H61)-LN(Results_2025_01!H61))</f>
        <v>0.95787084409284518</v>
      </c>
      <c r="I129">
        <f>100*(LN(I61)-LN(Results_2025_01!I61))</f>
        <v>-1.3271065060967757</v>
      </c>
      <c r="J129">
        <f>100*(LN(J61)-LN(Results_2025_01!J61))</f>
        <v>2.2876814653754352</v>
      </c>
      <c r="K129">
        <f>100*(LN(K61)-LN(Results_2025_01!K61))</f>
        <v>1.6764451155509619</v>
      </c>
      <c r="L129">
        <f>100*(LN(L61)-LN(Results_2025_01!L61))</f>
        <v>-2.2261956310659414</v>
      </c>
      <c r="M129">
        <f>100*(LN(M61)-LN(Results_2025_01!M61))</f>
        <v>-1.712702959094603</v>
      </c>
      <c r="N129">
        <f>100*(LN(N61)-LN(Results_2025_01!N61))</f>
        <v>-3.1065529995665919</v>
      </c>
      <c r="O129">
        <f>100*(LN(O61)-LN(Results_2025_01!O61))</f>
        <v>-1.2500765323239627</v>
      </c>
      <c r="P129">
        <f>100*(LN(P61)-LN(Results_2025_01!P61))</f>
        <v>-0.2606462378700769</v>
      </c>
      <c r="Q129">
        <f>100*(LN(Q61)-LN(Results_2025_01!Q61))</f>
        <v>-9.2570724089213741E-2</v>
      </c>
      <c r="R129">
        <f>100*(LN(R61)-LN(Results_2025_01!R61))</f>
        <v>0.10011902985587184</v>
      </c>
      <c r="S129">
        <f>100*(Results_2025_01!S61/Results_2025_01!R61)*(LN(S61)-LN(Results_2025_01!S61))</f>
        <v>-0.46095961862563889</v>
      </c>
      <c r="T129">
        <f>R129-S129</f>
        <v>0.56107864848151068</v>
      </c>
    </row>
  </sheetData>
  <conditionalFormatting sqref="B70:Q114">
    <cfRule type="colorScale" priority="1">
      <colorScale>
        <cfvo type="min"/>
        <cfvo type="percentile" val="50"/>
        <cfvo type="max"/>
        <color rgb="FF63BE7B"/>
        <color rgb="FFFCFCFF"/>
        <color rgb="FFF8696B"/>
      </colorScale>
    </cfRule>
  </conditionalFormatting>
  <pageMargins left="0.7" right="0.7" top="0.75" bottom="0.75" header="0.3" footer="0.3"/>
  <pageSetup orientation="portrait" horizontalDpi="1200" verticalDpi="1200" r:id="rId1"/>
  <headerFooter>
    <oddHeader>&amp;L&amp;"Aptos"&amp;11&amp;K000000 NONCONFIDENTIAL // FRSONLY&amp;1#_x000D_</oddHead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618FE43-FC8B-43FF-AB99-A22018A7FC35}">
  <dimension ref="B1:K39"/>
  <sheetViews>
    <sheetView workbookViewId="0">
      <selection activeCell="O18" sqref="O18"/>
    </sheetView>
  </sheetViews>
  <sheetFormatPr defaultRowHeight="14.5" x14ac:dyDescent="0.35"/>
  <sheetData>
    <row r="1" spans="2:11" ht="31" x14ac:dyDescent="0.35">
      <c r="B1" s="22" t="s">
        <v>41</v>
      </c>
    </row>
    <row r="3" spans="2:11" x14ac:dyDescent="0.35">
      <c r="B3" t="s">
        <v>42</v>
      </c>
      <c r="F3" t="s">
        <v>43</v>
      </c>
    </row>
    <row r="4" spans="2:11" x14ac:dyDescent="0.35">
      <c r="B4" t="s">
        <v>44</v>
      </c>
      <c r="F4" t="s">
        <v>45</v>
      </c>
    </row>
    <row r="5" spans="2:11" ht="16.5" x14ac:dyDescent="0.35">
      <c r="B5" t="s">
        <v>46</v>
      </c>
      <c r="F5" t="s">
        <v>47</v>
      </c>
    </row>
    <row r="6" spans="2:11" ht="16.5" x14ac:dyDescent="0.35">
      <c r="F6" t="s">
        <v>48</v>
      </c>
    </row>
    <row r="8" spans="2:11" x14ac:dyDescent="0.35">
      <c r="B8" t="s">
        <v>49</v>
      </c>
    </row>
    <row r="9" spans="2:11" x14ac:dyDescent="0.35">
      <c r="B9" s="23" t="s">
        <v>50</v>
      </c>
    </row>
    <row r="10" spans="2:11" x14ac:dyDescent="0.35">
      <c r="B10" s="23" t="s">
        <v>51</v>
      </c>
    </row>
    <row r="11" spans="2:11" x14ac:dyDescent="0.35">
      <c r="B11" s="23" t="s">
        <v>52</v>
      </c>
    </row>
    <row r="12" spans="2:11" x14ac:dyDescent="0.35">
      <c r="B12" t="s">
        <v>53</v>
      </c>
    </row>
    <row r="13" spans="2:11" x14ac:dyDescent="0.35">
      <c r="B13" t="s">
        <v>54</v>
      </c>
    </row>
    <row r="16" spans="2:11" ht="31" x14ac:dyDescent="0.35">
      <c r="B16" s="22" t="s">
        <v>55</v>
      </c>
      <c r="K16" s="22"/>
    </row>
    <row r="17" spans="2:11" x14ac:dyDescent="0.35">
      <c r="B17" t="s">
        <v>56</v>
      </c>
    </row>
    <row r="18" spans="2:11" x14ac:dyDescent="0.35">
      <c r="B18" t="s">
        <v>57</v>
      </c>
    </row>
    <row r="19" spans="2:11" x14ac:dyDescent="0.35">
      <c r="B19" t="s">
        <v>58</v>
      </c>
    </row>
    <row r="20" spans="2:11" x14ac:dyDescent="0.35">
      <c r="B20" t="s">
        <v>59</v>
      </c>
    </row>
    <row r="21" spans="2:11" x14ac:dyDescent="0.35">
      <c r="B21" t="s">
        <v>60</v>
      </c>
    </row>
    <row r="22" spans="2:11" x14ac:dyDescent="0.35">
      <c r="B22" t="s">
        <v>61</v>
      </c>
    </row>
    <row r="23" spans="2:11" ht="31" x14ac:dyDescent="0.35">
      <c r="B23" s="22" t="s">
        <v>62</v>
      </c>
      <c r="K23" s="22"/>
    </row>
    <row r="24" spans="2:11" x14ac:dyDescent="0.35">
      <c r="B24" t="s">
        <v>63</v>
      </c>
    </row>
    <row r="25" spans="2:11" x14ac:dyDescent="0.35">
      <c r="B25" t="s">
        <v>35</v>
      </c>
    </row>
    <row r="26" spans="2:11" x14ac:dyDescent="0.35">
      <c r="B26" t="s">
        <v>64</v>
      </c>
    </row>
    <row r="27" spans="2:11" x14ac:dyDescent="0.35">
      <c r="B27" t="s">
        <v>36</v>
      </c>
    </row>
    <row r="28" spans="2:11" x14ac:dyDescent="0.35">
      <c r="B28" t="s">
        <v>65</v>
      </c>
    </row>
    <row r="29" spans="2:11" x14ac:dyDescent="0.35">
      <c r="B29" t="s">
        <v>37</v>
      </c>
    </row>
    <row r="30" spans="2:11" ht="31" x14ac:dyDescent="0.35">
      <c r="B30" s="22" t="s">
        <v>66</v>
      </c>
      <c r="K30" s="22"/>
    </row>
    <row r="31" spans="2:11" x14ac:dyDescent="0.35">
      <c r="B31" t="s">
        <v>67</v>
      </c>
    </row>
    <row r="32" spans="2:11" x14ac:dyDescent="0.35">
      <c r="B32" t="s">
        <v>38</v>
      </c>
    </row>
    <row r="33" spans="2:2" x14ac:dyDescent="0.35">
      <c r="B33" t="s">
        <v>68</v>
      </c>
    </row>
    <row r="34" spans="2:2" x14ac:dyDescent="0.35">
      <c r="B34" t="s">
        <v>39</v>
      </c>
    </row>
    <row r="35" spans="2:2" x14ac:dyDescent="0.35">
      <c r="B35" t="s">
        <v>69</v>
      </c>
    </row>
    <row r="36" spans="2:2" x14ac:dyDescent="0.35">
      <c r="B36" t="s">
        <v>40</v>
      </c>
    </row>
    <row r="38" spans="2:2" x14ac:dyDescent="0.35">
      <c r="B38" s="1" t="s">
        <v>70</v>
      </c>
    </row>
    <row r="39" spans="2:2" x14ac:dyDescent="0.35">
      <c r="B39" t="s">
        <v>71</v>
      </c>
    </row>
  </sheetData>
  <pageMargins left="0.7" right="0.7" top="0.75" bottom="0.75" header="0.3" footer="0.3"/>
  <pageSetup orientation="portrait" horizontalDpi="1200" verticalDpi="1200" r:id="rId1"/>
  <headerFooter>
    <oddHeader>&amp;L&amp;"Aptos"&amp;11&amp;K000000 NONCONFIDENTIAL // FRSONLY&amp;1#_x000D_</oddHeader>
  </headerFooter>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B66FA43-F069-4ED4-8224-DCC92F926210}">
  <dimension ref="A1:T129"/>
  <sheetViews>
    <sheetView workbookViewId="0">
      <pane xSplit="1" ySplit="1" topLeftCell="D41" activePane="bottomRight" state="frozen"/>
      <selection pane="topRight" activeCell="B1" sqref="B1"/>
      <selection pane="bottomLeft" activeCell="A2" sqref="A2"/>
      <selection pane="bottomRight" sqref="A1:S61"/>
    </sheetView>
  </sheetViews>
  <sheetFormatPr defaultRowHeight="14.5" x14ac:dyDescent="0.35"/>
  <sheetData>
    <row r="1" spans="1:19" x14ac:dyDescent="0.35">
      <c r="A1" t="s">
        <v>78</v>
      </c>
      <c r="B1" t="s">
        <v>269</v>
      </c>
      <c r="C1" t="s">
        <v>270</v>
      </c>
      <c r="D1" t="s">
        <v>271</v>
      </c>
      <c r="E1" t="s">
        <v>272</v>
      </c>
      <c r="F1" t="s">
        <v>273</v>
      </c>
      <c r="G1" t="s">
        <v>274</v>
      </c>
      <c r="H1" t="s">
        <v>275</v>
      </c>
      <c r="I1" t="s">
        <v>276</v>
      </c>
      <c r="J1" t="s">
        <v>277</v>
      </c>
      <c r="K1" t="s">
        <v>278</v>
      </c>
      <c r="L1" t="s">
        <v>279</v>
      </c>
      <c r="M1" t="s">
        <v>280</v>
      </c>
      <c r="N1" t="s">
        <v>281</v>
      </c>
      <c r="O1" t="s">
        <v>282</v>
      </c>
      <c r="P1" t="s">
        <v>283</v>
      </c>
      <c r="Q1" t="s">
        <v>284</v>
      </c>
      <c r="R1" t="s">
        <v>157</v>
      </c>
      <c r="S1" t="s">
        <v>285</v>
      </c>
    </row>
    <row r="2" spans="1:19" x14ac:dyDescent="0.35">
      <c r="A2" t="s">
        <v>286</v>
      </c>
      <c r="B2">
        <v>6.3500000000000002E-6</v>
      </c>
      <c r="C2">
        <v>1.6209999999999999E-5</v>
      </c>
      <c r="D2">
        <v>1.2459999999999999E-5</v>
      </c>
      <c r="E2">
        <v>6.8600000000000004E-6</v>
      </c>
      <c r="F2">
        <v>4.2400000000000001E-6</v>
      </c>
      <c r="G2">
        <v>2.0959999999999999E-5</v>
      </c>
      <c r="H2">
        <v>2.7520000000000001E-5</v>
      </c>
      <c r="I2">
        <v>2.44E-5</v>
      </c>
      <c r="J2">
        <v>2.7700000000000002E-6</v>
      </c>
      <c r="K2">
        <v>4.2360000000000001E-5</v>
      </c>
      <c r="L2">
        <v>7.0400000000000004E-6</v>
      </c>
      <c r="M2">
        <v>1.791E-5</v>
      </c>
      <c r="N2">
        <v>5.3199999999999999E-5</v>
      </c>
      <c r="O2">
        <v>7.0400000000000004E-6</v>
      </c>
      <c r="P2">
        <v>3.7363000000000001E-4</v>
      </c>
      <c r="Q2">
        <v>4.2757E-4</v>
      </c>
      <c r="R2">
        <v>1.494E-4</v>
      </c>
      <c r="S2">
        <v>1.4778999999999999E-4</v>
      </c>
    </row>
    <row r="3" spans="1:19" x14ac:dyDescent="0.35">
      <c r="A3" t="s">
        <v>287</v>
      </c>
      <c r="B3">
        <v>1.59E-6</v>
      </c>
      <c r="C3">
        <v>1.7834E-4</v>
      </c>
      <c r="D3">
        <v>3.8299999999999998E-6</v>
      </c>
      <c r="E3">
        <v>4.9999999999999998E-8</v>
      </c>
      <c r="F3">
        <v>1.3E-7</v>
      </c>
      <c r="G3">
        <v>1.4000000000000001E-7</v>
      </c>
      <c r="H3">
        <v>1.2500000000000001E-6</v>
      </c>
      <c r="I3">
        <v>2.4999999999999999E-7</v>
      </c>
      <c r="J3">
        <v>2.2000000000000001E-7</v>
      </c>
      <c r="K3">
        <v>3.5999999999999999E-7</v>
      </c>
      <c r="L3">
        <v>4.9999999999999998E-8</v>
      </c>
      <c r="M3">
        <v>1.8E-7</v>
      </c>
      <c r="N3">
        <v>8.9999999999999999E-8</v>
      </c>
      <c r="O3">
        <v>9.9999999999999995E-8</v>
      </c>
      <c r="P3">
        <v>1.0313E-4</v>
      </c>
      <c r="Q3">
        <v>1.4490999999999999E-4</v>
      </c>
      <c r="R3">
        <v>5.2160000000000002E-5</v>
      </c>
      <c r="S3">
        <v>5.1860000000000002E-5</v>
      </c>
    </row>
    <row r="4" spans="1:19" x14ac:dyDescent="0.35">
      <c r="A4" t="s">
        <v>288</v>
      </c>
      <c r="B4">
        <v>4.8400000000000002E-6</v>
      </c>
      <c r="C4">
        <v>3.5160000000000002E-5</v>
      </c>
      <c r="D4">
        <v>8.5399999999999996E-6</v>
      </c>
      <c r="E4">
        <v>5.6000000000000004E-7</v>
      </c>
      <c r="F4">
        <v>9.0999999999999997E-7</v>
      </c>
      <c r="G4">
        <v>3.7900000000000001E-6</v>
      </c>
      <c r="H4">
        <v>2.12E-6</v>
      </c>
      <c r="I4">
        <v>5.93E-6</v>
      </c>
      <c r="J4">
        <v>3.0000000000000001E-6</v>
      </c>
      <c r="K4">
        <v>1.3709999999999999E-5</v>
      </c>
      <c r="L4">
        <v>4.0899999999999998E-6</v>
      </c>
      <c r="M4">
        <v>1.2747E-4</v>
      </c>
      <c r="N4">
        <v>3.5719999999999997E-5</v>
      </c>
      <c r="O4">
        <v>9.3100000000000006E-6</v>
      </c>
      <c r="P4">
        <v>6.8433999999999997E-4</v>
      </c>
      <c r="Q4">
        <v>7.0806000000000005E-4</v>
      </c>
      <c r="R4">
        <v>2.3011E-4</v>
      </c>
      <c r="S4">
        <v>2.2788999999999999E-4</v>
      </c>
    </row>
    <row r="5" spans="1:19" x14ac:dyDescent="0.35">
      <c r="A5" t="s">
        <v>289</v>
      </c>
      <c r="B5">
        <v>1.0710000000000001E-5</v>
      </c>
      <c r="C5">
        <v>1.874E-5</v>
      </c>
      <c r="D5">
        <v>1.893E-5</v>
      </c>
      <c r="E5">
        <v>9.9999999999999995E-7</v>
      </c>
      <c r="F5">
        <v>3.8500000000000004E-6</v>
      </c>
      <c r="G5">
        <v>1.292E-5</v>
      </c>
      <c r="H5">
        <v>8.5799999999999992E-6</v>
      </c>
      <c r="I5">
        <v>4.95E-6</v>
      </c>
      <c r="J5">
        <v>1.7400000000000001E-6</v>
      </c>
      <c r="K5">
        <v>2.0489999999999999E-5</v>
      </c>
      <c r="L5">
        <v>7.0899999999999999E-6</v>
      </c>
      <c r="M5">
        <v>1.447E-5</v>
      </c>
      <c r="N5">
        <v>7.7600000000000002E-6</v>
      </c>
      <c r="O5">
        <v>1.9E-6</v>
      </c>
      <c r="P5">
        <v>2.4465000000000001E-4</v>
      </c>
      <c r="Q5">
        <v>2.3976999999999999E-4</v>
      </c>
      <c r="R5">
        <v>8.7000000000000001E-5</v>
      </c>
      <c r="S5">
        <v>8.5989999999999995E-5</v>
      </c>
    </row>
    <row r="6" spans="1:19" x14ac:dyDescent="0.35">
      <c r="A6" t="s">
        <v>290</v>
      </c>
      <c r="B6">
        <v>8.4939999999999997E-5</v>
      </c>
      <c r="C6">
        <v>1.0511E-4</v>
      </c>
      <c r="D6">
        <v>1.0329E-4</v>
      </c>
      <c r="E6">
        <v>4.2120000000000003E-5</v>
      </c>
      <c r="F6">
        <v>6.2500000000000003E-6</v>
      </c>
      <c r="G6">
        <v>2.8160000000000001E-5</v>
      </c>
      <c r="H6">
        <v>1.4677000000000001E-4</v>
      </c>
      <c r="I6">
        <v>2.1141000000000001E-4</v>
      </c>
      <c r="J6">
        <v>1.4929999999999999E-5</v>
      </c>
      <c r="K6">
        <v>8.7559999999999995E-5</v>
      </c>
      <c r="L6">
        <v>6.1320000000000002E-5</v>
      </c>
      <c r="M6">
        <v>1.1261999999999999E-3</v>
      </c>
      <c r="N6">
        <v>1.114E-4</v>
      </c>
      <c r="O6">
        <v>9.9419999999999993E-5</v>
      </c>
      <c r="P6">
        <v>5.2969100000000002E-3</v>
      </c>
      <c r="Q6">
        <v>4.5324800000000002E-3</v>
      </c>
      <c r="R6">
        <v>1.6448999999999999E-3</v>
      </c>
      <c r="S6">
        <v>1.6313300000000001E-3</v>
      </c>
    </row>
    <row r="7" spans="1:19" x14ac:dyDescent="0.35">
      <c r="A7" t="s">
        <v>291</v>
      </c>
      <c r="B7">
        <v>8.4700000000000002E-6</v>
      </c>
      <c r="C7">
        <v>8.1199999999999995E-5</v>
      </c>
      <c r="D7">
        <v>2.3669999999999999E-5</v>
      </c>
      <c r="E7">
        <v>1.31E-6</v>
      </c>
      <c r="F7">
        <v>6.8999999999999996E-7</v>
      </c>
      <c r="G7">
        <v>2.7599999999999998E-6</v>
      </c>
      <c r="H7">
        <v>8.3699999999999995E-6</v>
      </c>
      <c r="I7">
        <v>1.294E-5</v>
      </c>
      <c r="J7">
        <v>3.8500000000000004E-6</v>
      </c>
      <c r="K7">
        <v>1.378E-5</v>
      </c>
      <c r="L7">
        <v>7.8199999999999997E-6</v>
      </c>
      <c r="M7">
        <v>6.122E-5</v>
      </c>
      <c r="N7">
        <v>6.2700000000000001E-6</v>
      </c>
      <c r="O7">
        <v>1.19E-5</v>
      </c>
      <c r="P7">
        <v>7.9290000000000003E-4</v>
      </c>
      <c r="Q7">
        <v>6.6921000000000005E-4</v>
      </c>
      <c r="R7">
        <v>2.3929999999999999E-4</v>
      </c>
      <c r="S7">
        <v>2.3723E-4</v>
      </c>
    </row>
    <row r="8" spans="1:19" x14ac:dyDescent="0.35">
      <c r="A8" t="s">
        <v>292</v>
      </c>
      <c r="B8">
        <v>6.9999999999999997E-7</v>
      </c>
      <c r="C8">
        <v>5.9999999999999997E-7</v>
      </c>
      <c r="D8">
        <v>6.6800000000000004E-6</v>
      </c>
      <c r="E8">
        <v>1.9599999999999999E-6</v>
      </c>
      <c r="F8">
        <v>3.7E-7</v>
      </c>
      <c r="G8">
        <v>5.4700000000000001E-6</v>
      </c>
      <c r="H8">
        <v>4.6E-6</v>
      </c>
      <c r="I8">
        <v>3.1919999999999999E-5</v>
      </c>
      <c r="J8">
        <v>1.3E-6</v>
      </c>
      <c r="K8">
        <v>2.794E-5</v>
      </c>
      <c r="L8">
        <v>1.6560000000000001E-5</v>
      </c>
      <c r="M8">
        <v>3.6109999999999998E-5</v>
      </c>
      <c r="N8">
        <v>7.8640000000000006E-5</v>
      </c>
      <c r="O8">
        <v>1.3159999999999999E-5</v>
      </c>
      <c r="P8">
        <v>6.9576999999999996E-4</v>
      </c>
      <c r="Q8">
        <v>5.4827000000000001E-4</v>
      </c>
      <c r="R8">
        <v>2.0282000000000001E-4</v>
      </c>
      <c r="S8">
        <v>2.0139999999999999E-4</v>
      </c>
    </row>
    <row r="9" spans="1:19" x14ac:dyDescent="0.35">
      <c r="A9" t="s">
        <v>293</v>
      </c>
      <c r="B9">
        <v>1.1799999999999999E-6</v>
      </c>
      <c r="C9">
        <v>4.0000000000000001E-8</v>
      </c>
      <c r="D9">
        <v>4.0199999999999996E-6</v>
      </c>
      <c r="E9">
        <v>4.5999999999999999E-7</v>
      </c>
      <c r="F9">
        <v>9.9999999999999995E-8</v>
      </c>
      <c r="G9">
        <v>1.75E-6</v>
      </c>
      <c r="H9">
        <v>3.9700000000000001E-6</v>
      </c>
      <c r="I9">
        <v>6.0599999999999996E-6</v>
      </c>
      <c r="J9">
        <v>2.4999999999999999E-7</v>
      </c>
      <c r="K9">
        <v>1.73E-6</v>
      </c>
      <c r="L9">
        <v>5.8999999999999996E-7</v>
      </c>
      <c r="M9">
        <v>9.2499999999999995E-6</v>
      </c>
      <c r="N9">
        <v>5.5000000000000003E-7</v>
      </c>
      <c r="O9">
        <v>1.35E-6</v>
      </c>
      <c r="P9">
        <v>1.8518000000000001E-4</v>
      </c>
      <c r="Q9">
        <v>1.2590999999999999E-4</v>
      </c>
      <c r="R9">
        <v>4.6799999999999999E-5</v>
      </c>
      <c r="S9">
        <v>4.6459999999999999E-5</v>
      </c>
    </row>
    <row r="10" spans="1:19" x14ac:dyDescent="0.35">
      <c r="A10" t="s">
        <v>294</v>
      </c>
      <c r="B10">
        <v>1.5319999999999999E-5</v>
      </c>
      <c r="C10">
        <v>7.43E-6</v>
      </c>
      <c r="D10">
        <v>2.3470000000000001E-5</v>
      </c>
      <c r="E10">
        <v>3.6200000000000001E-6</v>
      </c>
      <c r="F10">
        <v>2.5100000000000001E-6</v>
      </c>
      <c r="G10">
        <v>1.5119999999999999E-5</v>
      </c>
      <c r="H10">
        <v>9.9199999999999999E-6</v>
      </c>
      <c r="I10">
        <v>2.4029999999999999E-5</v>
      </c>
      <c r="J10">
        <v>7.43E-6</v>
      </c>
      <c r="K10">
        <v>1.696E-5</v>
      </c>
      <c r="L10">
        <v>1.0329999999999999E-5</v>
      </c>
      <c r="M10">
        <v>6.7420000000000002E-5</v>
      </c>
      <c r="N10">
        <v>1.7949999999999999E-5</v>
      </c>
      <c r="O10">
        <v>1.9890000000000001E-5</v>
      </c>
      <c r="P10">
        <v>1.9775499999999998E-3</v>
      </c>
      <c r="Q10">
        <v>1.8706700000000001E-3</v>
      </c>
      <c r="R10">
        <v>5.7715999999999996E-4</v>
      </c>
      <c r="S10">
        <v>5.7045000000000002E-4</v>
      </c>
    </row>
    <row r="11" spans="1:19" x14ac:dyDescent="0.35">
      <c r="A11" t="s">
        <v>295</v>
      </c>
      <c r="B11">
        <v>1.252E-5</v>
      </c>
      <c r="C11">
        <v>3.7500000000000001E-6</v>
      </c>
      <c r="D11">
        <v>5.1789999999999997E-5</v>
      </c>
      <c r="E11">
        <v>3.3330000000000001E-5</v>
      </c>
      <c r="F11">
        <v>6.4200000000000004E-6</v>
      </c>
      <c r="G11">
        <v>3.858E-5</v>
      </c>
      <c r="H11">
        <v>1.202E-5</v>
      </c>
      <c r="I11">
        <v>2.5210000000000001E-5</v>
      </c>
      <c r="J11">
        <v>7.7100000000000007E-6</v>
      </c>
      <c r="K11">
        <v>2.3499999999999999E-5</v>
      </c>
      <c r="L11">
        <v>2.0570000000000001E-5</v>
      </c>
      <c r="M11">
        <v>3.9050000000000001E-5</v>
      </c>
      <c r="N11">
        <v>3.998E-5</v>
      </c>
      <c r="O11">
        <v>1.1049999999999999E-5</v>
      </c>
      <c r="P11">
        <v>1.1768900000000001E-3</v>
      </c>
      <c r="Q11">
        <v>7.9164000000000003E-4</v>
      </c>
      <c r="R11">
        <v>3.124E-4</v>
      </c>
      <c r="S11">
        <v>3.0893000000000001E-4</v>
      </c>
    </row>
    <row r="12" spans="1:19" x14ac:dyDescent="0.35">
      <c r="A12" t="s">
        <v>296</v>
      </c>
      <c r="B12">
        <v>1.19E-6</v>
      </c>
      <c r="C12">
        <v>4.4000000000000002E-7</v>
      </c>
      <c r="D12">
        <v>2.17E-6</v>
      </c>
      <c r="E12">
        <v>1.4000000000000001E-7</v>
      </c>
      <c r="F12">
        <v>2.9999999999999997E-8</v>
      </c>
      <c r="G12">
        <v>3.9000000000000002E-7</v>
      </c>
      <c r="H12">
        <v>4.3200000000000001E-6</v>
      </c>
      <c r="I12">
        <v>4.9999999999999998E-7</v>
      </c>
      <c r="J12">
        <v>4.0999999999999999E-7</v>
      </c>
      <c r="K12">
        <v>1.6E-7</v>
      </c>
      <c r="L12">
        <v>4.9999999999999998E-8</v>
      </c>
      <c r="M12">
        <v>1.9000000000000001E-7</v>
      </c>
      <c r="N12">
        <v>3.9000000000000002E-7</v>
      </c>
      <c r="O12">
        <v>3.3000000000000002E-7</v>
      </c>
      <c r="P12">
        <v>1.5030999999999999E-4</v>
      </c>
      <c r="Q12">
        <v>2.6240999999999998E-4</v>
      </c>
      <c r="R12">
        <v>6.0590000000000001E-5</v>
      </c>
      <c r="S12">
        <v>6.0040000000000001E-5</v>
      </c>
    </row>
    <row r="13" spans="1:19" x14ac:dyDescent="0.35">
      <c r="A13" t="s">
        <v>297</v>
      </c>
      <c r="B13">
        <v>1.375E-5</v>
      </c>
      <c r="C13">
        <v>3.5899999999999999E-6</v>
      </c>
      <c r="D13">
        <v>9.2499999999999995E-6</v>
      </c>
      <c r="E13">
        <v>2.8999999999999998E-7</v>
      </c>
      <c r="F13">
        <v>1.7999999999999999E-6</v>
      </c>
      <c r="G13">
        <v>1.44E-6</v>
      </c>
      <c r="H13">
        <v>7.0999999999999998E-7</v>
      </c>
      <c r="I13">
        <v>3.1099999999999999E-6</v>
      </c>
      <c r="J13">
        <v>3.2000000000000001E-7</v>
      </c>
      <c r="K13">
        <v>5.0599999999999998E-6</v>
      </c>
      <c r="L13">
        <v>1.6500000000000001E-6</v>
      </c>
      <c r="M13">
        <v>3.7660000000000002E-5</v>
      </c>
      <c r="N13">
        <v>1.77E-6</v>
      </c>
      <c r="O13">
        <v>1.1200000000000001E-6</v>
      </c>
      <c r="P13">
        <v>1.1369E-4</v>
      </c>
      <c r="Q13">
        <v>1.3977999999999999E-4</v>
      </c>
      <c r="R13">
        <v>4.7259999999999998E-5</v>
      </c>
      <c r="S13">
        <v>4.6690000000000002E-5</v>
      </c>
    </row>
    <row r="14" spans="1:19" x14ac:dyDescent="0.35">
      <c r="A14" t="s">
        <v>298</v>
      </c>
      <c r="B14">
        <v>1.5670000000000001E-5</v>
      </c>
      <c r="C14">
        <v>1.0890000000000001E-5</v>
      </c>
      <c r="D14">
        <v>4.6470000000000001E-5</v>
      </c>
      <c r="E14">
        <v>6.9E-6</v>
      </c>
      <c r="F14">
        <v>1.8300000000000001E-6</v>
      </c>
      <c r="G14">
        <v>3.1850000000000002E-5</v>
      </c>
      <c r="H14">
        <v>6.915E-5</v>
      </c>
      <c r="I14">
        <v>1.3756E-4</v>
      </c>
      <c r="J14">
        <v>7.2400000000000001E-6</v>
      </c>
      <c r="K14">
        <v>1.0357999999999999E-4</v>
      </c>
      <c r="L14">
        <v>1.6888999999999999E-4</v>
      </c>
      <c r="M14">
        <v>1.0315E-4</v>
      </c>
      <c r="N14">
        <v>2.4510000000000001E-5</v>
      </c>
      <c r="O14">
        <v>2.959E-5</v>
      </c>
      <c r="P14">
        <v>1.89851E-3</v>
      </c>
      <c r="Q14">
        <v>1.27691E-3</v>
      </c>
      <c r="R14">
        <v>5.2616000000000002E-4</v>
      </c>
      <c r="S14">
        <v>5.2134999999999996E-4</v>
      </c>
    </row>
    <row r="15" spans="1:19" x14ac:dyDescent="0.35">
      <c r="A15" t="s">
        <v>299</v>
      </c>
      <c r="B15">
        <v>1.362E-5</v>
      </c>
      <c r="C15">
        <v>9.6900000000000004E-6</v>
      </c>
      <c r="D15">
        <v>2.4830000000000001E-5</v>
      </c>
      <c r="E15">
        <v>2.3099999999999999E-6</v>
      </c>
      <c r="F15">
        <v>2.6599999999999999E-6</v>
      </c>
      <c r="G15">
        <v>1.1950000000000001E-5</v>
      </c>
      <c r="H15">
        <v>5.1740000000000003E-5</v>
      </c>
      <c r="I15">
        <v>1.5861E-4</v>
      </c>
      <c r="J15">
        <v>5.1699999999999996E-6</v>
      </c>
      <c r="K15">
        <v>1.0438999999999999E-4</v>
      </c>
      <c r="L15">
        <v>4.0399999999999999E-5</v>
      </c>
      <c r="M15">
        <v>3.5519999999999999E-5</v>
      </c>
      <c r="N15">
        <v>9.5050000000000006E-5</v>
      </c>
      <c r="O15">
        <v>4.3890000000000002E-5</v>
      </c>
      <c r="P15">
        <v>5.5736000000000002E-4</v>
      </c>
      <c r="Q15">
        <v>5.4042999999999995E-4</v>
      </c>
      <c r="R15">
        <v>2.3594999999999999E-4</v>
      </c>
      <c r="S15">
        <v>2.3356000000000001E-4</v>
      </c>
    </row>
    <row r="16" spans="1:19" x14ac:dyDescent="0.35">
      <c r="A16" t="s">
        <v>300</v>
      </c>
      <c r="B16">
        <v>4.6789999999999998E-5</v>
      </c>
      <c r="C16">
        <v>1.6700000000000001E-6</v>
      </c>
      <c r="D16">
        <v>3.9339999999999999E-5</v>
      </c>
      <c r="E16">
        <v>7.0999999999999998E-7</v>
      </c>
      <c r="F16">
        <v>2.6000000000000001E-6</v>
      </c>
      <c r="G16">
        <v>6.2500000000000003E-6</v>
      </c>
      <c r="H16">
        <v>5.6699999999999999E-6</v>
      </c>
      <c r="I16">
        <v>2.1659999999999999E-5</v>
      </c>
      <c r="J16">
        <v>3.6500000000000002E-6</v>
      </c>
      <c r="K16">
        <v>1.844E-5</v>
      </c>
      <c r="L16">
        <v>7.3860000000000001E-5</v>
      </c>
      <c r="M16">
        <v>2.7509999999999999E-5</v>
      </c>
      <c r="N16">
        <v>9.5400000000000001E-6</v>
      </c>
      <c r="O16">
        <v>9.0299999999999999E-6</v>
      </c>
      <c r="P16">
        <v>3.4762999999999998E-4</v>
      </c>
      <c r="Q16">
        <v>3.0405999999999999E-4</v>
      </c>
      <c r="R16">
        <v>1.2447000000000001E-4</v>
      </c>
      <c r="S16">
        <v>1.2323E-4</v>
      </c>
    </row>
    <row r="17" spans="1:19" x14ac:dyDescent="0.35">
      <c r="A17" t="s">
        <v>301</v>
      </c>
      <c r="B17">
        <v>2.1569999999999998E-5</v>
      </c>
      <c r="C17">
        <v>1.3519999999999999E-5</v>
      </c>
      <c r="D17">
        <v>1.8729999999999999E-5</v>
      </c>
      <c r="E17">
        <v>1.6300000000000001E-6</v>
      </c>
      <c r="F17">
        <v>4.3000000000000001E-7</v>
      </c>
      <c r="G17">
        <v>1.1600000000000001E-5</v>
      </c>
      <c r="H17">
        <v>2.811E-5</v>
      </c>
      <c r="I17">
        <v>9.4499999999999993E-6</v>
      </c>
      <c r="J17">
        <v>2.1600000000000001E-6</v>
      </c>
      <c r="K17">
        <v>9.9499999999999996E-6</v>
      </c>
      <c r="L17">
        <v>1.2979999999999999E-5</v>
      </c>
      <c r="M17">
        <v>1.6990000000000002E-5</v>
      </c>
      <c r="N17">
        <v>3.1439999999999997E-5</v>
      </c>
      <c r="O17">
        <v>2.8700000000000001E-6</v>
      </c>
      <c r="P17">
        <v>3.1139999999999998E-4</v>
      </c>
      <c r="Q17">
        <v>2.8569000000000001E-4</v>
      </c>
      <c r="R17">
        <v>1.0927E-4</v>
      </c>
      <c r="S17">
        <v>1.0815E-4</v>
      </c>
    </row>
    <row r="18" spans="1:19" x14ac:dyDescent="0.35">
      <c r="A18" t="s">
        <v>302</v>
      </c>
      <c r="B18">
        <v>6.9800000000000001E-6</v>
      </c>
      <c r="C18">
        <v>2.5299999999999998E-5</v>
      </c>
      <c r="D18">
        <v>3.8930000000000002E-5</v>
      </c>
      <c r="E18">
        <v>2.4099999999999998E-6</v>
      </c>
      <c r="F18">
        <v>2.7499999999999999E-6</v>
      </c>
      <c r="G18">
        <v>1.5480000000000001E-5</v>
      </c>
      <c r="H18">
        <v>1.3859999999999999E-5</v>
      </c>
      <c r="I18">
        <v>2.457E-5</v>
      </c>
      <c r="J18">
        <v>3.7299999999999999E-6</v>
      </c>
      <c r="K18">
        <v>2.94E-5</v>
      </c>
      <c r="L18">
        <v>1.3689999999999999E-5</v>
      </c>
      <c r="M18">
        <v>3.3699999999999999E-5</v>
      </c>
      <c r="N18">
        <v>4.4740000000000002E-5</v>
      </c>
      <c r="O18">
        <v>3.0900000000000001E-6</v>
      </c>
      <c r="P18">
        <v>3.3072E-4</v>
      </c>
      <c r="Q18">
        <v>3.413E-4</v>
      </c>
      <c r="R18">
        <v>1.3109999999999999E-4</v>
      </c>
      <c r="S18">
        <v>1.2960000000000001E-4</v>
      </c>
    </row>
    <row r="19" spans="1:19" x14ac:dyDescent="0.35">
      <c r="A19" t="s">
        <v>303</v>
      </c>
      <c r="B19">
        <v>4.8199999999999996E-6</v>
      </c>
      <c r="C19">
        <v>1.4530000000000001E-4</v>
      </c>
      <c r="D19">
        <v>1.114E-5</v>
      </c>
      <c r="E19">
        <v>5.2E-7</v>
      </c>
      <c r="F19">
        <v>2.96E-6</v>
      </c>
      <c r="G19">
        <v>1.2140000000000001E-5</v>
      </c>
      <c r="H19">
        <v>1.5454999999999999E-4</v>
      </c>
      <c r="I19">
        <v>1.5797000000000001E-4</v>
      </c>
      <c r="J19">
        <v>3.3900000000000002E-6</v>
      </c>
      <c r="K19">
        <v>1.7980000000000001E-5</v>
      </c>
      <c r="L19">
        <v>1.271E-5</v>
      </c>
      <c r="M19">
        <v>3.3500000000000001E-6</v>
      </c>
      <c r="N19">
        <v>1.147E-5</v>
      </c>
      <c r="O19">
        <v>2.4200000000000001E-6</v>
      </c>
      <c r="P19">
        <v>4.3281999999999999E-4</v>
      </c>
      <c r="Q19">
        <v>4.9982E-4</v>
      </c>
      <c r="R19">
        <v>2.0452E-4</v>
      </c>
      <c r="S19">
        <v>2.0290999999999999E-4</v>
      </c>
    </row>
    <row r="20" spans="1:19" x14ac:dyDescent="0.35">
      <c r="A20" t="s">
        <v>304</v>
      </c>
      <c r="B20">
        <v>2.2500000000000001E-6</v>
      </c>
      <c r="C20">
        <v>1.1000000000000001E-7</v>
      </c>
      <c r="D20">
        <v>4.87E-6</v>
      </c>
      <c r="E20">
        <v>1.75E-6</v>
      </c>
      <c r="F20">
        <v>1.68E-6</v>
      </c>
      <c r="G20">
        <v>8.0900000000000005E-6</v>
      </c>
      <c r="H20">
        <v>2.2900000000000001E-6</v>
      </c>
      <c r="I20">
        <v>4.5700000000000003E-6</v>
      </c>
      <c r="J20">
        <v>4.8999999999999997E-7</v>
      </c>
      <c r="K20">
        <v>4.1799999999999998E-6</v>
      </c>
      <c r="L20">
        <v>1.35E-6</v>
      </c>
      <c r="M20">
        <v>3.9500000000000003E-6</v>
      </c>
      <c r="N20">
        <v>6.5200000000000003E-6</v>
      </c>
      <c r="O20">
        <v>1.13E-6</v>
      </c>
      <c r="P20">
        <v>1.027E-4</v>
      </c>
      <c r="Q20">
        <v>1.4584E-4</v>
      </c>
      <c r="R20">
        <v>4.2320000000000001E-5</v>
      </c>
      <c r="S20">
        <v>4.18E-5</v>
      </c>
    </row>
    <row r="21" spans="1:19" x14ac:dyDescent="0.35">
      <c r="A21" t="s">
        <v>11</v>
      </c>
      <c r="B21">
        <v>2.65E-6</v>
      </c>
      <c r="C21">
        <v>1.11E-6</v>
      </c>
      <c r="D21">
        <v>1.501E-5</v>
      </c>
      <c r="E21">
        <v>2.83E-6</v>
      </c>
      <c r="F21">
        <v>5.8999999999999996E-7</v>
      </c>
      <c r="G21">
        <v>6.64E-6</v>
      </c>
      <c r="H21">
        <v>8.5599999999999994E-6</v>
      </c>
      <c r="I21">
        <v>2.993E-5</v>
      </c>
      <c r="J21">
        <v>2.4200000000000001E-6</v>
      </c>
      <c r="K21">
        <v>6.8600000000000004E-6</v>
      </c>
      <c r="L21">
        <v>5.7599999999999999E-6</v>
      </c>
      <c r="M21">
        <v>7.2059999999999998E-5</v>
      </c>
      <c r="N21">
        <v>7.2699999999999999E-6</v>
      </c>
      <c r="O21">
        <v>4.7400000000000004E-6</v>
      </c>
      <c r="P21">
        <v>8.0245999999999996E-4</v>
      </c>
      <c r="Q21">
        <v>9.9241999999999993E-4</v>
      </c>
      <c r="R21">
        <v>2.7764E-4</v>
      </c>
      <c r="S21">
        <v>2.7525999999999999E-4</v>
      </c>
    </row>
    <row r="22" spans="1:19" x14ac:dyDescent="0.35">
      <c r="A22" t="s">
        <v>305</v>
      </c>
      <c r="B22">
        <v>2.6800000000000002E-6</v>
      </c>
      <c r="C22">
        <v>7.8999999999999995E-7</v>
      </c>
      <c r="D22">
        <v>1.172E-5</v>
      </c>
      <c r="E22">
        <v>6.4999999999999996E-6</v>
      </c>
      <c r="F22">
        <v>6.6000000000000003E-7</v>
      </c>
      <c r="G22">
        <v>1.291E-5</v>
      </c>
      <c r="H22">
        <v>1.026E-5</v>
      </c>
      <c r="I22">
        <v>4.3130000000000002E-5</v>
      </c>
      <c r="J22">
        <v>2.92E-6</v>
      </c>
      <c r="K22">
        <v>4.354E-5</v>
      </c>
      <c r="L22">
        <v>1.5500000000000001E-5</v>
      </c>
      <c r="M22">
        <v>2.0138999999999999E-4</v>
      </c>
      <c r="N22">
        <v>1.4039999999999999E-5</v>
      </c>
      <c r="O22">
        <v>2.533E-5</v>
      </c>
      <c r="P22">
        <v>1.2596300000000001E-3</v>
      </c>
      <c r="Q22">
        <v>1.04984E-3</v>
      </c>
      <c r="R22">
        <v>3.6942000000000002E-4</v>
      </c>
      <c r="S22">
        <v>3.6674E-4</v>
      </c>
    </row>
    <row r="23" spans="1:19" x14ac:dyDescent="0.35">
      <c r="A23" t="s">
        <v>306</v>
      </c>
      <c r="B23">
        <v>1.012E-5</v>
      </c>
      <c r="C23">
        <v>8.2600000000000005E-6</v>
      </c>
      <c r="D23">
        <v>2.9110000000000001E-5</v>
      </c>
      <c r="E23">
        <v>3.2399999999999999E-6</v>
      </c>
      <c r="F23">
        <v>3.01E-6</v>
      </c>
      <c r="G23">
        <v>1.271E-5</v>
      </c>
      <c r="H23">
        <v>2.23E-5</v>
      </c>
      <c r="I23">
        <v>3.324E-5</v>
      </c>
      <c r="J23">
        <v>6.1099999999999999E-6</v>
      </c>
      <c r="K23">
        <v>8.4430000000000003E-5</v>
      </c>
      <c r="L23">
        <v>5.5460000000000001E-5</v>
      </c>
      <c r="M23">
        <v>3.4589999999999999E-5</v>
      </c>
      <c r="N23">
        <v>3.4875999999999999E-4</v>
      </c>
      <c r="O23">
        <v>3.2910000000000002E-5</v>
      </c>
      <c r="P23">
        <v>1.01217E-3</v>
      </c>
      <c r="Q23">
        <v>8.8783999999999998E-4</v>
      </c>
      <c r="R23">
        <v>3.5326999999999998E-4</v>
      </c>
      <c r="S23">
        <v>3.4985000000000002E-4</v>
      </c>
    </row>
    <row r="24" spans="1:19" x14ac:dyDescent="0.35">
      <c r="A24" t="s">
        <v>307</v>
      </c>
      <c r="B24">
        <v>3.4659999999999997E-5</v>
      </c>
      <c r="C24">
        <v>1.6509999999999999E-5</v>
      </c>
      <c r="D24">
        <v>2.7900000000000001E-5</v>
      </c>
      <c r="E24">
        <v>2.74E-6</v>
      </c>
      <c r="F24">
        <v>3.9500000000000003E-6</v>
      </c>
      <c r="G24">
        <v>1.965E-5</v>
      </c>
      <c r="H24">
        <v>3.4910000000000003E-5</v>
      </c>
      <c r="I24">
        <v>1.279E-5</v>
      </c>
      <c r="J24">
        <v>4.0199999999999996E-6</v>
      </c>
      <c r="K24">
        <v>3.3309999999999998E-5</v>
      </c>
      <c r="L24">
        <v>2.1339999999999999E-5</v>
      </c>
      <c r="M24">
        <v>7.737E-5</v>
      </c>
      <c r="N24">
        <v>1.0499999999999999E-5</v>
      </c>
      <c r="O24">
        <v>2.904E-5</v>
      </c>
      <c r="P24">
        <v>7.6975999999999998E-4</v>
      </c>
      <c r="Q24">
        <v>6.2277000000000003E-4</v>
      </c>
      <c r="R24">
        <v>2.3871E-4</v>
      </c>
      <c r="S24">
        <v>2.3649000000000001E-4</v>
      </c>
    </row>
    <row r="25" spans="1:19" x14ac:dyDescent="0.35">
      <c r="A25" t="s">
        <v>308</v>
      </c>
      <c r="B25">
        <v>8.0900000000000005E-6</v>
      </c>
      <c r="C25">
        <v>1.464E-5</v>
      </c>
      <c r="D25">
        <v>8.49E-6</v>
      </c>
      <c r="E25">
        <v>2.65E-6</v>
      </c>
      <c r="F25">
        <v>3.18E-6</v>
      </c>
      <c r="G25">
        <v>5.2900000000000002E-6</v>
      </c>
      <c r="H25">
        <v>4.6730000000000002E-5</v>
      </c>
      <c r="I25">
        <v>9.5699999999999999E-6</v>
      </c>
      <c r="J25">
        <v>1.28E-6</v>
      </c>
      <c r="K25">
        <v>1.132E-5</v>
      </c>
      <c r="L25">
        <v>1.1420000000000001E-5</v>
      </c>
      <c r="M25">
        <v>1.217E-5</v>
      </c>
      <c r="N25">
        <v>1.293E-5</v>
      </c>
      <c r="O25">
        <v>6.9399999999999996E-6</v>
      </c>
      <c r="P25">
        <v>1.7590999999999999E-4</v>
      </c>
      <c r="Q25">
        <v>2.3602000000000001E-4</v>
      </c>
      <c r="R25">
        <v>8.0679999999999993E-5</v>
      </c>
      <c r="S25">
        <v>7.9709999999999994E-5</v>
      </c>
    </row>
    <row r="26" spans="1:19" x14ac:dyDescent="0.35">
      <c r="A26" t="s">
        <v>309</v>
      </c>
      <c r="B26">
        <v>1.207E-5</v>
      </c>
      <c r="C26">
        <v>5.2700000000000004E-6</v>
      </c>
      <c r="D26">
        <v>3.3559999999999997E-5</v>
      </c>
      <c r="E26">
        <v>2.2800000000000002E-6</v>
      </c>
      <c r="F26">
        <v>1.77E-6</v>
      </c>
      <c r="G26">
        <v>1.243E-5</v>
      </c>
      <c r="H26">
        <v>8.6899999999999998E-6</v>
      </c>
      <c r="I26">
        <v>5.4669999999999997E-5</v>
      </c>
      <c r="J26">
        <v>3.6500000000000002E-6</v>
      </c>
      <c r="K26">
        <v>2.4919999999999999E-5</v>
      </c>
      <c r="L26">
        <v>1.753E-5</v>
      </c>
      <c r="M26">
        <v>3.5670000000000002E-5</v>
      </c>
      <c r="N26">
        <v>3.345E-5</v>
      </c>
      <c r="O26">
        <v>6.0599999999999996E-6</v>
      </c>
      <c r="P26">
        <v>6.9727000000000005E-4</v>
      </c>
      <c r="Q26">
        <v>5.9124000000000004E-4</v>
      </c>
      <c r="R26">
        <v>2.1576000000000001E-4</v>
      </c>
      <c r="S26">
        <v>2.1353E-4</v>
      </c>
    </row>
    <row r="27" spans="1:19" x14ac:dyDescent="0.35">
      <c r="A27" t="s">
        <v>310</v>
      </c>
      <c r="B27">
        <v>7.1400000000000002E-6</v>
      </c>
      <c r="C27">
        <v>1.7790000000000001E-5</v>
      </c>
      <c r="D27">
        <v>1.31E-6</v>
      </c>
      <c r="E27">
        <v>8.0000000000000002E-8</v>
      </c>
      <c r="F27">
        <v>7.6000000000000003E-7</v>
      </c>
      <c r="G27">
        <v>5.4000000000000002E-7</v>
      </c>
      <c r="H27">
        <v>7.5100000000000001E-6</v>
      </c>
      <c r="I27">
        <v>5.6000000000000004E-7</v>
      </c>
      <c r="J27">
        <v>5.4000000000000002E-7</v>
      </c>
      <c r="K27">
        <v>1.17E-6</v>
      </c>
      <c r="L27">
        <v>4.7E-7</v>
      </c>
      <c r="M27">
        <v>1.46E-6</v>
      </c>
      <c r="N27">
        <v>1.1000000000000001E-7</v>
      </c>
      <c r="O27">
        <v>6.0999999999999998E-7</v>
      </c>
      <c r="P27">
        <v>7.4519999999999998E-5</v>
      </c>
      <c r="Q27">
        <v>1.1364E-4</v>
      </c>
      <c r="R27">
        <v>3.5070000000000001E-5</v>
      </c>
      <c r="S27">
        <v>3.4690000000000002E-5</v>
      </c>
    </row>
    <row r="28" spans="1:19" x14ac:dyDescent="0.35">
      <c r="A28" t="s">
        <v>311</v>
      </c>
      <c r="B28">
        <v>3.4820000000000002E-5</v>
      </c>
      <c r="C28">
        <v>9.7999999999999993E-7</v>
      </c>
      <c r="D28">
        <v>1.8130000000000001E-5</v>
      </c>
      <c r="E28">
        <v>5.7999999999999995E-7</v>
      </c>
      <c r="F28">
        <v>3.5999999999999999E-7</v>
      </c>
      <c r="G28">
        <v>2.3700000000000002E-6</v>
      </c>
      <c r="H28">
        <v>2.21E-6</v>
      </c>
      <c r="I28">
        <v>1.959E-5</v>
      </c>
      <c r="J28">
        <v>1.06E-6</v>
      </c>
      <c r="K28">
        <v>6.4300000000000003E-6</v>
      </c>
      <c r="L28">
        <v>1.7110000000000001E-5</v>
      </c>
      <c r="M28">
        <v>6.1199999999999999E-6</v>
      </c>
      <c r="N28">
        <v>5.3399999999999997E-6</v>
      </c>
      <c r="O28">
        <v>7.9899999999999997E-6</v>
      </c>
      <c r="P28">
        <v>2.5144000000000002E-4</v>
      </c>
      <c r="Q28">
        <v>2.0604999999999999E-4</v>
      </c>
      <c r="R28">
        <v>8.1329999999999996E-5</v>
      </c>
      <c r="S28">
        <v>8.0560000000000001E-5</v>
      </c>
    </row>
    <row r="29" spans="1:19" x14ac:dyDescent="0.35">
      <c r="A29" t="s">
        <v>312</v>
      </c>
      <c r="B29">
        <v>5.8999999999999996E-7</v>
      </c>
      <c r="C29">
        <v>2.673E-5</v>
      </c>
      <c r="D29">
        <v>2.3499999999999999E-6</v>
      </c>
      <c r="E29">
        <v>3.5999999999999999E-7</v>
      </c>
      <c r="F29">
        <v>2.9999999999999999E-7</v>
      </c>
      <c r="G29">
        <v>2.4600000000000002E-6</v>
      </c>
      <c r="H29">
        <v>1.2300000000000001E-6</v>
      </c>
      <c r="I29">
        <v>2.5100000000000001E-6</v>
      </c>
      <c r="J29">
        <v>1.2699999999999999E-6</v>
      </c>
      <c r="K29">
        <v>3.9099999999999998E-6</v>
      </c>
      <c r="L29">
        <v>8.6000000000000002E-7</v>
      </c>
      <c r="M29">
        <v>4.3200000000000001E-6</v>
      </c>
      <c r="N29">
        <v>7.9999999999999996E-7</v>
      </c>
      <c r="O29">
        <v>1.7859999999999998E-5</v>
      </c>
      <c r="P29">
        <v>2.5556999999999999E-4</v>
      </c>
      <c r="Q29">
        <v>3.7765999999999999E-4</v>
      </c>
      <c r="R29">
        <v>1.0153E-4</v>
      </c>
      <c r="S29">
        <v>1.0053E-4</v>
      </c>
    </row>
    <row r="30" spans="1:19" x14ac:dyDescent="0.35">
      <c r="A30" t="s">
        <v>313</v>
      </c>
      <c r="B30">
        <v>4.9999999999999998E-7</v>
      </c>
      <c r="C30">
        <v>3.1E-7</v>
      </c>
      <c r="D30">
        <v>2.3199999999999998E-6</v>
      </c>
      <c r="E30">
        <v>1.35E-6</v>
      </c>
      <c r="F30">
        <v>4.4999999999999998E-7</v>
      </c>
      <c r="G30">
        <v>2.65E-6</v>
      </c>
      <c r="H30">
        <v>6.2999999999999998E-6</v>
      </c>
      <c r="I30">
        <v>1.6899999999999999E-6</v>
      </c>
      <c r="J30">
        <v>1.0300000000000001E-6</v>
      </c>
      <c r="K30">
        <v>1.2490000000000001E-5</v>
      </c>
      <c r="L30">
        <v>5.4E-6</v>
      </c>
      <c r="M30">
        <v>2.798E-5</v>
      </c>
      <c r="N30">
        <v>1.3200000000000001E-6</v>
      </c>
      <c r="O30">
        <v>2.4399999999999999E-6</v>
      </c>
      <c r="P30">
        <v>1.5179000000000001E-4</v>
      </c>
      <c r="Q30">
        <v>1.5285E-4</v>
      </c>
      <c r="R30">
        <v>5.0869999999999999E-5</v>
      </c>
      <c r="S30">
        <v>5.0319999999999999E-5</v>
      </c>
    </row>
    <row r="31" spans="1:19" x14ac:dyDescent="0.35">
      <c r="A31" t="s">
        <v>314</v>
      </c>
      <c r="B31">
        <v>1.48E-6</v>
      </c>
      <c r="C31">
        <v>1.3200000000000001E-6</v>
      </c>
      <c r="D31">
        <v>2.039E-5</v>
      </c>
      <c r="E31">
        <v>6.1600000000000003E-6</v>
      </c>
      <c r="F31">
        <v>5.0999999999999999E-7</v>
      </c>
      <c r="G31">
        <v>1.9959999999999999E-5</v>
      </c>
      <c r="H31">
        <v>4.2360000000000001E-5</v>
      </c>
      <c r="I31">
        <v>8.9549999999999995E-5</v>
      </c>
      <c r="J31">
        <v>6.1099999999999999E-6</v>
      </c>
      <c r="K31">
        <v>1.6200000000000001E-5</v>
      </c>
      <c r="L31">
        <v>1.1790000000000001E-5</v>
      </c>
      <c r="M31">
        <v>5.151E-5</v>
      </c>
      <c r="N31">
        <v>5.48E-6</v>
      </c>
      <c r="O31">
        <v>2.012E-5</v>
      </c>
      <c r="P31">
        <v>1.3717499999999999E-3</v>
      </c>
      <c r="Q31">
        <v>1.0080600000000001E-3</v>
      </c>
      <c r="R31">
        <v>3.7028000000000001E-4</v>
      </c>
      <c r="S31">
        <v>3.6689999999999997E-4</v>
      </c>
    </row>
    <row r="32" spans="1:19" x14ac:dyDescent="0.35">
      <c r="A32" t="s">
        <v>315</v>
      </c>
      <c r="B32">
        <v>4.0999999999999997E-6</v>
      </c>
      <c r="C32">
        <v>6.5069999999999999E-5</v>
      </c>
      <c r="D32">
        <v>2.6400000000000001E-6</v>
      </c>
      <c r="E32">
        <v>3.4999999999999998E-7</v>
      </c>
      <c r="F32">
        <v>1.4999999999999999E-7</v>
      </c>
      <c r="G32">
        <v>1.1400000000000001E-6</v>
      </c>
      <c r="H32">
        <v>7.4499999999999998E-6</v>
      </c>
      <c r="I32">
        <v>1.48E-6</v>
      </c>
      <c r="J32">
        <v>9.4E-7</v>
      </c>
      <c r="K32">
        <v>1.73E-6</v>
      </c>
      <c r="L32">
        <v>9.5000000000000001E-7</v>
      </c>
      <c r="M32">
        <v>2.0400000000000001E-5</v>
      </c>
      <c r="N32">
        <v>2.0099999999999998E-6</v>
      </c>
      <c r="O32">
        <v>7.6000000000000003E-7</v>
      </c>
      <c r="P32">
        <v>1.5888E-4</v>
      </c>
      <c r="Q32">
        <v>2.8616999999999998E-4</v>
      </c>
      <c r="R32">
        <v>8.0099999999999995E-5</v>
      </c>
      <c r="S32">
        <v>7.9389999999999997E-5</v>
      </c>
    </row>
    <row r="33" spans="1:19" x14ac:dyDescent="0.35">
      <c r="A33" t="s">
        <v>316</v>
      </c>
      <c r="B33">
        <v>6.7499999999999997E-6</v>
      </c>
      <c r="C33">
        <v>3.7799999999999998E-6</v>
      </c>
      <c r="D33">
        <v>5.855E-5</v>
      </c>
      <c r="E33">
        <v>2.957E-5</v>
      </c>
      <c r="F33">
        <v>2.0200000000000001E-6</v>
      </c>
      <c r="G33">
        <v>2.512E-5</v>
      </c>
      <c r="H33">
        <v>1.6589999999999999E-5</v>
      </c>
      <c r="I33">
        <v>8.9030000000000006E-5</v>
      </c>
      <c r="J33">
        <v>8.5499999999999995E-6</v>
      </c>
      <c r="K33">
        <v>4.0389999999999998E-5</v>
      </c>
      <c r="L33">
        <v>4.5800000000000002E-5</v>
      </c>
      <c r="M33">
        <v>1.917E-4</v>
      </c>
      <c r="N33">
        <v>1.9680000000000001E-5</v>
      </c>
      <c r="O33">
        <v>2.851E-5</v>
      </c>
      <c r="P33">
        <v>4.9656600000000002E-3</v>
      </c>
      <c r="Q33">
        <v>3.0903800000000002E-3</v>
      </c>
      <c r="R33">
        <v>1.1481200000000001E-3</v>
      </c>
      <c r="S33">
        <v>1.1408099999999999E-3</v>
      </c>
    </row>
    <row r="34" spans="1:19" x14ac:dyDescent="0.35">
      <c r="A34" t="s">
        <v>317</v>
      </c>
      <c r="B34">
        <v>1.7669999999999999E-5</v>
      </c>
      <c r="C34">
        <v>1.7400000000000001E-6</v>
      </c>
      <c r="D34">
        <v>1.7312999999999999E-4</v>
      </c>
      <c r="E34">
        <v>2.088E-5</v>
      </c>
      <c r="F34">
        <v>6.37E-6</v>
      </c>
      <c r="G34">
        <v>1.4800000000000001E-5</v>
      </c>
      <c r="H34">
        <v>1.9279999999999998E-5</v>
      </c>
      <c r="I34">
        <v>1.2368000000000001E-4</v>
      </c>
      <c r="J34">
        <v>9.4700000000000008E-6</v>
      </c>
      <c r="K34">
        <v>3.0300000000000001E-5</v>
      </c>
      <c r="L34">
        <v>3.9740000000000002E-5</v>
      </c>
      <c r="M34">
        <v>1.2057000000000001E-4</v>
      </c>
      <c r="N34">
        <v>2.5219999999999999E-5</v>
      </c>
      <c r="O34">
        <v>2.5490000000000002E-5</v>
      </c>
      <c r="P34">
        <v>9.7183000000000002E-4</v>
      </c>
      <c r="Q34">
        <v>8.6629999999999997E-4</v>
      </c>
      <c r="R34">
        <v>3.4157000000000002E-4</v>
      </c>
      <c r="S34">
        <v>3.3808999999999998E-4</v>
      </c>
    </row>
    <row r="35" spans="1:19" x14ac:dyDescent="0.35">
      <c r="A35" t="s">
        <v>318</v>
      </c>
      <c r="B35">
        <v>2.2180000000000001E-5</v>
      </c>
      <c r="C35">
        <v>4.9440000000000001E-5</v>
      </c>
      <c r="D35">
        <v>5.7899999999999996E-6</v>
      </c>
      <c r="E35">
        <v>1.6999999999999999E-7</v>
      </c>
      <c r="F35">
        <v>5.8999999999999996E-7</v>
      </c>
      <c r="G35">
        <v>2.9999999999999999E-7</v>
      </c>
      <c r="H35">
        <v>1.9099999999999999E-6</v>
      </c>
      <c r="I35">
        <v>3.1E-7</v>
      </c>
      <c r="J35">
        <v>7.4000000000000001E-7</v>
      </c>
      <c r="K35">
        <v>1.0699999999999999E-6</v>
      </c>
      <c r="L35">
        <v>8.5699999999999993E-6</v>
      </c>
      <c r="M35">
        <v>3.72E-6</v>
      </c>
      <c r="N35">
        <v>1.4500000000000001E-6</v>
      </c>
      <c r="O35">
        <v>5.0999999999999999E-7</v>
      </c>
      <c r="P35">
        <v>8.9359999999999998E-5</v>
      </c>
      <c r="Q35">
        <v>9.8410000000000001E-5</v>
      </c>
      <c r="R35">
        <v>4.1440000000000003E-5</v>
      </c>
      <c r="S35">
        <v>4.1140000000000003E-5</v>
      </c>
    </row>
    <row r="36" spans="1:19" x14ac:dyDescent="0.35">
      <c r="A36" t="s">
        <v>319</v>
      </c>
      <c r="B36">
        <v>1.2480000000000001E-5</v>
      </c>
      <c r="C36">
        <v>1.679E-5</v>
      </c>
      <c r="D36">
        <v>6.9759999999999996E-5</v>
      </c>
      <c r="E36">
        <v>4.7899999999999999E-6</v>
      </c>
      <c r="F36">
        <v>3.1099999999999999E-6</v>
      </c>
      <c r="G36">
        <v>2.177E-5</v>
      </c>
      <c r="H36">
        <v>7.5480000000000002E-5</v>
      </c>
      <c r="I36">
        <v>8.9560000000000003E-5</v>
      </c>
      <c r="J36">
        <v>1.292E-5</v>
      </c>
      <c r="K36">
        <v>1.2350999999999999E-4</v>
      </c>
      <c r="L36">
        <v>5.346E-5</v>
      </c>
      <c r="M36">
        <v>7.9980000000000003E-5</v>
      </c>
      <c r="N36">
        <v>9.1609999999999999E-5</v>
      </c>
      <c r="O36">
        <v>1.774E-5</v>
      </c>
      <c r="P36">
        <v>1.39489E-3</v>
      </c>
      <c r="Q36">
        <v>1.08961E-3</v>
      </c>
      <c r="R36">
        <v>4.3518000000000002E-4</v>
      </c>
      <c r="S36">
        <v>4.3093999999999999E-4</v>
      </c>
    </row>
    <row r="37" spans="1:19" x14ac:dyDescent="0.35">
      <c r="A37" t="s">
        <v>320</v>
      </c>
      <c r="B37">
        <v>1.1219999999999999E-5</v>
      </c>
      <c r="C37">
        <v>1.5119999999999999E-4</v>
      </c>
      <c r="D37">
        <v>1.0859999999999999E-5</v>
      </c>
      <c r="E37">
        <v>9.2999999999999999E-7</v>
      </c>
      <c r="F37">
        <v>8.2999999999999999E-7</v>
      </c>
      <c r="G37">
        <v>4.5399999999999997E-6</v>
      </c>
      <c r="H37">
        <v>2.991E-5</v>
      </c>
      <c r="I37">
        <v>5.9900000000000002E-6</v>
      </c>
      <c r="J37">
        <v>3.5999999999999998E-6</v>
      </c>
      <c r="K37">
        <v>2.283E-5</v>
      </c>
      <c r="L37">
        <v>2.8730000000000001E-5</v>
      </c>
      <c r="M37">
        <v>1.083E-5</v>
      </c>
      <c r="N37">
        <v>6.2999999999999998E-6</v>
      </c>
      <c r="O37">
        <v>2.7700000000000002E-6</v>
      </c>
      <c r="P37">
        <v>3.3204000000000003E-4</v>
      </c>
      <c r="Q37">
        <v>4.0492000000000002E-4</v>
      </c>
      <c r="R37">
        <v>1.4545000000000001E-4</v>
      </c>
      <c r="S37">
        <v>1.4406999999999999E-4</v>
      </c>
    </row>
    <row r="38" spans="1:19" x14ac:dyDescent="0.35">
      <c r="A38" t="s">
        <v>321</v>
      </c>
      <c r="B38">
        <v>1.0869999999999999E-5</v>
      </c>
      <c r="C38">
        <v>8.2999999999999999E-7</v>
      </c>
      <c r="D38">
        <v>1.2119999999999999E-5</v>
      </c>
      <c r="E38">
        <v>1.24E-6</v>
      </c>
      <c r="F38">
        <v>7.7800000000000001E-6</v>
      </c>
      <c r="G38">
        <v>8.6400000000000003E-6</v>
      </c>
      <c r="H38">
        <v>1.79E-6</v>
      </c>
      <c r="I38">
        <v>2.4600000000000002E-6</v>
      </c>
      <c r="J38">
        <v>2.1600000000000001E-6</v>
      </c>
      <c r="K38">
        <v>1.486E-5</v>
      </c>
      <c r="L38">
        <v>6.8700000000000003E-6</v>
      </c>
      <c r="M38">
        <v>4.2524000000000001E-4</v>
      </c>
      <c r="N38">
        <v>4.3200000000000001E-6</v>
      </c>
      <c r="O38">
        <v>5.6400000000000002E-6</v>
      </c>
      <c r="P38">
        <v>3.5941E-4</v>
      </c>
      <c r="Q38">
        <v>4.2051000000000002E-4</v>
      </c>
      <c r="R38">
        <v>1.5778999999999999E-4</v>
      </c>
      <c r="S38">
        <v>1.5637999999999999E-4</v>
      </c>
    </row>
    <row r="39" spans="1:19" x14ac:dyDescent="0.35">
      <c r="A39" t="s">
        <v>322</v>
      </c>
      <c r="B39">
        <v>9.7100000000000002E-6</v>
      </c>
      <c r="C39">
        <v>7.7399999999999998E-5</v>
      </c>
      <c r="D39">
        <v>4.1640000000000001E-5</v>
      </c>
      <c r="E39">
        <v>5.3700000000000003E-6</v>
      </c>
      <c r="F39">
        <v>5.0300000000000001E-6</v>
      </c>
      <c r="G39">
        <v>3.7440000000000001E-5</v>
      </c>
      <c r="H39">
        <v>4.0399999999999999E-5</v>
      </c>
      <c r="I39">
        <v>7.7210000000000001E-5</v>
      </c>
      <c r="J39">
        <v>1.096E-5</v>
      </c>
      <c r="K39">
        <v>8.8239999999999995E-5</v>
      </c>
      <c r="L39">
        <v>3.6340000000000001E-5</v>
      </c>
      <c r="M39">
        <v>7.9900000000000004E-5</v>
      </c>
      <c r="N39">
        <v>2.8119999999999998E-5</v>
      </c>
      <c r="O39">
        <v>2.6469999999999999E-5</v>
      </c>
      <c r="P39">
        <v>1.62535E-3</v>
      </c>
      <c r="Q39">
        <v>1.28448E-3</v>
      </c>
      <c r="R39">
        <v>4.8357000000000001E-4</v>
      </c>
      <c r="S39">
        <v>4.7882000000000003E-4</v>
      </c>
    </row>
    <row r="40" spans="1:19" x14ac:dyDescent="0.35">
      <c r="A40" t="s">
        <v>323</v>
      </c>
      <c r="B40">
        <v>2.2000000000000001E-7</v>
      </c>
      <c r="C40">
        <v>9.9999999999999995E-8</v>
      </c>
      <c r="D40">
        <v>1.13E-6</v>
      </c>
      <c r="E40">
        <v>9.9000000000000005E-7</v>
      </c>
      <c r="F40">
        <v>1.9000000000000001E-7</v>
      </c>
      <c r="G40">
        <v>1.9099999999999999E-6</v>
      </c>
      <c r="H40">
        <v>1.8899999999999999E-6</v>
      </c>
      <c r="I40">
        <v>2.5500000000000001E-6</v>
      </c>
      <c r="J40">
        <v>2.4999999999999999E-7</v>
      </c>
      <c r="K40">
        <v>5.5300000000000004E-6</v>
      </c>
      <c r="L40">
        <v>1.4899999999999999E-6</v>
      </c>
      <c r="M40">
        <v>6.4899999999999997E-6</v>
      </c>
      <c r="N40">
        <v>2.52E-6</v>
      </c>
      <c r="O40">
        <v>4.1999999999999996E-6</v>
      </c>
      <c r="P40">
        <v>1.0603999999999999E-4</v>
      </c>
      <c r="Q40">
        <v>1.3449999999999999E-4</v>
      </c>
      <c r="R40">
        <v>3.8449999999999999E-5</v>
      </c>
      <c r="S40">
        <v>3.8040000000000002E-5</v>
      </c>
    </row>
    <row r="41" spans="1:19" x14ac:dyDescent="0.35">
      <c r="A41" t="s">
        <v>324</v>
      </c>
      <c r="B41">
        <v>3.0800000000000002E-6</v>
      </c>
      <c r="C41">
        <v>8.9999999999999996E-7</v>
      </c>
      <c r="D41">
        <v>1.1219999999999999E-5</v>
      </c>
      <c r="E41">
        <v>1.343E-5</v>
      </c>
      <c r="F41">
        <v>3.1300000000000001E-6</v>
      </c>
      <c r="G41">
        <v>1.523E-5</v>
      </c>
      <c r="H41">
        <v>9.7899999999999994E-6</v>
      </c>
      <c r="I41">
        <v>2.283E-5</v>
      </c>
      <c r="J41">
        <v>3.9299999999999996E-6</v>
      </c>
      <c r="K41">
        <v>2.516E-5</v>
      </c>
      <c r="L41">
        <v>2.1690000000000001E-5</v>
      </c>
      <c r="M41">
        <v>3.7710000000000003E-5</v>
      </c>
      <c r="N41">
        <v>3.4969999999999999E-5</v>
      </c>
      <c r="O41">
        <v>6.4999999999999996E-6</v>
      </c>
      <c r="P41">
        <v>3.1436000000000002E-4</v>
      </c>
      <c r="Q41">
        <v>3.4479999999999998E-4</v>
      </c>
      <c r="R41">
        <v>1.2227000000000001E-4</v>
      </c>
      <c r="S41">
        <v>1.2061999999999999E-4</v>
      </c>
    </row>
    <row r="42" spans="1:19" x14ac:dyDescent="0.35">
      <c r="A42" t="s">
        <v>325</v>
      </c>
      <c r="B42">
        <v>2.1670000000000001E-5</v>
      </c>
      <c r="C42">
        <v>9.5000000000000001E-7</v>
      </c>
      <c r="D42">
        <v>2.7499999999999999E-6</v>
      </c>
      <c r="E42">
        <v>2.7000000000000001E-7</v>
      </c>
      <c r="F42">
        <v>5.7999999999999995E-7</v>
      </c>
      <c r="G42">
        <v>9.5999999999999991E-7</v>
      </c>
      <c r="H42">
        <v>4.8999999999999997E-7</v>
      </c>
      <c r="I42">
        <v>1.24E-6</v>
      </c>
      <c r="J42">
        <v>1.2699999999999999E-6</v>
      </c>
      <c r="K42">
        <v>2.7999999999999999E-6</v>
      </c>
      <c r="L42">
        <v>5.9900000000000002E-6</v>
      </c>
      <c r="M42">
        <v>4.25E-6</v>
      </c>
      <c r="N42">
        <v>1.4300000000000001E-6</v>
      </c>
      <c r="O42">
        <v>6.5300000000000002E-6</v>
      </c>
      <c r="P42">
        <v>1.0033E-4</v>
      </c>
      <c r="Q42">
        <v>8.8179999999999999E-5</v>
      </c>
      <c r="R42">
        <v>3.3869999999999999E-5</v>
      </c>
      <c r="S42">
        <v>3.3529999999999999E-5</v>
      </c>
    </row>
    <row r="43" spans="1:19" x14ac:dyDescent="0.35">
      <c r="A43" t="s">
        <v>326</v>
      </c>
      <c r="B43">
        <v>4.42E-6</v>
      </c>
      <c r="C43">
        <v>3.6600000000000001E-6</v>
      </c>
      <c r="D43">
        <v>4.0410000000000001E-5</v>
      </c>
      <c r="E43">
        <v>5.6799999999999998E-6</v>
      </c>
      <c r="F43">
        <v>2.7499999999999999E-6</v>
      </c>
      <c r="G43">
        <v>2.1800000000000001E-5</v>
      </c>
      <c r="H43">
        <v>1.237E-5</v>
      </c>
      <c r="I43">
        <v>3.3519999999999998E-5</v>
      </c>
      <c r="J43">
        <v>5.3399999999999997E-6</v>
      </c>
      <c r="K43">
        <v>3.3160000000000001E-5</v>
      </c>
      <c r="L43">
        <v>2.1209999999999999E-5</v>
      </c>
      <c r="M43">
        <v>4.0219999999999998E-5</v>
      </c>
      <c r="N43">
        <v>1.0355E-4</v>
      </c>
      <c r="O43">
        <v>1.506E-5</v>
      </c>
      <c r="P43">
        <v>6.4855000000000002E-4</v>
      </c>
      <c r="Q43">
        <v>5.5674000000000001E-4</v>
      </c>
      <c r="R43">
        <v>2.1385999999999999E-4</v>
      </c>
      <c r="S43">
        <v>2.1159E-4</v>
      </c>
    </row>
    <row r="44" spans="1:19" x14ac:dyDescent="0.35">
      <c r="A44" t="s">
        <v>327</v>
      </c>
      <c r="B44">
        <v>2.056E-5</v>
      </c>
      <c r="C44">
        <v>9.722E-4</v>
      </c>
      <c r="D44">
        <v>4.7429999999999998E-5</v>
      </c>
      <c r="E44">
        <v>6.7299999999999999E-6</v>
      </c>
      <c r="F44">
        <v>5.8599999999999998E-6</v>
      </c>
      <c r="G44">
        <v>1.8E-5</v>
      </c>
      <c r="H44">
        <v>2.521E-4</v>
      </c>
      <c r="I44">
        <v>2.677E-4</v>
      </c>
      <c r="J44">
        <v>1.8600000000000001E-5</v>
      </c>
      <c r="K44">
        <v>1.0679E-4</v>
      </c>
      <c r="L44">
        <v>1.2489000000000001E-4</v>
      </c>
      <c r="M44">
        <v>3.0838000000000003E-4</v>
      </c>
      <c r="N44">
        <v>1.011E-4</v>
      </c>
      <c r="O44">
        <v>2.1670000000000001E-5</v>
      </c>
      <c r="P44">
        <v>3.04733E-3</v>
      </c>
      <c r="Q44">
        <v>2.3430500000000002E-3</v>
      </c>
      <c r="R44">
        <v>1.00796E-3</v>
      </c>
      <c r="S44">
        <v>9.984499999999999E-4</v>
      </c>
    </row>
    <row r="45" spans="1:19" x14ac:dyDescent="0.35">
      <c r="A45" t="s">
        <v>328</v>
      </c>
      <c r="B45">
        <v>1.72E-6</v>
      </c>
      <c r="C45">
        <v>2.321E-5</v>
      </c>
      <c r="D45">
        <v>6.5100000000000004E-6</v>
      </c>
      <c r="E45">
        <v>5.7000000000000005E-7</v>
      </c>
      <c r="F45">
        <v>3.3999999999999997E-7</v>
      </c>
      <c r="G45">
        <v>6.5400000000000001E-6</v>
      </c>
      <c r="H45">
        <v>6.4699999999999999E-6</v>
      </c>
      <c r="I45">
        <v>1.1739999999999999E-5</v>
      </c>
      <c r="J45">
        <v>3.5700000000000001E-6</v>
      </c>
      <c r="K45">
        <v>2.056E-5</v>
      </c>
      <c r="L45">
        <v>3.49E-6</v>
      </c>
      <c r="M45">
        <v>2.101E-5</v>
      </c>
      <c r="N45">
        <v>1.1739999999999999E-5</v>
      </c>
      <c r="O45">
        <v>1.521E-5</v>
      </c>
      <c r="P45">
        <v>3.0076000000000001E-4</v>
      </c>
      <c r="Q45">
        <v>2.7649E-4</v>
      </c>
      <c r="R45">
        <v>9.9879999999999999E-5</v>
      </c>
      <c r="S45">
        <v>9.8830000000000001E-5</v>
      </c>
    </row>
    <row r="46" spans="1:19" x14ac:dyDescent="0.35">
      <c r="A46" t="s">
        <v>329</v>
      </c>
      <c r="B46">
        <v>1.0100000000000001E-6</v>
      </c>
      <c r="C46">
        <v>8.1999999999999998E-7</v>
      </c>
      <c r="D46">
        <v>2.2199999999999999E-6</v>
      </c>
      <c r="E46">
        <v>2.3999999999999998E-7</v>
      </c>
      <c r="F46">
        <v>5.3000000000000001E-7</v>
      </c>
      <c r="G46">
        <v>9.9999999999999995E-7</v>
      </c>
      <c r="H46">
        <v>7.9999999999999996E-7</v>
      </c>
      <c r="I46">
        <v>8.1999999999999998E-7</v>
      </c>
      <c r="J46">
        <v>5.7000000000000005E-7</v>
      </c>
      <c r="K46">
        <v>1.7600000000000001E-6</v>
      </c>
      <c r="L46">
        <v>1.84E-6</v>
      </c>
      <c r="M46">
        <v>1.944E-5</v>
      </c>
      <c r="N46">
        <v>8.8999999999999995E-7</v>
      </c>
      <c r="O46">
        <v>1.1799999999999999E-6</v>
      </c>
      <c r="P46">
        <v>4.6910000000000003E-5</v>
      </c>
      <c r="Q46">
        <v>7.0720000000000001E-5</v>
      </c>
      <c r="R46">
        <v>2.1109999999999999E-5</v>
      </c>
      <c r="S46">
        <v>2.0849999999999999E-5</v>
      </c>
    </row>
    <row r="47" spans="1:19" x14ac:dyDescent="0.35">
      <c r="A47" t="s">
        <v>330</v>
      </c>
      <c r="B47">
        <v>5.1800000000000004E-6</v>
      </c>
      <c r="C47">
        <v>1.135E-5</v>
      </c>
      <c r="D47">
        <v>1.1325E-4</v>
      </c>
      <c r="E47">
        <v>4.5800000000000002E-6</v>
      </c>
      <c r="F47">
        <v>4.5600000000000004E-6</v>
      </c>
      <c r="G47">
        <v>1.17E-5</v>
      </c>
      <c r="H47">
        <v>1.059E-5</v>
      </c>
      <c r="I47">
        <v>3.8210000000000002E-5</v>
      </c>
      <c r="J47">
        <v>4.0099999999999997E-6</v>
      </c>
      <c r="K47">
        <v>2.003E-5</v>
      </c>
      <c r="L47">
        <v>1.3509999999999999E-5</v>
      </c>
      <c r="M47">
        <v>3.8720000000000002E-5</v>
      </c>
      <c r="N47">
        <v>3.6149999999999998E-5</v>
      </c>
      <c r="O47">
        <v>6.2500000000000003E-6</v>
      </c>
      <c r="P47">
        <v>1.2248000000000001E-3</v>
      </c>
      <c r="Q47">
        <v>1.18388E-3</v>
      </c>
      <c r="R47">
        <v>3.8546000000000001E-4</v>
      </c>
      <c r="S47">
        <v>3.8222000000000001E-4</v>
      </c>
    </row>
    <row r="48" spans="1:19" x14ac:dyDescent="0.35">
      <c r="A48" t="s">
        <v>331</v>
      </c>
      <c r="B48">
        <v>1.9110000000000002E-5</v>
      </c>
      <c r="C48">
        <v>1.6500000000000001E-6</v>
      </c>
      <c r="D48">
        <v>1.8810000000000001E-5</v>
      </c>
      <c r="E48">
        <v>3.32E-6</v>
      </c>
      <c r="F48">
        <v>5.1800000000000004E-6</v>
      </c>
      <c r="G48">
        <v>8.7499999999999992E-6</v>
      </c>
      <c r="H48">
        <v>2.8960000000000001E-5</v>
      </c>
      <c r="I48">
        <v>1.1229999999999999E-5</v>
      </c>
      <c r="J48">
        <v>4.7700000000000001E-6</v>
      </c>
      <c r="K48">
        <v>1.8819999999999999E-5</v>
      </c>
      <c r="L48">
        <v>1.504E-5</v>
      </c>
      <c r="M48">
        <v>6.3529999999999997E-5</v>
      </c>
      <c r="N48">
        <v>2.3167000000000001E-4</v>
      </c>
      <c r="O48">
        <v>6.8000000000000001E-6</v>
      </c>
      <c r="P48">
        <v>1.0318899999999999E-3</v>
      </c>
      <c r="Q48">
        <v>8.5729000000000003E-4</v>
      </c>
      <c r="R48">
        <v>3.1997999999999998E-4</v>
      </c>
      <c r="S48">
        <v>3.1739000000000002E-4</v>
      </c>
    </row>
    <row r="49" spans="1:19" x14ac:dyDescent="0.35">
      <c r="A49" t="s">
        <v>332</v>
      </c>
      <c r="B49">
        <v>7.6000000000000003E-7</v>
      </c>
      <c r="C49">
        <v>4.0160000000000002E-5</v>
      </c>
      <c r="D49">
        <v>1.95E-6</v>
      </c>
      <c r="E49">
        <v>1.1999999999999999E-7</v>
      </c>
      <c r="F49">
        <v>1.8899999999999999E-6</v>
      </c>
      <c r="G49">
        <v>1.61E-6</v>
      </c>
      <c r="H49">
        <v>6.6100000000000002E-6</v>
      </c>
      <c r="I49">
        <v>1.596E-5</v>
      </c>
      <c r="J49">
        <v>1.4500000000000001E-6</v>
      </c>
      <c r="K49">
        <v>9.8800000000000003E-6</v>
      </c>
      <c r="L49">
        <v>1.39E-6</v>
      </c>
      <c r="M49">
        <v>2.0899999999999999E-6</v>
      </c>
      <c r="N49">
        <v>6.0800000000000002E-6</v>
      </c>
      <c r="O49">
        <v>1.19E-6</v>
      </c>
      <c r="P49">
        <v>1.131E-4</v>
      </c>
      <c r="Q49">
        <v>1.8204000000000001E-4</v>
      </c>
      <c r="R49">
        <v>5.8369999999999998E-5</v>
      </c>
      <c r="S49">
        <v>5.7769999999999997E-5</v>
      </c>
    </row>
    <row r="50" spans="1:19" x14ac:dyDescent="0.35">
      <c r="A50" t="s">
        <v>333</v>
      </c>
      <c r="B50">
        <v>1.7370000000000001E-5</v>
      </c>
      <c r="C50">
        <v>2.3800000000000001E-6</v>
      </c>
      <c r="D50">
        <v>4.316E-5</v>
      </c>
      <c r="E50">
        <v>3.7100000000000001E-6</v>
      </c>
      <c r="F50">
        <v>5.5500000000000002E-6</v>
      </c>
      <c r="G50">
        <v>4.7899999999999999E-5</v>
      </c>
      <c r="H50">
        <v>1.181E-5</v>
      </c>
      <c r="I50">
        <v>3.4090000000000001E-5</v>
      </c>
      <c r="J50">
        <v>6.9199999999999998E-6</v>
      </c>
      <c r="K50">
        <v>6.3609999999999996E-5</v>
      </c>
      <c r="L50">
        <v>6.8629999999999999E-5</v>
      </c>
      <c r="M50">
        <v>6.4739999999999993E-5</v>
      </c>
      <c r="N50">
        <v>2.459E-5</v>
      </c>
      <c r="O50">
        <v>1.4980000000000001E-5</v>
      </c>
      <c r="P50">
        <v>5.7432999999999996E-4</v>
      </c>
      <c r="Q50">
        <v>5.5698E-4</v>
      </c>
      <c r="R50">
        <v>2.1100000000000001E-4</v>
      </c>
      <c r="S50">
        <v>2.0872999999999999E-4</v>
      </c>
    </row>
    <row r="51" spans="1:19" x14ac:dyDescent="0.35">
      <c r="A51" t="s">
        <v>334</v>
      </c>
      <c r="B51">
        <v>1.48E-6</v>
      </c>
      <c r="C51">
        <v>7.852E-5</v>
      </c>
      <c r="D51">
        <v>4.2E-7</v>
      </c>
      <c r="E51">
        <v>8.9999999999999999E-8</v>
      </c>
      <c r="F51">
        <v>5.9999999999999995E-8</v>
      </c>
      <c r="G51">
        <v>1.9999999999999999E-7</v>
      </c>
      <c r="H51">
        <v>6.2099999999999998E-6</v>
      </c>
      <c r="I51">
        <v>3.0400000000000001E-6</v>
      </c>
      <c r="J51">
        <v>3.7E-7</v>
      </c>
      <c r="K51">
        <v>1.4500000000000001E-6</v>
      </c>
      <c r="L51">
        <v>3.4999999999999998E-7</v>
      </c>
      <c r="M51">
        <v>1.0300000000000001E-6</v>
      </c>
      <c r="N51">
        <v>2.1E-7</v>
      </c>
      <c r="O51">
        <v>7.0000000000000005E-8</v>
      </c>
      <c r="P51">
        <v>5.342E-5</v>
      </c>
      <c r="Q51">
        <v>8.3449999999999996E-5</v>
      </c>
      <c r="R51">
        <v>3.3019999999999999E-5</v>
      </c>
      <c r="S51">
        <v>3.2790000000000003E-5</v>
      </c>
    </row>
    <row r="52" spans="1:19" x14ac:dyDescent="0.35">
      <c r="A52" t="s">
        <v>165</v>
      </c>
      <c r="B52">
        <v>7.3088000000000005E-4</v>
      </c>
      <c r="C52">
        <v>4.5490999999999999E-4</v>
      </c>
      <c r="D52">
        <v>1.6178399999999999E-3</v>
      </c>
      <c r="E52">
        <v>5.5247E-4</v>
      </c>
      <c r="F52">
        <v>1.8213999999999999E-4</v>
      </c>
      <c r="G52">
        <v>5.7874000000000001E-4</v>
      </c>
      <c r="H52">
        <v>1.13813E-3</v>
      </c>
      <c r="I52">
        <v>1.25519E-3</v>
      </c>
      <c r="J52">
        <v>5.0100999999999998E-4</v>
      </c>
      <c r="K52">
        <v>2.0726500000000001E-3</v>
      </c>
      <c r="L52">
        <v>1.71167E-3</v>
      </c>
      <c r="M52">
        <v>1.9471E-3</v>
      </c>
      <c r="N52">
        <v>1.20013E-3</v>
      </c>
      <c r="O52">
        <v>5.8708999999999996E-4</v>
      </c>
      <c r="P52">
        <v>3.1650409999999997E-2</v>
      </c>
      <c r="Q52">
        <v>2.744139E-2</v>
      </c>
      <c r="R52">
        <v>9.4188999999999991E-3</v>
      </c>
      <c r="S52">
        <v>9.4039199999999996E-3</v>
      </c>
    </row>
    <row r="53" spans="1:19" x14ac:dyDescent="0.35">
      <c r="A53" t="s">
        <v>166</v>
      </c>
      <c r="B53">
        <v>3.9675000000000002E-4</v>
      </c>
      <c r="C53">
        <v>3.4869000000000002E-4</v>
      </c>
      <c r="D53">
        <v>3.4085000000000002E-4</v>
      </c>
      <c r="E53">
        <v>1.2939000000000001E-4</v>
      </c>
      <c r="F53">
        <v>1.8029999999999998E-5</v>
      </c>
      <c r="G53">
        <v>6.9610000000000006E-5</v>
      </c>
      <c r="H53">
        <v>1.5322999999999999E-4</v>
      </c>
      <c r="I53">
        <v>1.4545000000000001E-4</v>
      </c>
      <c r="J53">
        <v>5.8980000000000001E-5</v>
      </c>
      <c r="K53">
        <v>1.6331000000000001E-4</v>
      </c>
      <c r="L53">
        <v>1.2265E-4</v>
      </c>
      <c r="M53">
        <v>1.5275999999999999E-4</v>
      </c>
      <c r="N53">
        <v>2.1431999999999999E-4</v>
      </c>
      <c r="O53">
        <v>1.1037E-4</v>
      </c>
      <c r="P53">
        <v>4.7862199999999999E-3</v>
      </c>
      <c r="Q53">
        <v>4.2341599999999998E-3</v>
      </c>
      <c r="R53">
        <v>1.11596E-3</v>
      </c>
      <c r="S53">
        <v>1.10793E-3</v>
      </c>
    </row>
    <row r="54" spans="1:19" x14ac:dyDescent="0.35">
      <c r="A54" t="s">
        <v>88</v>
      </c>
      <c r="B54">
        <v>4.6289999999999999E-5</v>
      </c>
      <c r="C54">
        <v>1.1712E-4</v>
      </c>
      <c r="D54">
        <v>4.9450000000000003E-5</v>
      </c>
      <c r="E54">
        <v>7.3499999999999999E-6</v>
      </c>
      <c r="F54">
        <v>7.5100000000000001E-6</v>
      </c>
      <c r="G54">
        <v>3.2509999999999999E-5</v>
      </c>
      <c r="H54">
        <v>5.2089999999999998E-5</v>
      </c>
      <c r="I54">
        <v>3.1930000000000001E-5</v>
      </c>
      <c r="J54">
        <v>1.206E-5</v>
      </c>
      <c r="K54">
        <v>7.8640000000000006E-5</v>
      </c>
      <c r="L54">
        <v>3.7270000000000001E-5</v>
      </c>
      <c r="M54">
        <v>9.7250000000000006E-5</v>
      </c>
      <c r="N54">
        <v>3.0899999999999999E-5</v>
      </c>
      <c r="O54">
        <v>5.2129999999999997E-5</v>
      </c>
      <c r="P54">
        <v>3.98248E-3</v>
      </c>
      <c r="Q54">
        <v>3.41472E-3</v>
      </c>
      <c r="R54">
        <v>1.0516200000000001E-3</v>
      </c>
      <c r="S54">
        <v>1.04816E-3</v>
      </c>
    </row>
    <row r="55" spans="1:19" x14ac:dyDescent="0.35">
      <c r="A55" t="s">
        <v>149</v>
      </c>
      <c r="B55">
        <v>1.5295599999999999E-3</v>
      </c>
      <c r="C55">
        <v>1.12498E-3</v>
      </c>
      <c r="D55">
        <v>8.1809999999999999E-4</v>
      </c>
      <c r="E55">
        <v>7.0136000000000005E-4</v>
      </c>
      <c r="F55">
        <v>1.3300000000000001E-4</v>
      </c>
      <c r="G55">
        <v>1.3572000000000001E-4</v>
      </c>
      <c r="H55">
        <v>6.6604000000000001E-4</v>
      </c>
      <c r="I55">
        <v>5.2528999999999998E-4</v>
      </c>
      <c r="J55">
        <v>4.9348999999999997E-4</v>
      </c>
      <c r="K55">
        <v>1.3125400000000001E-3</v>
      </c>
      <c r="L55">
        <v>1.02523E-3</v>
      </c>
      <c r="M55">
        <v>1.69937E-3</v>
      </c>
      <c r="N55">
        <v>8.7087000000000004E-4</v>
      </c>
      <c r="O55">
        <v>8.6580000000000001E-5</v>
      </c>
      <c r="P55">
        <v>7.9432300000000008E-3</v>
      </c>
      <c r="Q55">
        <v>1.2836709999999999E-2</v>
      </c>
      <c r="R55">
        <v>3.3951599999999999E-3</v>
      </c>
      <c r="S55">
        <v>3.38229E-3</v>
      </c>
    </row>
    <row r="56" spans="1:19" x14ac:dyDescent="0.35">
      <c r="A56" t="s">
        <v>167</v>
      </c>
      <c r="B56">
        <v>6.3984999999999997E-4</v>
      </c>
      <c r="C56">
        <v>1.7604E-4</v>
      </c>
      <c r="D56">
        <v>1.4715999999999999E-4</v>
      </c>
      <c r="E56">
        <v>1.6699999999999999E-4</v>
      </c>
      <c r="F56">
        <v>1.416E-5</v>
      </c>
      <c r="G56">
        <v>2.387E-5</v>
      </c>
      <c r="H56">
        <v>1.2685999999999999E-4</v>
      </c>
      <c r="I56">
        <v>9.5160000000000004E-5</v>
      </c>
      <c r="J56">
        <v>4.9570000000000001E-5</v>
      </c>
      <c r="K56">
        <v>1.4404000000000001E-4</v>
      </c>
      <c r="L56">
        <v>8.4939999999999997E-5</v>
      </c>
      <c r="M56">
        <v>1.1752999999999999E-4</v>
      </c>
      <c r="N56">
        <v>6.5790000000000005E-5</v>
      </c>
      <c r="O56">
        <v>6.4750000000000002E-5</v>
      </c>
      <c r="P56">
        <v>2.17622E-3</v>
      </c>
      <c r="Q56">
        <v>3.0795100000000001E-3</v>
      </c>
      <c r="R56">
        <v>5.2634000000000003E-4</v>
      </c>
      <c r="S56">
        <v>5.2092999999999996E-4</v>
      </c>
    </row>
    <row r="57" spans="1:19" x14ac:dyDescent="0.35">
      <c r="A57" t="s">
        <v>168</v>
      </c>
      <c r="B57">
        <v>1.6279000000000001E-4</v>
      </c>
      <c r="C57">
        <v>1.5583E-4</v>
      </c>
      <c r="D57">
        <v>7.0124E-4</v>
      </c>
      <c r="E57">
        <v>1.8524000000000001E-4</v>
      </c>
      <c r="F57">
        <v>4.6560000000000001E-5</v>
      </c>
      <c r="G57">
        <v>5.5009000000000004E-4</v>
      </c>
      <c r="H57">
        <v>7.4386999999999999E-4</v>
      </c>
      <c r="I57">
        <v>4.5274999999999997E-4</v>
      </c>
      <c r="J57">
        <v>2.5418000000000001E-4</v>
      </c>
      <c r="K57">
        <v>1.15054E-3</v>
      </c>
      <c r="L57">
        <v>1.12112E-3</v>
      </c>
      <c r="M57">
        <v>2.1662399999999998E-3</v>
      </c>
      <c r="N57">
        <v>1.03663E-3</v>
      </c>
      <c r="O57">
        <v>1.4295000000000001E-4</v>
      </c>
      <c r="P57">
        <v>2.2051879999999999E-2</v>
      </c>
      <c r="Q57">
        <v>2.7906279999999999E-2</v>
      </c>
      <c r="R57">
        <v>8.8307999999999998E-3</v>
      </c>
      <c r="S57">
        <v>8.8156799999999994E-3</v>
      </c>
    </row>
    <row r="58" spans="1:19" x14ac:dyDescent="0.35">
      <c r="A58" t="s">
        <v>169</v>
      </c>
      <c r="B58">
        <v>2.0429999999999999E-5</v>
      </c>
      <c r="C58">
        <v>6.4099999999999996E-6</v>
      </c>
      <c r="D58">
        <v>4.5550000000000003E-5</v>
      </c>
      <c r="E58">
        <v>9.0179999999999994E-5</v>
      </c>
      <c r="F58">
        <v>4.0199999999999996E-6</v>
      </c>
      <c r="G58">
        <v>4.6369999999999998E-5</v>
      </c>
      <c r="H58">
        <v>1.3150999999999999E-4</v>
      </c>
      <c r="I58">
        <v>2.0223999999999999E-4</v>
      </c>
      <c r="J58">
        <v>1.236E-5</v>
      </c>
      <c r="K58">
        <v>2.0369E-4</v>
      </c>
      <c r="L58">
        <v>2.1371000000000001E-4</v>
      </c>
      <c r="M58">
        <v>7.6955000000000003E-4</v>
      </c>
      <c r="N58">
        <v>2.7903999999999998E-4</v>
      </c>
      <c r="O58">
        <v>2.349E-5</v>
      </c>
      <c r="P58">
        <v>1.85008E-3</v>
      </c>
      <c r="Q58">
        <v>1.6272299999999999E-3</v>
      </c>
      <c r="R58">
        <v>6.1092999999999998E-4</v>
      </c>
      <c r="S58">
        <v>6.0417000000000001E-4</v>
      </c>
    </row>
    <row r="59" spans="1:19" x14ac:dyDescent="0.35">
      <c r="A59" t="s">
        <v>89</v>
      </c>
      <c r="B59">
        <v>2.0489999999999999E-5</v>
      </c>
      <c r="C59">
        <v>5.6570000000000002E-5</v>
      </c>
      <c r="D59">
        <v>4.8909999999999998E-5</v>
      </c>
      <c r="E59">
        <v>1.057E-5</v>
      </c>
      <c r="F59">
        <v>9.4E-7</v>
      </c>
      <c r="G59">
        <v>5.4E-6</v>
      </c>
      <c r="H59">
        <v>1.768E-5</v>
      </c>
      <c r="I59">
        <v>3.5009999999999999E-5</v>
      </c>
      <c r="J59">
        <v>1.0530000000000001E-5</v>
      </c>
      <c r="K59">
        <v>2.357E-5</v>
      </c>
      <c r="L59">
        <v>2.086E-5</v>
      </c>
      <c r="M59">
        <v>6.4770000000000005E-5</v>
      </c>
      <c r="N59">
        <v>3.7459999999999997E-5</v>
      </c>
      <c r="O59">
        <v>1.505E-5</v>
      </c>
      <c r="P59">
        <v>1.5752699999999999E-3</v>
      </c>
      <c r="Q59">
        <v>7.6754999999999998E-4</v>
      </c>
      <c r="R59">
        <v>2.5625000000000002E-4</v>
      </c>
      <c r="S59">
        <v>2.5422999999999998E-4</v>
      </c>
    </row>
    <row r="60" spans="1:19" x14ac:dyDescent="0.35">
      <c r="A60" t="s">
        <v>170</v>
      </c>
      <c r="B60">
        <v>1.61662E-3</v>
      </c>
      <c r="C60">
        <v>6.6422599999999997E-3</v>
      </c>
      <c r="D60">
        <v>7.9803999999999997E-4</v>
      </c>
      <c r="E60">
        <v>5.5458000000000005E-4</v>
      </c>
      <c r="F60">
        <v>8.5859999999999994E-5</v>
      </c>
      <c r="G60">
        <v>1.972E-4</v>
      </c>
      <c r="H60">
        <v>6.1934999999999996E-4</v>
      </c>
      <c r="I60">
        <v>4.5200999999999998E-4</v>
      </c>
      <c r="J60">
        <v>3.8032000000000002E-4</v>
      </c>
      <c r="K60">
        <v>7.9876000000000003E-4</v>
      </c>
      <c r="L60">
        <v>4.8152999999999998E-4</v>
      </c>
      <c r="M60">
        <v>1.06437E-3</v>
      </c>
      <c r="N60">
        <v>2.7701000000000001E-4</v>
      </c>
      <c r="O60">
        <v>1.6019999999999999E-4</v>
      </c>
      <c r="P60">
        <v>1.31675E-2</v>
      </c>
      <c r="Q60">
        <v>1.7470599999999999E-2</v>
      </c>
      <c r="R60">
        <v>4.6738400000000003E-3</v>
      </c>
      <c r="S60">
        <v>4.6493300000000001E-3</v>
      </c>
    </row>
    <row r="61" spans="1:19" x14ac:dyDescent="0.35">
      <c r="A61" t="s">
        <v>90</v>
      </c>
      <c r="B61">
        <v>5.7961999999999998E-4</v>
      </c>
      <c r="C61">
        <v>2.2529500000000001E-3</v>
      </c>
      <c r="D61">
        <v>1.28645E-3</v>
      </c>
      <c r="E61">
        <v>2.3973000000000001E-4</v>
      </c>
      <c r="F61">
        <v>1.1425E-4</v>
      </c>
      <c r="G61">
        <v>5.7580000000000001E-4</v>
      </c>
      <c r="H61">
        <v>1.2874799999999999E-3</v>
      </c>
      <c r="I61">
        <v>1.9949799999999999E-3</v>
      </c>
      <c r="J61">
        <v>2.0055999999999999E-4</v>
      </c>
      <c r="K61">
        <v>1.41859E-3</v>
      </c>
      <c r="L61">
        <v>1.1236600000000001E-3</v>
      </c>
      <c r="M61">
        <v>3.8258900000000002E-3</v>
      </c>
      <c r="N61">
        <v>1.7505999999999999E-3</v>
      </c>
      <c r="O61">
        <v>6.3016000000000005E-4</v>
      </c>
      <c r="P61">
        <v>4.0057599999999999E-2</v>
      </c>
      <c r="Q61">
        <v>3.4312019999999999E-2</v>
      </c>
      <c r="R61">
        <v>1.25767E-2</v>
      </c>
      <c r="S61">
        <v>1.2461689999999999E-2</v>
      </c>
    </row>
    <row r="68" spans="1:20" x14ac:dyDescent="0.35">
      <c r="S68" t="s">
        <v>335</v>
      </c>
      <c r="T68" t="s">
        <v>335</v>
      </c>
    </row>
    <row r="69" spans="1:20" x14ac:dyDescent="0.35">
      <c r="A69" t="str">
        <f>A1</f>
        <v>isocode</v>
      </c>
      <c r="B69" t="str">
        <f>B1</f>
        <v>Agriculture</v>
      </c>
      <c r="C69" t="str">
        <f t="shared" ref="C69:S69" si="0">C1</f>
        <v>Mining</v>
      </c>
      <c r="D69" t="str">
        <f t="shared" si="0"/>
        <v>Food</v>
      </c>
      <c r="E69" t="str">
        <f t="shared" si="0"/>
        <v>Textiles</v>
      </c>
      <c r="F69" t="str">
        <f t="shared" si="0"/>
        <v>Wood</v>
      </c>
      <c r="G69" t="str">
        <f t="shared" si="0"/>
        <v>Paper &amp; printing</v>
      </c>
      <c r="H69" t="str">
        <f t="shared" si="0"/>
        <v>Refined products</v>
      </c>
      <c r="I69" t="str">
        <f t="shared" si="0"/>
        <v>Chemicals</v>
      </c>
      <c r="J69" t="str">
        <f t="shared" si="0"/>
        <v>Non-metallic minerals</v>
      </c>
      <c r="K69" t="str">
        <f t="shared" si="0"/>
        <v>Metals</v>
      </c>
      <c r="L69" t="str">
        <f t="shared" si="0"/>
        <v>Machines n.e.c</v>
      </c>
      <c r="M69" t="str">
        <f t="shared" si="0"/>
        <v>Computers and electronics</v>
      </c>
      <c r="N69" t="str">
        <f t="shared" si="0"/>
        <v>Transport equipment</v>
      </c>
      <c r="O69" t="str">
        <f t="shared" si="0"/>
        <v>Furniture &amp; other</v>
      </c>
      <c r="P69" t="str">
        <f t="shared" si="0"/>
        <v>Tradable services</v>
      </c>
      <c r="Q69" t="str">
        <f t="shared" si="0"/>
        <v>Nontradable services</v>
      </c>
      <c r="R69" t="str">
        <f t="shared" si="0"/>
        <v>Consumption</v>
      </c>
      <c r="S69" t="str">
        <f t="shared" si="0"/>
        <v>Real Factor Income</v>
      </c>
      <c r="T69" t="s">
        <v>336</v>
      </c>
    </row>
    <row r="70" spans="1:20" x14ac:dyDescent="0.35">
      <c r="A70" t="str">
        <f t="shared" ref="A70:A129" si="1">A2</f>
        <v>AL</v>
      </c>
      <c r="B70">
        <f>100*(LN(B2)-LN(Results_2025_01!B2))</f>
        <v>1.1084832424492319</v>
      </c>
      <c r="C70">
        <f>100*(LN(C2)-LN(Results_2025_01!C2))</f>
        <v>6.2361168840514125</v>
      </c>
      <c r="D70">
        <f>100*(LN(D2)-LN(Results_2025_01!D2))</f>
        <v>0.48270407483155253</v>
      </c>
      <c r="E70">
        <f>100*(LN(E2)-LN(Results_2025_01!E2))</f>
        <v>-1.0152371464016596</v>
      </c>
      <c r="F70">
        <f>100*(LN(F2)-LN(Results_2025_01!F2))</f>
        <v>0.71006215495774683</v>
      </c>
      <c r="G70">
        <f>100*(LN(G2)-LN(Results_2025_01!G2))</f>
        <v>0.52619112080307673</v>
      </c>
      <c r="H70">
        <f>100*(LN(H2)-LN(Results_2025_01!H2))</f>
        <v>10.205526052250491</v>
      </c>
      <c r="I70">
        <f>100*(LN(I2)-LN(Results_2025_01!I2))</f>
        <v>0.65789710980439509</v>
      </c>
      <c r="J70">
        <f>100*(LN(J2)-LN(Results_2025_01!J2))</f>
        <v>1.8215439891340779</v>
      </c>
      <c r="K70">
        <f>100*(LN(K2)-LN(Results_2025_01!K2))</f>
        <v>1.1396134730869534</v>
      </c>
      <c r="L70">
        <f>100*(LN(L2)-LN(Results_2025_01!L2))</f>
        <v>-1.6901810802602668</v>
      </c>
      <c r="M70">
        <f>100*(LN(M2)-LN(Results_2025_01!M2))</f>
        <v>1.0665270895685808</v>
      </c>
      <c r="N70">
        <f>100*(LN(N2)-LN(Results_2025_01!N2))</f>
        <v>0.2258186883590696</v>
      </c>
      <c r="O70">
        <f>100*(LN(O2)-LN(Results_2025_01!O2))</f>
        <v>1.1428695823623158</v>
      </c>
      <c r="P70">
        <f>100*(LN(P2)-LN(Results_2025_01!P2))</f>
        <v>0.25190280230038553</v>
      </c>
      <c r="Q70">
        <f>100*(LN(Q2)-LN(Results_2025_01!Q2))</f>
        <v>0.54407863865311157</v>
      </c>
      <c r="R70">
        <f>100*(LN(R2)-LN(Results_2025_01!R2))</f>
        <v>1.5038891522696218</v>
      </c>
      <c r="S70">
        <f>100*(Results_2025_01!S2/Results_2025_01!R2)*(LN(S2)-LN(Results_2025_01!S2))</f>
        <v>0.65693400818601644</v>
      </c>
      <c r="T70">
        <f t="shared" ref="T70:T128" si="2">R70-S70</f>
        <v>0.84695514408360539</v>
      </c>
    </row>
    <row r="71" spans="1:20" x14ac:dyDescent="0.35">
      <c r="A71" t="str">
        <f t="shared" si="1"/>
        <v>AK</v>
      </c>
      <c r="B71">
        <f>100*(LN(B3)-LN(Results_2025_01!B3))</f>
        <v>1.2658396871923827</v>
      </c>
      <c r="C71">
        <f>100*(LN(C3)-LN(Results_2025_01!C3))</f>
        <v>-4.4848077890513594E-2</v>
      </c>
      <c r="D71">
        <f>100*(LN(D3)-LN(Results_2025_01!D3))</f>
        <v>0</v>
      </c>
      <c r="E71">
        <f>100*(LN(E3)-LN(Results_2025_01!E3))</f>
        <v>0</v>
      </c>
      <c r="F71">
        <f>100*(LN(F3)-LN(Results_2025_01!F3))</f>
        <v>0</v>
      </c>
      <c r="G71">
        <f>100*(LN(G3)-LN(Results_2025_01!G3))</f>
        <v>0</v>
      </c>
      <c r="H71">
        <f>100*(LN(H3)-LN(Results_2025_01!H3))</f>
        <v>-1.5873349156290573</v>
      </c>
      <c r="I71">
        <f>100*(LN(I3)-LN(Results_2025_01!I3))</f>
        <v>0</v>
      </c>
      <c r="J71">
        <f>100*(LN(J3)-LN(Results_2025_01!J3))</f>
        <v>0</v>
      </c>
      <c r="K71">
        <f>100*(LN(K3)-LN(Results_2025_01!K3))</f>
        <v>0</v>
      </c>
      <c r="L71">
        <f>100*(LN(L3)-LN(Results_2025_01!L3))</f>
        <v>0</v>
      </c>
      <c r="M71">
        <f>100*(LN(M3)-LN(Results_2025_01!M3))</f>
        <v>-5.4067221270274857</v>
      </c>
      <c r="N71">
        <f>100*(LN(N3)-LN(Results_2025_01!N3))</f>
        <v>0</v>
      </c>
      <c r="O71">
        <f>100*(LN(O3)-LN(Results_2025_01!O3))</f>
        <v>0</v>
      </c>
      <c r="P71">
        <f>100*(LN(P3)-LN(Results_2025_01!P3))</f>
        <v>6.7898542789990302E-2</v>
      </c>
      <c r="Q71">
        <f>100*(LN(Q3)-LN(Results_2025_01!Q3))</f>
        <v>8.9751119283754122E-2</v>
      </c>
      <c r="R71">
        <f>100*(LN(R3)-LN(Results_2025_01!R3))</f>
        <v>0.13429258612962514</v>
      </c>
      <c r="S71">
        <f>100*(Results_2025_01!S3/Results_2025_01!R3)*(LN(S3)-LN(Results_2025_01!S3))</f>
        <v>-0.32689255293494357</v>
      </c>
      <c r="T71">
        <f t="shared" si="2"/>
        <v>0.46118513906456871</v>
      </c>
    </row>
    <row r="72" spans="1:20" x14ac:dyDescent="0.35">
      <c r="A72" t="str">
        <f t="shared" si="1"/>
        <v>AZ</v>
      </c>
      <c r="B72">
        <f>100*(LN(B4)-LN(Results_2025_01!B4))</f>
        <v>-0.41237171838623965</v>
      </c>
      <c r="C72">
        <f>100*(LN(C4)-LN(Results_2025_01!C4))</f>
        <v>-1.6081599218340514</v>
      </c>
      <c r="D72">
        <f>100*(LN(D4)-LN(Results_2025_01!D4))</f>
        <v>0.23446669592530611</v>
      </c>
      <c r="E72">
        <f>100*(LN(E4)-LN(Results_2025_01!E4))</f>
        <v>-3.5091319811270338</v>
      </c>
      <c r="F72">
        <f>100*(LN(F4)-LN(Results_2025_01!F4))</f>
        <v>1.1049836186584727</v>
      </c>
      <c r="G72">
        <f>100*(LN(G4)-LN(Results_2025_01!G4))</f>
        <v>-1.8301164382403812</v>
      </c>
      <c r="H72">
        <f>100*(LN(H4)-LN(Results_2025_01!H4))</f>
        <v>0.4728141195947444</v>
      </c>
      <c r="I72">
        <f>100*(LN(I4)-LN(Results_2025_01!I4))</f>
        <v>-0.33670065479043387</v>
      </c>
      <c r="J72">
        <f>100*(LN(J4)-LN(Results_2025_01!J4))</f>
        <v>0.66889881507972149</v>
      </c>
      <c r="K72">
        <f>100*(LN(K4)-LN(Results_2025_01!K4))</f>
        <v>0.21905813798177576</v>
      </c>
      <c r="L72">
        <f>100*(LN(L4)-LN(Results_2025_01!L4))</f>
        <v>-3.3657023003476283</v>
      </c>
      <c r="M72">
        <f>100*(LN(M4)-LN(Results_2025_01!M4))</f>
        <v>-0.45397698507034789</v>
      </c>
      <c r="N72">
        <f>100*(LN(N4)-LN(Results_2025_01!N4))</f>
        <v>-0.27956406242672927</v>
      </c>
      <c r="O72">
        <f>100*(LN(O4)-LN(Results_2025_01!O4))</f>
        <v>0.10746911297658812</v>
      </c>
      <c r="P72">
        <f>100*(LN(P4)-LN(Results_2025_01!P4))</f>
        <v>6.870290649629851E-2</v>
      </c>
      <c r="Q72">
        <f>100*(LN(Q4)-LN(Results_2025_01!Q4))</f>
        <v>0.25878723901113787</v>
      </c>
      <c r="R72">
        <f>100*(LN(R4)-LN(Results_2025_01!R4))</f>
        <v>0.72400874532014825</v>
      </c>
      <c r="S72">
        <f>100*(Results_2025_01!S4/Results_2025_01!R4)*(LN(S4)-LN(Results_2025_01!S4))</f>
        <v>-3.0645983672646902E-2</v>
      </c>
      <c r="T72">
        <f t="shared" si="2"/>
        <v>0.75465472899279518</v>
      </c>
    </row>
    <row r="73" spans="1:20" x14ac:dyDescent="0.35">
      <c r="A73" t="str">
        <f t="shared" si="1"/>
        <v>AR</v>
      </c>
      <c r="B73">
        <f>100*(LN(B5)-LN(Results_2025_01!B5))</f>
        <v>0.56179923042236624</v>
      </c>
      <c r="C73">
        <f>100*(LN(C5)-LN(Results_2025_01!C5))</f>
        <v>0.26716553428052237</v>
      </c>
      <c r="D73">
        <f>100*(LN(D5)-LN(Results_2025_01!D5))</f>
        <v>-0.26378279605498989</v>
      </c>
      <c r="E73">
        <f>100*(LN(E5)-LN(Results_2025_01!E5))</f>
        <v>0</v>
      </c>
      <c r="F73">
        <f>100*(LN(F5)-LN(Results_2025_01!F5))</f>
        <v>0.52083451071371911</v>
      </c>
      <c r="G73">
        <f>100*(LN(G5)-LN(Results_2025_01!G5))</f>
        <v>0.38774767464193616</v>
      </c>
      <c r="H73">
        <f>100*(LN(H5)-LN(Results_2025_01!H5))</f>
        <v>-0.11648224962943488</v>
      </c>
      <c r="I73">
        <f>100*(LN(I5)-LN(Results_2025_01!I5))</f>
        <v>0</v>
      </c>
      <c r="J73">
        <f>100*(LN(J5)-LN(Results_2025_01!J5))</f>
        <v>1.1560822401076365</v>
      </c>
      <c r="K73">
        <f>100*(LN(K5)-LN(Results_2025_01!K5))</f>
        <v>0.6856050362204158</v>
      </c>
      <c r="L73">
        <f>100*(LN(L5)-LN(Results_2025_01!L5))</f>
        <v>-1.1220314067493575</v>
      </c>
      <c r="M73">
        <f>100*(LN(M5)-LN(Results_2025_01!M5))</f>
        <v>6.9132391277371141E-2</v>
      </c>
      <c r="N73">
        <f>100*(LN(N5)-LN(Results_2025_01!N5))</f>
        <v>1.9519162321532946</v>
      </c>
      <c r="O73">
        <f>100*(LN(O5)-LN(Results_2025_01!O5))</f>
        <v>0.5277057100842697</v>
      </c>
      <c r="P73">
        <f>100*(LN(P5)-LN(Results_2025_01!P5))</f>
        <v>0.16363268122390195</v>
      </c>
      <c r="Q73">
        <f>100*(LN(Q5)-LN(Results_2025_01!Q5))</f>
        <v>0.35513626495742301</v>
      </c>
      <c r="R73">
        <f>100*(LN(R5)-LN(Results_2025_01!R5))</f>
        <v>1.1328291298994486</v>
      </c>
      <c r="S73">
        <f>100*(Results_2025_01!S5/Results_2025_01!R5)*(LN(S5)-LN(Results_2025_01!S5))</f>
        <v>0.22063466298366771</v>
      </c>
      <c r="T73">
        <f t="shared" si="2"/>
        <v>0.91219446691578088</v>
      </c>
    </row>
    <row r="74" spans="1:20" x14ac:dyDescent="0.35">
      <c r="A74" t="str">
        <f t="shared" si="1"/>
        <v>CA</v>
      </c>
      <c r="B74">
        <f>100*(LN(B6)-LN(Results_2025_01!B6))</f>
        <v>1.5662398956706625</v>
      </c>
      <c r="C74">
        <f>100*(LN(C6)-LN(Results_2025_01!C6))</f>
        <v>2.6218369248537599</v>
      </c>
      <c r="D74">
        <f>100*(LN(D6)-LN(Results_2025_01!D6))</f>
        <v>1.4235809834968194</v>
      </c>
      <c r="E74">
        <f>100*(LN(E6)-LN(Results_2025_01!E6))</f>
        <v>-0.42643987864590116</v>
      </c>
      <c r="F74">
        <f>100*(LN(F6)-LN(Results_2025_01!F6))</f>
        <v>0.16012813669750159</v>
      </c>
      <c r="G74">
        <f>100*(LN(G6)-LN(Results_2025_01!G6))</f>
        <v>0.46271661131456199</v>
      </c>
      <c r="H74">
        <f>100*(LN(H6)-LN(Results_2025_01!H6))</f>
        <v>11.458586276867067</v>
      </c>
      <c r="I74">
        <f>100*(LN(I6)-LN(Results_2025_01!I6))</f>
        <v>1.746394227148329</v>
      </c>
      <c r="J74">
        <f>100*(LN(J6)-LN(Results_2025_01!J6))</f>
        <v>2.3721884970585805</v>
      </c>
      <c r="K74">
        <f>100*(LN(K6)-LN(Results_2025_01!K6))</f>
        <v>2.3223272316460708</v>
      </c>
      <c r="L74">
        <f>100*(LN(L6)-LN(Results_2025_01!L6))</f>
        <v>0.95035943860111161</v>
      </c>
      <c r="M74">
        <f>100*(LN(M6)-LN(Results_2025_01!M6))</f>
        <v>-0.3784341614834652</v>
      </c>
      <c r="N74">
        <f>100*(LN(N6)-LN(Results_2025_01!N6))</f>
        <v>0.88360506372850978</v>
      </c>
      <c r="O74">
        <f>100*(LN(O6)-LN(Results_2025_01!O6))</f>
        <v>1.1329273513405624</v>
      </c>
      <c r="P74">
        <f>100*(LN(P6)-LN(Results_2025_01!P6))</f>
        <v>0.10955779418884148</v>
      </c>
      <c r="Q74">
        <f>100*(LN(Q6)-LN(Results_2025_01!Q6))</f>
        <v>0.52404262265524082</v>
      </c>
      <c r="R74">
        <f>100*(LN(R6)-LN(Results_2025_01!R6))</f>
        <v>1.1753402306425187</v>
      </c>
      <c r="S74">
        <f>100*(Results_2025_01!S6/Results_2025_01!R6)*(LN(S6)-LN(Results_2025_01!S6))</f>
        <v>0.53006000678530829</v>
      </c>
      <c r="T74">
        <f t="shared" si="2"/>
        <v>0.6452802238572104</v>
      </c>
    </row>
    <row r="75" spans="1:20" x14ac:dyDescent="0.35">
      <c r="A75" t="str">
        <f t="shared" si="1"/>
        <v>CO</v>
      </c>
      <c r="B75">
        <f>100*(LN(B7)-LN(Results_2025_01!B7))</f>
        <v>0.35482000560982385</v>
      </c>
      <c r="C75">
        <f>100*(LN(C7)-LN(Results_2025_01!C7))</f>
        <v>-0.88279141235645398</v>
      </c>
      <c r="D75">
        <f>100*(LN(D7)-LN(Results_2025_01!D7))</f>
        <v>-0.3374106954757039</v>
      </c>
      <c r="E75">
        <f>100*(LN(E7)-LN(Results_2025_01!E7))</f>
        <v>-0.76045993852194016</v>
      </c>
      <c r="F75">
        <f>100*(LN(F7)-LN(Results_2025_01!F7))</f>
        <v>1.4598799421152719</v>
      </c>
      <c r="G75">
        <f>100*(LN(G7)-LN(Results_2025_01!G7))</f>
        <v>-1.0810916104215806</v>
      </c>
      <c r="H75">
        <f>100*(LN(H7)-LN(Results_2025_01!H7))</f>
        <v>-1.4235115821872313</v>
      </c>
      <c r="I75">
        <f>100*(LN(I7)-LN(Results_2025_01!I7))</f>
        <v>-7.7249907279330898E-2</v>
      </c>
      <c r="J75">
        <f>100*(LN(J7)-LN(Results_2025_01!J7))</f>
        <v>0.52083451071371911</v>
      </c>
      <c r="K75">
        <f>100*(LN(K7)-LN(Results_2025_01!K7))</f>
        <v>0.50927720112898811</v>
      </c>
      <c r="L75">
        <f>100*(LN(L7)-LN(Results_2025_01!L7))</f>
        <v>-1.2706651269114744</v>
      </c>
      <c r="M75">
        <f>100*(LN(M7)-LN(Results_2025_01!M7))</f>
        <v>-0.35871553221511476</v>
      </c>
      <c r="N75">
        <f>100*(LN(N7)-LN(Results_2025_01!N7))</f>
        <v>0.31948908965180323</v>
      </c>
      <c r="O75">
        <f>100*(LN(O7)-LN(Results_2025_01!O7))</f>
        <v>0.67453881395316273</v>
      </c>
      <c r="P75">
        <f>100*(LN(P7)-LN(Results_2025_01!P7))</f>
        <v>3.2796397735879168E-2</v>
      </c>
      <c r="Q75">
        <f>100*(LN(Q7)-LN(Results_2025_01!Q7))</f>
        <v>0.22589413529763291</v>
      </c>
      <c r="R75">
        <f>100*(LN(R7)-LN(Results_2025_01!R7))</f>
        <v>0.70873207694059914</v>
      </c>
      <c r="S75">
        <f>100*(Results_2025_01!S7/Results_2025_01!R7)*(LN(S7)-LN(Results_2025_01!S7))</f>
        <v>3.3662939044883197E-2</v>
      </c>
      <c r="T75">
        <f t="shared" si="2"/>
        <v>0.67506913789571599</v>
      </c>
    </row>
    <row r="76" spans="1:20" x14ac:dyDescent="0.35">
      <c r="A76" t="str">
        <f t="shared" si="1"/>
        <v>CT</v>
      </c>
      <c r="B76">
        <f>100*(LN(B8)-LN(Results_2025_01!B8))</f>
        <v>1.4388737452099676</v>
      </c>
      <c r="C76">
        <f>100*(LN(C8)-LN(Results_2025_01!C8))</f>
        <v>0</v>
      </c>
      <c r="D76">
        <f>100*(LN(D8)-LN(Results_2025_01!D8))</f>
        <v>0.14981276210210837</v>
      </c>
      <c r="E76">
        <f>100*(LN(E8)-LN(Results_2025_01!E8))</f>
        <v>0</v>
      </c>
      <c r="F76">
        <f>100*(LN(F8)-LN(Results_2025_01!F8))</f>
        <v>0</v>
      </c>
      <c r="G76">
        <f>100*(LN(G8)-LN(Results_2025_01!G8))</f>
        <v>0.54995555660397599</v>
      </c>
      <c r="H76">
        <f>100*(LN(H8)-LN(Results_2025_01!H8))</f>
        <v>1.7544309650908474</v>
      </c>
      <c r="I76">
        <f>100*(LN(I8)-LN(Results_2025_01!I8))</f>
        <v>3.1333229145502628E-2</v>
      </c>
      <c r="J76">
        <f>100*(LN(J8)-LN(Results_2025_01!J8))</f>
        <v>0.77220460939102509</v>
      </c>
      <c r="K76">
        <f>100*(LN(K8)-LN(Results_2025_01!K8))</f>
        <v>0.46636855829422785</v>
      </c>
      <c r="L76">
        <f>100*(LN(L8)-LN(Results_2025_01!L8))</f>
        <v>-3.442476421251861</v>
      </c>
      <c r="M76">
        <f>100*(LN(M8)-LN(Results_2025_01!M8))</f>
        <v>-0.9097237102391631</v>
      </c>
      <c r="N76">
        <f>100*(LN(N8)-LN(Results_2025_01!N8))</f>
        <v>-0.29204515709881917</v>
      </c>
      <c r="O76">
        <f>100*(LN(O8)-LN(Results_2025_01!O8))</f>
        <v>0.83937921284675809</v>
      </c>
      <c r="P76">
        <f>100*(LN(P8)-LN(Results_2025_01!P8))</f>
        <v>-2.4430377139772474E-2</v>
      </c>
      <c r="Q76">
        <f>100*(LN(Q8)-LN(Results_2025_01!Q8))</f>
        <v>0.15880697342129935</v>
      </c>
      <c r="R76">
        <f>100*(LN(R8)-LN(Results_2025_01!R8))</f>
        <v>0.4942675147466602</v>
      </c>
      <c r="S76">
        <f>100*(Results_2025_01!S8/Results_2025_01!R8)*(LN(S8)-LN(Results_2025_01!S8))</f>
        <v>-5.4518895181142134E-2</v>
      </c>
      <c r="T76">
        <f t="shared" si="2"/>
        <v>0.54878640992780237</v>
      </c>
    </row>
    <row r="77" spans="1:20" x14ac:dyDescent="0.35">
      <c r="A77" t="str">
        <f t="shared" si="1"/>
        <v>DE</v>
      </c>
      <c r="B77">
        <f>100*(LN(B9)-LN(Results_2025_01!B9))</f>
        <v>-5.7629112836636409</v>
      </c>
      <c r="C77">
        <f>100*(LN(C9)-LN(Results_2025_01!C9))</f>
        <v>0</v>
      </c>
      <c r="D77">
        <f>100*(LN(D9)-LN(Results_2025_01!D9))</f>
        <v>-2.9413885206293955</v>
      </c>
      <c r="E77">
        <f>100*(LN(E9)-LN(Results_2025_01!E9))</f>
        <v>2.1978906718775448</v>
      </c>
      <c r="F77">
        <f>100*(LN(F9)-LN(Results_2025_01!F9))</f>
        <v>0</v>
      </c>
      <c r="G77">
        <f>100*(LN(G9)-LN(Results_2025_01!G9))</f>
        <v>-0.56980211146377968</v>
      </c>
      <c r="H77">
        <f>100*(LN(H9)-LN(Results_2025_01!H9))</f>
        <v>-2.2416878914542693</v>
      </c>
      <c r="I77">
        <f>100*(LN(I9)-LN(Results_2025_01!I9))</f>
        <v>0.4962789342130236</v>
      </c>
      <c r="J77">
        <f>100*(LN(J9)-LN(Results_2025_01!J9))</f>
        <v>0</v>
      </c>
      <c r="K77">
        <f>100*(LN(K9)-LN(Results_2025_01!K9))</f>
        <v>-0.5763704716750695</v>
      </c>
      <c r="L77">
        <f>100*(LN(L9)-LN(Results_2025_01!L9))</f>
        <v>5.2185753170569171</v>
      </c>
      <c r="M77">
        <f>100*(LN(M9)-LN(Results_2025_01!M9))</f>
        <v>-0.75390771731669304</v>
      </c>
      <c r="N77">
        <f>100*(LN(N9)-LN(Results_2025_01!N9))</f>
        <v>1.8349138668195764</v>
      </c>
      <c r="O77">
        <f>100*(LN(O9)-LN(Results_2025_01!O9))</f>
        <v>0.74349784875167302</v>
      </c>
      <c r="P77">
        <f>100*(LN(P9)-LN(Results_2025_01!P9))</f>
        <v>-1.6199141481010315E-2</v>
      </c>
      <c r="Q77">
        <f>100*(LN(Q9)-LN(Results_2025_01!Q9))</f>
        <v>7.9453365056991743E-2</v>
      </c>
      <c r="R77">
        <f>100*(LN(R9)-LN(Results_2025_01!R9))</f>
        <v>0.40680925389509071</v>
      </c>
      <c r="S77">
        <f>100*(Results_2025_01!S9/Results_2025_01!R9)*(LN(S9)-LN(Results_2025_01!S9))</f>
        <v>-0.15029544533386927</v>
      </c>
      <c r="T77">
        <f t="shared" si="2"/>
        <v>0.55710469922896</v>
      </c>
    </row>
    <row r="78" spans="1:20" x14ac:dyDescent="0.35">
      <c r="A78" t="str">
        <f t="shared" si="1"/>
        <v>FL</v>
      </c>
      <c r="B78">
        <f>100*(LN(B10)-LN(Results_2025_01!B10))</f>
        <v>-1.4901474312797092</v>
      </c>
      <c r="C78">
        <f>100*(LN(C10)-LN(Results_2025_01!C10))</f>
        <v>0.40458585195430885</v>
      </c>
      <c r="D78">
        <f>100*(LN(D10)-LN(Results_2025_01!D10))</f>
        <v>-1.6061207471418371</v>
      </c>
      <c r="E78">
        <f>100*(LN(E10)-LN(Results_2025_01!E10))</f>
        <v>-0.27586224390798719</v>
      </c>
      <c r="F78">
        <f>100*(LN(F10)-LN(Results_2025_01!F10))</f>
        <v>-0.39761483796389996</v>
      </c>
      <c r="G78">
        <f>100*(LN(G10)-LN(Results_2025_01!G10))</f>
        <v>0.53050522296942404</v>
      </c>
      <c r="H78">
        <f>100*(LN(H10)-LN(Results_2025_01!H10))</f>
        <v>2.6559273072354728</v>
      </c>
      <c r="I78">
        <f>100*(LN(I10)-LN(Results_2025_01!I10))</f>
        <v>2.017722928595056</v>
      </c>
      <c r="J78">
        <f>100*(LN(J10)-LN(Results_2025_01!J10))</f>
        <v>1.3550342831107898</v>
      </c>
      <c r="K78">
        <f>100*(LN(K10)-LN(Results_2025_01!K10))</f>
        <v>0.82889758189548246</v>
      </c>
      <c r="L78">
        <f>100*(LN(L10)-LN(Results_2025_01!L10))</f>
        <v>4.4539771371770343</v>
      </c>
      <c r="M78">
        <f>100*(LN(M10)-LN(Results_2025_01!M10))</f>
        <v>-0.1926354600293223</v>
      </c>
      <c r="N78">
        <f>100*(LN(N10)-LN(Results_2025_01!N10))</f>
        <v>4.2680731114879578</v>
      </c>
      <c r="O78">
        <f>100*(LN(O10)-LN(Results_2025_01!O10))</f>
        <v>0.5545766671314567</v>
      </c>
      <c r="P78">
        <f>100*(LN(P10)-LN(Results_2025_01!P10))</f>
        <v>-6.87483282310275E-2</v>
      </c>
      <c r="Q78">
        <f>100*(LN(Q10)-LN(Results_2025_01!Q10))</f>
        <v>0.2665697603531747</v>
      </c>
      <c r="R78">
        <f>100*(LN(R10)-LN(Results_2025_01!R10))</f>
        <v>1.0152548262176708</v>
      </c>
      <c r="S78">
        <f>100*(Results_2025_01!S10/Results_2025_01!R10)*(LN(S10)-LN(Results_2025_01!S10))</f>
        <v>0.10321439181488158</v>
      </c>
      <c r="T78">
        <f t="shared" si="2"/>
        <v>0.91204043440278926</v>
      </c>
    </row>
    <row r="79" spans="1:20" x14ac:dyDescent="0.35">
      <c r="A79" t="str">
        <f t="shared" si="1"/>
        <v>GA</v>
      </c>
      <c r="B79">
        <f>100*(LN(B11)-LN(Results_2025_01!B11))</f>
        <v>1.0437670030901458</v>
      </c>
      <c r="C79">
        <f>100*(LN(C11)-LN(Results_2025_01!C11))</f>
        <v>1.6129381929884445</v>
      </c>
      <c r="D79">
        <f>100*(LN(D11)-LN(Results_2025_01!D11))</f>
        <v>1.1066999664420152</v>
      </c>
      <c r="E79">
        <f>100*(LN(E11)-LN(Results_2025_01!E11))</f>
        <v>-1.2818777408106996</v>
      </c>
      <c r="F79">
        <f>100*(LN(F11)-LN(Results_2025_01!F11))</f>
        <v>1.8868484304382704</v>
      </c>
      <c r="G79">
        <f>100*(LN(G11)-LN(Results_2025_01!G11))</f>
        <v>0.12968488395159739</v>
      </c>
      <c r="H79">
        <f>100*(LN(H11)-LN(Results_2025_01!H11))</f>
        <v>3.7292456962212839</v>
      </c>
      <c r="I79">
        <f>100*(LN(I11)-LN(Results_2025_01!I11))</f>
        <v>-0.39588333572027068</v>
      </c>
      <c r="J79">
        <f>100*(LN(J11)-LN(Results_2025_01!J11))</f>
        <v>1.1741817876684379</v>
      </c>
      <c r="K79">
        <f>100*(LN(K11)-LN(Results_2025_01!K11))</f>
        <v>1.2417200863767519</v>
      </c>
      <c r="L79">
        <f>100*(LN(L11)-LN(Results_2025_01!L11))</f>
        <v>-0.77482227828227224</v>
      </c>
      <c r="M79">
        <f>100*(LN(M11)-LN(Results_2025_01!M11))</f>
        <v>-1.1457795621380384</v>
      </c>
      <c r="N79">
        <f>100*(LN(N11)-LN(Results_2025_01!N11))</f>
        <v>-0.14996253747661115</v>
      </c>
      <c r="O79">
        <f>100*(LN(O11)-LN(Results_2025_01!O11))</f>
        <v>-0.27112533553754758</v>
      </c>
      <c r="P79">
        <f>100*(LN(P11)-LN(Results_2025_01!P11))</f>
        <v>-3.6530301441395352E-2</v>
      </c>
      <c r="Q79">
        <f>100*(LN(Q11)-LN(Results_2025_01!Q11))</f>
        <v>0.31756702232721423</v>
      </c>
      <c r="R79">
        <f>100*(LN(R11)-LN(Results_2025_01!R11))</f>
        <v>0.90678778198007848</v>
      </c>
      <c r="S79">
        <f>100*(Results_2025_01!S11/Results_2025_01!R11)*(LN(S11)-LN(Results_2025_01!S11))</f>
        <v>3.8754664620254287E-2</v>
      </c>
      <c r="T79">
        <f t="shared" si="2"/>
        <v>0.86803311735982414</v>
      </c>
    </row>
    <row r="80" spans="1:20" x14ac:dyDescent="0.35">
      <c r="A80" t="str">
        <f t="shared" si="1"/>
        <v>HI</v>
      </c>
      <c r="B80">
        <f>100*(LN(B12)-LN(Results_2025_01!B12))</f>
        <v>0.84388686458645168</v>
      </c>
      <c r="C80">
        <f>100*(LN(C12)-LN(Results_2025_01!C12))</f>
        <v>12.062798778861428</v>
      </c>
      <c r="D80">
        <f>100*(LN(D12)-LN(Results_2025_01!D12))</f>
        <v>1.3921338518606774</v>
      </c>
      <c r="E80">
        <f>100*(LN(E12)-LN(Results_2025_01!E12))</f>
        <v>0</v>
      </c>
      <c r="F80">
        <f>100*(LN(F12)-LN(Results_2025_01!F12))</f>
        <v>0</v>
      </c>
      <c r="G80">
        <f>100*(LN(G12)-LN(Results_2025_01!G12))</f>
        <v>0</v>
      </c>
      <c r="H80">
        <f>100*(LN(H12)-LN(Results_2025_01!H12))</f>
        <v>11.778303565638382</v>
      </c>
      <c r="I80">
        <f>100*(LN(I12)-LN(Results_2025_01!I12))</f>
        <v>2.0202707317519497</v>
      </c>
      <c r="J80">
        <f>100*(LN(J12)-LN(Results_2025_01!J12))</f>
        <v>2.4692612590371255</v>
      </c>
      <c r="K80">
        <f>100*(LN(K12)-LN(Results_2025_01!K12))</f>
        <v>0</v>
      </c>
      <c r="L80">
        <f>100*(LN(L12)-LN(Results_2025_01!L12))</f>
        <v>0</v>
      </c>
      <c r="M80">
        <f>100*(LN(M12)-LN(Results_2025_01!M12))</f>
        <v>0</v>
      </c>
      <c r="N80">
        <f>100*(LN(N12)-LN(Results_2025_01!N12))</f>
        <v>8.0042707673536384</v>
      </c>
      <c r="O80">
        <f>100*(LN(O12)-LN(Results_2025_01!O12))</f>
        <v>3.0771658666752799</v>
      </c>
      <c r="P80">
        <f>100*(LN(P12)-LN(Results_2025_01!P12))</f>
        <v>0.29315764882298367</v>
      </c>
      <c r="Q80">
        <f>100*(LN(Q12)-LN(Results_2025_01!Q12))</f>
        <v>0.66145646356936538</v>
      </c>
      <c r="R80">
        <f>100*(LN(R12)-LN(Results_2025_01!R12))</f>
        <v>1.6474288885593324</v>
      </c>
      <c r="S80">
        <f>100*(Results_2025_01!S12/Results_2025_01!R12)*(LN(S12)-LN(Results_2025_01!S12))</f>
        <v>0.93520176192656523</v>
      </c>
      <c r="T80">
        <f t="shared" si="2"/>
        <v>0.71222712663276722</v>
      </c>
    </row>
    <row r="81" spans="1:20" x14ac:dyDescent="0.35">
      <c r="A81" t="str">
        <f t="shared" si="1"/>
        <v>ID</v>
      </c>
      <c r="B81">
        <f>100*(LN(B13)-LN(Results_2025_01!B13))</f>
        <v>0.14556043326994228</v>
      </c>
      <c r="C81">
        <f>100*(LN(C13)-LN(Results_2025_01!C13))</f>
        <v>-1.9310944913087269</v>
      </c>
      <c r="D81">
        <f>100*(LN(D13)-LN(Results_2025_01!D13))</f>
        <v>-0.86114633349190228</v>
      </c>
      <c r="E81">
        <f>100*(LN(E13)-LN(Results_2025_01!E13))</f>
        <v>3.5091319811270338</v>
      </c>
      <c r="F81">
        <f>100*(LN(F13)-LN(Results_2025_01!F13))</f>
        <v>-2.1978906718775448</v>
      </c>
      <c r="G81">
        <f>100*(LN(G13)-LN(Results_2025_01!G13))</f>
        <v>0</v>
      </c>
      <c r="H81">
        <f>100*(LN(H13)-LN(Results_2025_01!H13))</f>
        <v>-2.7779564107076382</v>
      </c>
      <c r="I81">
        <f>100*(LN(I13)-LN(Results_2025_01!I13))</f>
        <v>-3.1648210950780964</v>
      </c>
      <c r="J81">
        <f>100*(LN(J13)-LN(Results_2025_01!J13))</f>
        <v>0</v>
      </c>
      <c r="K81">
        <f>100*(LN(K13)-LN(Results_2025_01!K13))</f>
        <v>-1.5686596167698852</v>
      </c>
      <c r="L81">
        <f>100*(LN(L13)-LN(Results_2025_01!L13))</f>
        <v>-1.2048338516173374</v>
      </c>
      <c r="M81">
        <f>100*(LN(M13)-LN(Results_2025_01!M13))</f>
        <v>-0.1326788041259519</v>
      </c>
      <c r="N81">
        <f>100*(LN(N13)-LN(Results_2025_01!N13))</f>
        <v>2.2858138076051304</v>
      </c>
      <c r="O81">
        <f>100*(LN(O13)-LN(Results_2025_01!O13))</f>
        <v>0.89686699827602467</v>
      </c>
      <c r="P81">
        <f>100*(LN(P13)-LN(Results_2025_01!P13))</f>
        <v>0.15845073737672521</v>
      </c>
      <c r="Q81">
        <f>100*(LN(Q13)-LN(Results_2025_01!Q13))</f>
        <v>0.32245379234829841</v>
      </c>
      <c r="R81">
        <f>100*(LN(R13)-LN(Results_2025_01!R13))</f>
        <v>1.1063942648050329</v>
      </c>
      <c r="S81">
        <f>100*(Results_2025_01!S13/Results_2025_01!R13)*(LN(S13)-LN(Results_2025_01!S13))</f>
        <v>0.14965233203563003</v>
      </c>
      <c r="T81">
        <f t="shared" si="2"/>
        <v>0.95674193276940289</v>
      </c>
    </row>
    <row r="82" spans="1:20" x14ac:dyDescent="0.35">
      <c r="A82" t="str">
        <f t="shared" si="1"/>
        <v>IL</v>
      </c>
      <c r="B82">
        <f>100*(LN(B14)-LN(Results_2025_01!B14))</f>
        <v>0.76874177426855539</v>
      </c>
      <c r="C82">
        <f>100*(LN(C14)-LN(Results_2025_01!C14))</f>
        <v>-3.518630912504328</v>
      </c>
      <c r="D82">
        <f>100*(LN(D14)-LN(Results_2025_01!D14))</f>
        <v>-0.32226905107251014</v>
      </c>
      <c r="E82">
        <f>100*(LN(E14)-LN(Results_2025_01!E14))</f>
        <v>-0.72202479734873037</v>
      </c>
      <c r="F82">
        <f>100*(LN(F14)-LN(Results_2025_01!F14))</f>
        <v>0.54794657646262124</v>
      </c>
      <c r="G82">
        <f>100*(LN(G14)-LN(Results_2025_01!G14))</f>
        <v>-0.96860622925927231</v>
      </c>
      <c r="H82">
        <f>100*(LN(H14)-LN(Results_2025_01!H14))</f>
        <v>-7.7335893876943729</v>
      </c>
      <c r="I82">
        <f>100*(LN(I14)-LN(Results_2025_01!I14))</f>
        <v>0.30578837078465426</v>
      </c>
      <c r="J82">
        <f>100*(LN(J14)-LN(Results_2025_01!J14))</f>
        <v>-0.27586224390798719</v>
      </c>
      <c r="K82">
        <f>100*(LN(K14)-LN(Results_2025_01!K14))</f>
        <v>0.3675407948282583</v>
      </c>
      <c r="L82">
        <f>100*(LN(L14)-LN(Results_2025_01!L14))</f>
        <v>-0.85488242831051053</v>
      </c>
      <c r="M82">
        <f>100*(LN(M14)-LN(Results_2025_01!M14))</f>
        <v>-0.42565605527489225</v>
      </c>
      <c r="N82">
        <f>100*(LN(N14)-LN(Results_2025_01!N14))</f>
        <v>-1.0148250276373005</v>
      </c>
      <c r="O82">
        <f>100*(LN(O14)-LN(Results_2025_01!O14))</f>
        <v>0.37243990909825442</v>
      </c>
      <c r="P82">
        <f>100*(LN(P14)-LN(Results_2025_01!P14))</f>
        <v>-3.9496863146037953E-2</v>
      </c>
      <c r="Q82">
        <f>100*(LN(Q14)-LN(Results_2025_01!Q14))</f>
        <v>0.1481232122795717</v>
      </c>
      <c r="R82">
        <f>100*(LN(R14)-LN(Results_2025_01!R14))</f>
        <v>0.43999651941213358</v>
      </c>
      <c r="S82">
        <f>100*(Results_2025_01!S14/Results_2025_01!R14)*(LN(S14)-LN(Results_2025_01!S14))</f>
        <v>-0.27526712891028499</v>
      </c>
      <c r="T82">
        <f t="shared" si="2"/>
        <v>0.71526364832241862</v>
      </c>
    </row>
    <row r="83" spans="1:20" x14ac:dyDescent="0.35">
      <c r="A83" t="str">
        <f t="shared" si="1"/>
        <v>IN</v>
      </c>
      <c r="B83">
        <f>100*(LN(B15)-LN(Results_2025_01!B15))</f>
        <v>0.58910332372388297</v>
      </c>
      <c r="C83">
        <f>100*(LN(C15)-LN(Results_2025_01!C15))</f>
        <v>0.51733172802208571</v>
      </c>
      <c r="D83">
        <f>100*(LN(D15)-LN(Results_2025_01!D15))</f>
        <v>-0.48212226774531075</v>
      </c>
      <c r="E83">
        <f>100*(LN(E15)-LN(Results_2025_01!E15))</f>
        <v>-0.86207430439078081</v>
      </c>
      <c r="F83">
        <f>100*(LN(F15)-LN(Results_2025_01!F15))</f>
        <v>-0.74906717291582936</v>
      </c>
      <c r="G83">
        <f>100*(LN(G15)-LN(Results_2025_01!G15))</f>
        <v>-1.6597891409038112</v>
      </c>
      <c r="H83">
        <f>100*(LN(H15)-LN(Results_2025_01!H15))</f>
        <v>-0.67418149992182208</v>
      </c>
      <c r="I83">
        <f>100*(LN(I15)-LN(Results_2025_01!I15))</f>
        <v>0.1135503528516324</v>
      </c>
      <c r="J83">
        <f>100*(LN(J15)-LN(Results_2025_01!J15))</f>
        <v>-1.1538589556494117</v>
      </c>
      <c r="K83">
        <f>100*(LN(K15)-LN(Results_2025_01!K15))</f>
        <v>8.6252341347936579E-2</v>
      </c>
      <c r="L83">
        <f>100*(LN(L15)-LN(Results_2025_01!L15))</f>
        <v>-1.9608471388375293</v>
      </c>
      <c r="M83">
        <f>100*(LN(M15)-LN(Results_2025_01!M15))</f>
        <v>-1.2033166043087462</v>
      </c>
      <c r="N83">
        <f>100*(LN(N15)-LN(Results_2025_01!N15))</f>
        <v>-1.8450515577109527</v>
      </c>
      <c r="O83">
        <f>100*(LN(O15)-LN(Results_2025_01!O15))</f>
        <v>0.25094116054251714</v>
      </c>
      <c r="P83">
        <f>100*(LN(P15)-LN(Results_2025_01!P15))</f>
        <v>6.640642771067462E-2</v>
      </c>
      <c r="Q83">
        <f>100*(LN(Q15)-LN(Results_2025_01!Q15))</f>
        <v>0.24825861275887817</v>
      </c>
      <c r="R83">
        <f>100*(LN(R15)-LN(Results_2025_01!R15))</f>
        <v>0.75725708584766238</v>
      </c>
      <c r="S83">
        <f>100*(Results_2025_01!S15/Results_2025_01!R15)*(LN(S15)-LN(Results_2025_01!S15))</f>
        <v>-3.4169064957992268E-2</v>
      </c>
      <c r="T83">
        <f t="shared" si="2"/>
        <v>0.79142615080565459</v>
      </c>
    </row>
    <row r="84" spans="1:20" x14ac:dyDescent="0.35">
      <c r="A84" t="str">
        <f t="shared" si="1"/>
        <v>IA</v>
      </c>
      <c r="B84">
        <f>100*(LN(B16)-LN(Results_2025_01!B16))</f>
        <v>0.19253402032735067</v>
      </c>
      <c r="C84">
        <f>100*(LN(C16)-LN(Results_2025_01!C16))</f>
        <v>0</v>
      </c>
      <c r="D84">
        <f>100*(LN(D16)-LN(Results_2025_01!D16))</f>
        <v>-0.91093747322315011</v>
      </c>
      <c r="E84">
        <f>100*(LN(E16)-LN(Results_2025_01!E16))</f>
        <v>0</v>
      </c>
      <c r="F84">
        <f>100*(LN(F16)-LN(Results_2025_01!F16))</f>
        <v>0.38535693159911233</v>
      </c>
      <c r="G84">
        <f>100*(LN(G16)-LN(Results_2025_01!G16))</f>
        <v>-2.5277807184268752</v>
      </c>
      <c r="H84">
        <f>100*(LN(H16)-LN(Results_2025_01!H16))</f>
        <v>-2.6111144003685638</v>
      </c>
      <c r="I84">
        <f>100*(LN(I16)-LN(Results_2025_01!I16))</f>
        <v>-0.87336799687562916</v>
      </c>
      <c r="J84">
        <f>100*(LN(J16)-LN(Results_2025_01!J16))</f>
        <v>0</v>
      </c>
      <c r="K84">
        <f>100*(LN(K16)-LN(Results_2025_01!K16))</f>
        <v>0.32591012009053344</v>
      </c>
      <c r="L84">
        <f>100*(LN(L16)-LN(Results_2025_01!L16))</f>
        <v>-0.56703270600877431</v>
      </c>
      <c r="M84">
        <f>100*(LN(M16)-LN(Results_2025_01!M16))</f>
        <v>-7.2674421803320399E-2</v>
      </c>
      <c r="N84">
        <f>100*(LN(N16)-LN(Results_2025_01!N16))</f>
        <v>-1.0427623162259536</v>
      </c>
      <c r="O84">
        <f>100*(LN(O16)-LN(Results_2025_01!O16))</f>
        <v>0.22172958086468242</v>
      </c>
      <c r="P84">
        <f>100*(LN(P16)-LN(Results_2025_01!P16))</f>
        <v>9.7852998080316667E-2</v>
      </c>
      <c r="Q84">
        <f>100*(LN(Q16)-LN(Results_2025_01!Q16))</f>
        <v>0.27334568881389743</v>
      </c>
      <c r="R84">
        <f>100*(LN(R16)-LN(Results_2025_01!R16))</f>
        <v>0.79855233789274394</v>
      </c>
      <c r="S84">
        <f>100*(Results_2025_01!S16/Results_2025_01!R16)*(LN(S16)-LN(Results_2025_01!S16))</f>
        <v>1.6195640533476757E-2</v>
      </c>
      <c r="T84">
        <f t="shared" si="2"/>
        <v>0.78235669735926716</v>
      </c>
    </row>
    <row r="85" spans="1:20" x14ac:dyDescent="0.35">
      <c r="A85" t="str">
        <f t="shared" si="1"/>
        <v>KS</v>
      </c>
      <c r="B85">
        <f>100*(LN(B17)-LN(Results_2025_01!B17))</f>
        <v>0.55788150270394965</v>
      </c>
      <c r="C85">
        <f>100*(LN(C17)-LN(Results_2025_01!C17))</f>
        <v>0</v>
      </c>
      <c r="D85">
        <f>100*(LN(D17)-LN(Results_2025_01!D17))</f>
        <v>-0.16004271220815269</v>
      </c>
      <c r="E85">
        <f>100*(LN(E17)-LN(Results_2025_01!E17))</f>
        <v>0</v>
      </c>
      <c r="F85">
        <f>100*(LN(F17)-LN(Results_2025_01!F17))</f>
        <v>0</v>
      </c>
      <c r="G85">
        <f>100*(LN(G17)-LN(Results_2025_01!G17))</f>
        <v>0.25895569067344582</v>
      </c>
      <c r="H85">
        <f>100*(LN(H17)-LN(Results_2025_01!H17))</f>
        <v>-0.99115855664404506</v>
      </c>
      <c r="I85">
        <f>100*(LN(I17)-LN(Results_2025_01!I17))</f>
        <v>1.1708489264899313</v>
      </c>
      <c r="J85">
        <f>100*(LN(J17)-LN(Results_2025_01!J17))</f>
        <v>0</v>
      </c>
      <c r="K85">
        <f>100*(LN(K17)-LN(Results_2025_01!K17))</f>
        <v>1.1116840106337733</v>
      </c>
      <c r="L85">
        <f>100*(LN(L17)-LN(Results_2025_01!L17))</f>
        <v>-1.1489977038761978</v>
      </c>
      <c r="M85">
        <f>100*(LN(M17)-LN(Results_2025_01!M17))</f>
        <v>-0.35252680456849816</v>
      </c>
      <c r="N85">
        <f>100*(LN(N17)-LN(Results_2025_01!N17))</f>
        <v>0</v>
      </c>
      <c r="O85">
        <f>100*(LN(O17)-LN(Results_2025_01!O17))</f>
        <v>0.34904049397681547</v>
      </c>
      <c r="P85">
        <f>100*(LN(P17)-LN(Results_2025_01!P17))</f>
        <v>0.11888888504127948</v>
      </c>
      <c r="Q85">
        <f>100*(LN(Q17)-LN(Results_2025_01!Q17))</f>
        <v>0.31552403122478978</v>
      </c>
      <c r="R85">
        <f>100*(LN(R17)-LN(Results_2025_01!R17))</f>
        <v>0.91014188365541315</v>
      </c>
      <c r="S85">
        <f>100*(Results_2025_01!S17/Results_2025_01!R17)*(LN(S17)-LN(Results_2025_01!S17))</f>
        <v>0.11076228404230158</v>
      </c>
      <c r="T85">
        <f t="shared" si="2"/>
        <v>0.79937959961311156</v>
      </c>
    </row>
    <row r="86" spans="1:20" x14ac:dyDescent="0.35">
      <c r="A86" t="str">
        <f t="shared" si="1"/>
        <v>KY</v>
      </c>
      <c r="B86">
        <f>100*(LN(B18)-LN(Results_2025_01!B18))</f>
        <v>0.57471422555686047</v>
      </c>
      <c r="C86">
        <f>100*(LN(C18)-LN(Results_2025_01!C18))</f>
        <v>0.59464991877256068</v>
      </c>
      <c r="D86">
        <f>100*(LN(D18)-LN(Results_2025_01!D18))</f>
        <v>-0.23091735726001872</v>
      </c>
      <c r="E86">
        <f>100*(LN(E18)-LN(Results_2025_01!E18))</f>
        <v>-1.6461277054071743</v>
      </c>
      <c r="F86">
        <f>100*(LN(F18)-LN(Results_2025_01!F18))</f>
        <v>0.72993024816128127</v>
      </c>
      <c r="G86">
        <f>100*(LN(G18)-LN(Results_2025_01!G18))</f>
        <v>-0.25806465934916645</v>
      </c>
      <c r="H86">
        <f>100*(LN(H18)-LN(Results_2025_01!H18))</f>
        <v>-0.28818463748905288</v>
      </c>
      <c r="I86">
        <f>100*(LN(I18)-LN(Results_2025_01!I18))</f>
        <v>0.65333021282185655</v>
      </c>
      <c r="J86">
        <f>100*(LN(J18)-LN(Results_2025_01!J18))</f>
        <v>1.8945086242448284</v>
      </c>
      <c r="K86">
        <f>100*(LN(K18)-LN(Results_2025_01!K18))</f>
        <v>-0.33955890011387879</v>
      </c>
      <c r="L86">
        <f>100*(LN(L18)-LN(Results_2025_01!L18))</f>
        <v>-1.1619593332989453</v>
      </c>
      <c r="M86">
        <f>100*(LN(M18)-LN(Results_2025_01!M18))</f>
        <v>-1.2678925560299703</v>
      </c>
      <c r="N86">
        <f>100*(LN(N18)-LN(Results_2025_01!N18))</f>
        <v>-1.5744864561503036</v>
      </c>
      <c r="O86">
        <f>100*(LN(O18)-LN(Results_2025_01!O18))</f>
        <v>-0.32310205814471971</v>
      </c>
      <c r="P86">
        <f>100*(LN(P18)-LN(Results_2025_01!P18))</f>
        <v>9.3778840082592296E-2</v>
      </c>
      <c r="Q86">
        <f>100*(LN(Q18)-LN(Results_2025_01!Q18))</f>
        <v>0.31106049672837699</v>
      </c>
      <c r="R86">
        <f>100*(LN(R18)-LN(Results_2025_01!R18))</f>
        <v>0.92724523504621459</v>
      </c>
      <c r="S86">
        <f>100*(Results_2025_01!S18/Results_2025_01!R18)*(LN(S18)-LN(Results_2025_01!S18))</f>
        <v>3.0790535472460013E-2</v>
      </c>
      <c r="T86">
        <f t="shared" si="2"/>
        <v>0.89645469957375457</v>
      </c>
    </row>
    <row r="87" spans="1:20" x14ac:dyDescent="0.35">
      <c r="A87" t="str">
        <f t="shared" si="1"/>
        <v>LA</v>
      </c>
      <c r="B87">
        <f>100*(LN(B19)-LN(Results_2025_01!B19))</f>
        <v>-3.0645912046027846</v>
      </c>
      <c r="C87">
        <f>100*(LN(C19)-LN(Results_2025_01!C19))</f>
        <v>-1.0883436767086252</v>
      </c>
      <c r="D87">
        <f>100*(LN(D19)-LN(Results_2025_01!D19))</f>
        <v>-3.006415639228166</v>
      </c>
      <c r="E87">
        <f>100*(LN(E19)-LN(Results_2025_01!E19))</f>
        <v>-1.904819497069532</v>
      </c>
      <c r="F87">
        <f>100*(LN(F19)-LN(Results_2025_01!F19))</f>
        <v>-0.67340321813436077</v>
      </c>
      <c r="G87">
        <f>100*(LN(G19)-LN(Results_2025_01!G19))</f>
        <v>0</v>
      </c>
      <c r="H87">
        <f>100*(LN(H19)-LN(Results_2025_01!H19))</f>
        <v>1.1846011995769956</v>
      </c>
      <c r="I87">
        <f>100*(LN(I19)-LN(Results_2025_01!I19))</f>
        <v>-0.56181696239807621</v>
      </c>
      <c r="J87">
        <f>100*(LN(J19)-LN(Results_2025_01!J19))</f>
        <v>0.29542118974319465</v>
      </c>
      <c r="K87">
        <f>100*(LN(K19)-LN(Results_2025_01!K19))</f>
        <v>1.2874513122049791</v>
      </c>
      <c r="L87">
        <f>100*(LN(L19)-LN(Results_2025_01!L19))</f>
        <v>-1.0954726139866366</v>
      </c>
      <c r="M87">
        <f>100*(LN(M19)-LN(Results_2025_01!M19))</f>
        <v>-1.7751945458449825</v>
      </c>
      <c r="N87">
        <f>100*(LN(N19)-LN(Results_2025_01!N19))</f>
        <v>0</v>
      </c>
      <c r="O87">
        <f>100*(LN(O19)-LN(Results_2025_01!O19))</f>
        <v>0.82988028146946391</v>
      </c>
      <c r="P87">
        <f>100*(LN(P19)-LN(Results_2025_01!P19))</f>
        <v>7.6273246812874618E-2</v>
      </c>
      <c r="Q87">
        <f>100*(LN(Q19)-LN(Results_2025_01!Q19))</f>
        <v>0.17621855655454155</v>
      </c>
      <c r="R87">
        <f>100*(LN(R19)-LN(Results_2025_01!R19))</f>
        <v>0.47540952628111199</v>
      </c>
      <c r="S87">
        <f>100*(Results_2025_01!S19/Results_2025_01!R19)*(LN(S19)-LN(Results_2025_01!S19))</f>
        <v>-0.13765320574701154</v>
      </c>
      <c r="T87">
        <f t="shared" si="2"/>
        <v>0.61306273202812356</v>
      </c>
    </row>
    <row r="88" spans="1:20" x14ac:dyDescent="0.35">
      <c r="A88" t="str">
        <f t="shared" si="1"/>
        <v>ME</v>
      </c>
      <c r="B88">
        <f>100*(LN(B20)-LN(Results_2025_01!B20))</f>
        <v>-2.1978906718775448</v>
      </c>
      <c r="C88">
        <f>100*(LN(C20)-LN(Results_2025_01!C20))</f>
        <v>-8.7011376989629241</v>
      </c>
      <c r="D88">
        <f>100*(LN(D20)-LN(Results_2025_01!D20))</f>
        <v>-2.032590301403836</v>
      </c>
      <c r="E88">
        <f>100*(LN(E20)-LN(Results_2025_01!E20))</f>
        <v>-1.1363758650315248</v>
      </c>
      <c r="F88">
        <f>100*(LN(F20)-LN(Results_2025_01!F20))</f>
        <v>-0.59347355198138274</v>
      </c>
      <c r="G88">
        <f>100*(LN(G20)-LN(Results_2025_01!G20))</f>
        <v>-2.9234725108350901</v>
      </c>
      <c r="H88">
        <f>100*(LN(H20)-LN(Results_2025_01!H20))</f>
        <v>-3.4338137580892436</v>
      </c>
      <c r="I88">
        <f>100*(LN(I20)-LN(Results_2025_01!I20))</f>
        <v>-0.87146521024425994</v>
      </c>
      <c r="J88">
        <f>100*(LN(J20)-LN(Results_2025_01!J20))</f>
        <v>0</v>
      </c>
      <c r="K88">
        <f>100*(LN(K20)-LN(Results_2025_01!K20))</f>
        <v>0.96154586994412483</v>
      </c>
      <c r="L88">
        <f>100*(LN(L20)-LN(Results_2025_01!L20))</f>
        <v>-0.73801072976227289</v>
      </c>
      <c r="M88">
        <f>100*(LN(M20)-LN(Results_2025_01!M20))</f>
        <v>-1.5075662405447332</v>
      </c>
      <c r="N88">
        <f>100*(LN(N20)-LN(Results_2025_01!N20))</f>
        <v>0.30721990369695362</v>
      </c>
      <c r="O88">
        <f>100*(LN(O20)-LN(Results_2025_01!O20))</f>
        <v>0.88889474172457739</v>
      </c>
      <c r="P88">
        <f>100*(LN(P20)-LN(Results_2025_01!P20))</f>
        <v>6.818292768890899E-2</v>
      </c>
      <c r="Q88">
        <f>100*(LN(Q20)-LN(Results_2025_01!Q20))</f>
        <v>0.10290537045030135</v>
      </c>
      <c r="R88">
        <f>100*(LN(R20)-LN(Results_2025_01!R20))</f>
        <v>0.90197620762708652</v>
      </c>
      <c r="S88">
        <f>100*(Results_2025_01!S20/Results_2025_01!R20)*(LN(S20)-LN(Results_2025_01!S20))</f>
        <v>-7.1556421019843622E-2</v>
      </c>
      <c r="T88">
        <f t="shared" si="2"/>
        <v>0.97353262864693013</v>
      </c>
    </row>
    <row r="89" spans="1:20" x14ac:dyDescent="0.35">
      <c r="A89" t="str">
        <f t="shared" si="1"/>
        <v>MD</v>
      </c>
      <c r="B89">
        <f>100*(LN(B21)-LN(Results_2025_01!B21))</f>
        <v>1.5209418663529206</v>
      </c>
      <c r="C89">
        <f>100*(LN(C21)-LN(Results_2025_01!C21))</f>
        <v>0</v>
      </c>
      <c r="D89">
        <f>100*(LN(D21)-LN(Results_2025_01!D21))</f>
        <v>0.46744659407007561</v>
      </c>
      <c r="E89">
        <f>100*(LN(E21)-LN(Results_2025_01!E21))</f>
        <v>-0.35273405179676587</v>
      </c>
      <c r="F89">
        <f>100*(LN(F21)-LN(Results_2025_01!F21))</f>
        <v>1.7094433359298833</v>
      </c>
      <c r="G89">
        <f>100*(LN(G21)-LN(Results_2025_01!G21))</f>
        <v>0.90772181511180605</v>
      </c>
      <c r="H89">
        <f>100*(LN(H21)-LN(Results_2025_01!H21))</f>
        <v>5.0310010139202888</v>
      </c>
      <c r="I89">
        <f>100*(LN(I21)-LN(Results_2025_01!I21))</f>
        <v>0.23415297535631652</v>
      </c>
      <c r="J89">
        <f>100*(LN(J21)-LN(Results_2025_01!J21))</f>
        <v>0.82988028146946391</v>
      </c>
      <c r="K89">
        <f>100*(LN(K21)-LN(Results_2025_01!K21))</f>
        <v>0.58479698824243087</v>
      </c>
      <c r="L89">
        <f>100*(LN(L21)-LN(Results_2025_01!L21))</f>
        <v>-4.7466537238923578</v>
      </c>
      <c r="M89">
        <f>100*(LN(M21)-LN(Results_2025_01!M21))</f>
        <v>-0.12481798999317562</v>
      </c>
      <c r="N89">
        <f>100*(LN(N21)-LN(Results_2025_01!N21))</f>
        <v>4.6454517026715436</v>
      </c>
      <c r="O89">
        <f>100*(LN(O21)-LN(Results_2025_01!O21))</f>
        <v>-0.21074823395643705</v>
      </c>
      <c r="P89">
        <f>100*(LN(P21)-LN(Results_2025_01!P21))</f>
        <v>2.8665973063279893E-2</v>
      </c>
      <c r="Q89">
        <f>100*(LN(Q21)-LN(Results_2025_01!Q21))</f>
        <v>0.21586733555354343</v>
      </c>
      <c r="R89">
        <f>100*(LN(R21)-LN(Results_2025_01!R21))</f>
        <v>0.72659238452423835</v>
      </c>
      <c r="S89">
        <f>100*(Results_2025_01!S21/Results_2025_01!R21)*(LN(S21)-LN(Results_2025_01!S21))</f>
        <v>5.4405950776090659E-2</v>
      </c>
      <c r="T89">
        <f t="shared" si="2"/>
        <v>0.67218643374814768</v>
      </c>
    </row>
    <row r="90" spans="1:20" x14ac:dyDescent="0.35">
      <c r="A90" t="str">
        <f t="shared" si="1"/>
        <v>MA</v>
      </c>
      <c r="B90">
        <f>100*(LN(B22)-LN(Results_2025_01!B22))</f>
        <v>0.74906717291582936</v>
      </c>
      <c r="C90">
        <f>100*(LN(C22)-LN(Results_2025_01!C22))</f>
        <v>2.5642430613336487</v>
      </c>
      <c r="D90">
        <f>100*(LN(D22)-LN(Results_2025_01!D22))</f>
        <v>0.25630086648895656</v>
      </c>
      <c r="E90">
        <f>100*(LN(E22)-LN(Results_2025_01!E22))</f>
        <v>-0.15372793188870304</v>
      </c>
      <c r="F90">
        <f>100*(LN(F22)-LN(Results_2025_01!F22))</f>
        <v>1.5267472130787496</v>
      </c>
      <c r="G90">
        <f>100*(LN(G22)-LN(Results_2025_01!G22))</f>
        <v>-0.61776258239572002</v>
      </c>
      <c r="H90">
        <f>100*(LN(H22)-LN(Results_2025_01!H22))</f>
        <v>4.8936373687931578</v>
      </c>
      <c r="I90">
        <f>100*(LN(I22)-LN(Results_2025_01!I22))</f>
        <v>0.39493604591420706</v>
      </c>
      <c r="J90">
        <f>100*(LN(J22)-LN(Results_2025_01!J22))</f>
        <v>0.34305350967898107</v>
      </c>
      <c r="K90">
        <f>100*(LN(K22)-LN(Results_2025_01!K22))</f>
        <v>0.94612451466495884</v>
      </c>
      <c r="L90">
        <f>100*(LN(L22)-LN(Results_2025_01!L22))</f>
        <v>0.64725145056172551</v>
      </c>
      <c r="M90">
        <f>100*(LN(M22)-LN(Results_2025_01!M22))</f>
        <v>-0.84551419675680251</v>
      </c>
      <c r="N90">
        <f>100*(LN(N22)-LN(Results_2025_01!N22))</f>
        <v>-0.21344725286329691</v>
      </c>
      <c r="O90">
        <f>100*(LN(O22)-LN(Results_2025_01!O22))</f>
        <v>-0.82563865908085177</v>
      </c>
      <c r="P90">
        <f>100*(LN(P22)-LN(Results_2025_01!P22))</f>
        <v>-0.11028902393395157</v>
      </c>
      <c r="Q90">
        <f>100*(LN(Q22)-LN(Results_2025_01!Q22))</f>
        <v>0.12009036812727913</v>
      </c>
      <c r="R90">
        <f>100*(LN(R22)-LN(Results_2025_01!R22))</f>
        <v>0.56191360848876215</v>
      </c>
      <c r="S90">
        <f>100*(Results_2025_01!S22/Results_2025_01!R22)*(LN(S22)-LN(Results_2025_01!S22))</f>
        <v>-5.4445475256567379E-3</v>
      </c>
      <c r="T90">
        <f t="shared" si="2"/>
        <v>0.56735815601441886</v>
      </c>
    </row>
    <row r="91" spans="1:20" x14ac:dyDescent="0.35">
      <c r="A91" t="str">
        <f t="shared" si="1"/>
        <v>MI</v>
      </c>
      <c r="B91">
        <f>100*(LN(B23)-LN(Results_2025_01!B23))</f>
        <v>-0.29600416284765174</v>
      </c>
      <c r="C91">
        <f>100*(LN(C23)-LN(Results_2025_01!C23))</f>
        <v>-8.4688260950642302</v>
      </c>
      <c r="D91">
        <f>100*(LN(D23)-LN(Results_2025_01!D23))</f>
        <v>-1.5678576106854081</v>
      </c>
      <c r="E91">
        <f>100*(LN(E23)-LN(Results_2025_01!E23))</f>
        <v>-0.61538655743778037</v>
      </c>
      <c r="F91">
        <f>100*(LN(F23)-LN(Results_2025_01!F23))</f>
        <v>-0.99174366573464567</v>
      </c>
      <c r="G91">
        <f>100*(LN(G23)-LN(Results_2025_01!G23))</f>
        <v>-2.4097551579060905</v>
      </c>
      <c r="H91">
        <f>100*(LN(H23)-LN(Results_2025_01!H23))</f>
        <v>-6.5098902211357057</v>
      </c>
      <c r="I91">
        <f>100*(LN(I23)-LN(Results_2025_01!I23))</f>
        <v>-0.45024839683147633</v>
      </c>
      <c r="J91">
        <f>100*(LN(J23)-LN(Results_2025_01!J23))</f>
        <v>-1.4622518867541956</v>
      </c>
      <c r="K91">
        <f>100*(LN(K23)-LN(Results_2025_01!K23))</f>
        <v>-1.0017171736125263</v>
      </c>
      <c r="L91">
        <f>100*(LN(L23)-LN(Results_2025_01!L23))</f>
        <v>-2.5105921131075348</v>
      </c>
      <c r="M91">
        <f>100*(LN(M23)-LN(Results_2025_01!M23))</f>
        <v>-2.5686343709327986</v>
      </c>
      <c r="N91">
        <f>100*(LN(N23)-LN(Results_2025_01!N23))</f>
        <v>-3.0441430058655961</v>
      </c>
      <c r="O91">
        <f>100*(LN(O23)-LN(Results_2025_01!O23))</f>
        <v>3.0390518392131582E-2</v>
      </c>
      <c r="P91">
        <f>100*(LN(P23)-LN(Results_2025_01!P23))</f>
        <v>-5.3336495278877294E-2</v>
      </c>
      <c r="Q91">
        <f>100*(LN(Q23)-LN(Results_2025_01!Q23))</f>
        <v>5.971326544225164E-2</v>
      </c>
      <c r="R91">
        <f>100*(LN(R23)-LN(Results_2025_01!R23))</f>
        <v>0.21536464443663306</v>
      </c>
      <c r="S91">
        <f>100*(Results_2025_01!S23/Results_2025_01!R23)*(LN(S23)-LN(Results_2025_01!S23))</f>
        <v>-0.54330496822930319</v>
      </c>
      <c r="T91">
        <f t="shared" si="2"/>
        <v>0.75866961266593624</v>
      </c>
    </row>
    <row r="92" spans="1:20" x14ac:dyDescent="0.35">
      <c r="A92" t="str">
        <f t="shared" si="1"/>
        <v>MN</v>
      </c>
      <c r="B92">
        <f>100*(LN(B24)-LN(Results_2025_01!B24))</f>
        <v>-5.7686762488096122E-2</v>
      </c>
      <c r="C92">
        <f>100*(LN(C24)-LN(Results_2025_01!C24))</f>
        <v>-3.3941930428387224</v>
      </c>
      <c r="D92">
        <f>100*(LN(D24)-LN(Results_2025_01!D24))</f>
        <v>-1.246676876513142</v>
      </c>
      <c r="E92">
        <f>100*(LN(E24)-LN(Results_2025_01!E24))</f>
        <v>-0.36429912785020946</v>
      </c>
      <c r="F92">
        <f>100*(LN(F24)-LN(Results_2025_01!F24))</f>
        <v>-0.2528446353357694</v>
      </c>
      <c r="G92">
        <f>100*(LN(G24)-LN(Results_2025_01!G24))</f>
        <v>-0.50761530318599313</v>
      </c>
      <c r="H92">
        <f>100*(LN(H24)-LN(Results_2025_01!H24))</f>
        <v>-4.9185660966289291</v>
      </c>
      <c r="I92">
        <f>100*(LN(I24)-LN(Results_2025_01!I24))</f>
        <v>-0.856369577687488</v>
      </c>
      <c r="J92">
        <f>100*(LN(J24)-LN(Results_2025_01!J24))</f>
        <v>-0.99010709827123122</v>
      </c>
      <c r="K92">
        <f>100*(LN(K24)-LN(Results_2025_01!K24))</f>
        <v>0.36090264737058675</v>
      </c>
      <c r="L92">
        <f>100*(LN(L24)-LN(Results_2025_01!L24))</f>
        <v>-1.0720214527458083</v>
      </c>
      <c r="M92">
        <f>100*(LN(M24)-LN(Results_2025_01!M24))</f>
        <v>-1.5008940588501218</v>
      </c>
      <c r="N92">
        <f>100*(LN(N24)-LN(Results_2025_01!N24))</f>
        <v>-1.7933467873476161</v>
      </c>
      <c r="O92">
        <f>100*(LN(O24)-LN(Results_2025_01!O24))</f>
        <v>0.89934884973743578</v>
      </c>
      <c r="P92">
        <f>100*(LN(P24)-LN(Results_2025_01!P24))</f>
        <v>-1.9484694833948879E-2</v>
      </c>
      <c r="Q92">
        <f>100*(LN(Q24)-LN(Results_2025_01!Q24))</f>
        <v>0.15426894058894192</v>
      </c>
      <c r="R92">
        <f>100*(LN(R24)-LN(Results_2025_01!R24))</f>
        <v>0.55029438819858001</v>
      </c>
      <c r="S92">
        <f>100*(Results_2025_01!S24/Results_2025_01!R24)*(LN(S24)-LN(Results_2025_01!S24))</f>
        <v>-0.17707360314606013</v>
      </c>
      <c r="T92">
        <f t="shared" si="2"/>
        <v>0.72736799134464014</v>
      </c>
    </row>
    <row r="93" spans="1:20" x14ac:dyDescent="0.35">
      <c r="A93" t="str">
        <f t="shared" si="1"/>
        <v>MS</v>
      </c>
      <c r="B93">
        <f>100*(LN(B25)-LN(Results_2025_01!B25))</f>
        <v>0</v>
      </c>
      <c r="C93">
        <f>100*(LN(C25)-LN(Results_2025_01!C25))</f>
        <v>5.764069019364193</v>
      </c>
      <c r="D93">
        <f>100*(LN(D25)-LN(Results_2025_01!D25))</f>
        <v>-0.23529422620267582</v>
      </c>
      <c r="E93">
        <f>100*(LN(E25)-LN(Results_2025_01!E25))</f>
        <v>-1.8692133012152112</v>
      </c>
      <c r="F93">
        <f>100*(LN(F25)-LN(Results_2025_01!F25))</f>
        <v>-0.31397200046683338</v>
      </c>
      <c r="G93">
        <f>100*(LN(G25)-LN(Results_2025_01!G25))</f>
        <v>-0.1888574687868072</v>
      </c>
      <c r="H93">
        <f>100*(LN(H25)-LN(Results_2025_01!H25))</f>
        <v>10.007219571029857</v>
      </c>
      <c r="I93">
        <f>100*(LN(I25)-LN(Results_2025_01!I25))</f>
        <v>-0.41710175173381714</v>
      </c>
      <c r="J93">
        <f>100*(LN(J25)-LN(Results_2025_01!J25))</f>
        <v>2.3716526617317157</v>
      </c>
      <c r="K93">
        <f>100*(LN(K25)-LN(Results_2025_01!K25))</f>
        <v>1.2444605048084867</v>
      </c>
      <c r="L93">
        <f>100*(LN(L25)-LN(Results_2025_01!L25))</f>
        <v>-0.69808311413410706</v>
      </c>
      <c r="M93">
        <f>100*(LN(M25)-LN(Results_2025_01!M25))</f>
        <v>-1.0625355378936163</v>
      </c>
      <c r="N93">
        <f>100*(LN(N25)-LN(Results_2025_01!N25))</f>
        <v>-0.53991646777706848</v>
      </c>
      <c r="O93">
        <f>100*(LN(O25)-LN(Results_2025_01!O25))</f>
        <v>0.43321367391335741</v>
      </c>
      <c r="P93">
        <f>100*(LN(P25)-LN(Results_2025_01!P25))</f>
        <v>0.27323976697193331</v>
      </c>
      <c r="Q93">
        <f>100*(LN(Q25)-LN(Results_2025_01!Q25))</f>
        <v>0.53528315074693467</v>
      </c>
      <c r="R93">
        <f>100*(LN(R25)-LN(Results_2025_01!R25))</f>
        <v>1.8640684863688861</v>
      </c>
      <c r="S93">
        <f>100*(Results_2025_01!S25/Results_2025_01!R25)*(LN(S25)-LN(Results_2025_01!S25))</f>
        <v>0.91759945204348015</v>
      </c>
      <c r="T93">
        <f t="shared" si="2"/>
        <v>0.94646903432540597</v>
      </c>
    </row>
    <row r="94" spans="1:20" x14ac:dyDescent="0.35">
      <c r="A94" t="str">
        <f t="shared" si="1"/>
        <v>MO</v>
      </c>
      <c r="B94">
        <f>100*(LN(B26)-LN(Results_2025_01!B26))</f>
        <v>0.91552865869548583</v>
      </c>
      <c r="C94">
        <f>100*(LN(C26)-LN(Results_2025_01!C26))</f>
        <v>0.57088642203204643</v>
      </c>
      <c r="D94">
        <f>100*(LN(D26)-LN(Results_2025_01!D26))</f>
        <v>0.44796252303402895</v>
      </c>
      <c r="E94">
        <f>100*(LN(E26)-LN(Results_2025_01!E26))</f>
        <v>2.2173857494321325</v>
      </c>
      <c r="F94">
        <f>100*(LN(F26)-LN(Results_2025_01!F26))</f>
        <v>0</v>
      </c>
      <c r="G94">
        <f>100*(LN(G26)-LN(Results_2025_01!G26))</f>
        <v>0.3223209881568323</v>
      </c>
      <c r="H94">
        <f>100*(LN(H26)-LN(Results_2025_01!H26))</f>
        <v>-1.1441772419786389</v>
      </c>
      <c r="I94">
        <f>100*(LN(I26)-LN(Results_2025_01!I26))</f>
        <v>0.40322635279377295</v>
      </c>
      <c r="J94">
        <f>100*(LN(J26)-LN(Results_2025_01!J26))</f>
        <v>0</v>
      </c>
      <c r="K94">
        <f>100*(LN(K26)-LN(Results_2025_01!K26))</f>
        <v>0.9677494882065929</v>
      </c>
      <c r="L94">
        <f>100*(LN(L26)-LN(Results_2025_01!L26))</f>
        <v>-1.0780246243792035</v>
      </c>
      <c r="M94">
        <f>100*(LN(M26)-LN(Results_2025_01!M26))</f>
        <v>-0.30790787097743078</v>
      </c>
      <c r="N94">
        <f>100*(LN(N26)-LN(Results_2025_01!N26))</f>
        <v>-1.3953024349463661</v>
      </c>
      <c r="O94">
        <f>100*(LN(O26)-LN(Results_2025_01!O26))</f>
        <v>0.66225407604942887</v>
      </c>
      <c r="P94">
        <f>100*(LN(P26)-LN(Results_2025_01!P26))</f>
        <v>5.5948070175126929E-2</v>
      </c>
      <c r="Q94">
        <f>100*(LN(Q26)-LN(Results_2025_01!Q26))</f>
        <v>0.27607249612868756</v>
      </c>
      <c r="R94">
        <f>100*(LN(R26)-LN(Results_2025_01!R26))</f>
        <v>0.86113130177594144</v>
      </c>
      <c r="S94">
        <f>100*(Results_2025_01!S26/Results_2025_01!R26)*(LN(S26)-LN(Results_2025_01!S26))</f>
        <v>5.1410248178374855E-2</v>
      </c>
      <c r="T94">
        <f t="shared" si="2"/>
        <v>0.80972105359756663</v>
      </c>
    </row>
    <row r="95" spans="1:20" x14ac:dyDescent="0.35">
      <c r="A95" t="str">
        <f t="shared" si="1"/>
        <v>MT</v>
      </c>
      <c r="B95">
        <f>100*(LN(B27)-LN(Results_2025_01!B27))</f>
        <v>-0.83682496705161924</v>
      </c>
      <c r="C95">
        <f>100*(LN(C27)-LN(Results_2025_01!C27))</f>
        <v>-4.5062568976415918</v>
      </c>
      <c r="D95">
        <f>100*(LN(D27)-LN(Results_2025_01!D27))</f>
        <v>-1.5151805020602538</v>
      </c>
      <c r="E95">
        <f>100*(LN(E27)-LN(Results_2025_01!E27))</f>
        <v>0</v>
      </c>
      <c r="F95">
        <f>100*(LN(F27)-LN(Results_2025_01!F27))</f>
        <v>-1.3072081567353067</v>
      </c>
      <c r="G95">
        <f>100*(LN(G27)-LN(Results_2025_01!G27))</f>
        <v>-1.8349138668195764</v>
      </c>
      <c r="H95">
        <f>100*(LN(H27)-LN(Results_2025_01!H27))</f>
        <v>-8.3008703199972445</v>
      </c>
      <c r="I95">
        <f>100*(LN(I27)-LN(Results_2025_01!I27))</f>
        <v>-1.7699577099399733</v>
      </c>
      <c r="J95">
        <f>100*(LN(J27)-LN(Results_2025_01!J27))</f>
        <v>-1.8349138668195764</v>
      </c>
      <c r="K95">
        <f>100*(LN(K27)-LN(Results_2025_01!K27))</f>
        <v>0.85837436913909215</v>
      </c>
      <c r="L95">
        <f>100*(LN(L27)-LN(Results_2025_01!L27))</f>
        <v>-6.1875403718087085</v>
      </c>
      <c r="M95">
        <f>100*(LN(M27)-LN(Results_2025_01!M27))</f>
        <v>0</v>
      </c>
      <c r="N95">
        <f>100*(LN(N27)-LN(Results_2025_01!N27))</f>
        <v>-8.7011376989629241</v>
      </c>
      <c r="O95">
        <f>100*(LN(O27)-LN(Results_2025_01!O27))</f>
        <v>0</v>
      </c>
      <c r="P95">
        <f>100*(LN(P27)-LN(Results_2025_01!P27))</f>
        <v>9.3978660336979658E-2</v>
      </c>
      <c r="Q95">
        <f>100*(LN(Q27)-LN(Results_2025_01!Q27))</f>
        <v>0.14089470453377828</v>
      </c>
      <c r="R95">
        <f>100*(LN(R27)-LN(Results_2025_01!R27))</f>
        <v>0.60060240602126669</v>
      </c>
      <c r="S95">
        <f>100*(Results_2025_01!S27/Results_2025_01!R27)*(LN(S27)-LN(Results_2025_01!S27))</f>
        <v>-0.25851017644575319</v>
      </c>
      <c r="T95">
        <f t="shared" si="2"/>
        <v>0.85911258246701983</v>
      </c>
    </row>
    <row r="96" spans="1:20" x14ac:dyDescent="0.35">
      <c r="A96" t="str">
        <f t="shared" si="1"/>
        <v>NE</v>
      </c>
      <c r="B96">
        <f>100*(LN(B28)-LN(Results_2025_01!B28))</f>
        <v>5.7454755961572346E-2</v>
      </c>
      <c r="C96">
        <f>100*(LN(C28)-LN(Results_2025_01!C28))</f>
        <v>-8.7861355791334361</v>
      </c>
      <c r="D96">
        <f>100*(LN(D28)-LN(Results_2025_01!D28))</f>
        <v>-0.16533484063874226</v>
      </c>
      <c r="E96">
        <f>100*(LN(E28)-LN(Results_2025_01!E28))</f>
        <v>-1.7094433359298833</v>
      </c>
      <c r="F96">
        <f>100*(LN(F28)-LN(Results_2025_01!F28))</f>
        <v>0</v>
      </c>
      <c r="G96">
        <f>100*(LN(G28)-LN(Results_2025_01!G28))</f>
        <v>-2.0877585021555234</v>
      </c>
      <c r="H96">
        <f>100*(LN(H28)-LN(Results_2025_01!H28))</f>
        <v>0.45351551653922684</v>
      </c>
      <c r="I96">
        <f>100*(LN(I28)-LN(Results_2025_01!I28))</f>
        <v>-0.50916606945854426</v>
      </c>
      <c r="J96">
        <f>100*(LN(J28)-LN(Results_2025_01!J28))</f>
        <v>0.94787439545438446</v>
      </c>
      <c r="K96">
        <f>100*(LN(K28)-LN(Results_2025_01!K28))</f>
        <v>0.78064408928284479</v>
      </c>
      <c r="L96">
        <f>100*(LN(L28)-LN(Results_2025_01!L28))</f>
        <v>-1.4505621328101626</v>
      </c>
      <c r="M96">
        <f>100*(LN(M28)-LN(Results_2025_01!M28))</f>
        <v>-0.16326534238846335</v>
      </c>
      <c r="N96">
        <f>100*(LN(N28)-LN(Results_2025_01!N28))</f>
        <v>-0.93197319488034225</v>
      </c>
      <c r="O96">
        <f>100*(LN(O28)-LN(Results_2025_01!O28))</f>
        <v>1.1328000305207198</v>
      </c>
      <c r="P96">
        <f>100*(LN(P28)-LN(Results_2025_01!P28))</f>
        <v>0.12734799556142207</v>
      </c>
      <c r="Q96">
        <f>100*(LN(Q28)-LN(Results_2025_01!Q28))</f>
        <v>0.31108759837454869</v>
      </c>
      <c r="R96">
        <f>100*(LN(R28)-LN(Results_2025_01!R28))</f>
        <v>0.87681944896633723</v>
      </c>
      <c r="S96">
        <f>100*(Results_2025_01!S28/Results_2025_01!R28)*(LN(S28)-LN(Results_2025_01!S28))</f>
        <v>0.1363493754535097</v>
      </c>
      <c r="T96">
        <f t="shared" si="2"/>
        <v>0.74047007351282756</v>
      </c>
    </row>
    <row r="97" spans="1:20" x14ac:dyDescent="0.35">
      <c r="A97" t="str">
        <f t="shared" si="1"/>
        <v>NV</v>
      </c>
      <c r="B97">
        <f>100*(LN(B29)-LN(Results_2025_01!B29))</f>
        <v>-3.3336420267591649</v>
      </c>
      <c r="C97">
        <f>100*(LN(C29)-LN(Results_2025_01!C29))</f>
        <v>-2.948978900368715</v>
      </c>
      <c r="D97">
        <f>100*(LN(D29)-LN(Results_2025_01!D29))</f>
        <v>-2.1053409197833162</v>
      </c>
      <c r="E97">
        <f>100*(LN(E29)-LN(Results_2025_01!E29))</f>
        <v>0</v>
      </c>
      <c r="F97">
        <f>100*(LN(F29)-LN(Results_2025_01!F29))</f>
        <v>0</v>
      </c>
      <c r="G97">
        <f>100*(LN(G29)-LN(Results_2025_01!G29))</f>
        <v>0</v>
      </c>
      <c r="H97">
        <f>100*(LN(H29)-LN(Results_2025_01!H29))</f>
        <v>1.6393809775676615</v>
      </c>
      <c r="I97">
        <f>100*(LN(I29)-LN(Results_2025_01!I29))</f>
        <v>-0.39761483796389996</v>
      </c>
      <c r="J97">
        <f>100*(LN(J29)-LN(Results_2025_01!J29))</f>
        <v>0.79051795071141129</v>
      </c>
      <c r="K97">
        <f>100*(LN(K29)-LN(Results_2025_01!K29))</f>
        <v>15.159640002216079</v>
      </c>
      <c r="L97">
        <f>100*(LN(L29)-LN(Results_2025_01!L29))</f>
        <v>-1.1560822401076365</v>
      </c>
      <c r="M97">
        <f>100*(LN(M29)-LN(Results_2025_01!M29))</f>
        <v>-3.6367644170875124</v>
      </c>
      <c r="N97">
        <f>100*(LN(N29)-LN(Results_2025_01!N29))</f>
        <v>-1.2422519998557036</v>
      </c>
      <c r="O97">
        <f>100*(LN(O29)-LN(Results_2025_01!O29))</f>
        <v>0.61780595269294025</v>
      </c>
      <c r="P97">
        <f>100*(LN(P29)-LN(Results_2025_01!P29))</f>
        <v>0.10570204754198897</v>
      </c>
      <c r="Q97">
        <f>100*(LN(Q29)-LN(Results_2025_01!Q29))</f>
        <v>0.28903670202495846</v>
      </c>
      <c r="R97">
        <f>100*(LN(R29)-LN(Results_2025_01!R29))</f>
        <v>0.69183909080088313</v>
      </c>
      <c r="S97">
        <f>100*(Results_2025_01!S29/Results_2025_01!R29)*(LN(S29)-LN(Results_2025_01!S29))</f>
        <v>-7.9373026731862403E-2</v>
      </c>
      <c r="T97">
        <f t="shared" si="2"/>
        <v>0.77121211753274554</v>
      </c>
    </row>
    <row r="98" spans="1:20" x14ac:dyDescent="0.35">
      <c r="A98" t="str">
        <f t="shared" si="1"/>
        <v>NH</v>
      </c>
      <c r="B98">
        <f>100*(LN(B30)-LN(Results_2025_01!B30))</f>
        <v>-1.9802627296179764</v>
      </c>
      <c r="C98">
        <f>100*(LN(C30)-LN(Results_2025_01!C30))</f>
        <v>0</v>
      </c>
      <c r="D98">
        <f>100*(LN(D30)-LN(Results_2025_01!D30))</f>
        <v>-1.7094433359300609</v>
      </c>
      <c r="E98">
        <f>100*(LN(E30)-LN(Results_2025_01!E30))</f>
        <v>2.247285585205816</v>
      </c>
      <c r="F98">
        <f>100*(LN(F30)-LN(Results_2025_01!F30))</f>
        <v>-2.1978906718775448</v>
      </c>
      <c r="G98">
        <f>100*(LN(G30)-LN(Results_2025_01!G30))</f>
        <v>-0.75188324140267326</v>
      </c>
      <c r="H98">
        <f>100*(LN(H30)-LN(Results_2025_01!H30))</f>
        <v>0.47732787526584275</v>
      </c>
      <c r="I98">
        <f>100*(LN(I30)-LN(Results_2025_01!I30))</f>
        <v>-0.58997221271894773</v>
      </c>
      <c r="J98">
        <f>100*(LN(J30)-LN(Results_2025_01!J30))</f>
        <v>2.9558802241544058</v>
      </c>
      <c r="K98">
        <f>100*(LN(K30)-LN(Results_2025_01!K30))</f>
        <v>1.6956401418489975</v>
      </c>
      <c r="L98">
        <f>100*(LN(L30)-LN(Results_2025_01!L30))</f>
        <v>0</v>
      </c>
      <c r="M98">
        <f>100*(LN(M30)-LN(Results_2025_01!M30))</f>
        <v>-1.45470012475446</v>
      </c>
      <c r="N98">
        <f>100*(LN(N30)-LN(Results_2025_01!N30))</f>
        <v>-1.503787736454143</v>
      </c>
      <c r="O98">
        <f>100*(LN(O30)-LN(Results_2025_01!O30))</f>
        <v>-0.81633106391620913</v>
      </c>
      <c r="P98">
        <f>100*(LN(P30)-LN(Results_2025_01!P30))</f>
        <v>-3.2934822285035636E-2</v>
      </c>
      <c r="Q98">
        <f>100*(LN(Q30)-LN(Results_2025_01!Q30))</f>
        <v>0.13093291559567177</v>
      </c>
      <c r="R98">
        <f>100*(LN(R30)-LN(Results_2025_01!R30))</f>
        <v>0.8687122746039222</v>
      </c>
      <c r="S98">
        <f>100*(Results_2025_01!S30/Results_2025_01!R30)*(LN(S30)-LN(Results_2025_01!S30))</f>
        <v>3.9651050784349912E-2</v>
      </c>
      <c r="T98">
        <f t="shared" si="2"/>
        <v>0.82906122381957226</v>
      </c>
    </row>
    <row r="99" spans="1:20" x14ac:dyDescent="0.35">
      <c r="A99" t="str">
        <f t="shared" si="1"/>
        <v>NJ</v>
      </c>
      <c r="B99">
        <f>100*(LN(B31)-LN(Results_2025_01!B31))</f>
        <v>-2.6668247082161756</v>
      </c>
      <c r="C99">
        <f>100*(LN(C31)-LN(Results_2025_01!C31))</f>
        <v>0</v>
      </c>
      <c r="D99">
        <f>100*(LN(D31)-LN(Results_2025_01!D31))</f>
        <v>-3.4702277273865434</v>
      </c>
      <c r="E99">
        <f>100*(LN(E31)-LN(Results_2025_01!E31))</f>
        <v>-1.9293202934678177</v>
      </c>
      <c r="F99">
        <f>100*(LN(F31)-LN(Results_2025_01!F31))</f>
        <v>1.9802627296179764</v>
      </c>
      <c r="G99">
        <f>100*(LN(G31)-LN(Results_2025_01!G31))</f>
        <v>0.40160696548898756</v>
      </c>
      <c r="H99">
        <f>100*(LN(H31)-LN(Results_2025_01!H31))</f>
        <v>5.5327063956594813</v>
      </c>
      <c r="I99">
        <f>100*(LN(I31)-LN(Results_2025_01!I31))</f>
        <v>-0.63449870573233369</v>
      </c>
      <c r="J99">
        <f>100*(LN(J31)-LN(Results_2025_01!J31))</f>
        <v>-0.48979689755466183</v>
      </c>
      <c r="K99">
        <f>100*(LN(K31)-LN(Results_2025_01!K31))</f>
        <v>-0.79926647440355936</v>
      </c>
      <c r="L99">
        <f>100*(LN(L31)-LN(Results_2025_01!L31))</f>
        <v>0.16977932770938509</v>
      </c>
      <c r="M99">
        <f>100*(LN(M31)-LN(Results_2025_01!M31))</f>
        <v>-1.445529651497246</v>
      </c>
      <c r="N99">
        <f>100*(LN(N31)-LN(Results_2025_01!N31))</f>
        <v>1.1009285508368549</v>
      </c>
      <c r="O99">
        <f>100*(LN(O31)-LN(Results_2025_01!O31))</f>
        <v>-0.44631861839921072</v>
      </c>
      <c r="P99">
        <f>100*(LN(P31)-LN(Results_2025_01!P31))</f>
        <v>-4.9559432247026081E-2</v>
      </c>
      <c r="Q99">
        <f>100*(LN(Q31)-LN(Results_2025_01!Q31))</f>
        <v>0.25228710527835929</v>
      </c>
      <c r="R99">
        <f>100*(LN(R31)-LN(Results_2025_01!R31))</f>
        <v>0.78899616240004633</v>
      </c>
      <c r="S99">
        <f>100*(Results_2025_01!S31/Results_2025_01!R31)*(LN(S31)-LN(Results_2025_01!S31))</f>
        <v>7.6188347363603873E-2</v>
      </c>
      <c r="T99">
        <f t="shared" si="2"/>
        <v>0.71280781503644242</v>
      </c>
    </row>
    <row r="100" spans="1:20" x14ac:dyDescent="0.35">
      <c r="A100" t="str">
        <f t="shared" si="1"/>
        <v>NM</v>
      </c>
      <c r="B100">
        <f>100*(LN(B32)-LN(Results_2025_01!B32))</f>
        <v>0.24420036555525826</v>
      </c>
      <c r="C100">
        <f>100*(LN(C32)-LN(Results_2025_01!C32))</f>
        <v>-0.13821702269520841</v>
      </c>
      <c r="D100">
        <f>100*(LN(D32)-LN(Results_2025_01!D32))</f>
        <v>0</v>
      </c>
      <c r="E100">
        <f>100*(LN(E32)-LN(Results_2025_01!E32))</f>
        <v>2.8987536873252395</v>
      </c>
      <c r="F100">
        <f>100*(LN(F32)-LN(Results_2025_01!F32))</f>
        <v>0</v>
      </c>
      <c r="G100">
        <f>100*(LN(G32)-LN(Results_2025_01!G32))</f>
        <v>0</v>
      </c>
      <c r="H100">
        <f>100*(LN(H32)-LN(Results_2025_01!H32))</f>
        <v>0</v>
      </c>
      <c r="I100">
        <f>100*(LN(I32)-LN(Results_2025_01!I32))</f>
        <v>-0.67340321813436077</v>
      </c>
      <c r="J100">
        <f>100*(LN(J32)-LN(Results_2025_01!J32))</f>
        <v>1.0695289116748441</v>
      </c>
      <c r="K100">
        <f>100*(LN(K32)-LN(Results_2025_01!K32))</f>
        <v>0</v>
      </c>
      <c r="L100">
        <f>100*(LN(L32)-LN(Results_2025_01!L32))</f>
        <v>-1.0471299867294448</v>
      </c>
      <c r="M100">
        <f>100*(LN(M32)-LN(Results_2025_01!M32))</f>
        <v>-0.1469507979360074</v>
      </c>
      <c r="N100">
        <f>100*(LN(N32)-LN(Results_2025_01!N32))</f>
        <v>-0.49627893421284597</v>
      </c>
      <c r="O100">
        <f>100*(LN(O32)-LN(Results_2025_01!O32))</f>
        <v>1.3245226750020933</v>
      </c>
      <c r="P100">
        <f>100*(LN(P32)-LN(Results_2025_01!P32))</f>
        <v>0.16377956416882</v>
      </c>
      <c r="Q100">
        <f>100*(LN(Q32)-LN(Results_2025_01!Q32))</f>
        <v>0.27293739387523885</v>
      </c>
      <c r="R100">
        <f>100*(LN(R32)-LN(Results_2025_01!R32))</f>
        <v>0.75188324140267326</v>
      </c>
      <c r="S100">
        <f>100*(Results_2025_01!S32/Results_2025_01!R32)*(LN(S32)-LN(Results_2025_01!S32))</f>
        <v>6.2873272499868613E-2</v>
      </c>
      <c r="T100">
        <f t="shared" si="2"/>
        <v>0.68900996890280464</v>
      </c>
    </row>
    <row r="101" spans="1:20" x14ac:dyDescent="0.35">
      <c r="A101" t="str">
        <f t="shared" si="1"/>
        <v>NY</v>
      </c>
      <c r="B101">
        <f>100*(LN(B33)-LN(Results_2025_01!B33))</f>
        <v>-0.14803851704332516</v>
      </c>
      <c r="C101">
        <f>100*(LN(C33)-LN(Results_2025_01!C33))</f>
        <v>-1.3140793561058572</v>
      </c>
      <c r="D101">
        <f>100*(LN(D33)-LN(Results_2025_01!D33))</f>
        <v>-1.2222185756019854</v>
      </c>
      <c r="E101">
        <f>100*(LN(E33)-LN(Results_2025_01!E33))</f>
        <v>-0.40499549112826827</v>
      </c>
      <c r="F101">
        <f>100*(LN(F33)-LN(Results_2025_01!F33))</f>
        <v>0</v>
      </c>
      <c r="G101">
        <f>100*(LN(G33)-LN(Results_2025_01!G33))</f>
        <v>-0.83251224135860724</v>
      </c>
      <c r="H101">
        <f>100*(LN(H33)-LN(Results_2025_01!H33))</f>
        <v>-1.198336688709567</v>
      </c>
      <c r="I101">
        <f>100*(LN(I33)-LN(Results_2025_01!I33))</f>
        <v>8.9897747373512971E-2</v>
      </c>
      <c r="J101">
        <f>100*(LN(J33)-LN(Results_2025_01!J33))</f>
        <v>0.23419214450814962</v>
      </c>
      <c r="K101">
        <f>100*(LN(K33)-LN(Results_2025_01!K33))</f>
        <v>-1.1814068000864708</v>
      </c>
      <c r="L101">
        <f>100*(LN(L33)-LN(Results_2025_01!L33))</f>
        <v>-0.69626042807175992</v>
      </c>
      <c r="M101">
        <f>100*(LN(M33)-LN(Results_2025_01!M33))</f>
        <v>-0.41645036762396614</v>
      </c>
      <c r="N101">
        <f>100*(LN(N33)-LN(Results_2025_01!N33))</f>
        <v>-5.0800102692605265E-2</v>
      </c>
      <c r="O101">
        <f>100*(LN(O33)-LN(Results_2025_01!O33))</f>
        <v>6.4468372773752947</v>
      </c>
      <c r="P101">
        <f>100*(LN(P33)-LN(Results_2025_01!P33))</f>
        <v>-0.15836303853236089</v>
      </c>
      <c r="Q101">
        <f>100*(LN(Q33)-LN(Results_2025_01!Q33))</f>
        <v>6.214758957332478E-2</v>
      </c>
      <c r="R101">
        <f>100*(LN(R33)-LN(Results_2025_01!R33))</f>
        <v>0.29308140025712248</v>
      </c>
      <c r="S101">
        <f>100*(Results_2025_01!S33/Results_2025_01!R33)*(LN(S33)-LN(Results_2025_01!S33))</f>
        <v>-0.2046191546352204</v>
      </c>
      <c r="T101">
        <f t="shared" si="2"/>
        <v>0.49770055489234288</v>
      </c>
    </row>
    <row r="102" spans="1:20" x14ac:dyDescent="0.35">
      <c r="A102" t="str">
        <f t="shared" si="1"/>
        <v>NC</v>
      </c>
      <c r="B102">
        <f>100*(LN(B34)-LN(Results_2025_01!B34))</f>
        <v>0.73842993875690155</v>
      </c>
      <c r="C102">
        <f>100*(LN(C34)-LN(Results_2025_01!C34))</f>
        <v>0</v>
      </c>
      <c r="D102">
        <f>100*(LN(D34)-LN(Results_2025_01!D34))</f>
        <v>0.71298450021810567</v>
      </c>
      <c r="E102">
        <f>100*(LN(E34)-LN(Results_2025_01!E34))</f>
        <v>-2.1322769468820724</v>
      </c>
      <c r="F102">
        <f>100*(LN(F34)-LN(Results_2025_01!F34))</f>
        <v>0</v>
      </c>
      <c r="G102">
        <f>100*(LN(G34)-LN(Results_2025_01!G34))</f>
        <v>-0.8745430781027963</v>
      </c>
      <c r="H102">
        <f>100*(LN(H34)-LN(Results_2025_01!H34))</f>
        <v>0.93799541298160705</v>
      </c>
      <c r="I102">
        <f>100*(LN(I34)-LN(Results_2025_01!I34))</f>
        <v>-0.45980801376259706</v>
      </c>
      <c r="J102">
        <f>100*(LN(J34)-LN(Results_2025_01!J34))</f>
        <v>0.63559536006998485</v>
      </c>
      <c r="K102">
        <f>100*(LN(K34)-LN(Results_2025_01!K34))</f>
        <v>0.89508305200851623</v>
      </c>
      <c r="L102">
        <f>100*(LN(L34)-LN(Results_2025_01!L34))</f>
        <v>-1.7461157028598961</v>
      </c>
      <c r="M102">
        <f>100*(LN(M34)-LN(Results_2025_01!M34))</f>
        <v>-0.57889675394804385</v>
      </c>
      <c r="N102">
        <f>100*(LN(N34)-LN(Results_2025_01!N34))</f>
        <v>-0.75054667952993981</v>
      </c>
      <c r="O102">
        <f>100*(LN(O34)-LN(Results_2025_01!O34))</f>
        <v>0.62967543744392174</v>
      </c>
      <c r="P102">
        <f>100*(LN(P34)-LN(Results_2025_01!P34))</f>
        <v>-5.1448004086296351E-3</v>
      </c>
      <c r="Q102">
        <f>100*(LN(Q34)-LN(Results_2025_01!Q34))</f>
        <v>0.25196208473188264</v>
      </c>
      <c r="R102">
        <f>100*(LN(R34)-LN(Results_2025_01!R34))</f>
        <v>0.81131577628648088</v>
      </c>
      <c r="S102">
        <f>100*(Results_2025_01!S34/Results_2025_01!R34)*(LN(S34)-LN(Results_2025_01!S34))</f>
        <v>1.4756442424199909E-2</v>
      </c>
      <c r="T102">
        <f t="shared" si="2"/>
        <v>0.79655933386228095</v>
      </c>
    </row>
    <row r="103" spans="1:20" x14ac:dyDescent="0.35">
      <c r="A103" t="str">
        <f t="shared" si="1"/>
        <v>ND</v>
      </c>
      <c r="B103">
        <f>100*(LN(B35)-LN(Results_2025_01!B35))</f>
        <v>0.18050546417303082</v>
      </c>
      <c r="C103">
        <f>100*(LN(C35)-LN(Results_2025_01!C35))</f>
        <v>-1.2462472854192441</v>
      </c>
      <c r="D103">
        <f>100*(LN(D35)-LN(Results_2025_01!D35))</f>
        <v>-1.54244703256321</v>
      </c>
      <c r="E103">
        <f>100*(LN(E35)-LN(Results_2025_01!E35))</f>
        <v>0</v>
      </c>
      <c r="F103">
        <f>100*(LN(F35)-LN(Results_2025_01!F35))</f>
        <v>0</v>
      </c>
      <c r="G103">
        <f>100*(LN(G35)-LN(Results_2025_01!G35))</f>
        <v>-12.516314295400477</v>
      </c>
      <c r="H103">
        <f>100*(LN(H35)-LN(Results_2025_01!H35))</f>
        <v>-5.103148001244584</v>
      </c>
      <c r="I103">
        <f>100*(LN(I35)-LN(Results_2025_01!I35))</f>
        <v>-14.953173397096542</v>
      </c>
      <c r="J103">
        <f>100*(LN(J35)-LN(Results_2025_01!J35))</f>
        <v>0</v>
      </c>
      <c r="K103">
        <f>100*(LN(K35)-LN(Results_2025_01!K35))</f>
        <v>0.93897403498388599</v>
      </c>
      <c r="L103">
        <f>100*(LN(L35)-LN(Results_2025_01!L35))</f>
        <v>-2.534697908739858</v>
      </c>
      <c r="M103">
        <f>100*(LN(M35)-LN(Results_2025_01!M35))</f>
        <v>-0.53619431413842733</v>
      </c>
      <c r="N103">
        <f>100*(LN(N35)-LN(Results_2025_01!N35))</f>
        <v>-2.0478531343540496</v>
      </c>
      <c r="O103">
        <f>100*(LN(O35)-LN(Results_2025_01!O35))</f>
        <v>0</v>
      </c>
      <c r="P103">
        <f>100*(LN(P35)-LN(Results_2025_01!P35))</f>
        <v>0.123173410119648</v>
      </c>
      <c r="Q103">
        <f>100*(LN(Q35)-LN(Results_2025_01!Q35))</f>
        <v>0.16271741615234703</v>
      </c>
      <c r="R103">
        <f>100*(LN(R35)-LN(Results_2025_01!R35))</f>
        <v>0.50804512324180706</v>
      </c>
      <c r="S103">
        <f>100*(Results_2025_01!S35/Results_2025_01!R35)*(LN(S35)-LN(Results_2025_01!S35))</f>
        <v>-4.8520156830304972E-2</v>
      </c>
      <c r="T103">
        <f t="shared" si="2"/>
        <v>0.55656528007211203</v>
      </c>
    </row>
    <row r="104" spans="1:20" x14ac:dyDescent="0.35">
      <c r="A104" t="str">
        <f t="shared" si="1"/>
        <v>OH</v>
      </c>
      <c r="B104">
        <f>100*(LN(B36)-LN(Results_2025_01!B36))</f>
        <v>0.32102756302485602</v>
      </c>
      <c r="C104">
        <f>100*(LN(C36)-LN(Results_2025_01!C36))</f>
        <v>-1.1841464594391837</v>
      </c>
      <c r="D104">
        <f>100*(LN(D36)-LN(Results_2025_01!D36))</f>
        <v>-0.79954737761962491</v>
      </c>
      <c r="E104">
        <f>100*(LN(E36)-LN(Results_2025_01!E36))</f>
        <v>-1.2448293526567511</v>
      </c>
      <c r="F104">
        <f>100*(LN(F36)-LN(Results_2025_01!F36))</f>
        <v>-0.64102783609190084</v>
      </c>
      <c r="G104">
        <f>100*(LN(G36)-LN(Results_2025_01!G36))</f>
        <v>-1.1418256048077779</v>
      </c>
      <c r="H104">
        <f>100*(LN(H36)-LN(Results_2025_01!H36))</f>
        <v>-3.476233636713566</v>
      </c>
      <c r="I104">
        <f>100*(LN(I36)-LN(Results_2025_01!I36))</f>
        <v>-0.88928998692487937</v>
      </c>
      <c r="J104">
        <f>100*(LN(J36)-LN(Results_2025_01!J36))</f>
        <v>-0.46332129214885498</v>
      </c>
      <c r="K104">
        <f>100*(LN(K36)-LN(Results_2025_01!K36))</f>
        <v>0.60908946983868617</v>
      </c>
      <c r="L104">
        <f>100*(LN(L36)-LN(Results_2025_01!L36))</f>
        <v>-0.9679896879086769</v>
      </c>
      <c r="M104">
        <f>100*(LN(M36)-LN(Results_2025_01!M36))</f>
        <v>-0.47399365280611505</v>
      </c>
      <c r="N104">
        <f>100*(LN(N36)-LN(Results_2025_01!N36))</f>
        <v>-1.8601163550538757</v>
      </c>
      <c r="O104">
        <f>100*(LN(O36)-LN(Results_2025_01!O36))</f>
        <v>-0.22522532043254273</v>
      </c>
      <c r="P104">
        <f>100*(LN(P36)-LN(Results_2025_01!P36))</f>
        <v>-9.3192970449962331E-3</v>
      </c>
      <c r="Q104">
        <f>100*(LN(Q36)-LN(Results_2025_01!Q36))</f>
        <v>0.18188169846560243</v>
      </c>
      <c r="R104">
        <f>100*(LN(R36)-LN(Results_2025_01!R36))</f>
        <v>0.57150913725365626</v>
      </c>
      <c r="S104">
        <f>100*(Results_2025_01!S36/Results_2025_01!R36)*(LN(S36)-LN(Results_2025_01!S36))</f>
        <v>-0.18968792712031771</v>
      </c>
      <c r="T104">
        <f t="shared" si="2"/>
        <v>0.76119706437397394</v>
      </c>
    </row>
    <row r="105" spans="1:20" x14ac:dyDescent="0.35">
      <c r="A105" t="str">
        <f t="shared" si="1"/>
        <v>OK</v>
      </c>
      <c r="B105">
        <f>100*(LN(B37)-LN(Results_2025_01!B37))</f>
        <v>0.44662870134413168</v>
      </c>
      <c r="C105">
        <f>100*(LN(C37)-LN(Results_2025_01!C37))</f>
        <v>-0.22461527577952722</v>
      </c>
      <c r="D105">
        <f>100*(LN(D37)-LN(Results_2025_01!D37))</f>
        <v>0.36900410874540768</v>
      </c>
      <c r="E105">
        <f>100*(LN(E37)-LN(Results_2025_01!E37))</f>
        <v>0</v>
      </c>
      <c r="F105">
        <f>100*(LN(F37)-LN(Results_2025_01!F37))</f>
        <v>0</v>
      </c>
      <c r="G105">
        <f>100*(LN(G37)-LN(Results_2025_01!G37))</f>
        <v>-0.87719860728370236</v>
      </c>
      <c r="H105">
        <f>100*(LN(H37)-LN(Results_2025_01!H37))</f>
        <v>0.56999316098469421</v>
      </c>
      <c r="I105">
        <f>100*(LN(I37)-LN(Results_2025_01!I37))</f>
        <v>-0.83125998193640527</v>
      </c>
      <c r="J105">
        <f>100*(LN(J37)-LN(Results_2025_01!J37))</f>
        <v>0.27816429618763294</v>
      </c>
      <c r="K105">
        <f>100*(LN(K37)-LN(Results_2025_01!K37))</f>
        <v>0.43898226772522975</v>
      </c>
      <c r="L105">
        <f>100*(LN(L37)-LN(Results_2025_01!L37))</f>
        <v>-1.107661030672169</v>
      </c>
      <c r="M105">
        <f>100*(LN(M37)-LN(Results_2025_01!M37))</f>
        <v>-0.36866401202182431</v>
      </c>
      <c r="N105">
        <f>100*(LN(N37)-LN(Results_2025_01!N37))</f>
        <v>-0.94787439545438446</v>
      </c>
      <c r="O105">
        <f>100*(LN(O37)-LN(Results_2025_01!O37))</f>
        <v>0.36166404701880595</v>
      </c>
      <c r="P105">
        <f>100*(LN(P37)-LN(Results_2025_01!P37))</f>
        <v>0.12054003388168866</v>
      </c>
      <c r="Q105">
        <f>100*(LN(Q37)-LN(Results_2025_01!Q37))</f>
        <v>0.25221941611839327</v>
      </c>
      <c r="R105">
        <f>100*(LN(R37)-LN(Results_2025_01!R37))</f>
        <v>0.71066639181740499</v>
      </c>
      <c r="S105">
        <f>100*(Results_2025_01!S37/Results_2025_01!R37)*(LN(S37)-LN(Results_2025_01!S37))</f>
        <v>-2.7700839456043198E-2</v>
      </c>
      <c r="T105">
        <f t="shared" si="2"/>
        <v>0.73836723127344817</v>
      </c>
    </row>
    <row r="106" spans="1:20" x14ac:dyDescent="0.35">
      <c r="A106" t="str">
        <f t="shared" si="1"/>
        <v>OR</v>
      </c>
      <c r="B106">
        <f>100*(LN(B38)-LN(Results_2025_01!B38))</f>
        <v>0.92422099648210576</v>
      </c>
      <c r="C106">
        <f>100*(LN(C38)-LN(Results_2025_01!C38))</f>
        <v>-1.1976191046715101</v>
      </c>
      <c r="D106">
        <f>100*(LN(D38)-LN(Results_2025_01!D38))</f>
        <v>8.2542307616861876E-2</v>
      </c>
      <c r="E106">
        <f>100*(LN(E38)-LN(Results_2025_01!E38))</f>
        <v>-1.6000341346440905</v>
      </c>
      <c r="F106">
        <f>100*(LN(F38)-LN(Results_2025_01!F38))</f>
        <v>-1.1501724239010969</v>
      </c>
      <c r="G106">
        <f>100*(LN(G38)-LN(Results_2025_01!G38))</f>
        <v>-0.11567381278236866</v>
      </c>
      <c r="H106">
        <f>100*(LN(H38)-LN(Results_2025_01!H38))</f>
        <v>-3.2970019237570369</v>
      </c>
      <c r="I106">
        <f>100*(LN(I38)-LN(Results_2025_01!I38))</f>
        <v>1.2270092591814219</v>
      </c>
      <c r="J106">
        <f>100*(LN(J38)-LN(Results_2025_01!J38))</f>
        <v>-0.46189458562935215</v>
      </c>
      <c r="K106">
        <f>100*(LN(K38)-LN(Results_2025_01!K38))</f>
        <v>0.87868088150742096</v>
      </c>
      <c r="L106">
        <f>100*(LN(L38)-LN(Results_2025_01!L38))</f>
        <v>-0.72516633953192411</v>
      </c>
      <c r="M106">
        <f>100*(LN(M38)-LN(Results_2025_01!M38))</f>
        <v>0.23308113060691582</v>
      </c>
      <c r="N106">
        <f>100*(LN(N38)-LN(Results_2025_01!N38))</f>
        <v>0.93023926623132525</v>
      </c>
      <c r="O106">
        <f>100*(LN(O38)-LN(Results_2025_01!O38))</f>
        <v>0.71174677688645716</v>
      </c>
      <c r="P106">
        <f>100*(LN(P38)-LN(Results_2025_01!P38))</f>
        <v>0.18937817228668052</v>
      </c>
      <c r="Q106">
        <f>100*(LN(Q38)-LN(Results_2025_01!Q38))</f>
        <v>0.4265821561240557</v>
      </c>
      <c r="R106">
        <f>100*(LN(R38)-LN(Results_2025_01!R38))</f>
        <v>1.147313241680159</v>
      </c>
      <c r="S106">
        <f>100*(Results_2025_01!S38/Results_2025_01!R38)*(LN(S38)-LN(Results_2025_01!S38))</f>
        <v>0.44774085556141374</v>
      </c>
      <c r="T106">
        <f t="shared" si="2"/>
        <v>0.69957238611874528</v>
      </c>
    </row>
    <row r="107" spans="1:20" x14ac:dyDescent="0.35">
      <c r="A107" t="str">
        <f t="shared" si="1"/>
        <v>PA</v>
      </c>
      <c r="B107">
        <f>100*(LN(B39)-LN(Results_2025_01!B39))</f>
        <v>0</v>
      </c>
      <c r="C107">
        <f>100*(LN(C39)-LN(Results_2025_01!C39))</f>
        <v>8.1389436672836268</v>
      </c>
      <c r="D107">
        <f>100*(LN(D39)-LN(Results_2025_01!D39))</f>
        <v>-1.5962220985207054</v>
      </c>
      <c r="E107">
        <f>100*(LN(E39)-LN(Results_2025_01!E39))</f>
        <v>-2.2100347000666432</v>
      </c>
      <c r="F107">
        <f>100*(LN(F39)-LN(Results_2025_01!F39))</f>
        <v>-0.79208334914451228</v>
      </c>
      <c r="G107">
        <f>100*(LN(G39)-LN(Results_2025_01!G39))</f>
        <v>0</v>
      </c>
      <c r="H107">
        <f>100*(LN(H39)-LN(Results_2025_01!H39))</f>
        <v>10.179153451874967</v>
      </c>
      <c r="I107">
        <f>100*(LN(I39)-LN(Results_2025_01!I39))</f>
        <v>-3.8847523958907004E-2</v>
      </c>
      <c r="J107">
        <f>100*(LN(J39)-LN(Results_2025_01!J39))</f>
        <v>0.82455803867507171</v>
      </c>
      <c r="K107">
        <f>100*(LN(K39)-LN(Results_2025_01!K39))</f>
        <v>1.8298772252512308</v>
      </c>
      <c r="L107">
        <f>100*(LN(L39)-LN(Results_2025_01!L39))</f>
        <v>-0.46671326995220141</v>
      </c>
      <c r="M107">
        <f>100*(LN(M39)-LN(Results_2025_01!M39))</f>
        <v>-0.90949359247023409</v>
      </c>
      <c r="N107">
        <f>100*(LN(N39)-LN(Results_2025_01!N39))</f>
        <v>0.21359922681494226</v>
      </c>
      <c r="O107">
        <f>100*(LN(O39)-LN(Results_2025_01!O39))</f>
        <v>0.45437412516395881</v>
      </c>
      <c r="P107">
        <f>100*(LN(P39)-LN(Results_2025_01!P39))</f>
        <v>2.0920759622988783E-2</v>
      </c>
      <c r="Q107">
        <f>100*(LN(Q39)-LN(Results_2025_01!Q39))</f>
        <v>0.38455135668398199</v>
      </c>
      <c r="R107">
        <f>100*(LN(R39)-LN(Results_2025_01!R39))</f>
        <v>1.0790686334489763</v>
      </c>
      <c r="S107">
        <f>100*(Results_2025_01!S39/Results_2025_01!R39)*(LN(S39)-LN(Results_2025_01!S39))</f>
        <v>0.31098275183134283</v>
      </c>
      <c r="T107">
        <f t="shared" si="2"/>
        <v>0.76808588161763347</v>
      </c>
    </row>
    <row r="108" spans="1:20" x14ac:dyDescent="0.35">
      <c r="A108" t="str">
        <f t="shared" si="1"/>
        <v>RI</v>
      </c>
      <c r="B108">
        <f>100*(LN(B40)-LN(Results_2025_01!B40))</f>
        <v>0</v>
      </c>
      <c r="C108">
        <f>100*(LN(C40)-LN(Results_2025_01!C40))</f>
        <v>0</v>
      </c>
      <c r="D108">
        <f>100*(LN(D40)-LN(Results_2025_01!D40))</f>
        <v>0</v>
      </c>
      <c r="E108">
        <f>100*(LN(E40)-LN(Results_2025_01!E40))</f>
        <v>3.0771658666754576</v>
      </c>
      <c r="F108">
        <f>100*(LN(F40)-LN(Results_2025_01!F40))</f>
        <v>5.4067221270274857</v>
      </c>
      <c r="G108">
        <f>100*(LN(G40)-LN(Results_2025_01!G40))</f>
        <v>-0.52219439811516111</v>
      </c>
      <c r="H108">
        <f>100*(LN(H40)-LN(Results_2025_01!H40))</f>
        <v>2.6811257450656711</v>
      </c>
      <c r="I108">
        <f>100*(LN(I40)-LN(Results_2025_01!I40))</f>
        <v>-1.1696039763190669</v>
      </c>
      <c r="J108">
        <f>100*(LN(J40)-LN(Results_2025_01!J40))</f>
        <v>-3.9220713153280684</v>
      </c>
      <c r="K108">
        <f>100*(LN(K40)-LN(Results_2025_01!K40))</f>
        <v>0.54397232958169894</v>
      </c>
      <c r="L108">
        <f>100*(LN(L40)-LN(Results_2025_01!L40))</f>
        <v>-0.66889881507972149</v>
      </c>
      <c r="M108">
        <f>100*(LN(M40)-LN(Results_2025_01!M40))</f>
        <v>-0.30769255044802435</v>
      </c>
      <c r="N108">
        <f>100*(LN(N40)-LN(Results_2025_01!N40))</f>
        <v>-2.7398974188114877</v>
      </c>
      <c r="O108">
        <f>100*(LN(O40)-LN(Results_2025_01!O40))</f>
        <v>0.95694510161496993</v>
      </c>
      <c r="P108">
        <f>100*(LN(P40)-LN(Results_2025_01!P40))</f>
        <v>3.7728730875841165E-2</v>
      </c>
      <c r="Q108">
        <f>100*(LN(Q40)-LN(Results_2025_01!Q40))</f>
        <v>0.16370269300587381</v>
      </c>
      <c r="R108">
        <f>100*(LN(R40)-LN(Results_2025_01!R40))</f>
        <v>0.91444138189977764</v>
      </c>
      <c r="S108">
        <f>100*(Results_2025_01!S40/Results_2025_01!R40)*(LN(S40)-LN(Results_2025_01!S40))</f>
        <v>7.8709100356939177E-2</v>
      </c>
      <c r="T108">
        <f t="shared" si="2"/>
        <v>0.83573228154283852</v>
      </c>
    </row>
    <row r="109" spans="1:20" x14ac:dyDescent="0.35">
      <c r="A109" t="str">
        <f t="shared" si="1"/>
        <v>SC</v>
      </c>
      <c r="B109">
        <f>100*(LN(B41)-LN(Results_2025_01!B41))</f>
        <v>-2.5642430613336487</v>
      </c>
      <c r="C109">
        <f>100*(LN(C41)-LN(Results_2025_01!C41))</f>
        <v>0</v>
      </c>
      <c r="D109">
        <f>100*(LN(D41)-LN(Results_2025_01!D41))</f>
        <v>-2.2037031046728828</v>
      </c>
      <c r="E109">
        <f>100*(LN(E41)-LN(Results_2025_01!E41))</f>
        <v>-0.74184316475509604</v>
      </c>
      <c r="F109">
        <f>100*(LN(F41)-LN(Results_2025_01!F41))</f>
        <v>1.2861913642408851</v>
      </c>
      <c r="G109">
        <f>100*(LN(G41)-LN(Results_2025_01!G41))</f>
        <v>0.26298502993888917</v>
      </c>
      <c r="H109">
        <f>100*(LN(H41)-LN(Results_2025_01!H41))</f>
        <v>-3.3152207316900828</v>
      </c>
      <c r="I109">
        <f>100*(LN(I41)-LN(Results_2025_01!I41))</f>
        <v>0.52701044242375872</v>
      </c>
      <c r="J109">
        <f>100*(LN(J41)-LN(Results_2025_01!J41))</f>
        <v>-1.0126668817930451</v>
      </c>
      <c r="K109">
        <f>100*(LN(K41)-LN(Results_2025_01!K41))</f>
        <v>0.63796069640389419</v>
      </c>
      <c r="L109">
        <f>100*(LN(L41)-LN(Results_2025_01!L41))</f>
        <v>-2.8631812674326795</v>
      </c>
      <c r="M109">
        <f>100*(LN(M41)-LN(Results_2025_01!M41))</f>
        <v>-1.5002255314488622</v>
      </c>
      <c r="N109">
        <f>100*(LN(N41)-LN(Results_2025_01!N41))</f>
        <v>2.1388098533190458</v>
      </c>
      <c r="O109">
        <f>100*(LN(O41)-LN(Results_2025_01!O41))</f>
        <v>0.9273636785328776</v>
      </c>
      <c r="P109">
        <f>100*(LN(P41)-LN(Results_2025_01!P41))</f>
        <v>1.2725074777009127E-2</v>
      </c>
      <c r="Q109">
        <f>100*(LN(Q41)-LN(Results_2025_01!Q41))</f>
        <v>0.26717794832951114</v>
      </c>
      <c r="R109">
        <f>100*(LN(R41)-LN(Results_2025_01!R41))</f>
        <v>1.1019848358914786</v>
      </c>
      <c r="S109">
        <f>100*(Results_2025_01!S41/Results_2025_01!R41)*(LN(S41)-LN(Results_2025_01!S41))</f>
        <v>4.9603137870465136E-2</v>
      </c>
      <c r="T109">
        <f t="shared" si="2"/>
        <v>1.0523816980210134</v>
      </c>
    </row>
    <row r="110" spans="1:20" x14ac:dyDescent="0.35">
      <c r="A110" t="str">
        <f t="shared" si="1"/>
        <v>SD</v>
      </c>
      <c r="B110">
        <f>100*(LN(B42)-LN(Results_2025_01!B42))</f>
        <v>0.41618557182783178</v>
      </c>
      <c r="C110">
        <f>100*(LN(C42)-LN(Results_2025_01!C42))</f>
        <v>0</v>
      </c>
      <c r="D110">
        <f>100*(LN(D42)-LN(Results_2025_01!D42))</f>
        <v>-2.5135973271542156</v>
      </c>
      <c r="E110">
        <f>100*(LN(E42)-LN(Results_2025_01!E42))</f>
        <v>0</v>
      </c>
      <c r="F110">
        <f>100*(LN(F42)-LN(Results_2025_01!F42))</f>
        <v>1.7391742711870606</v>
      </c>
      <c r="G110">
        <f>100*(LN(G42)-LN(Results_2025_01!G42))</f>
        <v>-2.0619287202736203</v>
      </c>
      <c r="H110">
        <f>100*(LN(H42)-LN(Results_2025_01!H42))</f>
        <v>-4.0005334613699262</v>
      </c>
      <c r="I110">
        <f>100*(LN(I42)-LN(Results_2025_01!I42))</f>
        <v>-1.6000341346440905</v>
      </c>
      <c r="J110">
        <f>100*(LN(J42)-LN(Results_2025_01!J42))</f>
        <v>0.79051795071141129</v>
      </c>
      <c r="K110">
        <f>100*(LN(K42)-LN(Results_2025_01!K42))</f>
        <v>1.8018505502677584</v>
      </c>
      <c r="L110">
        <f>100*(LN(L42)-LN(Results_2025_01!L42))</f>
        <v>-1.6556669594447015</v>
      </c>
      <c r="M110">
        <f>100*(LN(M42)-LN(Results_2025_01!M42))</f>
        <v>0</v>
      </c>
      <c r="N110">
        <f>100*(LN(N42)-LN(Results_2025_01!N42))</f>
        <v>-0.6968669316092857</v>
      </c>
      <c r="O110">
        <f>100*(LN(O42)-LN(Results_2025_01!O42))</f>
        <v>1.2326812480658589</v>
      </c>
      <c r="P110">
        <f>100*(LN(P42)-LN(Results_2025_01!P42))</f>
        <v>0.14961850080492667</v>
      </c>
      <c r="Q110">
        <f>100*(LN(Q42)-LN(Results_2025_01!Q42))</f>
        <v>0.30666160667038866</v>
      </c>
      <c r="R110">
        <f>100*(LN(R42)-LN(Results_2025_01!R42))</f>
        <v>1.0387391215799013</v>
      </c>
      <c r="S110">
        <f>100*(Results_2025_01!S42/Results_2025_01!R42)*(LN(S42)-LN(Results_2025_01!S42))</f>
        <v>0.26813575307011656</v>
      </c>
      <c r="T110">
        <f t="shared" si="2"/>
        <v>0.77060336850978484</v>
      </c>
    </row>
    <row r="111" spans="1:20" x14ac:dyDescent="0.35">
      <c r="A111" t="str">
        <f t="shared" si="1"/>
        <v>TN</v>
      </c>
      <c r="B111">
        <f>100*(LN(B43)-LN(Results_2025_01!B43))</f>
        <v>0.45351551653922684</v>
      </c>
      <c r="C111">
        <f>100*(LN(C43)-LN(Results_2025_01!C43))</f>
        <v>1.0989121575596172</v>
      </c>
      <c r="D111">
        <f>100*(LN(D43)-LN(Results_2025_01!D43))</f>
        <v>-0.24715781242168333</v>
      </c>
      <c r="E111">
        <f>100*(LN(E43)-LN(Results_2025_01!E43))</f>
        <v>-2.4349029010286571</v>
      </c>
      <c r="F111">
        <f>100*(LN(F43)-LN(Results_2025_01!F43))</f>
        <v>-0.36297680505779084</v>
      </c>
      <c r="G111">
        <f>100*(LN(G43)-LN(Results_2025_01!G43))</f>
        <v>-0.77679166014767986</v>
      </c>
      <c r="H111">
        <f>100*(LN(H43)-LN(Results_2025_01!H43))</f>
        <v>2.0417205763227031</v>
      </c>
      <c r="I111">
        <f>100*(LN(I43)-LN(Results_2025_01!I43))</f>
        <v>-0.11926059851248283</v>
      </c>
      <c r="J111">
        <f>100*(LN(J43)-LN(Results_2025_01!J43))</f>
        <v>-0.18709079358121272</v>
      </c>
      <c r="K111">
        <f>100*(LN(K43)-LN(Results_2025_01!K43))</f>
        <v>-0.42130667193038818</v>
      </c>
      <c r="L111">
        <f>100*(LN(L43)-LN(Results_2025_01!L43))</f>
        <v>-2.8354211828332865</v>
      </c>
      <c r="M111">
        <f>100*(LN(M43)-LN(Results_2025_01!M43))</f>
        <v>-4.9476627843406007</v>
      </c>
      <c r="N111">
        <f>100*(LN(N43)-LN(Results_2025_01!N43))</f>
        <v>-2.4327457778344552</v>
      </c>
      <c r="O111">
        <f>100*(LN(O43)-LN(Results_2025_01!O43))</f>
        <v>-0.72775709886947482</v>
      </c>
      <c r="P111">
        <f>100*(LN(P43)-LN(Results_2025_01!P43))</f>
        <v>-6.1674144675727405E-3</v>
      </c>
      <c r="Q111">
        <f>100*(LN(Q43)-LN(Results_2025_01!Q43))</f>
        <v>0.23017453068217009</v>
      </c>
      <c r="R111">
        <f>100*(LN(R43)-LN(Results_2025_01!R43))</f>
        <v>0.63796069640389419</v>
      </c>
      <c r="S111">
        <f>100*(Results_2025_01!S43/Results_2025_01!R43)*(LN(S43)-LN(Results_2025_01!S43))</f>
        <v>-0.19312798784413002</v>
      </c>
      <c r="T111">
        <f t="shared" si="2"/>
        <v>0.83108868424802418</v>
      </c>
    </row>
    <row r="112" spans="1:20" x14ac:dyDescent="0.35">
      <c r="A112" t="str">
        <f t="shared" si="1"/>
        <v>TX</v>
      </c>
      <c r="B112">
        <f>100*(LN(B44)-LN(Results_2025_01!B44))</f>
        <v>0</v>
      </c>
      <c r="C112">
        <f>100*(LN(C44)-LN(Results_2025_01!C44))</f>
        <v>1.6500330280103448</v>
      </c>
      <c r="D112">
        <f>100*(LN(D44)-LN(Results_2025_01!D44))</f>
        <v>0.61330423815064705</v>
      </c>
      <c r="E112">
        <f>100*(LN(E44)-LN(Results_2025_01!E44))</f>
        <v>-2.7840625972942235</v>
      </c>
      <c r="F112">
        <f>100*(LN(F44)-LN(Results_2025_01!F44))</f>
        <v>0</v>
      </c>
      <c r="G112">
        <f>100*(LN(G44)-LN(Results_2025_01!G44))</f>
        <v>-4.0288518914112004</v>
      </c>
      <c r="H112">
        <f>100*(LN(H44)-LN(Results_2025_01!H44))</f>
        <v>4.4779969033676537</v>
      </c>
      <c r="I112">
        <f>100*(LN(I44)-LN(Results_2025_01!I44))</f>
        <v>0.47929396029910976</v>
      </c>
      <c r="J112">
        <f>100*(LN(J44)-LN(Results_2025_01!J44))</f>
        <v>0.37705404218861815</v>
      </c>
      <c r="K112">
        <f>100*(LN(K44)-LN(Results_2025_01!K44))</f>
        <v>-0.68125875913853662</v>
      </c>
      <c r="L112">
        <f>100*(LN(L44)-LN(Results_2025_01!L44))</f>
        <v>-0.91659670140789018</v>
      </c>
      <c r="M112">
        <f>100*(LN(M44)-LN(Results_2025_01!M44))</f>
        <v>-1.9460490182348522</v>
      </c>
      <c r="N112">
        <f>100*(LN(N44)-LN(Results_2025_01!N44))</f>
        <v>-2.3944461815167628</v>
      </c>
      <c r="O112">
        <f>100*(LN(O44)-LN(Results_2025_01!O44))</f>
        <v>-1.6022315746267779</v>
      </c>
      <c r="P112">
        <f>100*(LN(P44)-LN(Results_2025_01!P44))</f>
        <v>-8.5316952530334333E-3</v>
      </c>
      <c r="Q112">
        <f>100*(LN(Q44)-LN(Results_2025_01!Q44))</f>
        <v>0.20763736728248716</v>
      </c>
      <c r="R112">
        <f>100*(LN(R44)-LN(Results_2025_01!R44))</f>
        <v>0.49628880588361568</v>
      </c>
      <c r="S112">
        <f>100*(Results_2025_01!S44/Results_2025_01!R44)*(LN(S44)-LN(Results_2025_01!S44))</f>
        <v>-0.2415755585114234</v>
      </c>
      <c r="T112">
        <f t="shared" si="2"/>
        <v>0.73786436439503911</v>
      </c>
    </row>
    <row r="113" spans="1:20" x14ac:dyDescent="0.35">
      <c r="A113" t="str">
        <f t="shared" si="1"/>
        <v>UT</v>
      </c>
      <c r="B113">
        <f>100*(LN(B45)-LN(Results_2025_01!B45))</f>
        <v>-0.579711768432567</v>
      </c>
      <c r="C113">
        <f>100*(LN(C45)-LN(Results_2025_01!C45))</f>
        <v>-0.55854065720648549</v>
      </c>
      <c r="D113">
        <f>100*(LN(D45)-LN(Results_2025_01!D45))</f>
        <v>-1.2213892293937434</v>
      </c>
      <c r="E113">
        <f>100*(LN(E45)-LN(Results_2025_01!E45))</f>
        <v>0</v>
      </c>
      <c r="F113">
        <f>100*(LN(F45)-LN(Results_2025_01!F45))</f>
        <v>0</v>
      </c>
      <c r="G113">
        <f>100*(LN(G45)-LN(Results_2025_01!G45))</f>
        <v>0.45977092486282345</v>
      </c>
      <c r="H113">
        <f>100*(LN(H45)-LN(Results_2025_01!H45))</f>
        <v>-0.92308347755309939</v>
      </c>
      <c r="I113">
        <f>100*(LN(I45)-LN(Results_2025_01!I45))</f>
        <v>-0.17021280705300512</v>
      </c>
      <c r="J113">
        <f>100*(LN(J45)-LN(Results_2025_01!J45))</f>
        <v>0.84388686458645168</v>
      </c>
      <c r="K113">
        <f>100*(LN(K45)-LN(Results_2025_01!K45))</f>
        <v>3.061967605327176</v>
      </c>
      <c r="L113">
        <f>100*(LN(L45)-LN(Results_2025_01!L45))</f>
        <v>-1.7045867272988957</v>
      </c>
      <c r="M113">
        <f>100*(LN(M45)-LN(Results_2025_01!M45))</f>
        <v>-0.19020452714819669</v>
      </c>
      <c r="N113">
        <f>100*(LN(N45)-LN(Results_2025_01!N45))</f>
        <v>-1.1012394221625144</v>
      </c>
      <c r="O113">
        <f>100*(LN(O45)-LN(Results_2025_01!O45))</f>
        <v>0.72583624503224087</v>
      </c>
      <c r="P113">
        <f>100*(LN(P45)-LN(Results_2025_01!P45))</f>
        <v>0.11643962258425233</v>
      </c>
      <c r="Q113">
        <f>100*(LN(Q45)-LN(Results_2025_01!Q45))</f>
        <v>0.31878309916049119</v>
      </c>
      <c r="R113">
        <f>100*(LN(R45)-LN(Results_2025_01!R45))</f>
        <v>0.99613441296728666</v>
      </c>
      <c r="S113">
        <f>100*(Results_2025_01!S45/Results_2025_01!R45)*(LN(S45)-LN(Results_2025_01!S45))</f>
        <v>0.171760244139362</v>
      </c>
      <c r="T113">
        <f t="shared" si="2"/>
        <v>0.82437416882792469</v>
      </c>
    </row>
    <row r="114" spans="1:20" x14ac:dyDescent="0.35">
      <c r="A114" t="str">
        <f t="shared" si="1"/>
        <v>VT</v>
      </c>
      <c r="B114">
        <f>100*(LN(B46)-LN(Results_2025_01!B46))</f>
        <v>-0.98522964430127757</v>
      </c>
      <c r="C114">
        <f>100*(LN(C46)-LN(Results_2025_01!C46))</f>
        <v>-3.593200922606421</v>
      </c>
      <c r="D114">
        <f>100*(LN(D46)-LN(Results_2025_01!D46))</f>
        <v>-3.5401927050914495</v>
      </c>
      <c r="E114">
        <f>100*(LN(E46)-LN(Results_2025_01!E46))</f>
        <v>0</v>
      </c>
      <c r="F114">
        <f>100*(LN(F46)-LN(Results_2025_01!F46))</f>
        <v>-3.7041271680347876</v>
      </c>
      <c r="G114">
        <f>100*(LN(G46)-LN(Results_2025_01!G46))</f>
        <v>-1.9802627296179764</v>
      </c>
      <c r="H114">
        <f>100*(LN(H46)-LN(Results_2025_01!H46))</f>
        <v>-3.6813973122717059</v>
      </c>
      <c r="I114">
        <f>100*(LN(I46)-LN(Results_2025_01!I46))</f>
        <v>-2.4097551579060905</v>
      </c>
      <c r="J114">
        <f>100*(LN(J46)-LN(Results_2025_01!J46))</f>
        <v>0</v>
      </c>
      <c r="K114">
        <f>100*(LN(K46)-LN(Results_2025_01!K46))</f>
        <v>0</v>
      </c>
      <c r="L114">
        <f>100*(LN(L46)-LN(Results_2025_01!L46))</f>
        <v>-0.54200674693394291</v>
      </c>
      <c r="M114">
        <f>100*(LN(M46)-LN(Results_2025_01!M46))</f>
        <v>-4.4272823677989237</v>
      </c>
      <c r="N114">
        <f>100*(LN(N46)-LN(Results_2025_01!N46))</f>
        <v>-1.117330059812538</v>
      </c>
      <c r="O114">
        <f>100*(LN(O46)-LN(Results_2025_01!O46))</f>
        <v>-1.6807118316382486</v>
      </c>
      <c r="P114">
        <f>100*(LN(P46)-LN(Results_2025_01!P46))</f>
        <v>0.1279863655936353</v>
      </c>
      <c r="Q114">
        <f>100*(LN(Q46)-LN(Results_2025_01!Q46))</f>
        <v>9.9030919885123581E-2</v>
      </c>
      <c r="R114">
        <f>100*(LN(R46)-LN(Results_2025_01!R46))</f>
        <v>0.52244241368057942</v>
      </c>
      <c r="S114">
        <f>100*(Results_2025_01!S46/Results_2025_01!R46)*(LN(S46)-LN(Results_2025_01!S46))</f>
        <v>-0.42949507484435762</v>
      </c>
      <c r="T114">
        <f t="shared" si="2"/>
        <v>0.95193748852493698</v>
      </c>
    </row>
    <row r="115" spans="1:20" x14ac:dyDescent="0.35">
      <c r="A115" t="str">
        <f t="shared" si="1"/>
        <v>VA</v>
      </c>
      <c r="B115">
        <f>100*(LN(B47)-LN(Results_2025_01!B47))</f>
        <v>-0.7692345623155461</v>
      </c>
      <c r="C115">
        <f>100*(LN(C47)-LN(Results_2025_01!C47))</f>
        <v>8.8144562780634317E-2</v>
      </c>
      <c r="D115">
        <f>100*(LN(D47)-LN(Results_2025_01!D47))</f>
        <v>-2.0970624314303521</v>
      </c>
      <c r="E115">
        <f>100*(LN(E47)-LN(Results_2025_01!E47))</f>
        <v>0.87719860728370236</v>
      </c>
      <c r="F115">
        <f>100*(LN(F47)-LN(Results_2025_01!F47))</f>
        <v>-0.65574005461588314</v>
      </c>
      <c r="G115">
        <f>100*(LN(G47)-LN(Results_2025_01!G47))</f>
        <v>0</v>
      </c>
      <c r="H115">
        <f>100*(LN(H47)-LN(Results_2025_01!H47))</f>
        <v>0.75829747244551271</v>
      </c>
      <c r="I115">
        <f>100*(LN(I47)-LN(Results_2025_01!I47))</f>
        <v>0.34080515356436081</v>
      </c>
      <c r="J115">
        <f>100*(LN(J47)-LN(Results_2025_01!J47))</f>
        <v>0.75094220221316732</v>
      </c>
      <c r="K115">
        <f>100*(LN(K47)-LN(Results_2025_01!K47))</f>
        <v>1.3065512495201048</v>
      </c>
      <c r="L115">
        <f>100*(LN(L47)-LN(Results_2025_01!L47))</f>
        <v>-0.22181155120204465</v>
      </c>
      <c r="M115">
        <f>100*(LN(M47)-LN(Results_2025_01!M47))</f>
        <v>-7.7449339097945824E-2</v>
      </c>
      <c r="N115">
        <f>100*(LN(N47)-LN(Results_2025_01!N47))</f>
        <v>0.63827051707754379</v>
      </c>
      <c r="O115">
        <f>100*(LN(O47)-LN(Results_2025_01!O47))</f>
        <v>0.6420567802923216</v>
      </c>
      <c r="P115">
        <f>100*(LN(P47)-LN(Results_2025_01!P47))</f>
        <v>4.7365886015082737E-2</v>
      </c>
      <c r="Q115">
        <f>100*(LN(Q47)-LN(Results_2025_01!Q47))</f>
        <v>0.27320456996360321</v>
      </c>
      <c r="R115">
        <f>100*(LN(R47)-LN(Results_2025_01!R47))</f>
        <v>0.73428268988644518</v>
      </c>
      <c r="S115">
        <f>100*(Results_2025_01!S47/Results_2025_01!R47)*(LN(S47)-LN(Results_2025_01!S47))</f>
        <v>7.5760494718534507E-2</v>
      </c>
      <c r="T115">
        <f t="shared" si="2"/>
        <v>0.65852219516791066</v>
      </c>
    </row>
    <row r="116" spans="1:20" x14ac:dyDescent="0.35">
      <c r="A116" t="str">
        <f t="shared" si="1"/>
        <v>WA</v>
      </c>
      <c r="B116">
        <f>100*(LN(B48)-LN(Results_2025_01!B48))</f>
        <v>4.2764399565761835</v>
      </c>
      <c r="C116">
        <f>100*(LN(C48)-LN(Results_2025_01!C48))</f>
        <v>8.8665637085657778</v>
      </c>
      <c r="D116">
        <f>100*(LN(D48)-LN(Results_2025_01!D48))</f>
        <v>-0.10626993561206888</v>
      </c>
      <c r="E116">
        <f>100*(LN(E48)-LN(Results_2025_01!E48))</f>
        <v>0.60423144559624831</v>
      </c>
      <c r="F116">
        <f>100*(LN(F48)-LN(Results_2025_01!F48))</f>
        <v>-2.478677898245607</v>
      </c>
      <c r="G116">
        <f>100*(LN(G48)-LN(Results_2025_01!G48))</f>
        <v>-0.22831060145698245</v>
      </c>
      <c r="H116">
        <f>100*(LN(H48)-LN(Results_2025_01!H48))</f>
        <v>6.0862046408262316</v>
      </c>
      <c r="I116">
        <f>100*(LN(I48)-LN(Results_2025_01!I48))</f>
        <v>1.3447087431215365</v>
      </c>
      <c r="J116">
        <f>100*(LN(J48)-LN(Results_2025_01!J48))</f>
        <v>1.9048194970693544</v>
      </c>
      <c r="K116">
        <f>100*(LN(K48)-LN(Results_2025_01!K48))</f>
        <v>2.0940362475501573</v>
      </c>
      <c r="L116">
        <f>100*(LN(L48)-LN(Results_2025_01!L48))</f>
        <v>-0.66269294876093454</v>
      </c>
      <c r="M116">
        <f>100*(LN(M48)-LN(Results_2025_01!M48))</f>
        <v>-0.17299681911442377</v>
      </c>
      <c r="N116">
        <f>100*(LN(N48)-LN(Results_2025_01!N48))</f>
        <v>4.0926315007274283</v>
      </c>
      <c r="O116">
        <f>100*(LN(O48)-LN(Results_2025_01!O48))</f>
        <v>-0.87848295557328981</v>
      </c>
      <c r="P116">
        <f>100*(LN(P48)-LN(Results_2025_01!P48))</f>
        <v>0.28143335993497942</v>
      </c>
      <c r="Q116">
        <f>100*(LN(Q48)-LN(Results_2025_01!Q48))</f>
        <v>0.69529262218557264</v>
      </c>
      <c r="R116">
        <f>100*(LN(R48)-LN(Results_2025_01!R48))</f>
        <v>1.6257446913890305</v>
      </c>
      <c r="S116">
        <f>100*(Results_2025_01!S48/Results_2025_01!R48)*(LN(S48)-LN(Results_2025_01!S48))</f>
        <v>0.99244527454896547</v>
      </c>
      <c r="T116">
        <f t="shared" si="2"/>
        <v>0.63329941684006508</v>
      </c>
    </row>
    <row r="117" spans="1:20" x14ac:dyDescent="0.35">
      <c r="A117" t="str">
        <f t="shared" si="1"/>
        <v>WV</v>
      </c>
      <c r="B117">
        <f>100*(LN(B49)-LN(Results_2025_01!B49))</f>
        <v>1.3245226750020933</v>
      </c>
      <c r="C117">
        <f>100*(LN(C49)-LN(Results_2025_01!C49))</f>
        <v>0.37420525143296857</v>
      </c>
      <c r="D117">
        <f>100*(LN(D49)-LN(Results_2025_01!D49))</f>
        <v>0</v>
      </c>
      <c r="E117">
        <f>100*(LN(E49)-LN(Results_2025_01!E49))</f>
        <v>0</v>
      </c>
      <c r="F117">
        <f>100*(LN(F49)-LN(Results_2025_01!F49))</f>
        <v>0.53050522296942404</v>
      </c>
      <c r="G117">
        <f>100*(LN(G49)-LN(Results_2025_01!G49))</f>
        <v>-0.61919702479205085</v>
      </c>
      <c r="H117">
        <f>100*(LN(H49)-LN(Results_2025_01!H49))</f>
        <v>0.30303053491795851</v>
      </c>
      <c r="I117">
        <f>100*(LN(I49)-LN(Results_2025_01!I49))</f>
        <v>-1.5542743725921682</v>
      </c>
      <c r="J117">
        <f>100*(LN(J49)-LN(Results_2025_01!J49))</f>
        <v>0.69204428445743815</v>
      </c>
      <c r="K117">
        <f>100*(LN(K49)-LN(Results_2025_01!K49))</f>
        <v>0.50735776007009292</v>
      </c>
      <c r="L117">
        <f>100*(LN(L49)-LN(Results_2025_01!L49))</f>
        <v>-1.4285957247476944</v>
      </c>
      <c r="M117">
        <f>100*(LN(M49)-LN(Results_2025_01!M49))</f>
        <v>-0.95238815112548281</v>
      </c>
      <c r="N117">
        <f>100*(LN(N49)-LN(Results_2025_01!N49))</f>
        <v>-3.8714512180689553</v>
      </c>
      <c r="O117">
        <f>100*(LN(O49)-LN(Results_2025_01!O49))</f>
        <v>1.6949558313772428</v>
      </c>
      <c r="P117">
        <f>100*(LN(P49)-LN(Results_2025_01!P49))</f>
        <v>0.18584898486206924</v>
      </c>
      <c r="Q117">
        <f>100*(LN(Q49)-LN(Results_2025_01!Q49))</f>
        <v>0.30258873801312092</v>
      </c>
      <c r="R117">
        <f>100*(LN(R49)-LN(Results_2025_01!R49))</f>
        <v>0.86029436299526196</v>
      </c>
      <c r="S117">
        <f>100*(Results_2025_01!S49/Results_2025_01!R49)*(LN(S49)-LN(Results_2025_01!S49))</f>
        <v>5.1826869087832156E-2</v>
      </c>
      <c r="T117">
        <f t="shared" si="2"/>
        <v>0.80846749390742978</v>
      </c>
    </row>
    <row r="118" spans="1:20" x14ac:dyDescent="0.35">
      <c r="A118" t="str">
        <f t="shared" si="1"/>
        <v>WI</v>
      </c>
      <c r="B118">
        <f>100*(LN(B50)-LN(Results_2025_01!B50))</f>
        <v>0.51948168771041026</v>
      </c>
      <c r="C118">
        <f>100*(LN(C50)-LN(Results_2025_01!C50))</f>
        <v>0.4210532536342626</v>
      </c>
      <c r="D118">
        <f>100*(LN(D50)-LN(Results_2025_01!D50))</f>
        <v>-0.80766563426539761</v>
      </c>
      <c r="E118">
        <f>100*(LN(E50)-LN(Results_2025_01!E50))</f>
        <v>-0.53763570363791757</v>
      </c>
      <c r="F118">
        <f>100*(LN(F50)-LN(Results_2025_01!F50))</f>
        <v>-1.2533736147256391</v>
      </c>
      <c r="G118">
        <f>100*(LN(G50)-LN(Results_2025_01!G50))</f>
        <v>-0.31266309994304464</v>
      </c>
      <c r="H118">
        <f>100*(LN(H50)-LN(Results_2025_01!H50))</f>
        <v>0</v>
      </c>
      <c r="I118">
        <f>100*(LN(I50)-LN(Results_2025_01!I50))</f>
        <v>-0.38061823142356843</v>
      </c>
      <c r="J118">
        <f>100*(LN(J50)-LN(Results_2025_01!J50))</f>
        <v>0</v>
      </c>
      <c r="K118">
        <f>100*(LN(K50)-LN(Results_2025_01!K50))</f>
        <v>0.83669285958745121</v>
      </c>
      <c r="L118">
        <f>100*(LN(L50)-LN(Results_2025_01!L50))</f>
        <v>-0.40715484485733811</v>
      </c>
      <c r="M118">
        <f>100*(LN(M50)-LN(Results_2025_01!M50))</f>
        <v>-0.78467977047047555</v>
      </c>
      <c r="N118">
        <f>100*(LN(N50)-LN(Results_2025_01!N50))</f>
        <v>-0.44633874058312983</v>
      </c>
      <c r="O118">
        <f>100*(LN(O50)-LN(Results_2025_01!O50))</f>
        <v>6.6777965753672675E-2</v>
      </c>
      <c r="P118">
        <f>100*(LN(P50)-LN(Results_2025_01!P50))</f>
        <v>8.186798809441953E-2</v>
      </c>
      <c r="Q118">
        <f>100*(LN(Q50)-LN(Results_2025_01!Q50))</f>
        <v>0.31829120821296186</v>
      </c>
      <c r="R118">
        <f>100*(LN(R50)-LN(Results_2025_01!R50))</f>
        <v>0.97152873879995383</v>
      </c>
      <c r="S118">
        <f>100*(Results_2025_01!S50/Results_2025_01!R50)*(LN(S50)-LN(Results_2025_01!S50))</f>
        <v>0.12912772642912809</v>
      </c>
      <c r="T118">
        <f t="shared" si="2"/>
        <v>0.84240101237082576</v>
      </c>
    </row>
    <row r="119" spans="1:20" x14ac:dyDescent="0.35">
      <c r="A119" t="str">
        <f t="shared" si="1"/>
        <v>WY</v>
      </c>
      <c r="B119">
        <f>100*(LN(B51)-LN(Results_2025_01!B51))</f>
        <v>0.67796869853786745</v>
      </c>
      <c r="C119">
        <f>100*(LN(C51)-LN(Results_2025_01!C51))</f>
        <v>-1.0893077946658281</v>
      </c>
      <c r="D119">
        <f>100*(LN(D51)-LN(Results_2025_01!D51))</f>
        <v>0</v>
      </c>
      <c r="E119">
        <f>100*(LN(E51)-LN(Results_2025_01!E51))</f>
        <v>0</v>
      </c>
      <c r="F119">
        <f>100*(LN(F51)-LN(Results_2025_01!F51))</f>
        <v>0</v>
      </c>
      <c r="G119">
        <f>100*(LN(G51)-LN(Results_2025_01!G51))</f>
        <v>-4.879016416943216</v>
      </c>
      <c r="H119">
        <f>100*(LN(H51)-LN(Results_2025_01!H51))</f>
        <v>-2.8573372444055778</v>
      </c>
      <c r="I119">
        <f>100*(LN(I51)-LN(Results_2025_01!I51))</f>
        <v>-0.65574005461588314</v>
      </c>
      <c r="J119">
        <f>100*(LN(J51)-LN(Results_2025_01!J51))</f>
        <v>0</v>
      </c>
      <c r="K119">
        <f>100*(LN(K51)-LN(Results_2025_01!K51))</f>
        <v>1.3889112160667239</v>
      </c>
      <c r="L119">
        <f>100*(LN(L51)-LN(Results_2025_01!L51))</f>
        <v>-8.223809823697259</v>
      </c>
      <c r="M119">
        <f>100*(LN(M51)-LN(Results_2025_01!M51))</f>
        <v>0</v>
      </c>
      <c r="N119">
        <f>100*(LN(N51)-LN(Results_2025_01!N51))</f>
        <v>0</v>
      </c>
      <c r="O119">
        <f>100*(LN(O51)-LN(Results_2025_01!O51))</f>
        <v>0</v>
      </c>
      <c r="P119">
        <f>100*(LN(P51)-LN(Results_2025_01!P51))</f>
        <v>0.1311229934053415</v>
      </c>
      <c r="Q119">
        <f>100*(LN(Q51)-LN(Results_2025_01!Q51))</f>
        <v>0.15590337150737099</v>
      </c>
      <c r="R119">
        <f>100*(LN(R51)-LN(Results_2025_01!R51))</f>
        <v>0.24257137424879005</v>
      </c>
      <c r="S119">
        <f>100*(Results_2025_01!S51/Results_2025_01!R51)*(LN(S51)-LN(Results_2025_01!S51))</f>
        <v>-0.30404471990762122</v>
      </c>
      <c r="T119">
        <f t="shared" si="2"/>
        <v>0.54661609415641133</v>
      </c>
    </row>
    <row r="120" spans="1:20" x14ac:dyDescent="0.35">
      <c r="A120" t="str">
        <f t="shared" si="1"/>
        <v>EUR</v>
      </c>
      <c r="B120">
        <f>100*(LN(B52)-LN(Results_2025_01!B52))</f>
        <v>6.1588576581872445E-2</v>
      </c>
      <c r="C120">
        <f>100*(LN(C52)-LN(Results_2025_01!C52))</f>
        <v>-0.3182374540455335</v>
      </c>
      <c r="D120">
        <f>100*(LN(D52)-LN(Results_2025_01!D52))</f>
        <v>0.28597445721114667</v>
      </c>
      <c r="E120">
        <f>100*(LN(E52)-LN(Results_2025_01!E52))</f>
        <v>0.39718936823547324</v>
      </c>
      <c r="F120">
        <f>100*(LN(F52)-LN(Results_2025_01!F52))</f>
        <v>8.2388162735824721E-2</v>
      </c>
      <c r="G120">
        <f>100*(LN(G52)-LN(Results_2025_01!G52))</f>
        <v>3.2835331110980803E-2</v>
      </c>
      <c r="H120">
        <f>100*(LN(H52)-LN(Results_2025_01!H52))</f>
        <v>-0.66816075958531229</v>
      </c>
      <c r="I120">
        <f>100*(LN(I52)-LN(Results_2025_01!I52))</f>
        <v>0.58168035848984445</v>
      </c>
      <c r="J120">
        <f>100*(LN(J52)-LN(Results_2025_01!J52))</f>
        <v>0.60259839408516314</v>
      </c>
      <c r="K120">
        <f>100*(LN(K52)-LN(Results_2025_01!K52))</f>
        <v>-0.49187685803255832</v>
      </c>
      <c r="L120">
        <f>100*(LN(L52)-LN(Results_2025_01!L52))</f>
        <v>0.7741656311178069</v>
      </c>
      <c r="M120">
        <f>100*(LN(M52)-LN(Results_2025_01!M52))</f>
        <v>0.20718896303453249</v>
      </c>
      <c r="N120">
        <f>100*(LN(N52)-LN(Results_2025_01!N52))</f>
        <v>0.41163488632403045</v>
      </c>
      <c r="O120">
        <f>100*(LN(O52)-LN(Results_2025_01!O52))</f>
        <v>7.156488855049048E-2</v>
      </c>
      <c r="P120">
        <f>100*(LN(P52)-LN(Results_2025_01!P52))</f>
        <v>3.6088192095151683E-2</v>
      </c>
      <c r="Q120">
        <f>100*(LN(Q52)-LN(Results_2025_01!Q52))</f>
        <v>3.3604526794928091E-2</v>
      </c>
      <c r="R120">
        <f>100*(LN(R52)-LN(Results_2025_01!R52))</f>
        <v>7.8808822594567118E-2</v>
      </c>
      <c r="S120">
        <f>100*(Results_2025_01!S52/Results_2025_01!R52)*(LN(S52)-LN(Results_2025_01!S52))</f>
        <v>6.8722175193876411E-2</v>
      </c>
      <c r="T120">
        <f t="shared" si="2"/>
        <v>1.0086647400690707E-2</v>
      </c>
    </row>
    <row r="121" spans="1:20" x14ac:dyDescent="0.35">
      <c r="A121" t="str">
        <f t="shared" si="1"/>
        <v>BRA</v>
      </c>
      <c r="B121">
        <f>100*(LN(B53)-LN(Results_2025_01!B53))</f>
        <v>-0.77581076801243043</v>
      </c>
      <c r="C121">
        <f>100*(LN(C53)-LN(Results_2025_01!C53))</f>
        <v>0.31596510459710458</v>
      </c>
      <c r="D121">
        <f>100*(LN(D53)-LN(Results_2025_01!D53))</f>
        <v>0.37034902126942271</v>
      </c>
      <c r="E121">
        <f>100*(LN(E53)-LN(Results_2025_01!E53))</f>
        <v>-0.52416677477875595</v>
      </c>
      <c r="F121">
        <f>100*(LN(F53)-LN(Results_2025_01!F53))</f>
        <v>0</v>
      </c>
      <c r="G121">
        <f>100*(LN(G53)-LN(Results_2025_01!G53))</f>
        <v>0.37420884197345572</v>
      </c>
      <c r="H121">
        <f>100*(LN(H53)-LN(Results_2025_01!H53))</f>
        <v>0.58908404414754756</v>
      </c>
      <c r="I121">
        <f>100*(LN(I53)-LN(Results_2025_01!I53))</f>
        <v>-0.41851112507540478</v>
      </c>
      <c r="J121">
        <f>100*(LN(J53)-LN(Results_2025_01!J53))</f>
        <v>-3.2363124639831042</v>
      </c>
      <c r="K121">
        <f>100*(LN(K53)-LN(Results_2025_01!K53))</f>
        <v>-0.60437899545711105</v>
      </c>
      <c r="L121">
        <f>100*(LN(L53)-LN(Results_2025_01!L53))</f>
        <v>-0.43119295543991853</v>
      </c>
      <c r="M121">
        <f>100*(LN(M53)-LN(Results_2025_01!M53))</f>
        <v>-6.5460020316265854E-3</v>
      </c>
      <c r="N121">
        <f>100*(LN(N53)-LN(Results_2025_01!N53))</f>
        <v>6.5344226362462621E-2</v>
      </c>
      <c r="O121">
        <f>100*(LN(O53)-LN(Results_2025_01!O53))</f>
        <v>-0.81213223848148886</v>
      </c>
      <c r="P121">
        <f>100*(LN(P53)-LN(Results_2025_01!P53))</f>
        <v>8.3573607456699506E-4</v>
      </c>
      <c r="Q121">
        <f>100*(LN(Q53)-LN(Results_2025_01!Q53))</f>
        <v>-5.6680238450290688E-3</v>
      </c>
      <c r="R121">
        <f>100*(LN(R53)-LN(Results_2025_01!R53))</f>
        <v>4.48054770290085E-3</v>
      </c>
      <c r="S121">
        <f>100*(Results_2025_01!S53/Results_2025_01!R53)*(LN(S53)-LN(Results_2025_01!S53))</f>
        <v>-7.1692957495858465E-3</v>
      </c>
      <c r="T121">
        <f t="shared" si="2"/>
        <v>1.1649843452486697E-2</v>
      </c>
    </row>
    <row r="122" spans="1:20" x14ac:dyDescent="0.35">
      <c r="A122" t="str">
        <f t="shared" si="1"/>
        <v>CAN</v>
      </c>
      <c r="B122">
        <f>100*(LN(B54)-LN(Results_2025_01!B54))</f>
        <v>0.3028994094318449</v>
      </c>
      <c r="C122">
        <f>100*(LN(C54)-LN(Results_2025_01!C54))</f>
        <v>-16.658765601993508</v>
      </c>
      <c r="D122">
        <f>100*(LN(D54)-LN(Results_2025_01!D54))</f>
        <v>-3.9454021860642285</v>
      </c>
      <c r="E122">
        <f>100*(LN(E54)-LN(Results_2025_01!E54))</f>
        <v>-17.091892469614223</v>
      </c>
      <c r="F122">
        <f>100*(LN(F54)-LN(Results_2025_01!F54))</f>
        <v>-19.751841351138566</v>
      </c>
      <c r="G122">
        <f>100*(LN(G54)-LN(Results_2025_01!G54))</f>
        <v>-8.9673676329889318</v>
      </c>
      <c r="H122">
        <f>100*(LN(H54)-LN(Results_2025_01!H54))</f>
        <v>-13.686141498711457</v>
      </c>
      <c r="I122">
        <f>100*(LN(I54)-LN(Results_2025_01!I54))</f>
        <v>-11.635528481750157</v>
      </c>
      <c r="J122">
        <f>100*(LN(J54)-LN(Results_2025_01!J54))</f>
        <v>-14.630190603518756</v>
      </c>
      <c r="K122">
        <f>100*(LN(K54)-LN(Results_2025_01!K54))</f>
        <v>-3.4494797169584146</v>
      </c>
      <c r="L122">
        <f>100*(LN(L54)-LN(Results_2025_01!L54))</f>
        <v>-13.249114152821662</v>
      </c>
      <c r="M122">
        <f>100*(LN(M54)-LN(Results_2025_01!M54))</f>
        <v>-3.2474655823342857</v>
      </c>
      <c r="N122">
        <f>100*(LN(N54)-LN(Results_2025_01!N54))</f>
        <v>-12.601942957689793</v>
      </c>
      <c r="O122">
        <f>100*(LN(O54)-LN(Results_2025_01!O54))</f>
        <v>-5.4682900934446721</v>
      </c>
      <c r="P122">
        <f>100*(LN(P54)-LN(Results_2025_01!P54))</f>
        <v>0.50396963031085207</v>
      </c>
      <c r="Q122">
        <f>100*(LN(Q54)-LN(Results_2025_01!Q54))</f>
        <v>0.43994817419346077</v>
      </c>
      <c r="R122">
        <f>100*(LN(R54)-LN(Results_2025_01!R54))</f>
        <v>-0.34363968771797815</v>
      </c>
      <c r="S122">
        <f>100*(Results_2025_01!S54/Results_2025_01!R54)*(LN(S54)-LN(Results_2025_01!S54))</f>
        <v>-0.42926081852471726</v>
      </c>
      <c r="T122">
        <f t="shared" si="2"/>
        <v>8.562113080673911E-2</v>
      </c>
    </row>
    <row r="123" spans="1:20" x14ac:dyDescent="0.35">
      <c r="A123" t="str">
        <f t="shared" si="1"/>
        <v>CHN</v>
      </c>
      <c r="B123">
        <f>100*(LN(B55)-LN(Results_2025_01!B55))</f>
        <v>-0.24682502981239196</v>
      </c>
      <c r="C123">
        <f>100*(LN(C55)-LN(Results_2025_01!C55))</f>
        <v>-0.21133584501571434</v>
      </c>
      <c r="D123">
        <f>100*(LN(D55)-LN(Results_2025_01!D55))</f>
        <v>-8.1863561237938143E-2</v>
      </c>
      <c r="E123">
        <f>100*(LN(E55)-LN(Results_2025_01!E55))</f>
        <v>-0.46231509757124201</v>
      </c>
      <c r="F123">
        <f>100*(LN(F55)-LN(Results_2025_01!F55))</f>
        <v>-0.57727790857402539</v>
      </c>
      <c r="G123">
        <f>100*(LN(G55)-LN(Results_2025_01!G55))</f>
        <v>-0.24285253132259044</v>
      </c>
      <c r="H123">
        <f>100*(LN(H55)-LN(Results_2025_01!H55))</f>
        <v>-0.27737605213458139</v>
      </c>
      <c r="I123">
        <f>100*(LN(I55)-LN(Results_2025_01!I55))</f>
        <v>-0.21678782308427458</v>
      </c>
      <c r="J123">
        <f>100*(LN(J55)-LN(Results_2025_01!J55))</f>
        <v>-2.002153222020997</v>
      </c>
      <c r="K123">
        <f>100*(LN(K55)-LN(Results_2025_01!K55))</f>
        <v>-0.31568203971561459</v>
      </c>
      <c r="L123">
        <f>100*(LN(L55)-LN(Results_2025_01!L55))</f>
        <v>-0.20072892753111304</v>
      </c>
      <c r="M123">
        <f>100*(LN(M55)-LN(Results_2025_01!M55))</f>
        <v>-0.26914911115270002</v>
      </c>
      <c r="N123">
        <f>100*(LN(N55)-LN(Results_2025_01!N55))</f>
        <v>-0.18928644682532081</v>
      </c>
      <c r="O123">
        <f>100*(LN(O55)-LN(Results_2025_01!O55))</f>
        <v>-0.8739706043581208</v>
      </c>
      <c r="P123">
        <f>100*(LN(P55)-LN(Results_2025_01!P55))</f>
        <v>-2.7440989457616638E-2</v>
      </c>
      <c r="Q123">
        <f>100*(LN(Q55)-LN(Results_2025_01!Q55))</f>
        <v>-4.2525219809341763E-2</v>
      </c>
      <c r="R123">
        <f>100*(LN(R55)-LN(Results_2025_01!R55))</f>
        <v>-7.478440946462328E-2</v>
      </c>
      <c r="S123">
        <f>100*(Results_2025_01!S55/Results_2025_01!R55)*(LN(S55)-LN(Results_2025_01!S55))</f>
        <v>-7.5079053934596879E-2</v>
      </c>
      <c r="T123">
        <f t="shared" si="2"/>
        <v>2.9464446997359839E-4</v>
      </c>
    </row>
    <row r="124" spans="1:20" x14ac:dyDescent="0.35">
      <c r="A124" t="str">
        <f t="shared" si="1"/>
        <v>IND</v>
      </c>
      <c r="B124">
        <f>100*(LN(B56)-LN(Results_2025_01!B56))</f>
        <v>0.27544346569428058</v>
      </c>
      <c r="C124">
        <f>100*(LN(C56)-LN(Results_2025_01!C56))</f>
        <v>0.31291807173747799</v>
      </c>
      <c r="D124">
        <f>100*(LN(D56)-LN(Results_2025_01!D56))</f>
        <v>0.29262670171981142</v>
      </c>
      <c r="E124">
        <f>100*(LN(E56)-LN(Results_2025_01!E56))</f>
        <v>2.7808239562491011</v>
      </c>
      <c r="F124">
        <f>100*(LN(F56)-LN(Results_2025_01!F56))</f>
        <v>0.85106896679096877</v>
      </c>
      <c r="G124">
        <f>100*(LN(G56)-LN(Results_2025_01!G56))</f>
        <v>8.3822301638747376E-2</v>
      </c>
      <c r="H124">
        <f>100*(LN(H56)-LN(Results_2025_01!H56))</f>
        <v>2.0144795240904401</v>
      </c>
      <c r="I124">
        <f>100*(LN(I56)-LN(Results_2025_01!I56))</f>
        <v>0.5056900788973806</v>
      </c>
      <c r="J124">
        <f>100*(LN(J56)-LN(Results_2025_01!J56))</f>
        <v>0.85089654393062375</v>
      </c>
      <c r="K124">
        <f>100*(LN(K56)-LN(Results_2025_01!K56))</f>
        <v>0.85059426597116072</v>
      </c>
      <c r="L124">
        <f>100*(LN(L56)-LN(Results_2025_01!L56))</f>
        <v>0.27114664416654222</v>
      </c>
      <c r="M124">
        <f>100*(LN(M56)-LN(Results_2025_01!M56))</f>
        <v>0.19588644853332227</v>
      </c>
      <c r="N124">
        <f>100*(LN(N56)-LN(Results_2025_01!N56))</f>
        <v>-0.3338394602772965</v>
      </c>
      <c r="O124">
        <f>100*(LN(O56)-LN(Results_2025_01!O56))</f>
        <v>2.6288479904087225</v>
      </c>
      <c r="P124">
        <f>100*(LN(P56)-LN(Results_2025_01!P56))</f>
        <v>5.8375105365371383E-2</v>
      </c>
      <c r="Q124">
        <f>100*(LN(Q56)-LN(Results_2025_01!Q56))</f>
        <v>-1.2988995073293097E-3</v>
      </c>
      <c r="R124">
        <f>100*(LN(R56)-LN(Results_2025_01!R56))</f>
        <v>0.26062736500094275</v>
      </c>
      <c r="S124">
        <f>100*(Results_2025_01!S56/Results_2025_01!R56)*(LN(S56)-LN(Results_2025_01!S56))</f>
        <v>0.20551263677985207</v>
      </c>
      <c r="T124">
        <f t="shared" si="2"/>
        <v>5.5114728221090675E-2</v>
      </c>
    </row>
    <row r="125" spans="1:20" x14ac:dyDescent="0.35">
      <c r="A125" t="str">
        <f t="shared" si="1"/>
        <v>JPN</v>
      </c>
      <c r="B125">
        <f>100*(LN(B57)-LN(Results_2025_01!B57))</f>
        <v>-0.34953277959370865</v>
      </c>
      <c r="C125">
        <f>100*(LN(C57)-LN(Results_2025_01!C57))</f>
        <v>-0.19233240959071196</v>
      </c>
      <c r="D125">
        <f>100*(LN(D57)-LN(Results_2025_01!D57))</f>
        <v>0.60647857251501236</v>
      </c>
      <c r="E125">
        <f>100*(LN(E57)-LN(Results_2025_01!E57))</f>
        <v>0.12424039410401377</v>
      </c>
      <c r="F125">
        <f>100*(LN(F57)-LN(Results_2025_01!F57))</f>
        <v>-0.12878301844292395</v>
      </c>
      <c r="G125">
        <f>100*(LN(G57)-LN(Results_2025_01!G57))</f>
        <v>-0.35023763016104326</v>
      </c>
      <c r="H125">
        <f>100*(LN(H57)-LN(Results_2025_01!H57))</f>
        <v>-0.40382412751114316</v>
      </c>
      <c r="I125">
        <f>100*(LN(I57)-LN(Results_2025_01!I57))</f>
        <v>-0.14787514971610349</v>
      </c>
      <c r="J125">
        <f>100*(LN(J57)-LN(Results_2025_01!J57))</f>
        <v>-0.49057220497452647</v>
      </c>
      <c r="K125">
        <f>100*(LN(K57)-LN(Results_2025_01!K57))</f>
        <v>-0.67047487418561147</v>
      </c>
      <c r="L125">
        <f>100*(LN(L57)-LN(Results_2025_01!L57))</f>
        <v>-0.47784181578549578</v>
      </c>
      <c r="M125">
        <f>100*(LN(M57)-LN(Results_2025_01!M57))</f>
        <v>3.5089987709202575E-2</v>
      </c>
      <c r="N125">
        <f>100*(LN(N57)-LN(Results_2025_01!N57))</f>
        <v>0.8213996337198104</v>
      </c>
      <c r="O125">
        <f>100*(LN(O57)-LN(Results_2025_01!O57))</f>
        <v>-0.21662424179851314</v>
      </c>
      <c r="P125">
        <f>100*(LN(P57)-LN(Results_2025_01!P57))</f>
        <v>3.1703002548910675E-2</v>
      </c>
      <c r="Q125">
        <f>100*(LN(Q57)-LN(Results_2025_01!Q57))</f>
        <v>2.0425718560534989E-3</v>
      </c>
      <c r="R125">
        <f>100*(LN(R57)-LN(Results_2025_01!R57))</f>
        <v>3.8735589316285512E-2</v>
      </c>
      <c r="S125">
        <f>100*(Results_2025_01!S57/Results_2025_01!R57)*(LN(S57)-LN(Results_2025_01!S57))</f>
        <v>3.715020469060841E-2</v>
      </c>
      <c r="T125">
        <f t="shared" si="2"/>
        <v>1.5853846256771026E-3</v>
      </c>
    </row>
    <row r="126" spans="1:20" x14ac:dyDescent="0.35">
      <c r="A126" t="str">
        <f t="shared" si="1"/>
        <v>KOR</v>
      </c>
      <c r="B126">
        <f>100*(LN(B58)-LN(Results_2025_01!B58))</f>
        <v>-0.14673516939502917</v>
      </c>
      <c r="C126">
        <f>100*(LN(C58)-LN(Results_2025_01!C58))</f>
        <v>0.78308935805484481</v>
      </c>
      <c r="D126">
        <f>100*(LN(D58)-LN(Results_2025_01!D58))</f>
        <v>4.3917435927731674E-2</v>
      </c>
      <c r="E126">
        <f>100*(LN(E58)-LN(Results_2025_01!E58))</f>
        <v>-9.975063171250298E-2</v>
      </c>
      <c r="F126">
        <f>100*(LN(F58)-LN(Results_2025_01!F58))</f>
        <v>-0.24844733276623288</v>
      </c>
      <c r="G126">
        <f>100*(LN(G58)-LN(Results_2025_01!G58))</f>
        <v>-0.51624119812796465</v>
      </c>
      <c r="H126">
        <f>100*(LN(H58)-LN(Results_2025_01!H58))</f>
        <v>3.143722875208077</v>
      </c>
      <c r="I126">
        <f>100*(LN(I58)-LN(Results_2025_01!I58))</f>
        <v>-4.4491683261149717E-2</v>
      </c>
      <c r="J126">
        <f>100*(LN(J58)-LN(Results_2025_01!J58))</f>
        <v>-0.24242436115073929</v>
      </c>
      <c r="K126">
        <f>100*(LN(K58)-LN(Results_2025_01!K58))</f>
        <v>-1.3022986150399873</v>
      </c>
      <c r="L126">
        <f>100*(LN(L58)-LN(Results_2025_01!L58))</f>
        <v>-0.25236016757883561</v>
      </c>
      <c r="M126">
        <f>100*(LN(M58)-LN(Results_2025_01!M58))</f>
        <v>0.1443442665721939</v>
      </c>
      <c r="N126">
        <f>100*(LN(N58)-LN(Results_2025_01!N58))</f>
        <v>0.12192062327134323</v>
      </c>
      <c r="O126">
        <f>100*(LN(O58)-LN(Results_2025_01!O58))</f>
        <v>-0.46719133607435737</v>
      </c>
      <c r="P126">
        <f>100*(LN(P58)-LN(Results_2025_01!P58))</f>
        <v>-2.9183668161891774E-2</v>
      </c>
      <c r="Q126">
        <f>100*(LN(Q58)-LN(Results_2025_01!Q58))</f>
        <v>-1.4747903059308953E-2</v>
      </c>
      <c r="R126">
        <f>100*(LN(R58)-LN(Results_2025_01!R58))</f>
        <v>2.2918508432745455E-2</v>
      </c>
      <c r="S126">
        <f>100*(Results_2025_01!S58/Results_2025_01!R58)*(LN(S58)-LN(Results_2025_01!S58))</f>
        <v>6.5486788978226882E-3</v>
      </c>
      <c r="T126">
        <f t="shared" si="2"/>
        <v>1.6369829534922768E-2</v>
      </c>
    </row>
    <row r="127" spans="1:20" x14ac:dyDescent="0.35">
      <c r="A127" t="str">
        <f t="shared" si="1"/>
        <v>MEX</v>
      </c>
      <c r="B127">
        <f>100*(LN(B59)-LN(Results_2025_01!B59))</f>
        <v>-1.645729302207144</v>
      </c>
      <c r="C127">
        <f>100*(LN(C59)-LN(Results_2025_01!C59))</f>
        <v>-2.9951742702394313</v>
      </c>
      <c r="D127">
        <f>100*(LN(D59)-LN(Results_2025_01!D59))</f>
        <v>-4.2823670059409125</v>
      </c>
      <c r="E127">
        <f>100*(LN(E59)-LN(Results_2025_01!E59))</f>
        <v>-24.910448263010387</v>
      </c>
      <c r="F127">
        <f>100*(LN(F59)-LN(Results_2025_01!F59))</f>
        <v>-6.1875403718087085</v>
      </c>
      <c r="G127">
        <f>100*(LN(G59)-LN(Results_2025_01!G59))</f>
        <v>-3.8151765964377304</v>
      </c>
      <c r="H127">
        <f>100*(LN(H59)-LN(Results_2025_01!H59))</f>
        <v>-5.5554564257972672</v>
      </c>
      <c r="I127">
        <f>100*(LN(I59)-LN(Results_2025_01!I59))</f>
        <v>-2.8995697773563478</v>
      </c>
      <c r="J127">
        <f>100*(LN(J59)-LN(Results_2025_01!J59))</f>
        <v>-16.909743354606022</v>
      </c>
      <c r="K127">
        <f>100*(LN(K59)-LN(Results_2025_01!K59))</f>
        <v>-6.0899110582834481</v>
      </c>
      <c r="L127">
        <f>100*(LN(L59)-LN(Results_2025_01!L59))</f>
        <v>-25.28047415224659</v>
      </c>
      <c r="M127">
        <f>100*(LN(M59)-LN(Results_2025_01!M59))</f>
        <v>-8.9722432941863772</v>
      </c>
      <c r="N127">
        <f>100*(LN(N59)-LN(Results_2025_01!N59))</f>
        <v>-10.38644692150843</v>
      </c>
      <c r="O127">
        <f>100*(LN(O59)-LN(Results_2025_01!O59))</f>
        <v>-11.415890536299145</v>
      </c>
      <c r="P127">
        <f>100*(LN(P59)-LN(Results_2025_01!P59))</f>
        <v>4.2541438859711178E-2</v>
      </c>
      <c r="Q127">
        <f>100*(LN(Q59)-LN(Results_2025_01!Q59))</f>
        <v>-0.51978545980029267</v>
      </c>
      <c r="R127">
        <f>100*(LN(R59)-LN(Results_2025_01!R59))</f>
        <v>-1.4797295096041552</v>
      </c>
      <c r="S127">
        <f>100*(Results_2025_01!S59/Results_2025_01!R59)*(LN(S59)-LN(Results_2025_01!S59))</f>
        <v>-1.3082515144434683</v>
      </c>
      <c r="T127">
        <f t="shared" si="2"/>
        <v>-0.17147799516068685</v>
      </c>
    </row>
    <row r="128" spans="1:20" x14ac:dyDescent="0.35">
      <c r="A128" t="str">
        <f t="shared" si="1"/>
        <v>ROW</v>
      </c>
      <c r="B128">
        <f>100*(LN(B60)-LN(Results_2025_01!B60))</f>
        <v>6.6209391157556752E-2</v>
      </c>
      <c r="C128">
        <f>100*(LN(C60)-LN(Results_2025_01!C60))</f>
        <v>0.33251755241447967</v>
      </c>
      <c r="D128">
        <f>100*(LN(D60)-LN(Results_2025_01!D60))</f>
        <v>0.3162732624568676</v>
      </c>
      <c r="E128">
        <f>100*(LN(E60)-LN(Results_2025_01!E60))</f>
        <v>-0.39950385154687851</v>
      </c>
      <c r="F128">
        <f>100*(LN(F60)-LN(Results_2025_01!F60))</f>
        <v>1.3838616529749714</v>
      </c>
      <c r="G128">
        <f>100*(LN(G60)-LN(Results_2025_01!G60))</f>
        <v>0.35051215688586268</v>
      </c>
      <c r="H128">
        <f>100*(LN(H60)-LN(Results_2025_01!H60))</f>
        <v>-0.9560993573042964</v>
      </c>
      <c r="I128">
        <f>100*(LN(I60)-LN(Results_2025_01!I60))</f>
        <v>0.56351926200362001</v>
      </c>
      <c r="J128">
        <f>100*(LN(J60)-LN(Results_2025_01!J60))</f>
        <v>0.47176736375256212</v>
      </c>
      <c r="K128">
        <f>100*(LN(K60)-LN(Results_2025_01!K60))</f>
        <v>0.22936796023005357</v>
      </c>
      <c r="L128">
        <f>100*(LN(L60)-LN(Results_2025_01!L60))</f>
        <v>0.434977844330664</v>
      </c>
      <c r="M128">
        <f>100*(LN(M60)-LN(Results_2025_01!M60))</f>
        <v>8.8354174372717864E-2</v>
      </c>
      <c r="N128">
        <f>100*(LN(N60)-LN(Results_2025_01!N60))</f>
        <v>-0.14789967164006157</v>
      </c>
      <c r="O128">
        <f>100*(LN(O60)-LN(Results_2025_01!O60))</f>
        <v>0.19995007911361995</v>
      </c>
      <c r="P128">
        <f>100*(LN(P60)-LN(Results_2025_01!P60))</f>
        <v>6.6245594279923381E-2</v>
      </c>
      <c r="Q128">
        <f>100*(LN(Q60)-LN(Results_2025_01!Q60))</f>
        <v>4.4083759856317073E-2</v>
      </c>
      <c r="R128">
        <f>100*(LN(R60)-LN(Results_2025_01!R60))</f>
        <v>0.21654464599709655</v>
      </c>
      <c r="S128">
        <f>100*(Results_2025_01!S60/Results_2025_01!R60)*(LN(S60)-LN(Results_2025_01!S60))</f>
        <v>0.2037053435427508</v>
      </c>
      <c r="T128">
        <f t="shared" si="2"/>
        <v>1.2839302454345752E-2</v>
      </c>
    </row>
    <row r="129" spans="1:20" x14ac:dyDescent="0.35">
      <c r="A129" t="str">
        <f t="shared" si="1"/>
        <v>USA</v>
      </c>
      <c r="B129">
        <f>100*(LN(B61)-LN(Results_2025_01!B61))</f>
        <v>0.49291428850208874</v>
      </c>
      <c r="C129">
        <f>100*(LN(C61)-LN(Results_2025_01!C61))</f>
        <v>0.82453558013400041</v>
      </c>
      <c r="D129">
        <f>100*(LN(D61)-LN(Results_2025_01!D61))</f>
        <v>-0.38868744894129392</v>
      </c>
      <c r="E129">
        <f>100*(LN(E61)-LN(Results_2025_01!E61))</f>
        <v>-0.87630604167205917</v>
      </c>
      <c r="F129">
        <f>100*(LN(F61)-LN(Results_2025_01!F61))</f>
        <v>-0.20984531614054447</v>
      </c>
      <c r="G129">
        <f>100*(LN(G61)-LN(Results_2025_01!G61))</f>
        <v>-0.47473104041033665</v>
      </c>
      <c r="H129">
        <f>100*(LN(H61)-LN(Results_2025_01!H61))</f>
        <v>2.5471568770255359</v>
      </c>
      <c r="I129">
        <f>100*(LN(I61)-LN(Results_2025_01!I61))</f>
        <v>0.1545068129828131</v>
      </c>
      <c r="J129">
        <f>100*(LN(J61)-LN(Results_2025_01!J61))</f>
        <v>0.45476203408068017</v>
      </c>
      <c r="K129">
        <f>100*(LN(K61)-LN(Results_2025_01!K61))</f>
        <v>0.59531560592622768</v>
      </c>
      <c r="L129">
        <f>100*(LN(L61)-LN(Results_2025_01!L61))</f>
        <v>-0.97153919886254769</v>
      </c>
      <c r="M129">
        <f>100*(LN(M61)-LN(Results_2025_01!M61))</f>
        <v>-0.64716207641968282</v>
      </c>
      <c r="N129">
        <f>100*(LN(N61)-LN(Results_2025_01!N61))</f>
        <v>-0.5451808978349959</v>
      </c>
      <c r="O129">
        <f>100*(LN(O61)-LN(Results_2025_01!O61))</f>
        <v>0.62081350596105978</v>
      </c>
      <c r="P129">
        <f>100*(LN(P61)-LN(Results_2025_01!P61))</f>
        <v>1.2158232292858173E-2</v>
      </c>
      <c r="Q129">
        <f>100*(LN(Q61)-LN(Results_2025_01!Q61))</f>
        <v>0.27816088654750715</v>
      </c>
      <c r="R129">
        <f>100*(LN(R61)-LN(Results_2025_01!R61))</f>
        <v>0.78074790374236258</v>
      </c>
      <c r="S129">
        <f>100*(Results_2025_01!S61/Results_2025_01!R61)*(LN(S61)-LN(Results_2025_01!S61))</f>
        <v>6.5369017634765478E-2</v>
      </c>
      <c r="T129">
        <f>R129-S129</f>
        <v>0.71537888610759715</v>
      </c>
    </row>
  </sheetData>
  <conditionalFormatting sqref="B70:Q114">
    <cfRule type="colorScale" priority="1">
      <colorScale>
        <cfvo type="min"/>
        <cfvo type="percentile" val="50"/>
        <cfvo type="max"/>
        <color rgb="FF63BE7B"/>
        <color rgb="FFFCFCFF"/>
        <color rgb="FFF8696B"/>
      </colorScale>
    </cfRule>
  </conditionalFormatting>
  <pageMargins left="0.7" right="0.7" top="0.75" bottom="0.75" header="0.3" footer="0.3"/>
  <pageSetup orientation="portrait" horizontalDpi="1200" verticalDpi="1200" r:id="rId1"/>
  <headerFooter>
    <oddHeader>&amp;L&amp;"Aptos"&amp;11&amp;K000000 NONCONFIDENTIAL // FRSONLY&amp;1#_x000D_</oddHeader>
  </headerFooter>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BBC1279-3E97-4648-A28B-DA41989FD655}">
  <dimension ref="A1:T129"/>
  <sheetViews>
    <sheetView workbookViewId="0">
      <pane xSplit="1" ySplit="1" topLeftCell="B47" activePane="bottomRight" state="frozen"/>
      <selection pane="topRight" activeCell="B1" sqref="B1"/>
      <selection pane="bottomLeft" activeCell="A2" sqref="A2"/>
      <selection pane="bottomRight" sqref="A1:S61"/>
    </sheetView>
  </sheetViews>
  <sheetFormatPr defaultRowHeight="14.5" x14ac:dyDescent="0.35"/>
  <sheetData>
    <row r="1" spans="1:19" x14ac:dyDescent="0.35">
      <c r="A1" t="s">
        <v>78</v>
      </c>
      <c r="B1" t="s">
        <v>269</v>
      </c>
      <c r="C1" t="s">
        <v>270</v>
      </c>
      <c r="D1" t="s">
        <v>271</v>
      </c>
      <c r="E1" t="s">
        <v>272</v>
      </c>
      <c r="F1" t="s">
        <v>273</v>
      </c>
      <c r="G1" t="s">
        <v>274</v>
      </c>
      <c r="H1" t="s">
        <v>275</v>
      </c>
      <c r="I1" t="s">
        <v>276</v>
      </c>
      <c r="J1" t="s">
        <v>277</v>
      </c>
      <c r="K1" t="s">
        <v>278</v>
      </c>
      <c r="L1" t="s">
        <v>279</v>
      </c>
      <c r="M1" t="s">
        <v>280</v>
      </c>
      <c r="N1" t="s">
        <v>281</v>
      </c>
      <c r="O1" t="s">
        <v>282</v>
      </c>
      <c r="P1" t="s">
        <v>283</v>
      </c>
      <c r="Q1" t="s">
        <v>284</v>
      </c>
      <c r="R1" t="s">
        <v>157</v>
      </c>
      <c r="S1" t="s">
        <v>285</v>
      </c>
    </row>
    <row r="2" spans="1:19" x14ac:dyDescent="0.35">
      <c r="A2" t="s">
        <v>286</v>
      </c>
      <c r="B2">
        <v>6.3400000000000003E-6</v>
      </c>
      <c r="C2">
        <v>1.613E-5</v>
      </c>
      <c r="D2">
        <v>1.2469999999999999E-5</v>
      </c>
      <c r="E2">
        <v>6.8499999999999996E-6</v>
      </c>
      <c r="F2">
        <v>4.2200000000000003E-6</v>
      </c>
      <c r="G2">
        <v>2.0939999999999999E-5</v>
      </c>
      <c r="H2">
        <v>2.7460000000000001E-5</v>
      </c>
      <c r="I2">
        <v>2.44E-5</v>
      </c>
      <c r="J2">
        <v>2.7599999999999998E-6</v>
      </c>
      <c r="K2">
        <v>4.2389999999999999E-5</v>
      </c>
      <c r="L2">
        <v>7.0700000000000001E-6</v>
      </c>
      <c r="M2">
        <v>1.7920000000000001E-5</v>
      </c>
      <c r="N2">
        <v>5.3510000000000001E-5</v>
      </c>
      <c r="O2">
        <v>7.0299999999999996E-6</v>
      </c>
      <c r="P2">
        <v>3.7376E-4</v>
      </c>
      <c r="Q2">
        <v>4.2786000000000001E-4</v>
      </c>
      <c r="R2">
        <v>1.496E-4</v>
      </c>
      <c r="S2">
        <v>1.4786000000000001E-4</v>
      </c>
    </row>
    <row r="3" spans="1:19" x14ac:dyDescent="0.35">
      <c r="A3" t="s">
        <v>287</v>
      </c>
      <c r="B3">
        <v>1.59E-6</v>
      </c>
      <c r="C3">
        <v>1.7761E-4</v>
      </c>
      <c r="D3">
        <v>3.8299999999999998E-6</v>
      </c>
      <c r="E3">
        <v>4.9999999999999998E-8</v>
      </c>
      <c r="F3">
        <v>1.3E-7</v>
      </c>
      <c r="G3">
        <v>1.4000000000000001E-7</v>
      </c>
      <c r="H3">
        <v>1.26E-6</v>
      </c>
      <c r="I3">
        <v>2.4999999999999999E-7</v>
      </c>
      <c r="J3">
        <v>2.2000000000000001E-7</v>
      </c>
      <c r="K3">
        <v>3.5999999999999999E-7</v>
      </c>
      <c r="L3">
        <v>4.9999999999999998E-8</v>
      </c>
      <c r="M3">
        <v>1.8E-7</v>
      </c>
      <c r="N3">
        <v>8.9999999999999999E-8</v>
      </c>
      <c r="O3">
        <v>9.9999999999999995E-8</v>
      </c>
      <c r="P3">
        <v>1.0309E-4</v>
      </c>
      <c r="Q3">
        <v>1.4475999999999999E-4</v>
      </c>
      <c r="R3">
        <v>5.1940000000000001E-5</v>
      </c>
      <c r="S3">
        <v>5.1619999999999997E-5</v>
      </c>
    </row>
    <row r="4" spans="1:19" x14ac:dyDescent="0.35">
      <c r="A4" t="s">
        <v>288</v>
      </c>
      <c r="B4">
        <v>4.8600000000000001E-6</v>
      </c>
      <c r="C4">
        <v>3.5160000000000002E-5</v>
      </c>
      <c r="D4">
        <v>8.5499999999999995E-6</v>
      </c>
      <c r="E4">
        <v>5.7000000000000005E-7</v>
      </c>
      <c r="F4">
        <v>8.9999999999999996E-7</v>
      </c>
      <c r="G4">
        <v>3.8299999999999998E-6</v>
      </c>
      <c r="H4">
        <v>2.1299999999999999E-6</v>
      </c>
      <c r="I4">
        <v>5.9499999999999998E-6</v>
      </c>
      <c r="J4">
        <v>3.0000000000000001E-6</v>
      </c>
      <c r="K4">
        <v>1.376E-5</v>
      </c>
      <c r="L4">
        <v>4.1699999999999999E-6</v>
      </c>
      <c r="M4">
        <v>1.2766000000000001E-4</v>
      </c>
      <c r="N4">
        <v>3.5830000000000001E-5</v>
      </c>
      <c r="O4">
        <v>9.3300000000000005E-6</v>
      </c>
      <c r="P4">
        <v>6.8466999999999996E-4</v>
      </c>
      <c r="Q4">
        <v>7.0874999999999996E-4</v>
      </c>
      <c r="R4">
        <v>2.3057000000000001E-4</v>
      </c>
      <c r="S4">
        <v>2.2818E-4</v>
      </c>
    </row>
    <row r="5" spans="1:19" x14ac:dyDescent="0.35">
      <c r="A5" t="s">
        <v>289</v>
      </c>
      <c r="B5">
        <v>1.0699999999999999E-5</v>
      </c>
      <c r="C5">
        <v>1.8640000000000001E-5</v>
      </c>
      <c r="D5">
        <v>1.895E-5</v>
      </c>
      <c r="E5">
        <v>9.9999999999999995E-7</v>
      </c>
      <c r="F5">
        <v>3.8299999999999998E-6</v>
      </c>
      <c r="G5">
        <v>1.291E-5</v>
      </c>
      <c r="H5">
        <v>8.6200000000000005E-6</v>
      </c>
      <c r="I5">
        <v>4.95E-6</v>
      </c>
      <c r="J5">
        <v>1.73E-6</v>
      </c>
      <c r="K5">
        <v>2.0550000000000001E-5</v>
      </c>
      <c r="L5">
        <v>7.0999999999999998E-6</v>
      </c>
      <c r="M5">
        <v>1.45E-5</v>
      </c>
      <c r="N5">
        <v>7.79E-6</v>
      </c>
      <c r="O5">
        <v>1.9E-6</v>
      </c>
      <c r="P5">
        <v>2.4474000000000002E-4</v>
      </c>
      <c r="Q5">
        <v>2.3994000000000001E-4</v>
      </c>
      <c r="R5">
        <v>8.7100000000000003E-5</v>
      </c>
      <c r="S5">
        <v>8.6009999999999998E-5</v>
      </c>
    </row>
    <row r="6" spans="1:19" x14ac:dyDescent="0.35">
      <c r="A6" t="s">
        <v>290</v>
      </c>
      <c r="B6">
        <v>8.5309999999999995E-5</v>
      </c>
      <c r="C6">
        <v>1.0501E-4</v>
      </c>
      <c r="D6">
        <v>1.0333E-4</v>
      </c>
      <c r="E6">
        <v>4.2160000000000003E-5</v>
      </c>
      <c r="F6">
        <v>6.2500000000000003E-6</v>
      </c>
      <c r="G6">
        <v>2.8220000000000001E-5</v>
      </c>
      <c r="H6">
        <v>1.4679999999999999E-4</v>
      </c>
      <c r="I6">
        <v>2.1164E-4</v>
      </c>
      <c r="J6">
        <v>1.4919999999999999E-5</v>
      </c>
      <c r="K6">
        <v>8.763E-5</v>
      </c>
      <c r="L6">
        <v>6.1699999999999995E-5</v>
      </c>
      <c r="M6">
        <v>1.1288299999999999E-3</v>
      </c>
      <c r="N6">
        <v>1.1177E-4</v>
      </c>
      <c r="O6">
        <v>9.9770000000000002E-5</v>
      </c>
      <c r="P6">
        <v>5.2986400000000003E-3</v>
      </c>
      <c r="Q6">
        <v>4.5355600000000001E-3</v>
      </c>
      <c r="R6">
        <v>1.64755E-3</v>
      </c>
      <c r="S6">
        <v>1.63288E-3</v>
      </c>
    </row>
    <row r="7" spans="1:19" x14ac:dyDescent="0.35">
      <c r="A7" t="s">
        <v>291</v>
      </c>
      <c r="B7">
        <v>8.4700000000000002E-6</v>
      </c>
      <c r="C7">
        <v>8.1310000000000006E-5</v>
      </c>
      <c r="D7">
        <v>2.3730000000000001E-5</v>
      </c>
      <c r="E7">
        <v>1.31E-6</v>
      </c>
      <c r="F7">
        <v>6.7999999999999995E-7</v>
      </c>
      <c r="G7">
        <v>2.7700000000000002E-6</v>
      </c>
      <c r="H7">
        <v>8.49E-6</v>
      </c>
      <c r="I7">
        <v>1.296E-5</v>
      </c>
      <c r="J7">
        <v>3.8600000000000003E-6</v>
      </c>
      <c r="K7">
        <v>1.381E-5</v>
      </c>
      <c r="L7">
        <v>7.8699999999999992E-6</v>
      </c>
      <c r="M7">
        <v>6.1379999999999998E-5</v>
      </c>
      <c r="N7">
        <v>6.2700000000000001E-6</v>
      </c>
      <c r="O7">
        <v>1.19E-5</v>
      </c>
      <c r="P7">
        <v>7.9339999999999999E-4</v>
      </c>
      <c r="Q7">
        <v>6.6985000000000005E-4</v>
      </c>
      <c r="R7">
        <v>2.3962000000000001E-4</v>
      </c>
      <c r="S7">
        <v>2.3738000000000001E-4</v>
      </c>
    </row>
    <row r="8" spans="1:19" x14ac:dyDescent="0.35">
      <c r="A8" t="s">
        <v>292</v>
      </c>
      <c r="B8">
        <v>6.9999999999999997E-7</v>
      </c>
      <c r="C8">
        <v>5.9999999999999997E-7</v>
      </c>
      <c r="D8">
        <v>6.7000000000000002E-6</v>
      </c>
      <c r="E8">
        <v>1.95E-6</v>
      </c>
      <c r="F8">
        <v>3.7E-7</v>
      </c>
      <c r="G8">
        <v>5.49E-6</v>
      </c>
      <c r="H8">
        <v>4.6099999999999999E-6</v>
      </c>
      <c r="I8">
        <v>3.1989999999999997E-5</v>
      </c>
      <c r="J8">
        <v>1.3E-6</v>
      </c>
      <c r="K8">
        <v>2.8039999999999999E-5</v>
      </c>
      <c r="L8">
        <v>1.6629999999999998E-5</v>
      </c>
      <c r="M8">
        <v>3.625E-5</v>
      </c>
      <c r="N8">
        <v>7.8960000000000003E-5</v>
      </c>
      <c r="O8">
        <v>1.314E-5</v>
      </c>
      <c r="P8">
        <v>6.9622E-4</v>
      </c>
      <c r="Q8">
        <v>5.4889999999999995E-4</v>
      </c>
      <c r="R8">
        <v>2.0326E-4</v>
      </c>
      <c r="S8">
        <v>2.0173000000000001E-4</v>
      </c>
    </row>
    <row r="9" spans="1:19" x14ac:dyDescent="0.35">
      <c r="A9" t="s">
        <v>293</v>
      </c>
      <c r="B9">
        <v>1.1799999999999999E-6</v>
      </c>
      <c r="C9">
        <v>4.0000000000000001E-8</v>
      </c>
      <c r="D9">
        <v>4.0300000000000004E-6</v>
      </c>
      <c r="E9">
        <v>4.4999999999999998E-7</v>
      </c>
      <c r="F9">
        <v>9.9999999999999995E-8</v>
      </c>
      <c r="G9">
        <v>1.75E-6</v>
      </c>
      <c r="H9">
        <v>3.9500000000000003E-6</v>
      </c>
      <c r="I9">
        <v>6.1299999999999998E-6</v>
      </c>
      <c r="J9">
        <v>2.4999999999999999E-7</v>
      </c>
      <c r="K9">
        <v>1.7400000000000001E-6</v>
      </c>
      <c r="L9">
        <v>5.8999999999999996E-7</v>
      </c>
      <c r="M9">
        <v>9.2599999999999994E-6</v>
      </c>
      <c r="N9">
        <v>5.5000000000000003E-7</v>
      </c>
      <c r="O9">
        <v>1.35E-6</v>
      </c>
      <c r="P9">
        <v>1.853E-4</v>
      </c>
      <c r="Q9">
        <v>1.2605E-4</v>
      </c>
      <c r="R9">
        <v>4.6900000000000002E-5</v>
      </c>
      <c r="S9">
        <v>4.6529999999999997E-5</v>
      </c>
    </row>
    <row r="10" spans="1:19" x14ac:dyDescent="0.35">
      <c r="A10" t="s">
        <v>294</v>
      </c>
      <c r="B10">
        <v>1.5359999999999999E-5</v>
      </c>
      <c r="C10">
        <v>7.43E-6</v>
      </c>
      <c r="D10">
        <v>2.3519999999999998E-5</v>
      </c>
      <c r="E10">
        <v>3.6200000000000001E-6</v>
      </c>
      <c r="F10">
        <v>2.5000000000000002E-6</v>
      </c>
      <c r="G10">
        <v>1.5119999999999999E-5</v>
      </c>
      <c r="H10">
        <v>9.9399999999999997E-6</v>
      </c>
      <c r="I10">
        <v>2.4139999999999999E-5</v>
      </c>
      <c r="J10">
        <v>7.4200000000000001E-6</v>
      </c>
      <c r="K10">
        <v>1.702E-5</v>
      </c>
      <c r="L10">
        <v>1.043E-5</v>
      </c>
      <c r="M10">
        <v>6.779E-5</v>
      </c>
      <c r="N10">
        <v>1.8009999999999999E-5</v>
      </c>
      <c r="O10">
        <v>1.9919999999999999E-5</v>
      </c>
      <c r="P10">
        <v>1.97839E-3</v>
      </c>
      <c r="Q10">
        <v>1.8724E-3</v>
      </c>
      <c r="R10">
        <v>5.7844999999999999E-4</v>
      </c>
      <c r="S10">
        <v>5.7120000000000001E-4</v>
      </c>
    </row>
    <row r="11" spans="1:19" x14ac:dyDescent="0.35">
      <c r="A11" t="s">
        <v>295</v>
      </c>
      <c r="B11">
        <v>1.252E-5</v>
      </c>
      <c r="C11">
        <v>3.7500000000000001E-6</v>
      </c>
      <c r="D11">
        <v>5.1860000000000002E-5</v>
      </c>
      <c r="E11">
        <v>3.3359999999999999E-5</v>
      </c>
      <c r="F11">
        <v>6.3899999999999998E-6</v>
      </c>
      <c r="G11">
        <v>3.8569999999999998E-5</v>
      </c>
      <c r="H11">
        <v>1.202E-5</v>
      </c>
      <c r="I11">
        <v>2.535E-5</v>
      </c>
      <c r="J11">
        <v>7.7000000000000008E-6</v>
      </c>
      <c r="K11">
        <v>2.3540000000000002E-5</v>
      </c>
      <c r="L11">
        <v>2.0740000000000001E-5</v>
      </c>
      <c r="M11">
        <v>3.9239999999999997E-5</v>
      </c>
      <c r="N11">
        <v>4.0250000000000003E-5</v>
      </c>
      <c r="O11">
        <v>1.1060000000000001E-5</v>
      </c>
      <c r="P11">
        <v>1.17742E-3</v>
      </c>
      <c r="Q11">
        <v>7.9239000000000002E-4</v>
      </c>
      <c r="R11">
        <v>3.1304999999999999E-4</v>
      </c>
      <c r="S11">
        <v>3.0929999999999998E-4</v>
      </c>
    </row>
    <row r="12" spans="1:19" x14ac:dyDescent="0.35">
      <c r="A12" t="s">
        <v>296</v>
      </c>
      <c r="B12">
        <v>1.19E-6</v>
      </c>
      <c r="C12">
        <v>4.3000000000000001E-7</v>
      </c>
      <c r="D12">
        <v>2.1799999999999999E-6</v>
      </c>
      <c r="E12">
        <v>1.4000000000000001E-7</v>
      </c>
      <c r="F12">
        <v>2.9999999999999997E-8</v>
      </c>
      <c r="G12">
        <v>3.9000000000000002E-7</v>
      </c>
      <c r="H12">
        <v>4.3100000000000002E-6</v>
      </c>
      <c r="I12">
        <v>4.9999999999999998E-7</v>
      </c>
      <c r="J12">
        <v>4.0999999999999999E-7</v>
      </c>
      <c r="K12">
        <v>1.6E-7</v>
      </c>
      <c r="L12">
        <v>4.9999999999999998E-8</v>
      </c>
      <c r="M12">
        <v>1.9000000000000001E-7</v>
      </c>
      <c r="N12">
        <v>3.8000000000000001E-7</v>
      </c>
      <c r="O12">
        <v>3.3000000000000002E-7</v>
      </c>
      <c r="P12">
        <v>1.5035E-4</v>
      </c>
      <c r="Q12">
        <v>2.6251999999999997E-4</v>
      </c>
      <c r="R12">
        <v>6.067E-5</v>
      </c>
      <c r="S12">
        <v>6.0080000000000001E-5</v>
      </c>
    </row>
    <row r="13" spans="1:19" x14ac:dyDescent="0.35">
      <c r="A13" t="s">
        <v>297</v>
      </c>
      <c r="B13">
        <v>1.378E-5</v>
      </c>
      <c r="C13">
        <v>3.5999999999999998E-6</v>
      </c>
      <c r="D13">
        <v>9.3000000000000007E-6</v>
      </c>
      <c r="E13">
        <v>2.8999999999999998E-7</v>
      </c>
      <c r="F13">
        <v>1.81E-6</v>
      </c>
      <c r="G13">
        <v>1.44E-6</v>
      </c>
      <c r="H13">
        <v>7.1999999999999999E-7</v>
      </c>
      <c r="I13">
        <v>3.1499999999999999E-6</v>
      </c>
      <c r="J13">
        <v>3.2000000000000001E-7</v>
      </c>
      <c r="K13">
        <v>5.1100000000000002E-6</v>
      </c>
      <c r="L13">
        <v>1.6500000000000001E-6</v>
      </c>
      <c r="M13">
        <v>3.7679999999999998E-5</v>
      </c>
      <c r="N13">
        <v>1.7799999999999999E-6</v>
      </c>
      <c r="O13">
        <v>1.1200000000000001E-6</v>
      </c>
      <c r="P13">
        <v>1.1377E-4</v>
      </c>
      <c r="Q13">
        <v>1.3996000000000001E-4</v>
      </c>
      <c r="R13">
        <v>4.7360000000000001E-5</v>
      </c>
      <c r="S13">
        <v>4.6749999999999998E-5</v>
      </c>
    </row>
    <row r="14" spans="1:19" x14ac:dyDescent="0.35">
      <c r="A14" t="s">
        <v>298</v>
      </c>
      <c r="B14">
        <v>1.5699999999999999E-5</v>
      </c>
      <c r="C14">
        <v>1.112E-5</v>
      </c>
      <c r="D14">
        <v>4.6780000000000003E-5</v>
      </c>
      <c r="E14">
        <v>6.9E-6</v>
      </c>
      <c r="F14">
        <v>1.8199999999999999E-6</v>
      </c>
      <c r="G14">
        <v>3.2089999999999999E-5</v>
      </c>
      <c r="H14">
        <v>7.3239999999999997E-5</v>
      </c>
      <c r="I14">
        <v>1.3820999999999999E-4</v>
      </c>
      <c r="J14">
        <v>7.2799999999999998E-6</v>
      </c>
      <c r="K14">
        <v>1.0418E-4</v>
      </c>
      <c r="L14">
        <v>1.6987999999999999E-4</v>
      </c>
      <c r="M14">
        <v>1.0356E-4</v>
      </c>
      <c r="N14">
        <v>2.4830000000000001E-5</v>
      </c>
      <c r="O14">
        <v>2.9669999999999999E-5</v>
      </c>
      <c r="P14">
        <v>1.90011E-3</v>
      </c>
      <c r="Q14">
        <v>1.27936E-3</v>
      </c>
      <c r="R14">
        <v>5.2831000000000004E-4</v>
      </c>
      <c r="S14">
        <v>5.2311000000000002E-4</v>
      </c>
    </row>
    <row r="15" spans="1:19" x14ac:dyDescent="0.35">
      <c r="A15" t="s">
        <v>299</v>
      </c>
      <c r="B15">
        <v>1.362E-5</v>
      </c>
      <c r="C15">
        <v>9.6500000000000008E-6</v>
      </c>
      <c r="D15">
        <v>2.491E-5</v>
      </c>
      <c r="E15">
        <v>2.3099999999999999E-6</v>
      </c>
      <c r="F15">
        <v>2.65E-6</v>
      </c>
      <c r="G15">
        <v>1.205E-5</v>
      </c>
      <c r="H15">
        <v>5.2269999999999999E-5</v>
      </c>
      <c r="I15">
        <v>1.5913E-4</v>
      </c>
      <c r="J15">
        <v>5.1800000000000004E-6</v>
      </c>
      <c r="K15">
        <v>1.048E-4</v>
      </c>
      <c r="L15">
        <v>4.0720000000000003E-5</v>
      </c>
      <c r="M15">
        <v>3.5689999999999999E-5</v>
      </c>
      <c r="N15">
        <v>9.5979999999999999E-5</v>
      </c>
      <c r="O15">
        <v>4.3859999999999997E-5</v>
      </c>
      <c r="P15">
        <v>5.5774999999999998E-4</v>
      </c>
      <c r="Q15">
        <v>5.4109999999999998E-4</v>
      </c>
      <c r="R15">
        <v>2.3651999999999999E-4</v>
      </c>
      <c r="S15">
        <v>2.3394E-4</v>
      </c>
    </row>
    <row r="16" spans="1:19" x14ac:dyDescent="0.35">
      <c r="A16" t="s">
        <v>300</v>
      </c>
      <c r="B16">
        <v>4.6879999999999998E-5</v>
      </c>
      <c r="C16">
        <v>1.6700000000000001E-6</v>
      </c>
      <c r="D16">
        <v>3.9549999999999999E-5</v>
      </c>
      <c r="E16">
        <v>7.0999999999999998E-7</v>
      </c>
      <c r="F16">
        <v>2.5799999999999999E-6</v>
      </c>
      <c r="G16">
        <v>6.3400000000000003E-6</v>
      </c>
      <c r="H16">
        <v>5.7899999999999996E-6</v>
      </c>
      <c r="I16">
        <v>2.1780000000000002E-5</v>
      </c>
      <c r="J16">
        <v>3.6600000000000001E-6</v>
      </c>
      <c r="K16">
        <v>1.8519999999999999E-5</v>
      </c>
      <c r="L16">
        <v>7.4049999999999997E-5</v>
      </c>
      <c r="M16">
        <v>2.7540000000000001E-5</v>
      </c>
      <c r="N16">
        <v>9.5799999999999998E-6</v>
      </c>
      <c r="O16">
        <v>9.0299999999999999E-6</v>
      </c>
      <c r="P16">
        <v>3.4783999999999998E-4</v>
      </c>
      <c r="Q16">
        <v>3.0441000000000002E-4</v>
      </c>
      <c r="R16">
        <v>1.2473000000000001E-4</v>
      </c>
      <c r="S16">
        <v>1.2338E-4</v>
      </c>
    </row>
    <row r="17" spans="1:19" x14ac:dyDescent="0.35">
      <c r="A17" t="s">
        <v>301</v>
      </c>
      <c r="B17">
        <v>2.156E-5</v>
      </c>
      <c r="C17">
        <v>1.348E-5</v>
      </c>
      <c r="D17">
        <v>1.8770000000000002E-5</v>
      </c>
      <c r="E17">
        <v>1.6300000000000001E-6</v>
      </c>
      <c r="F17">
        <v>4.3000000000000001E-7</v>
      </c>
      <c r="G17">
        <v>1.1600000000000001E-5</v>
      </c>
      <c r="H17">
        <v>2.832E-5</v>
      </c>
      <c r="I17">
        <v>9.4900000000000006E-6</v>
      </c>
      <c r="J17">
        <v>2.1600000000000001E-6</v>
      </c>
      <c r="K17">
        <v>9.9499999999999996E-6</v>
      </c>
      <c r="L17">
        <v>1.3020000000000001E-5</v>
      </c>
      <c r="M17">
        <v>1.7E-5</v>
      </c>
      <c r="N17">
        <v>3.1550000000000001E-5</v>
      </c>
      <c r="O17">
        <v>2.8700000000000001E-6</v>
      </c>
      <c r="P17">
        <v>3.1150999999999998E-4</v>
      </c>
      <c r="Q17">
        <v>2.8590000000000001E-4</v>
      </c>
      <c r="R17">
        <v>1.0942000000000001E-4</v>
      </c>
      <c r="S17">
        <v>1.0821E-4</v>
      </c>
    </row>
    <row r="18" spans="1:19" x14ac:dyDescent="0.35">
      <c r="A18" t="s">
        <v>302</v>
      </c>
      <c r="B18">
        <v>6.9800000000000001E-6</v>
      </c>
      <c r="C18">
        <v>2.512E-5</v>
      </c>
      <c r="D18">
        <v>3.9010000000000001E-5</v>
      </c>
      <c r="E18">
        <v>2.4200000000000001E-6</v>
      </c>
      <c r="F18">
        <v>2.74E-6</v>
      </c>
      <c r="G18">
        <v>1.552E-5</v>
      </c>
      <c r="H18">
        <v>1.397E-5</v>
      </c>
      <c r="I18">
        <v>2.474E-5</v>
      </c>
      <c r="J18">
        <v>3.72E-6</v>
      </c>
      <c r="K18">
        <v>2.955E-5</v>
      </c>
      <c r="L18">
        <v>1.379E-5</v>
      </c>
      <c r="M18">
        <v>3.3869999999999999E-5</v>
      </c>
      <c r="N18">
        <v>4.5300000000000003E-5</v>
      </c>
      <c r="O18">
        <v>3.1200000000000002E-6</v>
      </c>
      <c r="P18">
        <v>3.3094E-4</v>
      </c>
      <c r="Q18">
        <v>3.4168000000000002E-4</v>
      </c>
      <c r="R18">
        <v>1.3138000000000001E-4</v>
      </c>
      <c r="S18">
        <v>1.2975000000000001E-4</v>
      </c>
    </row>
    <row r="19" spans="1:19" x14ac:dyDescent="0.35">
      <c r="A19" t="s">
        <v>303</v>
      </c>
      <c r="B19">
        <v>4.8400000000000002E-6</v>
      </c>
      <c r="C19">
        <v>1.4422999999999999E-4</v>
      </c>
      <c r="D19">
        <v>1.117E-5</v>
      </c>
      <c r="E19">
        <v>5.2E-7</v>
      </c>
      <c r="F19">
        <v>2.9500000000000001E-6</v>
      </c>
      <c r="G19">
        <v>1.2130000000000001E-5</v>
      </c>
      <c r="H19">
        <v>1.5573E-4</v>
      </c>
      <c r="I19">
        <v>1.5817000000000001E-4</v>
      </c>
      <c r="J19">
        <v>3.3900000000000002E-6</v>
      </c>
      <c r="K19">
        <v>1.7980000000000001E-5</v>
      </c>
      <c r="L19">
        <v>1.273E-5</v>
      </c>
      <c r="M19">
        <v>3.3699999999999999E-6</v>
      </c>
      <c r="N19">
        <v>1.146E-5</v>
      </c>
      <c r="O19">
        <v>2.4099999999999998E-6</v>
      </c>
      <c r="P19">
        <v>4.3292E-4</v>
      </c>
      <c r="Q19">
        <v>5.0000000000000001E-4</v>
      </c>
      <c r="R19">
        <v>2.0460000000000001E-4</v>
      </c>
      <c r="S19">
        <v>2.0285999999999999E-4</v>
      </c>
    </row>
    <row r="20" spans="1:19" x14ac:dyDescent="0.35">
      <c r="A20" t="s">
        <v>304</v>
      </c>
      <c r="B20">
        <v>2.2800000000000002E-6</v>
      </c>
      <c r="C20">
        <v>1.1999999999999999E-7</v>
      </c>
      <c r="D20">
        <v>4.9200000000000003E-6</v>
      </c>
      <c r="E20">
        <v>1.75E-6</v>
      </c>
      <c r="F20">
        <v>1.6700000000000001E-6</v>
      </c>
      <c r="G20">
        <v>8.2300000000000008E-6</v>
      </c>
      <c r="H20">
        <v>2.3700000000000002E-6</v>
      </c>
      <c r="I20">
        <v>4.5900000000000001E-6</v>
      </c>
      <c r="J20">
        <v>4.8999999999999997E-7</v>
      </c>
      <c r="K20">
        <v>4.1899999999999997E-6</v>
      </c>
      <c r="L20">
        <v>1.3599999999999999E-6</v>
      </c>
      <c r="M20">
        <v>3.9700000000000001E-6</v>
      </c>
      <c r="N20">
        <v>6.5300000000000002E-6</v>
      </c>
      <c r="O20">
        <v>1.13E-6</v>
      </c>
      <c r="P20">
        <v>1.0281E-4</v>
      </c>
      <c r="Q20">
        <v>1.4615E-4</v>
      </c>
      <c r="R20">
        <v>4.248E-5</v>
      </c>
      <c r="S20">
        <v>4.1919999999999998E-5</v>
      </c>
    </row>
    <row r="21" spans="1:19" x14ac:dyDescent="0.35">
      <c r="A21" t="s">
        <v>11</v>
      </c>
      <c r="B21">
        <v>2.65E-6</v>
      </c>
      <c r="C21">
        <v>1.11E-6</v>
      </c>
      <c r="D21">
        <v>1.503E-5</v>
      </c>
      <c r="E21">
        <v>2.83E-6</v>
      </c>
      <c r="F21">
        <v>5.8999999999999996E-7</v>
      </c>
      <c r="G21">
        <v>6.6499999999999999E-6</v>
      </c>
      <c r="H21">
        <v>8.5799999999999992E-6</v>
      </c>
      <c r="I21">
        <v>2.9989999999999999E-5</v>
      </c>
      <c r="J21">
        <v>2.4200000000000001E-6</v>
      </c>
      <c r="K21">
        <v>6.8600000000000004E-6</v>
      </c>
      <c r="L21">
        <v>5.8000000000000004E-6</v>
      </c>
      <c r="M21">
        <v>7.2100000000000004E-5</v>
      </c>
      <c r="N21">
        <v>7.3000000000000004E-6</v>
      </c>
      <c r="O21">
        <v>4.7500000000000003E-6</v>
      </c>
      <c r="P21">
        <v>8.03E-4</v>
      </c>
      <c r="Q21">
        <v>9.9361999999999996E-4</v>
      </c>
      <c r="R21">
        <v>2.7830999999999998E-4</v>
      </c>
      <c r="S21">
        <v>2.7574000000000001E-4</v>
      </c>
    </row>
    <row r="22" spans="1:19" x14ac:dyDescent="0.35">
      <c r="A22" t="s">
        <v>305</v>
      </c>
      <c r="B22">
        <v>2.7E-6</v>
      </c>
      <c r="C22">
        <v>7.8999999999999995E-7</v>
      </c>
      <c r="D22">
        <v>1.1790000000000001E-5</v>
      </c>
      <c r="E22">
        <v>6.4999999999999996E-6</v>
      </c>
      <c r="F22">
        <v>6.5000000000000002E-7</v>
      </c>
      <c r="G22">
        <v>1.2969999999999999E-5</v>
      </c>
      <c r="H22">
        <v>1.0370000000000001E-5</v>
      </c>
      <c r="I22">
        <v>4.3260000000000003E-5</v>
      </c>
      <c r="J22">
        <v>2.9299999999999999E-6</v>
      </c>
      <c r="K22">
        <v>4.3760000000000001E-5</v>
      </c>
      <c r="L22">
        <v>1.5549999999999999E-5</v>
      </c>
      <c r="M22">
        <v>2.02E-4</v>
      </c>
      <c r="N22">
        <v>1.4059999999999999E-5</v>
      </c>
      <c r="O22">
        <v>2.55E-5</v>
      </c>
      <c r="P22">
        <v>1.2608000000000001E-3</v>
      </c>
      <c r="Q22">
        <v>1.05152E-3</v>
      </c>
      <c r="R22">
        <v>3.704E-4</v>
      </c>
      <c r="S22">
        <v>3.6749999999999999E-4</v>
      </c>
    </row>
    <row r="23" spans="1:19" x14ac:dyDescent="0.35">
      <c r="A23" t="s">
        <v>306</v>
      </c>
      <c r="B23">
        <v>1.0159999999999999E-5</v>
      </c>
      <c r="C23">
        <v>8.6100000000000006E-6</v>
      </c>
      <c r="D23">
        <v>2.936E-5</v>
      </c>
      <c r="E23">
        <v>3.2499999999999998E-6</v>
      </c>
      <c r="F23">
        <v>3.0199999999999999E-6</v>
      </c>
      <c r="G23">
        <v>1.289E-5</v>
      </c>
      <c r="H23">
        <v>2.3349999999999998E-5</v>
      </c>
      <c r="I23">
        <v>3.3510000000000003E-5</v>
      </c>
      <c r="J23">
        <v>6.1800000000000001E-6</v>
      </c>
      <c r="K23">
        <v>8.5220000000000001E-5</v>
      </c>
      <c r="L23">
        <v>5.6100000000000002E-5</v>
      </c>
      <c r="M23">
        <v>3.4980000000000001E-5</v>
      </c>
      <c r="N23">
        <v>3.546E-4</v>
      </c>
      <c r="O23">
        <v>3.3040000000000002E-5</v>
      </c>
      <c r="P23">
        <v>1.01355E-3</v>
      </c>
      <c r="Q23">
        <v>8.8997999999999996E-4</v>
      </c>
      <c r="R23">
        <v>3.5523999999999999E-4</v>
      </c>
      <c r="S23">
        <v>3.5155000000000001E-4</v>
      </c>
    </row>
    <row r="24" spans="1:19" x14ac:dyDescent="0.35">
      <c r="A24" t="s">
        <v>307</v>
      </c>
      <c r="B24">
        <v>3.4749999999999998E-5</v>
      </c>
      <c r="C24">
        <v>1.683E-5</v>
      </c>
      <c r="D24">
        <v>2.809E-5</v>
      </c>
      <c r="E24">
        <v>2.74E-6</v>
      </c>
      <c r="F24">
        <v>3.9400000000000004E-6</v>
      </c>
      <c r="G24">
        <v>1.9720000000000001E-5</v>
      </c>
      <c r="H24">
        <v>3.6439999999999997E-5</v>
      </c>
      <c r="I24">
        <v>1.2860000000000001E-5</v>
      </c>
      <c r="J24">
        <v>4.0500000000000002E-6</v>
      </c>
      <c r="K24">
        <v>3.3470000000000003E-5</v>
      </c>
      <c r="L24">
        <v>2.1469999999999999E-5</v>
      </c>
      <c r="M24">
        <v>7.7680000000000002E-5</v>
      </c>
      <c r="N24">
        <v>1.059E-5</v>
      </c>
      <c r="O24">
        <v>2.9030000000000002E-5</v>
      </c>
      <c r="P24">
        <v>7.7041000000000002E-4</v>
      </c>
      <c r="Q24">
        <v>6.2377999999999999E-4</v>
      </c>
      <c r="R24">
        <v>2.3943E-4</v>
      </c>
      <c r="S24">
        <v>2.3702E-4</v>
      </c>
    </row>
    <row r="25" spans="1:19" x14ac:dyDescent="0.35">
      <c r="A25" t="s">
        <v>308</v>
      </c>
      <c r="B25">
        <v>8.0800000000000006E-6</v>
      </c>
      <c r="C25">
        <v>1.456E-5</v>
      </c>
      <c r="D25">
        <v>8.4999999999999999E-6</v>
      </c>
      <c r="E25">
        <v>2.65E-6</v>
      </c>
      <c r="F25">
        <v>3.1599999999999998E-6</v>
      </c>
      <c r="G25">
        <v>5.3000000000000001E-6</v>
      </c>
      <c r="H25">
        <v>4.6560000000000001E-5</v>
      </c>
      <c r="I25">
        <v>9.6299999999999993E-6</v>
      </c>
      <c r="J25">
        <v>1.2699999999999999E-6</v>
      </c>
      <c r="K25">
        <v>1.133E-5</v>
      </c>
      <c r="L25">
        <v>1.1430000000000001E-5</v>
      </c>
      <c r="M25">
        <v>1.221E-5</v>
      </c>
      <c r="N25">
        <v>1.2989999999999999E-5</v>
      </c>
      <c r="O25">
        <v>6.9199999999999998E-6</v>
      </c>
      <c r="P25">
        <v>1.7594999999999999E-4</v>
      </c>
      <c r="Q25">
        <v>2.3614999999999999E-4</v>
      </c>
      <c r="R25">
        <v>8.0729999999999994E-5</v>
      </c>
      <c r="S25">
        <v>7.9690000000000004E-5</v>
      </c>
    </row>
    <row r="26" spans="1:19" x14ac:dyDescent="0.35">
      <c r="A26" t="s">
        <v>309</v>
      </c>
      <c r="B26">
        <v>1.208E-5</v>
      </c>
      <c r="C26">
        <v>5.2599999999999996E-6</v>
      </c>
      <c r="D26">
        <v>3.362E-5</v>
      </c>
      <c r="E26">
        <v>2.2699999999999999E-6</v>
      </c>
      <c r="F26">
        <v>1.77E-6</v>
      </c>
      <c r="G26">
        <v>1.2439999999999999E-5</v>
      </c>
      <c r="H26">
        <v>8.8100000000000004E-6</v>
      </c>
      <c r="I26">
        <v>5.4769999999999999E-5</v>
      </c>
      <c r="J26">
        <v>3.6600000000000001E-6</v>
      </c>
      <c r="K26">
        <v>2.499E-5</v>
      </c>
      <c r="L26">
        <v>1.7569999999999999E-5</v>
      </c>
      <c r="M26">
        <v>3.574E-5</v>
      </c>
      <c r="N26">
        <v>3.3670000000000001E-5</v>
      </c>
      <c r="O26">
        <v>6.0599999999999996E-6</v>
      </c>
      <c r="P26">
        <v>6.9769999999999999E-4</v>
      </c>
      <c r="Q26">
        <v>5.9195000000000005E-4</v>
      </c>
      <c r="R26">
        <v>2.1626999999999999E-4</v>
      </c>
      <c r="S26">
        <v>2.1384999999999999E-4</v>
      </c>
    </row>
    <row r="27" spans="1:19" x14ac:dyDescent="0.35">
      <c r="A27" t="s">
        <v>310</v>
      </c>
      <c r="B27">
        <v>7.1899999999999998E-6</v>
      </c>
      <c r="C27">
        <v>1.823E-5</v>
      </c>
      <c r="D27">
        <v>1.3200000000000001E-6</v>
      </c>
      <c r="E27">
        <v>8.0000000000000002E-8</v>
      </c>
      <c r="F27">
        <v>7.6000000000000003E-7</v>
      </c>
      <c r="G27">
        <v>5.4000000000000002E-7</v>
      </c>
      <c r="H27">
        <v>7.9000000000000006E-6</v>
      </c>
      <c r="I27">
        <v>5.7000000000000005E-7</v>
      </c>
      <c r="J27">
        <v>5.4000000000000002E-7</v>
      </c>
      <c r="K27">
        <v>1.1799999999999999E-6</v>
      </c>
      <c r="L27">
        <v>4.7999999999999996E-7</v>
      </c>
      <c r="M27">
        <v>1.46E-6</v>
      </c>
      <c r="N27">
        <v>1.1000000000000001E-7</v>
      </c>
      <c r="O27">
        <v>6.0999999999999998E-7</v>
      </c>
      <c r="P27">
        <v>7.4579999999999994E-5</v>
      </c>
      <c r="Q27">
        <v>1.1382E-4</v>
      </c>
      <c r="R27">
        <v>3.5120000000000003E-5</v>
      </c>
      <c r="S27">
        <v>3.4700000000000003E-5</v>
      </c>
    </row>
    <row r="28" spans="1:19" x14ac:dyDescent="0.35">
      <c r="A28" t="s">
        <v>311</v>
      </c>
      <c r="B28">
        <v>3.4879999999999998E-5</v>
      </c>
      <c r="C28">
        <v>1.0100000000000001E-6</v>
      </c>
      <c r="D28">
        <v>1.819E-5</v>
      </c>
      <c r="E28">
        <v>5.7999999999999995E-7</v>
      </c>
      <c r="F28">
        <v>3.5999999999999999E-7</v>
      </c>
      <c r="G28">
        <v>2.39E-6</v>
      </c>
      <c r="H28">
        <v>2.2199999999999999E-6</v>
      </c>
      <c r="I28">
        <v>1.9599999999999999E-5</v>
      </c>
      <c r="J28">
        <v>1.06E-6</v>
      </c>
      <c r="K28">
        <v>6.4400000000000002E-6</v>
      </c>
      <c r="L28">
        <v>1.7159999999999998E-5</v>
      </c>
      <c r="M28">
        <v>6.1299999999999998E-6</v>
      </c>
      <c r="N28">
        <v>5.3600000000000004E-6</v>
      </c>
      <c r="O28">
        <v>7.96E-6</v>
      </c>
      <c r="P28">
        <v>2.5157000000000001E-4</v>
      </c>
      <c r="Q28">
        <v>2.0624E-4</v>
      </c>
      <c r="R28">
        <v>8.1470000000000004E-5</v>
      </c>
      <c r="S28">
        <v>8.0630000000000006E-5</v>
      </c>
    </row>
    <row r="29" spans="1:19" x14ac:dyDescent="0.35">
      <c r="A29" t="s">
        <v>312</v>
      </c>
      <c r="B29">
        <v>5.8999999999999996E-7</v>
      </c>
      <c r="C29">
        <v>2.6769999999999999E-5</v>
      </c>
      <c r="D29">
        <v>2.3499999999999999E-6</v>
      </c>
      <c r="E29">
        <v>3.5999999999999999E-7</v>
      </c>
      <c r="F29">
        <v>2.9999999999999999E-7</v>
      </c>
      <c r="G29">
        <v>2.4700000000000001E-6</v>
      </c>
      <c r="H29">
        <v>1.2300000000000001E-6</v>
      </c>
      <c r="I29">
        <v>2.52E-6</v>
      </c>
      <c r="J29">
        <v>1.2699999999999999E-6</v>
      </c>
      <c r="K29">
        <v>3.9099999999999998E-6</v>
      </c>
      <c r="L29">
        <v>8.6000000000000002E-7</v>
      </c>
      <c r="M29">
        <v>4.3800000000000004E-6</v>
      </c>
      <c r="N29">
        <v>7.9999999999999996E-7</v>
      </c>
      <c r="O29">
        <v>1.783E-5</v>
      </c>
      <c r="P29">
        <v>2.5567999999999999E-4</v>
      </c>
      <c r="Q29">
        <v>3.7797999999999998E-4</v>
      </c>
      <c r="R29">
        <v>1.0171E-4</v>
      </c>
      <c r="S29">
        <v>1.0063E-4</v>
      </c>
    </row>
    <row r="30" spans="1:19" x14ac:dyDescent="0.35">
      <c r="A30" t="s">
        <v>313</v>
      </c>
      <c r="B30">
        <v>4.9999999999999998E-7</v>
      </c>
      <c r="C30">
        <v>3.1E-7</v>
      </c>
      <c r="D30">
        <v>2.34E-6</v>
      </c>
      <c r="E30">
        <v>1.3400000000000001E-6</v>
      </c>
      <c r="F30">
        <v>4.4999999999999998E-7</v>
      </c>
      <c r="G30">
        <v>2.6599999999999999E-6</v>
      </c>
      <c r="H30">
        <v>6.3799999999999999E-6</v>
      </c>
      <c r="I30">
        <v>1.7E-6</v>
      </c>
      <c r="J30">
        <v>1.02E-6</v>
      </c>
      <c r="K30">
        <v>1.2500000000000001E-5</v>
      </c>
      <c r="L30">
        <v>5.4299999999999997E-6</v>
      </c>
      <c r="M30">
        <v>2.809E-5</v>
      </c>
      <c r="N30">
        <v>1.33E-6</v>
      </c>
      <c r="O30">
        <v>2.4600000000000002E-6</v>
      </c>
      <c r="P30">
        <v>1.5196E-4</v>
      </c>
      <c r="Q30">
        <v>1.5315000000000001E-4</v>
      </c>
      <c r="R30">
        <v>5.1029999999999998E-5</v>
      </c>
      <c r="S30">
        <v>5.0430000000000003E-5</v>
      </c>
    </row>
    <row r="31" spans="1:19" x14ac:dyDescent="0.35">
      <c r="A31" t="s">
        <v>314</v>
      </c>
      <c r="B31">
        <v>1.5E-6</v>
      </c>
      <c r="C31">
        <v>1.3200000000000001E-6</v>
      </c>
      <c r="D31">
        <v>2.052E-5</v>
      </c>
      <c r="E31">
        <v>6.1700000000000002E-6</v>
      </c>
      <c r="F31">
        <v>4.9999999999999998E-7</v>
      </c>
      <c r="G31">
        <v>1.997E-5</v>
      </c>
      <c r="H31">
        <v>4.2330000000000003E-5</v>
      </c>
      <c r="I31">
        <v>9.0160000000000004E-5</v>
      </c>
      <c r="J31">
        <v>6.1099999999999999E-6</v>
      </c>
      <c r="K31">
        <v>1.6310000000000001E-5</v>
      </c>
      <c r="L31">
        <v>1.182E-5</v>
      </c>
      <c r="M31">
        <v>5.168E-5</v>
      </c>
      <c r="N31">
        <v>5.49E-6</v>
      </c>
      <c r="O31">
        <v>2.014E-5</v>
      </c>
      <c r="P31">
        <v>1.3723699999999999E-3</v>
      </c>
      <c r="Q31">
        <v>1.0090500000000001E-3</v>
      </c>
      <c r="R31">
        <v>3.7104999999999999E-4</v>
      </c>
      <c r="S31">
        <v>3.6739999999999999E-4</v>
      </c>
    </row>
    <row r="32" spans="1:19" x14ac:dyDescent="0.35">
      <c r="A32" t="s">
        <v>315</v>
      </c>
      <c r="B32">
        <v>4.0999999999999997E-6</v>
      </c>
      <c r="C32">
        <v>6.4759999999999997E-5</v>
      </c>
      <c r="D32">
        <v>2.6400000000000001E-6</v>
      </c>
      <c r="E32">
        <v>3.3999999999999997E-7</v>
      </c>
      <c r="F32">
        <v>1.4999999999999999E-7</v>
      </c>
      <c r="G32">
        <v>1.1400000000000001E-6</v>
      </c>
      <c r="H32">
        <v>7.5100000000000001E-6</v>
      </c>
      <c r="I32">
        <v>1.48E-6</v>
      </c>
      <c r="J32">
        <v>9.4E-7</v>
      </c>
      <c r="K32">
        <v>1.73E-6</v>
      </c>
      <c r="L32">
        <v>9.5000000000000001E-7</v>
      </c>
      <c r="M32">
        <v>2.0420000000000001E-5</v>
      </c>
      <c r="N32">
        <v>2.0200000000000001E-6</v>
      </c>
      <c r="O32">
        <v>7.6000000000000003E-7</v>
      </c>
      <c r="P32">
        <v>1.5891000000000001E-4</v>
      </c>
      <c r="Q32">
        <v>2.8632000000000001E-4</v>
      </c>
      <c r="R32">
        <v>8.0080000000000006E-5</v>
      </c>
      <c r="S32">
        <v>7.9309999999999998E-5</v>
      </c>
    </row>
    <row r="33" spans="1:19" x14ac:dyDescent="0.35">
      <c r="A33" t="s">
        <v>316</v>
      </c>
      <c r="B33">
        <v>6.7599999999999997E-6</v>
      </c>
      <c r="C33">
        <v>3.8099999999999999E-6</v>
      </c>
      <c r="D33">
        <v>5.8820000000000003E-5</v>
      </c>
      <c r="E33">
        <v>2.959E-5</v>
      </c>
      <c r="F33">
        <v>2.0099999999999998E-6</v>
      </c>
      <c r="G33">
        <v>2.527E-5</v>
      </c>
      <c r="H33">
        <v>1.6929999999999999E-5</v>
      </c>
      <c r="I33">
        <v>8.9289999999999994E-5</v>
      </c>
      <c r="J33">
        <v>8.5799999999999992E-6</v>
      </c>
      <c r="K33">
        <v>4.1010000000000002E-5</v>
      </c>
      <c r="L33">
        <v>4.6109999999999997E-5</v>
      </c>
      <c r="M33">
        <v>1.9209000000000001E-4</v>
      </c>
      <c r="N33">
        <v>1.978E-5</v>
      </c>
      <c r="O33">
        <v>2.8909999999999999E-5</v>
      </c>
      <c r="P33">
        <v>4.9697700000000001E-3</v>
      </c>
      <c r="Q33">
        <v>3.0951500000000001E-3</v>
      </c>
      <c r="R33">
        <v>1.15139E-3</v>
      </c>
      <c r="S33">
        <v>1.14349E-3</v>
      </c>
    </row>
    <row r="34" spans="1:19" x14ac:dyDescent="0.35">
      <c r="A34" t="s">
        <v>317</v>
      </c>
      <c r="B34">
        <v>1.766E-5</v>
      </c>
      <c r="C34">
        <v>1.7400000000000001E-6</v>
      </c>
      <c r="D34">
        <v>1.7311E-4</v>
      </c>
      <c r="E34">
        <v>2.103E-5</v>
      </c>
      <c r="F34">
        <v>6.3500000000000002E-6</v>
      </c>
      <c r="G34">
        <v>1.486E-5</v>
      </c>
      <c r="H34">
        <v>1.933E-5</v>
      </c>
      <c r="I34">
        <v>1.2401E-4</v>
      </c>
      <c r="J34">
        <v>9.4599999999999992E-6</v>
      </c>
      <c r="K34">
        <v>3.0349999999999999E-5</v>
      </c>
      <c r="L34">
        <v>3.9879999999999998E-5</v>
      </c>
      <c r="M34">
        <v>1.2099000000000001E-4</v>
      </c>
      <c r="N34">
        <v>2.5369999999999999E-5</v>
      </c>
      <c r="O34">
        <v>2.548E-5</v>
      </c>
      <c r="P34">
        <v>9.7230999999999999E-4</v>
      </c>
      <c r="Q34">
        <v>8.6708E-4</v>
      </c>
      <c r="R34">
        <v>3.4215999999999999E-4</v>
      </c>
      <c r="S34">
        <v>3.3838999999999999E-4</v>
      </c>
    </row>
    <row r="35" spans="1:19" x14ac:dyDescent="0.35">
      <c r="A35" t="s">
        <v>318</v>
      </c>
      <c r="B35">
        <v>2.228E-5</v>
      </c>
      <c r="C35">
        <v>4.9570000000000001E-5</v>
      </c>
      <c r="D35">
        <v>5.84E-6</v>
      </c>
      <c r="E35">
        <v>1.6999999999999999E-7</v>
      </c>
      <c r="F35">
        <v>5.8999999999999996E-7</v>
      </c>
      <c r="G35">
        <v>3.2000000000000001E-7</v>
      </c>
      <c r="H35">
        <v>1.9599999999999999E-6</v>
      </c>
      <c r="I35">
        <v>3.3999999999999997E-7</v>
      </c>
      <c r="J35">
        <v>7.4000000000000001E-7</v>
      </c>
      <c r="K35">
        <v>1.0699999999999999E-6</v>
      </c>
      <c r="L35">
        <v>8.6799999999999999E-6</v>
      </c>
      <c r="M35">
        <v>3.72E-6</v>
      </c>
      <c r="N35">
        <v>1.46E-6</v>
      </c>
      <c r="O35">
        <v>5.0999999999999999E-7</v>
      </c>
      <c r="P35">
        <v>8.9400000000000005E-5</v>
      </c>
      <c r="Q35">
        <v>9.8439999999999999E-5</v>
      </c>
      <c r="R35">
        <v>4.1350000000000002E-5</v>
      </c>
      <c r="S35">
        <v>4.1019999999999997E-5</v>
      </c>
    </row>
    <row r="36" spans="1:19" x14ac:dyDescent="0.35">
      <c r="A36" t="s">
        <v>319</v>
      </c>
      <c r="B36">
        <v>1.2490000000000001E-5</v>
      </c>
      <c r="C36">
        <v>1.6900000000000001E-5</v>
      </c>
      <c r="D36">
        <v>7.0069999999999998E-5</v>
      </c>
      <c r="E36">
        <v>4.7899999999999999E-6</v>
      </c>
      <c r="F36">
        <v>3.1200000000000002E-6</v>
      </c>
      <c r="G36">
        <v>2.192E-5</v>
      </c>
      <c r="H36">
        <v>7.763E-5</v>
      </c>
      <c r="I36">
        <v>9.0320000000000003E-5</v>
      </c>
      <c r="J36">
        <v>1.2979999999999999E-5</v>
      </c>
      <c r="K36">
        <v>1.2407E-4</v>
      </c>
      <c r="L36">
        <v>5.3919999999999999E-5</v>
      </c>
      <c r="M36">
        <v>8.0279999999999997E-5</v>
      </c>
      <c r="N36">
        <v>9.289E-5</v>
      </c>
      <c r="O36">
        <v>1.7810000000000001E-5</v>
      </c>
      <c r="P36">
        <v>1.3960400000000001E-3</v>
      </c>
      <c r="Q36">
        <v>1.09139E-3</v>
      </c>
      <c r="R36">
        <v>4.3670999999999998E-4</v>
      </c>
      <c r="S36">
        <v>4.3213000000000002E-4</v>
      </c>
    </row>
    <row r="37" spans="1:19" x14ac:dyDescent="0.35">
      <c r="A37" t="s">
        <v>320</v>
      </c>
      <c r="B37">
        <v>1.1209999999999999E-5</v>
      </c>
      <c r="C37">
        <v>1.5093999999999999E-4</v>
      </c>
      <c r="D37">
        <v>1.0849999999999999E-5</v>
      </c>
      <c r="E37">
        <v>9.2999999999999999E-7</v>
      </c>
      <c r="F37">
        <v>8.2999999999999999E-7</v>
      </c>
      <c r="G37">
        <v>4.5600000000000004E-6</v>
      </c>
      <c r="H37">
        <v>3.008E-5</v>
      </c>
      <c r="I37">
        <v>6.0000000000000002E-6</v>
      </c>
      <c r="J37">
        <v>3.5899999999999999E-6</v>
      </c>
      <c r="K37">
        <v>2.2880000000000001E-5</v>
      </c>
      <c r="L37">
        <v>2.8719999999999999E-5</v>
      </c>
      <c r="M37">
        <v>1.0879999999999999E-5</v>
      </c>
      <c r="N37">
        <v>6.3199999999999996E-6</v>
      </c>
      <c r="O37">
        <v>2.7700000000000002E-6</v>
      </c>
      <c r="P37">
        <v>3.321E-4</v>
      </c>
      <c r="Q37">
        <v>4.0505000000000001E-4</v>
      </c>
      <c r="R37">
        <v>1.4531E-4</v>
      </c>
      <c r="S37">
        <v>1.4381999999999999E-4</v>
      </c>
    </row>
    <row r="38" spans="1:19" x14ac:dyDescent="0.35">
      <c r="A38" t="s">
        <v>321</v>
      </c>
      <c r="B38">
        <v>1.0910000000000001E-5</v>
      </c>
      <c r="C38">
        <v>8.2999999999999999E-7</v>
      </c>
      <c r="D38">
        <v>1.2140000000000001E-5</v>
      </c>
      <c r="E38">
        <v>1.24E-6</v>
      </c>
      <c r="F38">
        <v>7.7800000000000001E-6</v>
      </c>
      <c r="G38">
        <v>8.6600000000000001E-6</v>
      </c>
      <c r="H38">
        <v>1.8199999999999999E-6</v>
      </c>
      <c r="I38">
        <v>2.5000000000000002E-6</v>
      </c>
      <c r="J38">
        <v>2.1600000000000001E-6</v>
      </c>
      <c r="K38">
        <v>1.49E-5</v>
      </c>
      <c r="L38">
        <v>6.9199999999999998E-6</v>
      </c>
      <c r="M38">
        <v>4.2548999999999999E-4</v>
      </c>
      <c r="N38">
        <v>4.3599999999999998E-6</v>
      </c>
      <c r="O38">
        <v>5.6400000000000002E-6</v>
      </c>
      <c r="P38">
        <v>3.5955999999999998E-4</v>
      </c>
      <c r="Q38">
        <v>4.2085000000000001E-4</v>
      </c>
      <c r="R38">
        <v>1.5799999999999999E-4</v>
      </c>
      <c r="S38">
        <v>1.5648999999999999E-4</v>
      </c>
    </row>
    <row r="39" spans="1:19" x14ac:dyDescent="0.35">
      <c r="A39" t="s">
        <v>322</v>
      </c>
      <c r="B39">
        <v>9.7200000000000001E-6</v>
      </c>
      <c r="C39">
        <v>7.6420000000000004E-5</v>
      </c>
      <c r="D39">
        <v>4.1869999999999997E-5</v>
      </c>
      <c r="E39">
        <v>5.3900000000000001E-6</v>
      </c>
      <c r="F39">
        <v>5.0100000000000003E-6</v>
      </c>
      <c r="G39">
        <v>3.7499999999999997E-5</v>
      </c>
      <c r="H39">
        <v>4.0349999999999998E-5</v>
      </c>
      <c r="I39">
        <v>7.7579999999999999E-5</v>
      </c>
      <c r="J39">
        <v>1.096E-5</v>
      </c>
      <c r="K39">
        <v>8.8480000000000007E-5</v>
      </c>
      <c r="L39">
        <v>3.6470000000000001E-5</v>
      </c>
      <c r="M39">
        <v>8.017E-5</v>
      </c>
      <c r="N39">
        <v>2.8200000000000001E-5</v>
      </c>
      <c r="O39">
        <v>2.65E-5</v>
      </c>
      <c r="P39">
        <v>1.6260999999999999E-3</v>
      </c>
      <c r="Q39">
        <v>1.2855500000000001E-3</v>
      </c>
      <c r="R39">
        <v>4.8424999999999998E-4</v>
      </c>
      <c r="S39">
        <v>4.7911999999999998E-4</v>
      </c>
    </row>
    <row r="40" spans="1:19" x14ac:dyDescent="0.35">
      <c r="A40" t="s">
        <v>323</v>
      </c>
      <c r="B40">
        <v>2.2000000000000001E-7</v>
      </c>
      <c r="C40">
        <v>9.9999999999999995E-8</v>
      </c>
      <c r="D40">
        <v>1.13E-6</v>
      </c>
      <c r="E40">
        <v>9.9000000000000005E-7</v>
      </c>
      <c r="F40">
        <v>1.9000000000000001E-7</v>
      </c>
      <c r="G40">
        <v>1.9199999999999998E-6</v>
      </c>
      <c r="H40">
        <v>1.9E-6</v>
      </c>
      <c r="I40">
        <v>2.5600000000000001E-6</v>
      </c>
      <c r="J40">
        <v>2.4999999999999999E-7</v>
      </c>
      <c r="K40">
        <v>5.5500000000000002E-6</v>
      </c>
      <c r="L40">
        <v>1.5E-6</v>
      </c>
      <c r="M40">
        <v>6.4899999999999997E-6</v>
      </c>
      <c r="N40">
        <v>2.5399999999999998E-6</v>
      </c>
      <c r="O40">
        <v>4.1999999999999996E-6</v>
      </c>
      <c r="P40">
        <v>1.0613E-4</v>
      </c>
      <c r="Q40">
        <v>1.3470999999999999E-4</v>
      </c>
      <c r="R40">
        <v>3.8559999999999997E-5</v>
      </c>
      <c r="S40">
        <v>3.8120000000000001E-5</v>
      </c>
    </row>
    <row r="41" spans="1:19" x14ac:dyDescent="0.35">
      <c r="A41" t="s">
        <v>324</v>
      </c>
      <c r="B41">
        <v>3.0800000000000002E-6</v>
      </c>
      <c r="C41">
        <v>8.9999999999999996E-7</v>
      </c>
      <c r="D41">
        <v>1.1250000000000001E-5</v>
      </c>
      <c r="E41">
        <v>1.341E-5</v>
      </c>
      <c r="F41">
        <v>3.1E-6</v>
      </c>
      <c r="G41">
        <v>1.525E-5</v>
      </c>
      <c r="H41">
        <v>9.9599999999999995E-6</v>
      </c>
      <c r="I41">
        <v>2.2920000000000001E-5</v>
      </c>
      <c r="J41">
        <v>3.9500000000000003E-6</v>
      </c>
      <c r="K41">
        <v>2.5199999999999999E-5</v>
      </c>
      <c r="L41">
        <v>2.1780000000000002E-5</v>
      </c>
      <c r="M41">
        <v>3.786E-5</v>
      </c>
      <c r="N41">
        <v>3.5120000000000003E-5</v>
      </c>
      <c r="O41">
        <v>6.4899999999999997E-6</v>
      </c>
      <c r="P41">
        <v>3.1454999999999998E-4</v>
      </c>
      <c r="Q41">
        <v>3.4518999999999999E-4</v>
      </c>
      <c r="R41">
        <v>1.2256999999999999E-4</v>
      </c>
      <c r="S41">
        <v>1.2078000000000001E-4</v>
      </c>
    </row>
    <row r="42" spans="1:19" x14ac:dyDescent="0.35">
      <c r="A42" t="s">
        <v>325</v>
      </c>
      <c r="B42">
        <v>2.1670000000000001E-5</v>
      </c>
      <c r="C42">
        <v>9.5000000000000001E-7</v>
      </c>
      <c r="D42">
        <v>2.7700000000000002E-6</v>
      </c>
      <c r="E42">
        <v>2.6E-7</v>
      </c>
      <c r="F42">
        <v>5.7000000000000005E-7</v>
      </c>
      <c r="G42">
        <v>9.7000000000000003E-7</v>
      </c>
      <c r="H42">
        <v>4.9999999999999998E-7</v>
      </c>
      <c r="I42">
        <v>1.2500000000000001E-6</v>
      </c>
      <c r="J42">
        <v>1.2699999999999999E-6</v>
      </c>
      <c r="K42">
        <v>2.7999999999999999E-6</v>
      </c>
      <c r="L42">
        <v>6.0000000000000002E-6</v>
      </c>
      <c r="M42">
        <v>4.25E-6</v>
      </c>
      <c r="N42">
        <v>1.4300000000000001E-6</v>
      </c>
      <c r="O42">
        <v>6.5100000000000004E-6</v>
      </c>
      <c r="P42">
        <v>1.0039000000000001E-4</v>
      </c>
      <c r="Q42">
        <v>8.8269999999999993E-5</v>
      </c>
      <c r="R42">
        <v>3.392E-5</v>
      </c>
      <c r="S42">
        <v>3.3550000000000002E-5</v>
      </c>
    </row>
    <row r="43" spans="1:19" x14ac:dyDescent="0.35">
      <c r="A43" t="s">
        <v>326</v>
      </c>
      <c r="B43">
        <v>4.42E-6</v>
      </c>
      <c r="C43">
        <v>3.6500000000000002E-6</v>
      </c>
      <c r="D43">
        <v>4.049E-5</v>
      </c>
      <c r="E43">
        <v>5.6999999999999996E-6</v>
      </c>
      <c r="F43">
        <v>2.74E-6</v>
      </c>
      <c r="G43">
        <v>2.1880000000000001E-5</v>
      </c>
      <c r="H43">
        <v>1.2439999999999999E-5</v>
      </c>
      <c r="I43">
        <v>3.3670000000000001E-5</v>
      </c>
      <c r="J43">
        <v>5.3499999999999996E-6</v>
      </c>
      <c r="K43">
        <v>3.3330000000000001E-5</v>
      </c>
      <c r="L43">
        <v>2.1440000000000001E-5</v>
      </c>
      <c r="M43">
        <v>4.0920000000000001E-5</v>
      </c>
      <c r="N43">
        <v>1.0414E-4</v>
      </c>
      <c r="O43">
        <v>1.5150000000000001E-5</v>
      </c>
      <c r="P43">
        <v>6.4895999999999997E-4</v>
      </c>
      <c r="Q43">
        <v>5.5741999999999999E-4</v>
      </c>
      <c r="R43">
        <v>2.1446E-4</v>
      </c>
      <c r="S43">
        <v>2.1201E-4</v>
      </c>
    </row>
    <row r="44" spans="1:19" x14ac:dyDescent="0.35">
      <c r="A44" t="s">
        <v>327</v>
      </c>
      <c r="B44">
        <v>2.0630000000000001E-5</v>
      </c>
      <c r="C44">
        <v>9.7013999999999998E-4</v>
      </c>
      <c r="D44">
        <v>4.7509999999999997E-5</v>
      </c>
      <c r="E44">
        <v>6.7900000000000002E-6</v>
      </c>
      <c r="F44">
        <v>5.8599999999999998E-6</v>
      </c>
      <c r="G44">
        <v>1.8479999999999999E-5</v>
      </c>
      <c r="H44">
        <v>2.5631999999999999E-4</v>
      </c>
      <c r="I44">
        <v>2.6986000000000002E-4</v>
      </c>
      <c r="J44">
        <v>1.8640000000000001E-5</v>
      </c>
      <c r="K44">
        <v>1.0781999999999999E-4</v>
      </c>
      <c r="L44">
        <v>1.2629000000000001E-4</v>
      </c>
      <c r="M44">
        <v>3.1133000000000002E-4</v>
      </c>
      <c r="N44">
        <v>1.0288E-4</v>
      </c>
      <c r="O44">
        <v>2.1880000000000001E-5</v>
      </c>
      <c r="P44">
        <v>3.04894E-3</v>
      </c>
      <c r="Q44">
        <v>2.34542E-3</v>
      </c>
      <c r="R44">
        <v>1.01037E-3</v>
      </c>
      <c r="S44">
        <v>1.0000899999999999E-3</v>
      </c>
    </row>
    <row r="45" spans="1:19" x14ac:dyDescent="0.35">
      <c r="A45" t="s">
        <v>328</v>
      </c>
      <c r="B45">
        <v>1.73E-6</v>
      </c>
      <c r="C45">
        <v>2.317E-5</v>
      </c>
      <c r="D45">
        <v>6.5400000000000001E-6</v>
      </c>
      <c r="E45">
        <v>5.7000000000000005E-7</v>
      </c>
      <c r="F45">
        <v>3.3999999999999997E-7</v>
      </c>
      <c r="G45">
        <v>6.5400000000000001E-6</v>
      </c>
      <c r="H45">
        <v>6.5200000000000003E-6</v>
      </c>
      <c r="I45">
        <v>1.1749999999999999E-5</v>
      </c>
      <c r="J45">
        <v>3.5700000000000001E-6</v>
      </c>
      <c r="K45">
        <v>2.075E-5</v>
      </c>
      <c r="L45">
        <v>3.5099999999999999E-6</v>
      </c>
      <c r="M45">
        <v>2.103E-5</v>
      </c>
      <c r="N45">
        <v>1.1770000000000001E-5</v>
      </c>
      <c r="O45">
        <v>1.519E-5</v>
      </c>
      <c r="P45">
        <v>3.009E-4</v>
      </c>
      <c r="Q45">
        <v>2.7672999999999999E-4</v>
      </c>
      <c r="R45">
        <v>1.0001999999999999E-4</v>
      </c>
      <c r="S45">
        <v>9.8900000000000005E-5</v>
      </c>
    </row>
    <row r="46" spans="1:19" x14ac:dyDescent="0.35">
      <c r="A46" t="s">
        <v>329</v>
      </c>
      <c r="B46">
        <v>1.0100000000000001E-6</v>
      </c>
      <c r="C46">
        <v>8.4E-7</v>
      </c>
      <c r="D46">
        <v>2.2500000000000001E-6</v>
      </c>
      <c r="E46">
        <v>2.3999999999999998E-7</v>
      </c>
      <c r="F46">
        <v>5.3000000000000001E-7</v>
      </c>
      <c r="G46">
        <v>1.0100000000000001E-6</v>
      </c>
      <c r="H46">
        <v>8.4E-7</v>
      </c>
      <c r="I46">
        <v>8.2999999999999999E-7</v>
      </c>
      <c r="J46">
        <v>5.7000000000000005E-7</v>
      </c>
      <c r="K46">
        <v>1.77E-6</v>
      </c>
      <c r="L46">
        <v>1.8500000000000001E-6</v>
      </c>
      <c r="M46">
        <v>1.98E-5</v>
      </c>
      <c r="N46">
        <v>8.8999999999999995E-7</v>
      </c>
      <c r="O46">
        <v>1.2100000000000001E-6</v>
      </c>
      <c r="P46">
        <v>4.6959999999999998E-5</v>
      </c>
      <c r="Q46">
        <v>7.0900000000000002E-5</v>
      </c>
      <c r="R46">
        <v>2.1229999999999998E-5</v>
      </c>
      <c r="S46">
        <v>2.0939999999999999E-5</v>
      </c>
    </row>
    <row r="47" spans="1:19" x14ac:dyDescent="0.35">
      <c r="A47" t="s">
        <v>330</v>
      </c>
      <c r="B47">
        <v>5.1800000000000004E-6</v>
      </c>
      <c r="C47">
        <v>1.135E-5</v>
      </c>
      <c r="D47">
        <v>1.1331E-4</v>
      </c>
      <c r="E47">
        <v>4.5700000000000003E-6</v>
      </c>
      <c r="F47">
        <v>4.5299999999999998E-6</v>
      </c>
      <c r="G47">
        <v>1.172E-5</v>
      </c>
      <c r="H47">
        <v>1.064E-5</v>
      </c>
      <c r="I47">
        <v>3.8260000000000003E-5</v>
      </c>
      <c r="J47">
        <v>4.0099999999999997E-6</v>
      </c>
      <c r="K47">
        <v>2.0040000000000001E-5</v>
      </c>
      <c r="L47">
        <v>1.3519999999999999E-5</v>
      </c>
      <c r="M47">
        <v>3.8770000000000003E-5</v>
      </c>
      <c r="N47">
        <v>3.6199999999999999E-5</v>
      </c>
      <c r="O47">
        <v>6.2500000000000003E-6</v>
      </c>
      <c r="P47">
        <v>1.22536E-3</v>
      </c>
      <c r="Q47">
        <v>1.18491E-3</v>
      </c>
      <c r="R47">
        <v>3.8611E-4</v>
      </c>
      <c r="S47">
        <v>3.8261000000000002E-4</v>
      </c>
    </row>
    <row r="48" spans="1:19" x14ac:dyDescent="0.35">
      <c r="A48" t="s">
        <v>331</v>
      </c>
      <c r="B48">
        <v>1.931E-5</v>
      </c>
      <c r="C48">
        <v>1.6700000000000001E-6</v>
      </c>
      <c r="D48">
        <v>1.8919999999999998E-5</v>
      </c>
      <c r="E48">
        <v>3.32E-6</v>
      </c>
      <c r="F48">
        <v>5.2299999999999999E-6</v>
      </c>
      <c r="G48">
        <v>8.7900000000000005E-6</v>
      </c>
      <c r="H48">
        <v>2.955E-5</v>
      </c>
      <c r="I48">
        <v>1.1240000000000001E-5</v>
      </c>
      <c r="J48">
        <v>4.7700000000000001E-6</v>
      </c>
      <c r="K48">
        <v>1.8870000000000001E-5</v>
      </c>
      <c r="L48">
        <v>1.5109999999999999E-5</v>
      </c>
      <c r="M48">
        <v>6.3620000000000004E-5</v>
      </c>
      <c r="N48">
        <v>2.3216999999999999E-4</v>
      </c>
      <c r="O48">
        <v>6.8600000000000004E-6</v>
      </c>
      <c r="P48">
        <v>1.0324500000000001E-3</v>
      </c>
      <c r="Q48">
        <v>8.5822999999999997E-4</v>
      </c>
      <c r="R48">
        <v>3.2072999999999997E-4</v>
      </c>
      <c r="S48">
        <v>3.1792000000000002E-4</v>
      </c>
    </row>
    <row r="49" spans="1:19" x14ac:dyDescent="0.35">
      <c r="A49" t="s">
        <v>332</v>
      </c>
      <c r="B49">
        <v>7.6000000000000003E-7</v>
      </c>
      <c r="C49">
        <v>4.0000000000000003E-5</v>
      </c>
      <c r="D49">
        <v>1.95E-6</v>
      </c>
      <c r="E49">
        <v>1.1999999999999999E-7</v>
      </c>
      <c r="F49">
        <v>1.8700000000000001E-6</v>
      </c>
      <c r="G49">
        <v>1.6199999999999999E-6</v>
      </c>
      <c r="H49">
        <v>6.64E-6</v>
      </c>
      <c r="I49">
        <v>1.6140000000000001E-5</v>
      </c>
      <c r="J49">
        <v>1.4500000000000001E-6</v>
      </c>
      <c r="K49">
        <v>9.9000000000000001E-6</v>
      </c>
      <c r="L49">
        <v>1.39E-6</v>
      </c>
      <c r="M49">
        <v>2.0999999999999998E-6</v>
      </c>
      <c r="N49">
        <v>6.2199999999999997E-6</v>
      </c>
      <c r="O49">
        <v>1.1799999999999999E-6</v>
      </c>
      <c r="P49">
        <v>1.1314E-4</v>
      </c>
      <c r="Q49">
        <v>1.8217E-4</v>
      </c>
      <c r="R49">
        <v>5.838E-5</v>
      </c>
      <c r="S49">
        <v>5.7720000000000003E-5</v>
      </c>
    </row>
    <row r="50" spans="1:19" x14ac:dyDescent="0.35">
      <c r="A50" t="s">
        <v>333</v>
      </c>
      <c r="B50">
        <v>1.7390000000000001E-5</v>
      </c>
      <c r="C50">
        <v>2.3700000000000002E-6</v>
      </c>
      <c r="D50">
        <v>4.3399999999999998E-5</v>
      </c>
      <c r="E50">
        <v>3.7100000000000001E-6</v>
      </c>
      <c r="F50">
        <v>5.5500000000000002E-6</v>
      </c>
      <c r="G50">
        <v>4.8040000000000001E-5</v>
      </c>
      <c r="H50">
        <v>1.1929999999999999E-5</v>
      </c>
      <c r="I50">
        <v>3.417E-5</v>
      </c>
      <c r="J50">
        <v>6.9199999999999998E-6</v>
      </c>
      <c r="K50">
        <v>6.3720000000000007E-5</v>
      </c>
      <c r="L50">
        <v>6.8899999999999994E-5</v>
      </c>
      <c r="M50">
        <v>6.4969999999999996E-5</v>
      </c>
      <c r="N50">
        <v>2.4669999999999999E-5</v>
      </c>
      <c r="O50">
        <v>1.5E-5</v>
      </c>
      <c r="P50">
        <v>5.7467E-4</v>
      </c>
      <c r="Q50">
        <v>5.576E-4</v>
      </c>
      <c r="R50">
        <v>2.1143E-4</v>
      </c>
      <c r="S50">
        <v>2.0897999999999999E-4</v>
      </c>
    </row>
    <row r="51" spans="1:19" x14ac:dyDescent="0.35">
      <c r="A51" t="s">
        <v>334</v>
      </c>
      <c r="B51">
        <v>1.48E-6</v>
      </c>
      <c r="C51">
        <v>7.8659999999999996E-5</v>
      </c>
      <c r="D51">
        <v>4.2E-7</v>
      </c>
      <c r="E51">
        <v>8.9999999999999999E-8</v>
      </c>
      <c r="F51">
        <v>5.9999999999999995E-8</v>
      </c>
      <c r="G51">
        <v>2.1E-7</v>
      </c>
      <c r="H51">
        <v>6.3099999999999997E-6</v>
      </c>
      <c r="I51">
        <v>3.0599999999999999E-6</v>
      </c>
      <c r="J51">
        <v>3.7E-7</v>
      </c>
      <c r="K51">
        <v>1.4500000000000001E-6</v>
      </c>
      <c r="L51">
        <v>3.5999999999999999E-7</v>
      </c>
      <c r="M51">
        <v>1.0300000000000001E-6</v>
      </c>
      <c r="N51">
        <v>2.1E-7</v>
      </c>
      <c r="O51">
        <v>7.0000000000000005E-8</v>
      </c>
      <c r="P51">
        <v>5.3409999999999999E-5</v>
      </c>
      <c r="Q51">
        <v>8.3430000000000006E-5</v>
      </c>
      <c r="R51">
        <v>3.2870000000000002E-5</v>
      </c>
      <c r="S51">
        <v>3.2610000000000001E-5</v>
      </c>
    </row>
    <row r="52" spans="1:19" x14ac:dyDescent="0.35">
      <c r="A52" t="s">
        <v>165</v>
      </c>
      <c r="B52">
        <v>7.3081999999999997E-4</v>
      </c>
      <c r="C52">
        <v>4.5472999999999998E-4</v>
      </c>
      <c r="D52">
        <v>1.6175600000000001E-3</v>
      </c>
      <c r="E52">
        <v>5.5234000000000001E-4</v>
      </c>
      <c r="F52">
        <v>1.8211E-4</v>
      </c>
      <c r="G52">
        <v>5.7855999999999999E-4</v>
      </c>
      <c r="H52">
        <v>1.1359300000000001E-3</v>
      </c>
      <c r="I52">
        <v>1.25439E-3</v>
      </c>
      <c r="J52">
        <v>5.0065000000000005E-4</v>
      </c>
      <c r="K52">
        <v>2.0712299999999999E-3</v>
      </c>
      <c r="L52">
        <v>1.7095400000000001E-3</v>
      </c>
      <c r="M52">
        <v>1.9465299999999999E-3</v>
      </c>
      <c r="N52">
        <v>1.19827E-3</v>
      </c>
      <c r="O52">
        <v>5.8684999999999998E-4</v>
      </c>
      <c r="P52">
        <v>3.1650490000000003E-2</v>
      </c>
      <c r="Q52">
        <v>2.7440389999999999E-2</v>
      </c>
      <c r="R52">
        <v>9.4180099999999992E-3</v>
      </c>
      <c r="S52">
        <v>9.4030499999999996E-3</v>
      </c>
    </row>
    <row r="53" spans="1:19" x14ac:dyDescent="0.35">
      <c r="A53" t="s">
        <v>166</v>
      </c>
      <c r="B53">
        <v>3.9677000000000001E-4</v>
      </c>
      <c r="C53">
        <v>3.4849000000000002E-4</v>
      </c>
      <c r="D53">
        <v>3.4085000000000002E-4</v>
      </c>
      <c r="E53">
        <v>1.294E-4</v>
      </c>
      <c r="F53">
        <v>1.802E-5</v>
      </c>
      <c r="G53">
        <v>6.9590000000000003E-5</v>
      </c>
      <c r="H53">
        <v>1.5291E-4</v>
      </c>
      <c r="I53">
        <v>1.4543E-4</v>
      </c>
      <c r="J53">
        <v>5.8959999999999998E-5</v>
      </c>
      <c r="K53">
        <v>1.6328E-4</v>
      </c>
      <c r="L53">
        <v>1.2263000000000001E-4</v>
      </c>
      <c r="M53">
        <v>1.5275E-4</v>
      </c>
      <c r="N53">
        <v>2.1425E-4</v>
      </c>
      <c r="O53">
        <v>1.1035999999999999E-4</v>
      </c>
      <c r="P53">
        <v>4.7861700000000002E-3</v>
      </c>
      <c r="Q53">
        <v>4.2340800000000003E-3</v>
      </c>
      <c r="R53">
        <v>1.11586E-3</v>
      </c>
      <c r="S53">
        <v>1.1078500000000001E-3</v>
      </c>
    </row>
    <row r="54" spans="1:19" x14ac:dyDescent="0.35">
      <c r="A54" t="s">
        <v>88</v>
      </c>
      <c r="B54">
        <v>4.7280000000000001E-5</v>
      </c>
      <c r="C54">
        <v>1.3033000000000001E-4</v>
      </c>
      <c r="D54">
        <v>5.0519999999999997E-5</v>
      </c>
      <c r="E54">
        <v>7.9000000000000006E-6</v>
      </c>
      <c r="F54">
        <v>8.3599999999999996E-6</v>
      </c>
      <c r="G54">
        <v>3.4310000000000002E-5</v>
      </c>
      <c r="H54">
        <v>5.5519999999999997E-5</v>
      </c>
      <c r="I54">
        <v>3.4249999999999999E-5</v>
      </c>
      <c r="J54">
        <v>1.2989999999999999E-5</v>
      </c>
      <c r="K54">
        <v>8.2330000000000006E-5</v>
      </c>
      <c r="L54">
        <v>4.0720000000000003E-5</v>
      </c>
      <c r="M54">
        <v>9.9989999999999996E-5</v>
      </c>
      <c r="N54">
        <v>3.4069999999999997E-5</v>
      </c>
      <c r="O54">
        <v>5.4150000000000002E-5</v>
      </c>
      <c r="P54">
        <v>3.9886100000000001E-3</v>
      </c>
      <c r="Q54">
        <v>3.4255399999999999E-3</v>
      </c>
      <c r="R54">
        <v>1.06314E-3</v>
      </c>
      <c r="S54">
        <v>1.0598000000000001E-3</v>
      </c>
    </row>
    <row r="55" spans="1:19" x14ac:dyDescent="0.35">
      <c r="A55" t="s">
        <v>149</v>
      </c>
      <c r="B55">
        <v>1.5296800000000001E-3</v>
      </c>
      <c r="C55">
        <v>1.1246100000000001E-3</v>
      </c>
      <c r="D55">
        <v>8.1804000000000002E-4</v>
      </c>
      <c r="E55">
        <v>7.0116999999999998E-4</v>
      </c>
      <c r="F55">
        <v>1.3312E-4</v>
      </c>
      <c r="G55">
        <v>1.3570999999999999E-4</v>
      </c>
      <c r="H55">
        <v>6.6518999999999997E-4</v>
      </c>
      <c r="I55">
        <v>5.2517000000000004E-4</v>
      </c>
      <c r="J55">
        <v>4.9366000000000004E-4</v>
      </c>
      <c r="K55">
        <v>1.31175E-3</v>
      </c>
      <c r="L55">
        <v>1.0249300000000001E-3</v>
      </c>
      <c r="M55">
        <v>1.6991899999999999E-3</v>
      </c>
      <c r="N55">
        <v>8.7053E-4</v>
      </c>
      <c r="O55">
        <v>8.6600000000000004E-5</v>
      </c>
      <c r="P55">
        <v>7.9430500000000001E-3</v>
      </c>
      <c r="Q55">
        <v>1.283628E-2</v>
      </c>
      <c r="R55">
        <v>3.3949499999999999E-3</v>
      </c>
      <c r="S55">
        <v>3.3820899999999999E-3</v>
      </c>
    </row>
    <row r="56" spans="1:19" x14ac:dyDescent="0.35">
      <c r="A56" t="s">
        <v>167</v>
      </c>
      <c r="B56">
        <v>6.3975999999999996E-4</v>
      </c>
      <c r="C56">
        <v>1.7593E-4</v>
      </c>
      <c r="D56">
        <v>1.4713000000000001E-4</v>
      </c>
      <c r="E56">
        <v>1.6687000000000001E-4</v>
      </c>
      <c r="F56">
        <v>1.415E-5</v>
      </c>
      <c r="G56">
        <v>2.387E-5</v>
      </c>
      <c r="H56">
        <v>1.2659999999999999E-4</v>
      </c>
      <c r="I56">
        <v>9.5130000000000006E-5</v>
      </c>
      <c r="J56">
        <v>4.9530000000000002E-5</v>
      </c>
      <c r="K56">
        <v>1.4395E-4</v>
      </c>
      <c r="L56">
        <v>8.4919999999999993E-5</v>
      </c>
      <c r="M56">
        <v>1.1752E-4</v>
      </c>
      <c r="N56">
        <v>6.5770000000000002E-5</v>
      </c>
      <c r="O56">
        <v>6.4640000000000005E-5</v>
      </c>
      <c r="P56">
        <v>2.1762299999999999E-3</v>
      </c>
      <c r="Q56">
        <v>3.0794199999999998E-3</v>
      </c>
      <c r="R56">
        <v>5.2630000000000005E-4</v>
      </c>
      <c r="S56">
        <v>5.2088999999999998E-4</v>
      </c>
    </row>
    <row r="57" spans="1:19" x14ac:dyDescent="0.35">
      <c r="A57" t="s">
        <v>168</v>
      </c>
      <c r="B57">
        <v>1.6280999999999999E-4</v>
      </c>
      <c r="C57">
        <v>1.5569E-4</v>
      </c>
      <c r="D57">
        <v>7.0093E-4</v>
      </c>
      <c r="E57">
        <v>1.8518000000000001E-4</v>
      </c>
      <c r="F57">
        <v>4.6589999999999999E-5</v>
      </c>
      <c r="G57">
        <v>5.4993000000000002E-4</v>
      </c>
      <c r="H57">
        <v>7.4206999999999995E-4</v>
      </c>
      <c r="I57">
        <v>4.5261999999999999E-4</v>
      </c>
      <c r="J57">
        <v>2.5398E-4</v>
      </c>
      <c r="K57">
        <v>1.14989E-3</v>
      </c>
      <c r="L57">
        <v>1.1204800000000001E-3</v>
      </c>
      <c r="M57">
        <v>2.1659000000000001E-3</v>
      </c>
      <c r="N57">
        <v>1.0340099999999999E-3</v>
      </c>
      <c r="O57">
        <v>1.4292999999999999E-4</v>
      </c>
      <c r="P57">
        <v>2.205145E-2</v>
      </c>
      <c r="Q57">
        <v>2.7903890000000001E-2</v>
      </c>
      <c r="R57">
        <v>8.8291099999999994E-3</v>
      </c>
      <c r="S57">
        <v>8.8140000000000007E-3</v>
      </c>
    </row>
    <row r="58" spans="1:19" x14ac:dyDescent="0.35">
      <c r="A58" t="s">
        <v>169</v>
      </c>
      <c r="B58">
        <v>2.0429999999999999E-5</v>
      </c>
      <c r="C58">
        <v>6.3999999999999997E-6</v>
      </c>
      <c r="D58">
        <v>4.5540000000000001E-5</v>
      </c>
      <c r="E58">
        <v>9.0140000000000001E-5</v>
      </c>
      <c r="F58">
        <v>4.0199999999999996E-6</v>
      </c>
      <c r="G58">
        <v>4.6350000000000002E-5</v>
      </c>
      <c r="H58">
        <v>1.3093999999999999E-4</v>
      </c>
      <c r="I58">
        <v>2.0216E-4</v>
      </c>
      <c r="J58">
        <v>1.234E-5</v>
      </c>
      <c r="K58">
        <v>2.0353999999999999E-4</v>
      </c>
      <c r="L58">
        <v>2.1357E-4</v>
      </c>
      <c r="M58">
        <v>7.6944999999999997E-4</v>
      </c>
      <c r="N58">
        <v>2.7856000000000002E-4</v>
      </c>
      <c r="O58">
        <v>2.349E-5</v>
      </c>
      <c r="P58">
        <v>1.8499300000000001E-3</v>
      </c>
      <c r="Q58">
        <v>1.6270499999999999E-3</v>
      </c>
      <c r="R58">
        <v>6.1076000000000001E-4</v>
      </c>
      <c r="S58">
        <v>6.0400999999999999E-4</v>
      </c>
    </row>
    <row r="59" spans="1:19" x14ac:dyDescent="0.35">
      <c r="A59" t="s">
        <v>89</v>
      </c>
      <c r="B59">
        <v>2.084E-5</v>
      </c>
      <c r="C59">
        <v>5.7460000000000002E-5</v>
      </c>
      <c r="D59">
        <v>5.0229999999999998E-5</v>
      </c>
      <c r="E59">
        <v>1.1919999999999999E-5</v>
      </c>
      <c r="F59">
        <v>9.5999999999999991E-7</v>
      </c>
      <c r="G59">
        <v>5.5199999999999997E-6</v>
      </c>
      <c r="H59">
        <v>1.7669999999999999E-5</v>
      </c>
      <c r="I59">
        <v>3.6019999999999997E-5</v>
      </c>
      <c r="J59">
        <v>1.149E-5</v>
      </c>
      <c r="K59">
        <v>2.4830000000000001E-5</v>
      </c>
      <c r="L59">
        <v>2.4430000000000002E-5</v>
      </c>
      <c r="M59">
        <v>6.9839999999999995E-5</v>
      </c>
      <c r="N59">
        <v>4.0259999999999997E-5</v>
      </c>
      <c r="O59">
        <v>1.63E-5</v>
      </c>
      <c r="P59">
        <v>1.57956E-3</v>
      </c>
      <c r="Q59">
        <v>7.7191E-4</v>
      </c>
      <c r="R59">
        <v>2.5968999999999998E-4</v>
      </c>
      <c r="S59">
        <v>2.5734E-4</v>
      </c>
    </row>
    <row r="60" spans="1:19" x14ac:dyDescent="0.35">
      <c r="A60" t="s">
        <v>170</v>
      </c>
      <c r="B60">
        <v>1.61634E-3</v>
      </c>
      <c r="C60">
        <v>6.6403599999999997E-3</v>
      </c>
      <c r="D60">
        <v>7.9788999999999999E-4</v>
      </c>
      <c r="E60">
        <v>5.5422000000000002E-4</v>
      </c>
      <c r="F60">
        <v>8.5779999999999995E-5</v>
      </c>
      <c r="G60">
        <v>1.9714999999999999E-4</v>
      </c>
      <c r="H60">
        <v>6.1813999999999999E-4</v>
      </c>
      <c r="I60">
        <v>4.5173000000000001E-4</v>
      </c>
      <c r="J60">
        <v>3.7993E-4</v>
      </c>
      <c r="K60">
        <v>7.9783999999999996E-4</v>
      </c>
      <c r="L60">
        <v>4.8115000000000001E-4</v>
      </c>
      <c r="M60">
        <v>1.06393E-3</v>
      </c>
      <c r="N60">
        <v>2.7677000000000002E-4</v>
      </c>
      <c r="O60">
        <v>1.6007E-4</v>
      </c>
      <c r="P60">
        <v>1.316727E-2</v>
      </c>
      <c r="Q60">
        <v>1.7469930000000002E-2</v>
      </c>
      <c r="R60">
        <v>4.6733599999999997E-3</v>
      </c>
      <c r="S60">
        <v>4.6488700000000003E-3</v>
      </c>
    </row>
    <row r="61" spans="1:19" x14ac:dyDescent="0.35">
      <c r="A61" t="s">
        <v>90</v>
      </c>
      <c r="B61">
        <v>5.8095E-4</v>
      </c>
      <c r="C61">
        <v>2.2486699999999999E-3</v>
      </c>
      <c r="D61">
        <v>1.28995E-3</v>
      </c>
      <c r="E61">
        <v>2.4001E-4</v>
      </c>
      <c r="F61">
        <v>1.1396E-4</v>
      </c>
      <c r="G61">
        <v>5.7819000000000002E-4</v>
      </c>
      <c r="H61">
        <v>1.3053299999999999E-3</v>
      </c>
      <c r="I61">
        <v>2.0033199999999998E-3</v>
      </c>
      <c r="J61">
        <v>2.0081E-4</v>
      </c>
      <c r="K61">
        <v>1.42494E-3</v>
      </c>
      <c r="L61">
        <v>1.13057E-3</v>
      </c>
      <c r="M61">
        <v>3.8385400000000001E-3</v>
      </c>
      <c r="N61">
        <v>1.7653600000000001E-3</v>
      </c>
      <c r="O61">
        <v>6.3170999999999995E-4</v>
      </c>
      <c r="P61">
        <v>4.0081249999999999E-2</v>
      </c>
      <c r="Q61">
        <v>3.4349589999999999E-2</v>
      </c>
      <c r="R61">
        <v>1.260417E-2</v>
      </c>
      <c r="S61">
        <v>1.2479830000000001E-2</v>
      </c>
    </row>
    <row r="68" spans="1:20" x14ac:dyDescent="0.35">
      <c r="S68" t="s">
        <v>335</v>
      </c>
      <c r="T68" t="s">
        <v>335</v>
      </c>
    </row>
    <row r="69" spans="1:20" x14ac:dyDescent="0.35">
      <c r="A69" t="str">
        <f>A1</f>
        <v>isocode</v>
      </c>
      <c r="B69" t="str">
        <f>B1</f>
        <v>Agriculture</v>
      </c>
      <c r="C69" t="str">
        <f t="shared" ref="C69:S69" si="0">C1</f>
        <v>Mining</v>
      </c>
      <c r="D69" t="str">
        <f t="shared" si="0"/>
        <v>Food</v>
      </c>
      <c r="E69" t="str">
        <f t="shared" si="0"/>
        <v>Textiles</v>
      </c>
      <c r="F69" t="str">
        <f t="shared" si="0"/>
        <v>Wood</v>
      </c>
      <c r="G69" t="str">
        <f t="shared" si="0"/>
        <v>Paper &amp; printing</v>
      </c>
      <c r="H69" t="str">
        <f t="shared" si="0"/>
        <v>Refined products</v>
      </c>
      <c r="I69" t="str">
        <f t="shared" si="0"/>
        <v>Chemicals</v>
      </c>
      <c r="J69" t="str">
        <f t="shared" si="0"/>
        <v>Non-metallic minerals</v>
      </c>
      <c r="K69" t="str">
        <f t="shared" si="0"/>
        <v>Metals</v>
      </c>
      <c r="L69" t="str">
        <f t="shared" si="0"/>
        <v>Machines n.e.c</v>
      </c>
      <c r="M69" t="str">
        <f t="shared" si="0"/>
        <v>Computers and electronics</v>
      </c>
      <c r="N69" t="str">
        <f t="shared" si="0"/>
        <v>Transport equipment</v>
      </c>
      <c r="O69" t="str">
        <f t="shared" si="0"/>
        <v>Furniture &amp; other</v>
      </c>
      <c r="P69" t="str">
        <f t="shared" si="0"/>
        <v>Tradable services</v>
      </c>
      <c r="Q69" t="str">
        <f t="shared" si="0"/>
        <v>Nontradable services</v>
      </c>
      <c r="R69" t="str">
        <f t="shared" si="0"/>
        <v>Consumption</v>
      </c>
      <c r="S69" t="str">
        <f t="shared" si="0"/>
        <v>Real Factor Income</v>
      </c>
      <c r="T69" t="s">
        <v>336</v>
      </c>
    </row>
    <row r="70" spans="1:20" x14ac:dyDescent="0.35">
      <c r="A70" t="str">
        <f t="shared" ref="A70:A129" si="1">A2</f>
        <v>AL</v>
      </c>
      <c r="B70">
        <f>100*(LN(B2)-LN(Results_2025_01!B2))</f>
        <v>0.95087879690272104</v>
      </c>
      <c r="C70">
        <f>100*(LN(C2)-LN(Results_2025_01!C2))</f>
        <v>5.7413725230047064</v>
      </c>
      <c r="D70">
        <f>100*(LN(D2)-LN(Results_2025_01!D2))</f>
        <v>0.562928708095356</v>
      </c>
      <c r="E70">
        <f>100*(LN(E2)-LN(Results_2025_01!E2))</f>
        <v>-1.1611160927676778</v>
      </c>
      <c r="F70">
        <f>100*(LN(F2)-LN(Results_2025_01!F2))</f>
        <v>0.23724803536300243</v>
      </c>
      <c r="G70">
        <f>100*(LN(G2)-LN(Results_2025_01!G2))</f>
        <v>0.43072571975795171</v>
      </c>
      <c r="H70">
        <f>100*(LN(H2)-LN(Results_2025_01!H2))</f>
        <v>9.9872647797186076</v>
      </c>
      <c r="I70">
        <f>100*(LN(I2)-LN(Results_2025_01!I2))</f>
        <v>0.65789710980439509</v>
      </c>
      <c r="J70">
        <f>100*(LN(J2)-LN(Results_2025_01!J2))</f>
        <v>1.4598799421152719</v>
      </c>
      <c r="K70">
        <f>100*(LN(K2)-LN(Results_2025_01!K2))</f>
        <v>1.2104099362209908</v>
      </c>
      <c r="L70">
        <f>100*(LN(L2)-LN(Results_2025_01!L2))</f>
        <v>-1.2649501064073476</v>
      </c>
      <c r="M70">
        <f>100*(LN(M2)-LN(Results_2025_01!M2))</f>
        <v>1.1223462369850168</v>
      </c>
      <c r="N70">
        <f>100*(LN(N2)-LN(Results_2025_01!N2))</f>
        <v>0.80683428592056572</v>
      </c>
      <c r="O70">
        <f>100*(LN(O2)-LN(Results_2025_01!O2))</f>
        <v>1.0007231476244272</v>
      </c>
      <c r="P70">
        <f>100*(LN(P2)-LN(Results_2025_01!P2))</f>
        <v>0.28669053061118888</v>
      </c>
      <c r="Q70">
        <f>100*(LN(Q2)-LN(Results_2025_01!Q2))</f>
        <v>0.6118807992296027</v>
      </c>
      <c r="R70">
        <f>100*(LN(R2)-LN(Results_2025_01!R2))</f>
        <v>1.6376684364356464</v>
      </c>
      <c r="S70">
        <f>100*(Results_2025_01!S2/Results_2025_01!R2)*(LN(S2)-LN(Results_2025_01!S2))</f>
        <v>0.7041746827400569</v>
      </c>
      <c r="T70">
        <f t="shared" ref="T70:T128" si="2">R70-S70</f>
        <v>0.93349375369558951</v>
      </c>
    </row>
    <row r="71" spans="1:20" x14ac:dyDescent="0.35">
      <c r="A71" t="str">
        <f t="shared" si="1"/>
        <v>AK</v>
      </c>
      <c r="B71">
        <f>100*(LN(B3)-LN(Results_2025_01!B3))</f>
        <v>1.2658396871923827</v>
      </c>
      <c r="C71">
        <f>100*(LN(C3)-LN(Results_2025_01!C3))</f>
        <v>-0.45501862064032395</v>
      </c>
      <c r="D71">
        <f>100*(LN(D3)-LN(Results_2025_01!D3))</f>
        <v>0</v>
      </c>
      <c r="E71">
        <f>100*(LN(E3)-LN(Results_2025_01!E3))</f>
        <v>0</v>
      </c>
      <c r="F71">
        <f>100*(LN(F3)-LN(Results_2025_01!F3))</f>
        <v>0</v>
      </c>
      <c r="G71">
        <f>100*(LN(G3)-LN(Results_2025_01!G3))</f>
        <v>0</v>
      </c>
      <c r="H71">
        <f>100*(LN(H3)-LN(Results_2025_01!H3))</f>
        <v>-0.79051795071141129</v>
      </c>
      <c r="I71">
        <f>100*(LN(I3)-LN(Results_2025_01!I3))</f>
        <v>0</v>
      </c>
      <c r="J71">
        <f>100*(LN(J3)-LN(Results_2025_01!J3))</f>
        <v>0</v>
      </c>
      <c r="K71">
        <f>100*(LN(K3)-LN(Results_2025_01!K3))</f>
        <v>0</v>
      </c>
      <c r="L71">
        <f>100*(LN(L3)-LN(Results_2025_01!L3))</f>
        <v>0</v>
      </c>
      <c r="M71">
        <f>100*(LN(M3)-LN(Results_2025_01!M3))</f>
        <v>-5.4067221270274857</v>
      </c>
      <c r="N71">
        <f>100*(LN(N3)-LN(Results_2025_01!N3))</f>
        <v>0</v>
      </c>
      <c r="O71">
        <f>100*(LN(O3)-LN(Results_2025_01!O3))</f>
        <v>0</v>
      </c>
      <c r="P71">
        <f>100*(LN(P3)-LN(Results_2025_01!P3))</f>
        <v>2.9105020821518224E-2</v>
      </c>
      <c r="Q71">
        <f>100*(LN(Q3)-LN(Results_2025_01!Q3))</f>
        <v>-1.3815016945351033E-2</v>
      </c>
      <c r="R71">
        <f>100*(LN(R3)-LN(Results_2025_01!R3))</f>
        <v>-0.28837855224992381</v>
      </c>
      <c r="S71">
        <f>100*(Results_2025_01!S3/Results_2025_01!R3)*(LN(S3)-LN(Results_2025_01!S3))</f>
        <v>-0.79021683824346767</v>
      </c>
      <c r="T71">
        <f t="shared" si="2"/>
        <v>0.50183828599354385</v>
      </c>
    </row>
    <row r="72" spans="1:20" x14ac:dyDescent="0.35">
      <c r="A72" t="str">
        <f t="shared" si="1"/>
        <v>AZ</v>
      </c>
      <c r="B72">
        <f>100*(LN(B4)-LN(Results_2025_01!B4))</f>
        <v>0</v>
      </c>
      <c r="C72">
        <f>100*(LN(C4)-LN(Results_2025_01!C4))</f>
        <v>-1.6081599218340514</v>
      </c>
      <c r="D72">
        <f>100*(LN(D4)-LN(Results_2025_01!D4))</f>
        <v>0.35149421074436304</v>
      </c>
      <c r="E72">
        <f>100*(LN(E4)-LN(Results_2025_01!E4))</f>
        <v>-1.7391742711870606</v>
      </c>
      <c r="F72">
        <f>100*(LN(F4)-LN(Results_2025_01!F4))</f>
        <v>0</v>
      </c>
      <c r="G72">
        <f>100*(LN(G4)-LN(Results_2025_01!G4))</f>
        <v>-0.78023802841844514</v>
      </c>
      <c r="H72">
        <f>100*(LN(H4)-LN(Results_2025_01!H4))</f>
        <v>0.94340322333597015</v>
      </c>
      <c r="I72">
        <f>100*(LN(I4)-LN(Results_2025_01!I4))</f>
        <v>0</v>
      </c>
      <c r="J72">
        <f>100*(LN(J4)-LN(Results_2025_01!J4))</f>
        <v>0.66889881507972149</v>
      </c>
      <c r="K72">
        <f>100*(LN(K4)-LN(Results_2025_01!K4))</f>
        <v>0.58309203107924645</v>
      </c>
      <c r="L72">
        <f>100*(LN(L4)-LN(Results_2025_01!L4))</f>
        <v>-1.4285957247476944</v>
      </c>
      <c r="M72">
        <f>100*(LN(M4)-LN(Results_2025_01!M4))</f>
        <v>-0.30503328176223476</v>
      </c>
      <c r="N72">
        <f>100*(LN(N4)-LN(Results_2025_01!N4))</f>
        <v>2.7913468429652255E-2</v>
      </c>
      <c r="O72">
        <f>100*(LN(O4)-LN(Results_2025_01!O4))</f>
        <v>0.32206147000426455</v>
      </c>
      <c r="P72">
        <f>100*(LN(P4)-LN(Results_2025_01!P4))</f>
        <v>0.1169129278097536</v>
      </c>
      <c r="Q72">
        <f>100*(LN(Q4)-LN(Results_2025_01!Q4))</f>
        <v>0.35618915663606643</v>
      </c>
      <c r="R72">
        <f>100*(LN(R4)-LN(Results_2025_01!R4))</f>
        <v>0.92371359592409163</v>
      </c>
      <c r="S72">
        <f>100*(Results_2025_01!S4/Results_2025_01!R4)*(LN(S4)-LN(Results_2025_01!S4))</f>
        <v>9.6254720629015592E-2</v>
      </c>
      <c r="T72">
        <f t="shared" si="2"/>
        <v>0.827458875295076</v>
      </c>
    </row>
    <row r="73" spans="1:20" x14ac:dyDescent="0.35">
      <c r="A73" t="str">
        <f t="shared" si="1"/>
        <v>AR</v>
      </c>
      <c r="B73">
        <f>100*(LN(B5)-LN(Results_2025_01!B5))</f>
        <v>0.46838493124266023</v>
      </c>
      <c r="C73">
        <f>100*(LN(C5)-LN(Results_2025_01!C5))</f>
        <v>-0.26788122100249723</v>
      </c>
      <c r="D73">
        <f>100*(LN(D5)-LN(Results_2025_01!D5))</f>
        <v>-0.15818616533458396</v>
      </c>
      <c r="E73">
        <f>100*(LN(E5)-LN(Results_2025_01!E5))</f>
        <v>0</v>
      </c>
      <c r="F73">
        <f>100*(LN(F5)-LN(Results_2025_01!F5))</f>
        <v>0</v>
      </c>
      <c r="G73">
        <f>100*(LN(G5)-LN(Results_2025_01!G5))</f>
        <v>0.31031832505146184</v>
      </c>
      <c r="H73">
        <f>100*(LN(H5)-LN(Results_2025_01!H5))</f>
        <v>0.34863486794378673</v>
      </c>
      <c r="I73">
        <f>100*(LN(I5)-LN(Results_2025_01!I5))</f>
        <v>0</v>
      </c>
      <c r="J73">
        <f>100*(LN(J5)-LN(Results_2025_01!J5))</f>
        <v>0.579711768432567</v>
      </c>
      <c r="K73">
        <f>100*(LN(K5)-LN(Results_2025_01!K5))</f>
        <v>0.9780029053638728</v>
      </c>
      <c r="L73">
        <f>100*(LN(L5)-LN(Results_2025_01!L5))</f>
        <v>-0.98108705642587779</v>
      </c>
      <c r="M73">
        <f>100*(LN(M5)-LN(Results_2025_01!M5))</f>
        <v>0.27624326959099221</v>
      </c>
      <c r="N73">
        <f>100*(LN(N5)-LN(Results_2025_01!N5))</f>
        <v>2.3377688009063036</v>
      </c>
      <c r="O73">
        <f>100*(LN(O5)-LN(Results_2025_01!O5))</f>
        <v>0.5277057100842697</v>
      </c>
      <c r="P73">
        <f>100*(LN(P5)-LN(Results_2025_01!P5))</f>
        <v>0.20041316346297577</v>
      </c>
      <c r="Q73">
        <f>100*(LN(Q5)-LN(Results_2025_01!Q5))</f>
        <v>0.42601242226769642</v>
      </c>
      <c r="R73">
        <f>100*(LN(R5)-LN(Results_2025_01!R5))</f>
        <v>1.2477056502866901</v>
      </c>
      <c r="S73">
        <f>100*(Results_2025_01!S5/Results_2025_01!R5)*(LN(S5)-LN(Results_2025_01!S5))</f>
        <v>0.2438309992566618</v>
      </c>
      <c r="T73">
        <f t="shared" si="2"/>
        <v>1.0038746510300283</v>
      </c>
    </row>
    <row r="74" spans="1:20" x14ac:dyDescent="0.35">
      <c r="A74" t="str">
        <f t="shared" si="1"/>
        <v>CA</v>
      </c>
      <c r="B74">
        <f>100*(LN(B6)-LN(Results_2025_01!B6))</f>
        <v>2.0008954992183803</v>
      </c>
      <c r="C74">
        <f>100*(LN(C6)-LN(Results_2025_01!C6))</f>
        <v>2.5266532131176689</v>
      </c>
      <c r="D74">
        <f>100*(LN(D6)-LN(Results_2025_01!D6))</f>
        <v>1.4622994042689186</v>
      </c>
      <c r="E74">
        <f>100*(LN(E6)-LN(Results_2025_01!E6))</f>
        <v>-0.33151818191257121</v>
      </c>
      <c r="F74">
        <f>100*(LN(F6)-LN(Results_2025_01!F6))</f>
        <v>0.16012813669750159</v>
      </c>
      <c r="G74">
        <f>100*(LN(G6)-LN(Results_2025_01!G6))</f>
        <v>0.675558124797071</v>
      </c>
      <c r="H74">
        <f>100*(LN(H6)-LN(Results_2025_01!H6))</f>
        <v>11.479024332597909</v>
      </c>
      <c r="I74">
        <f>100*(LN(I6)-LN(Results_2025_01!I6))</f>
        <v>1.8551284300372117</v>
      </c>
      <c r="J74">
        <f>100*(LN(J6)-LN(Results_2025_01!J6))</f>
        <v>2.3051868195102188</v>
      </c>
      <c r="K74">
        <f>100*(LN(K6)-LN(Results_2025_01!K6))</f>
        <v>2.4022404729556968</v>
      </c>
      <c r="L74">
        <f>100*(LN(L6)-LN(Results_2025_01!L6))</f>
        <v>1.5681471293740756</v>
      </c>
      <c r="M74">
        <f>100*(LN(M6)-LN(Results_2025_01!M6))</f>
        <v>-0.14517773540889678</v>
      </c>
      <c r="N74">
        <f>100*(LN(N6)-LN(Results_2025_01!N6))</f>
        <v>1.2151911541621985</v>
      </c>
      <c r="O74">
        <f>100*(LN(O6)-LN(Results_2025_01!O6))</f>
        <v>1.4843509772296315</v>
      </c>
      <c r="P74">
        <f>100*(LN(P6)-LN(Results_2025_01!P6))</f>
        <v>0.14221301294341515</v>
      </c>
      <c r="Q74">
        <f>100*(LN(Q6)-LN(Results_2025_01!Q6))</f>
        <v>0.59197351220667827</v>
      </c>
      <c r="R74">
        <f>100*(LN(R6)-LN(Results_2025_01!R6))</f>
        <v>1.3363146158109629</v>
      </c>
      <c r="S74">
        <f>100*(Results_2025_01!S6/Results_2025_01!R6)*(LN(S6)-LN(Results_2025_01!S6))</f>
        <v>0.62485472337742709</v>
      </c>
      <c r="T74">
        <f t="shared" si="2"/>
        <v>0.7114598924335358</v>
      </c>
    </row>
    <row r="75" spans="1:20" x14ac:dyDescent="0.35">
      <c r="A75" t="str">
        <f t="shared" si="1"/>
        <v>CO</v>
      </c>
      <c r="B75">
        <f>100*(LN(B7)-LN(Results_2025_01!B7))</f>
        <v>0.35482000560982385</v>
      </c>
      <c r="C75">
        <f>100*(LN(C7)-LN(Results_2025_01!C7))</f>
        <v>-0.74741510714506632</v>
      </c>
      <c r="D75">
        <f>100*(LN(D7)-LN(Results_2025_01!D7))</f>
        <v>-8.4246003297749894E-2</v>
      </c>
      <c r="E75">
        <f>100*(LN(E7)-LN(Results_2025_01!E7))</f>
        <v>-0.76045993852194016</v>
      </c>
      <c r="F75">
        <f>100*(LN(F7)-LN(Results_2025_01!F7))</f>
        <v>0</v>
      </c>
      <c r="G75">
        <f>100*(LN(G7)-LN(Results_2025_01!G7))</f>
        <v>-0.71942756340277469</v>
      </c>
      <c r="H75">
        <f>100*(LN(H7)-LN(Results_2025_01!H7))</f>
        <v>0</v>
      </c>
      <c r="I75">
        <f>100*(LN(I7)-LN(Results_2025_01!I7))</f>
        <v>7.7190277858107947E-2</v>
      </c>
      <c r="J75">
        <f>100*(LN(J7)-LN(Results_2025_01!J7))</f>
        <v>0.78023802841844514</v>
      </c>
      <c r="K75">
        <f>100*(LN(K7)-LN(Results_2025_01!K7))</f>
        <v>0.72674738469782341</v>
      </c>
      <c r="L75">
        <f>100*(LN(L7)-LN(Results_2025_01!L7))</f>
        <v>-0.63331433970219564</v>
      </c>
      <c r="M75">
        <f>100*(LN(M7)-LN(Results_2025_01!M7))</f>
        <v>-9.7703964782702712E-2</v>
      </c>
      <c r="N75">
        <f>100*(LN(N7)-LN(Results_2025_01!N7))</f>
        <v>0.31948908965180323</v>
      </c>
      <c r="O75">
        <f>100*(LN(O7)-LN(Results_2025_01!O7))</f>
        <v>0.67453881395316273</v>
      </c>
      <c r="P75">
        <f>100*(LN(P7)-LN(Results_2025_01!P7))</f>
        <v>9.5836177923480648E-2</v>
      </c>
      <c r="Q75">
        <f>100*(LN(Q7)-LN(Results_2025_01!Q7))</f>
        <v>0.32148358591710391</v>
      </c>
      <c r="R75">
        <f>100*(LN(R7)-LN(Results_2025_01!R7))</f>
        <v>0.84236610668320111</v>
      </c>
      <c r="S75">
        <f>100*(Results_2025_01!S7/Results_2025_01!R7)*(LN(S7)-LN(Results_2025_01!S7))</f>
        <v>9.6750363737159548E-2</v>
      </c>
      <c r="T75">
        <f t="shared" si="2"/>
        <v>0.7456157429460416</v>
      </c>
    </row>
    <row r="76" spans="1:20" x14ac:dyDescent="0.35">
      <c r="A76" t="str">
        <f t="shared" si="1"/>
        <v>CT</v>
      </c>
      <c r="B76">
        <f>100*(LN(B8)-LN(Results_2025_01!B8))</f>
        <v>1.4388737452099676</v>
      </c>
      <c r="C76">
        <f>100*(LN(C8)-LN(Results_2025_01!C8))</f>
        <v>0</v>
      </c>
      <c r="D76">
        <f>100*(LN(D8)-LN(Results_2025_01!D8))</f>
        <v>0.44876664693873636</v>
      </c>
      <c r="E76">
        <f>100*(LN(E8)-LN(Results_2025_01!E8))</f>
        <v>-0.51151006667708998</v>
      </c>
      <c r="F76">
        <f>100*(LN(F8)-LN(Results_2025_01!F8))</f>
        <v>0</v>
      </c>
      <c r="G76">
        <f>100*(LN(G8)-LN(Results_2025_01!G8))</f>
        <v>0.91491946535882107</v>
      </c>
      <c r="H76">
        <f>100*(LN(H8)-LN(Results_2025_01!H8))</f>
        <v>1.9715863164416092</v>
      </c>
      <c r="I76">
        <f>100*(LN(I8)-LN(Results_2025_01!I8))</f>
        <v>0.25039136712745602</v>
      </c>
      <c r="J76">
        <f>100*(LN(J8)-LN(Results_2025_01!J8))</f>
        <v>0.77220460939102509</v>
      </c>
      <c r="K76">
        <f>100*(LN(K8)-LN(Results_2025_01!K8))</f>
        <v>0.82363939205158943</v>
      </c>
      <c r="L76">
        <f>100*(LN(L8)-LN(Results_2025_01!L8))</f>
        <v>-3.0206619964797454</v>
      </c>
      <c r="M76">
        <f>100*(LN(M8)-LN(Results_2025_01!M8))</f>
        <v>-0.52276910910737939</v>
      </c>
      <c r="N76">
        <f>100*(LN(N8)-LN(Results_2025_01!N8))</f>
        <v>0.11404677153272758</v>
      </c>
      <c r="O76">
        <f>100*(LN(O8)-LN(Results_2025_01!O8))</f>
        <v>0.68728792877621459</v>
      </c>
      <c r="P76">
        <f>100*(LN(P8)-LN(Results_2025_01!P8))</f>
        <v>4.022526200655463E-2</v>
      </c>
      <c r="Q76">
        <f>100*(LN(Q8)-LN(Results_2025_01!Q8))</f>
        <v>0.27364789492647645</v>
      </c>
      <c r="R76">
        <f>100*(LN(R8)-LN(Results_2025_01!R8))</f>
        <v>0.71097366732377765</v>
      </c>
      <c r="S76">
        <f>100*(Results_2025_01!S8/Results_2025_01!R8)*(LN(S8)-LN(Results_2025_01!S8))</f>
        <v>0.10894856507844389</v>
      </c>
      <c r="T76">
        <f t="shared" si="2"/>
        <v>0.60202510224533379</v>
      </c>
    </row>
    <row r="77" spans="1:20" x14ac:dyDescent="0.35">
      <c r="A77" t="str">
        <f t="shared" si="1"/>
        <v>DE</v>
      </c>
      <c r="B77">
        <f>100*(LN(B9)-LN(Results_2025_01!B9))</f>
        <v>-5.7629112836636409</v>
      </c>
      <c r="C77">
        <f>100*(LN(C9)-LN(Results_2025_01!C9))</f>
        <v>0</v>
      </c>
      <c r="D77">
        <f>100*(LN(D9)-LN(Results_2025_01!D9))</f>
        <v>-2.6929411878631626</v>
      </c>
      <c r="E77">
        <f>100*(LN(E9)-LN(Results_2025_01!E9))</f>
        <v>0</v>
      </c>
      <c r="F77">
        <f>100*(LN(F9)-LN(Results_2025_01!F9))</f>
        <v>0</v>
      </c>
      <c r="G77">
        <f>100*(LN(G9)-LN(Results_2025_01!G9))</f>
        <v>-0.56980211146377968</v>
      </c>
      <c r="H77">
        <f>100*(LN(H9)-LN(Results_2025_01!H9))</f>
        <v>-2.7467394700611436</v>
      </c>
      <c r="I77">
        <f>100*(LN(I9)-LN(Results_2025_01!I9))</f>
        <v>1.6447739209025869</v>
      </c>
      <c r="J77">
        <f>100*(LN(J9)-LN(Results_2025_01!J9))</f>
        <v>0</v>
      </c>
      <c r="K77">
        <f>100*(LN(K9)-LN(Results_2025_01!K9))</f>
        <v>0</v>
      </c>
      <c r="L77">
        <f>100*(LN(L9)-LN(Results_2025_01!L9))</f>
        <v>5.2185753170569171</v>
      </c>
      <c r="M77">
        <f>100*(LN(M9)-LN(Results_2025_01!M9))</f>
        <v>-0.64585800394123538</v>
      </c>
      <c r="N77">
        <f>100*(LN(N9)-LN(Results_2025_01!N9))</f>
        <v>1.8349138668195764</v>
      </c>
      <c r="O77">
        <f>100*(LN(O9)-LN(Results_2025_01!O9))</f>
        <v>0.74349784875167302</v>
      </c>
      <c r="P77">
        <f>100*(LN(P9)-LN(Results_2025_01!P9))</f>
        <v>4.8581685660309404E-2</v>
      </c>
      <c r="Q77">
        <f>100*(LN(Q9)-LN(Results_2025_01!Q9))</f>
        <v>0.19058212708902289</v>
      </c>
      <c r="R77">
        <f>100*(LN(R9)-LN(Results_2025_01!R9))</f>
        <v>0.62025650675838762</v>
      </c>
      <c r="S77">
        <f>100*(Results_2025_01!S9/Results_2025_01!R9)*(LN(S9)-LN(Results_2025_01!S9))</f>
        <v>0</v>
      </c>
      <c r="T77">
        <f t="shared" si="2"/>
        <v>0.62025650675838762</v>
      </c>
    </row>
    <row r="78" spans="1:20" x14ac:dyDescent="0.35">
      <c r="A78" t="str">
        <f t="shared" si="1"/>
        <v>FL</v>
      </c>
      <c r="B78">
        <f>100*(LN(B10)-LN(Results_2025_01!B10))</f>
        <v>-1.2293910905716743</v>
      </c>
      <c r="C78">
        <f>100*(LN(C10)-LN(Results_2025_01!C10))</f>
        <v>0.40458585195430885</v>
      </c>
      <c r="D78">
        <f>100*(LN(D10)-LN(Results_2025_01!D10))</f>
        <v>-1.393309430392442</v>
      </c>
      <c r="E78">
        <f>100*(LN(E10)-LN(Results_2025_01!E10))</f>
        <v>-0.27586224390798719</v>
      </c>
      <c r="F78">
        <f>100*(LN(F10)-LN(Results_2025_01!F10))</f>
        <v>-0.79681696491764598</v>
      </c>
      <c r="G78">
        <f>100*(LN(G10)-LN(Results_2025_01!G10))</f>
        <v>0.53050522296942404</v>
      </c>
      <c r="H78">
        <f>100*(LN(H10)-LN(Results_2025_01!H10))</f>
        <v>2.8573372444055778</v>
      </c>
      <c r="I78">
        <f>100*(LN(I10)-LN(Results_2025_01!I10))</f>
        <v>2.4744395206958814</v>
      </c>
      <c r="J78">
        <f>100*(LN(J10)-LN(Results_2025_01!J10))</f>
        <v>1.2203541280729979</v>
      </c>
      <c r="K78">
        <f>100*(LN(K10)-LN(Results_2025_01!K10))</f>
        <v>1.1820468600426182</v>
      </c>
      <c r="L78">
        <f>100*(LN(L10)-LN(Results_2025_01!L10))</f>
        <v>5.4173757252904409</v>
      </c>
      <c r="M78">
        <f>100*(LN(M10)-LN(Results_2025_01!M10))</f>
        <v>0.35466270366661945</v>
      </c>
      <c r="N78">
        <f>100*(LN(N10)-LN(Results_2025_01!N10))</f>
        <v>4.6017775368456526</v>
      </c>
      <c r="O78">
        <f>100*(LN(O10)-LN(Results_2025_01!O10))</f>
        <v>0.70529259618865581</v>
      </c>
      <c r="P78">
        <f>100*(LN(P10)-LN(Results_2025_01!P10))</f>
        <v>-2.6280544967161035E-2</v>
      </c>
      <c r="Q78">
        <f>100*(LN(Q10)-LN(Results_2025_01!Q10))</f>
        <v>0.35900725808559741</v>
      </c>
      <c r="R78">
        <f>100*(LN(R10)-LN(Results_2025_01!R10))</f>
        <v>1.2385136308020073</v>
      </c>
      <c r="S78">
        <f>100*(Results_2025_01!S10/Results_2025_01!R10)*(LN(S10)-LN(Results_2025_01!S10))</f>
        <v>0.23426513411621039</v>
      </c>
      <c r="T78">
        <f t="shared" si="2"/>
        <v>1.004248496685797</v>
      </c>
    </row>
    <row r="79" spans="1:20" x14ac:dyDescent="0.35">
      <c r="A79" t="str">
        <f t="shared" si="1"/>
        <v>GA</v>
      </c>
      <c r="B79">
        <f>100*(LN(B11)-LN(Results_2025_01!B11))</f>
        <v>1.0437670030901458</v>
      </c>
      <c r="C79">
        <f>100*(LN(C11)-LN(Results_2025_01!C11))</f>
        <v>1.6129381929884445</v>
      </c>
      <c r="D79">
        <f>100*(LN(D11)-LN(Results_2025_01!D11))</f>
        <v>1.2417699339138721</v>
      </c>
      <c r="E79">
        <f>100*(LN(E11)-LN(Results_2025_01!E11))</f>
        <v>-1.1919092237210549</v>
      </c>
      <c r="F79">
        <f>100*(LN(F11)-LN(Results_2025_01!F11))</f>
        <v>1.4184634991956102</v>
      </c>
      <c r="G79">
        <f>100*(LN(G11)-LN(Results_2025_01!G11))</f>
        <v>0.10376135820706622</v>
      </c>
      <c r="H79">
        <f>100*(LN(H11)-LN(Results_2025_01!H11))</f>
        <v>3.7292456962212839</v>
      </c>
      <c r="I79">
        <f>100*(LN(I11)-LN(Results_2025_01!I11))</f>
        <v>0.15791554801598551</v>
      </c>
      <c r="J79">
        <f>100*(LN(J11)-LN(Results_2025_01!J11))</f>
        <v>1.0443959161083427</v>
      </c>
      <c r="K79">
        <f>100*(LN(K11)-LN(Results_2025_01!K11))</f>
        <v>1.4117881545786304</v>
      </c>
      <c r="L79">
        <f>100*(LN(L11)-LN(Results_2025_01!L11))</f>
        <v>4.8227635369357813E-2</v>
      </c>
      <c r="M79">
        <f>100*(LN(M11)-LN(Results_2025_01!M11))</f>
        <v>-0.66040372099127609</v>
      </c>
      <c r="N79">
        <f>100*(LN(N11)-LN(Results_2025_01!N11))</f>
        <v>0.52310494175529243</v>
      </c>
      <c r="O79">
        <f>100*(LN(O11)-LN(Results_2025_01!O11))</f>
        <v>-0.18066852249489784</v>
      </c>
      <c r="P79">
        <f>100*(LN(P11)-LN(Results_2025_01!P11))</f>
        <v>8.4935067192759561E-3</v>
      </c>
      <c r="Q79">
        <f>100*(LN(Q11)-LN(Results_2025_01!Q11))</f>
        <v>0.41226220563119753</v>
      </c>
      <c r="R79">
        <f>100*(LN(R11)-LN(Results_2025_01!R11))</f>
        <v>1.1146382045588155</v>
      </c>
      <c r="S79">
        <f>100*(Results_2025_01!S11/Results_2025_01!R11)*(LN(S11)-LN(Results_2025_01!S11))</f>
        <v>0.15815351779074349</v>
      </c>
      <c r="T79">
        <f t="shared" si="2"/>
        <v>0.95648468676807197</v>
      </c>
    </row>
    <row r="80" spans="1:20" x14ac:dyDescent="0.35">
      <c r="A80" t="str">
        <f t="shared" si="1"/>
        <v>HI</v>
      </c>
      <c r="B80">
        <f>100*(LN(B12)-LN(Results_2025_01!B12))</f>
        <v>0.84388686458645168</v>
      </c>
      <c r="C80">
        <f>100*(LN(C12)-LN(Results_2025_01!C12))</f>
        <v>9.7638469563914754</v>
      </c>
      <c r="D80">
        <f>100*(LN(D12)-LN(Results_2025_01!D12))</f>
        <v>1.8519047767236785</v>
      </c>
      <c r="E80">
        <f>100*(LN(E12)-LN(Results_2025_01!E12))</f>
        <v>0</v>
      </c>
      <c r="F80">
        <f>100*(LN(F12)-LN(Results_2025_01!F12))</f>
        <v>0</v>
      </c>
      <c r="G80">
        <f>100*(LN(G12)-LN(Results_2025_01!G12))</f>
        <v>0</v>
      </c>
      <c r="H80">
        <f>100*(LN(H12)-LN(Results_2025_01!H12))</f>
        <v>11.54655375160214</v>
      </c>
      <c r="I80">
        <f>100*(LN(I12)-LN(Results_2025_01!I12))</f>
        <v>2.0202707317519497</v>
      </c>
      <c r="J80">
        <f>100*(LN(J12)-LN(Results_2025_01!J12))</f>
        <v>2.4692612590371255</v>
      </c>
      <c r="K80">
        <f>100*(LN(K12)-LN(Results_2025_01!K12))</f>
        <v>0</v>
      </c>
      <c r="L80">
        <f>100*(LN(L12)-LN(Results_2025_01!L12))</f>
        <v>0</v>
      </c>
      <c r="M80">
        <f>100*(LN(M12)-LN(Results_2025_01!M12))</f>
        <v>0</v>
      </c>
      <c r="N80">
        <f>100*(LN(N12)-LN(Results_2025_01!N12))</f>
        <v>5.4067221270274857</v>
      </c>
      <c r="O80">
        <f>100*(LN(O12)-LN(Results_2025_01!O12))</f>
        <v>3.0771658666752799</v>
      </c>
      <c r="P80">
        <f>100*(LN(P12)-LN(Results_2025_01!P12))</f>
        <v>0.3197657777633367</v>
      </c>
      <c r="Q80">
        <f>100*(LN(Q12)-LN(Results_2025_01!Q12))</f>
        <v>0.70336681413412094</v>
      </c>
      <c r="R80">
        <f>100*(LN(R12)-LN(Results_2025_01!R12))</f>
        <v>1.7793767882901435</v>
      </c>
      <c r="S80">
        <f>100*(Results_2025_01!S12/Results_2025_01!R12)*(LN(S12)-LN(Results_2025_01!S12))</f>
        <v>1.0016677368897666</v>
      </c>
      <c r="T80">
        <f t="shared" si="2"/>
        <v>0.77770905140037683</v>
      </c>
    </row>
    <row r="81" spans="1:20" x14ac:dyDescent="0.35">
      <c r="A81" t="str">
        <f t="shared" si="1"/>
        <v>ID</v>
      </c>
      <c r="B81">
        <f>100*(LN(B13)-LN(Results_2025_01!B13))</f>
        <v>0.3635045805632231</v>
      </c>
      <c r="C81">
        <f>100*(LN(C13)-LN(Results_2025_01!C13))</f>
        <v>-1.652930195121094</v>
      </c>
      <c r="D81">
        <f>100*(LN(D13)-LN(Results_2025_01!D13))</f>
        <v>-0.32206147000426455</v>
      </c>
      <c r="E81">
        <f>100*(LN(E13)-LN(Results_2025_01!E13))</f>
        <v>3.5091319811270338</v>
      </c>
      <c r="F81">
        <f>100*(LN(F13)-LN(Results_2025_01!F13))</f>
        <v>-1.6438726343160681</v>
      </c>
      <c r="G81">
        <f>100*(LN(G13)-LN(Results_2025_01!G13))</f>
        <v>0</v>
      </c>
      <c r="H81">
        <f>100*(LN(H13)-LN(Results_2025_01!H13))</f>
        <v>-1.3793322132336527</v>
      </c>
      <c r="I81">
        <f>100*(LN(I13)-LN(Results_2025_01!I13))</f>
        <v>-1.8868484304382704</v>
      </c>
      <c r="J81">
        <f>100*(LN(J13)-LN(Results_2025_01!J13))</f>
        <v>0</v>
      </c>
      <c r="K81">
        <f>100*(LN(K13)-LN(Results_2025_01!K13))</f>
        <v>-0.58536752514601886</v>
      </c>
      <c r="L81">
        <f>100*(LN(L13)-LN(Results_2025_01!L13))</f>
        <v>-1.2048338516173374</v>
      </c>
      <c r="M81">
        <f>100*(LN(M13)-LN(Results_2025_01!M13))</f>
        <v>-7.958615621035392E-2</v>
      </c>
      <c r="N81">
        <f>100*(LN(N13)-LN(Results_2025_01!N13))</f>
        <v>2.8491955794306634</v>
      </c>
      <c r="O81">
        <f>100*(LN(O13)-LN(Results_2025_01!O13))</f>
        <v>0.89686699827602467</v>
      </c>
      <c r="P81">
        <f>100*(LN(P13)-LN(Results_2025_01!P13))</f>
        <v>0.22879277843781409</v>
      </c>
      <c r="Q81">
        <f>100*(LN(Q13)-LN(Results_2025_01!Q13))</f>
        <v>0.45114473739875649</v>
      </c>
      <c r="R81">
        <f>100*(LN(R13)-LN(Results_2025_01!R13))</f>
        <v>1.3177661465038071</v>
      </c>
      <c r="S81">
        <f>100*(Results_2025_01!S13/Results_2025_01!R13)*(LN(S13)-LN(Results_2025_01!S13))</f>
        <v>0.27774729046783259</v>
      </c>
      <c r="T81">
        <f t="shared" si="2"/>
        <v>1.0400188560359744</v>
      </c>
    </row>
    <row r="82" spans="1:20" x14ac:dyDescent="0.35">
      <c r="A82" t="str">
        <f t="shared" si="1"/>
        <v>IL</v>
      </c>
      <c r="B82">
        <f>100*(LN(B14)-LN(Results_2025_01!B14))</f>
        <v>0.96000737290200533</v>
      </c>
      <c r="C82">
        <f>100*(LN(C14)-LN(Results_2025_01!C14))</f>
        <v>-1.4285957247476944</v>
      </c>
      <c r="D82">
        <f>100*(LN(D14)-LN(Results_2025_01!D14))</f>
        <v>0.34261275484208653</v>
      </c>
      <c r="E82">
        <f>100*(LN(E14)-LN(Results_2025_01!E14))</f>
        <v>-0.72202479734873037</v>
      </c>
      <c r="F82">
        <f>100*(LN(F14)-LN(Results_2025_01!F14))</f>
        <v>0</v>
      </c>
      <c r="G82">
        <f>100*(LN(G14)-LN(Results_2025_01!G14))</f>
        <v>-0.21789891889998358</v>
      </c>
      <c r="H82">
        <f>100*(LN(H14)-LN(Results_2025_01!H14))</f>
        <v>-1.9872232181400662</v>
      </c>
      <c r="I82">
        <f>100*(LN(I14)-LN(Results_2025_01!I14))</f>
        <v>0.77719657597175029</v>
      </c>
      <c r="J82">
        <f>100*(LN(J14)-LN(Results_2025_01!J14))</f>
        <v>0.27510333718900881</v>
      </c>
      <c r="K82">
        <f>100*(LN(K14)-LN(Results_2025_01!K14))</f>
        <v>0.94513192695835357</v>
      </c>
      <c r="L82">
        <f>100*(LN(L14)-LN(Results_2025_01!L14))</f>
        <v>-0.27041342678639779</v>
      </c>
      <c r="M82">
        <f>100*(LN(M14)-LN(Results_2025_01!M14))</f>
        <v>-2.8964518667429218E-2</v>
      </c>
      <c r="N82">
        <f>100*(LN(N14)-LN(Results_2025_01!N14))</f>
        <v>0.28231517036800824</v>
      </c>
      <c r="O82">
        <f>100*(LN(O14)-LN(Results_2025_01!O14))</f>
        <v>0.64243669815962079</v>
      </c>
      <c r="P82">
        <f>100*(LN(P14)-LN(Results_2025_01!P14))</f>
        <v>4.4744260979090456E-2</v>
      </c>
      <c r="Q82">
        <f>100*(LN(Q14)-LN(Results_2025_01!Q14))</f>
        <v>0.33980881279731534</v>
      </c>
      <c r="R82">
        <f>100*(LN(R14)-LN(Results_2025_01!R14))</f>
        <v>0.84778488311831879</v>
      </c>
      <c r="S82">
        <f>100*(Results_2025_01!S14/Results_2025_01!R14)*(LN(S14)-LN(Results_2025_01!S14))</f>
        <v>6.1067500977866639E-2</v>
      </c>
      <c r="T82">
        <f t="shared" si="2"/>
        <v>0.78671738214045217</v>
      </c>
    </row>
    <row r="83" spans="1:20" x14ac:dyDescent="0.35">
      <c r="A83" t="str">
        <f t="shared" si="1"/>
        <v>IN</v>
      </c>
      <c r="B83">
        <f>100*(LN(B15)-LN(Results_2025_01!B15))</f>
        <v>0.58910332372388297</v>
      </c>
      <c r="C83">
        <f>100*(LN(C15)-LN(Results_2025_01!C15))</f>
        <v>0.10368067284396432</v>
      </c>
      <c r="D83">
        <f>100*(LN(D15)-LN(Results_2025_01!D15))</f>
        <v>-0.16044929234393379</v>
      </c>
      <c r="E83">
        <f>100*(LN(E15)-LN(Results_2025_01!E15))</f>
        <v>-0.86207430439078081</v>
      </c>
      <c r="F83">
        <f>100*(LN(F15)-LN(Results_2025_01!F15))</f>
        <v>-1.1257154524635382</v>
      </c>
      <c r="G83">
        <f>100*(LN(G15)-LN(Results_2025_01!G15))</f>
        <v>-0.82645098498925762</v>
      </c>
      <c r="H83">
        <f>100*(LN(H15)-LN(Results_2025_01!H15))</f>
        <v>0.34496009677287276</v>
      </c>
      <c r="I83">
        <f>100*(LN(I15)-LN(Results_2025_01!I15))</f>
        <v>0.44086228351414292</v>
      </c>
      <c r="J83">
        <f>100*(LN(J15)-LN(Results_2025_01!J15))</f>
        <v>-0.96062218054395743</v>
      </c>
      <c r="K83">
        <f>100*(LN(K15)-LN(Results_2025_01!K15))</f>
        <v>0.47824098802138337</v>
      </c>
      <c r="L83">
        <f>100*(LN(L15)-LN(Results_2025_01!L15))</f>
        <v>-1.171888411321298</v>
      </c>
      <c r="M83">
        <f>100*(LN(M15)-LN(Results_2025_01!M15))</f>
        <v>-0.72585466649872643</v>
      </c>
      <c r="N83">
        <f>100*(LN(N15)-LN(Results_2025_01!N15))</f>
        <v>-0.87137480814476476</v>
      </c>
      <c r="O83">
        <f>100*(LN(O15)-LN(Results_2025_01!O15))</f>
        <v>0.18256508950251771</v>
      </c>
      <c r="P83">
        <f>100*(LN(P15)-LN(Results_2025_01!P15))</f>
        <v>0.13635468678856455</v>
      </c>
      <c r="Q83">
        <f>100*(LN(Q15)-LN(Results_2025_01!Q15))</f>
        <v>0.37215717973513307</v>
      </c>
      <c r="R83">
        <f>100*(LN(R15)-LN(Results_2025_01!R15))</f>
        <v>0.99854236387084683</v>
      </c>
      <c r="S83">
        <f>100*(Results_2025_01!S15/Results_2025_01!R15)*(LN(S15)-LN(Results_2025_01!S15))</f>
        <v>0.12802987603347532</v>
      </c>
      <c r="T83">
        <f t="shared" si="2"/>
        <v>0.87051248783737156</v>
      </c>
    </row>
    <row r="84" spans="1:20" x14ac:dyDescent="0.35">
      <c r="A84" t="str">
        <f t="shared" si="1"/>
        <v>IA</v>
      </c>
      <c r="B84">
        <f>100*(LN(B16)-LN(Results_2025_01!B16))</f>
        <v>0.38469805939058688</v>
      </c>
      <c r="C84">
        <f>100*(LN(C16)-LN(Results_2025_01!C16))</f>
        <v>0</v>
      </c>
      <c r="D84">
        <f>100*(LN(D16)-LN(Results_2025_01!D16))</f>
        <v>-0.37854934794818718</v>
      </c>
      <c r="E84">
        <f>100*(LN(E16)-LN(Results_2025_01!E16))</f>
        <v>0</v>
      </c>
      <c r="F84">
        <f>100*(LN(F16)-LN(Results_2025_01!F16))</f>
        <v>-0.38684767779209039</v>
      </c>
      <c r="G84">
        <f>100*(LN(G16)-LN(Results_2025_01!G16))</f>
        <v>-1.0980502483445065</v>
      </c>
      <c r="H84">
        <f>100*(LN(H16)-LN(Results_2025_01!H16))</f>
        <v>-0.51679701584426141</v>
      </c>
      <c r="I84">
        <f>100*(LN(I16)-LN(Results_2025_01!I16))</f>
        <v>-0.32088040367863613</v>
      </c>
      <c r="J84">
        <f>100*(LN(J16)-LN(Results_2025_01!J16))</f>
        <v>0.27359798188744122</v>
      </c>
      <c r="K84">
        <f>100*(LN(K16)-LN(Results_2025_01!K16))</f>
        <v>0.7588112290491722</v>
      </c>
      <c r="L84">
        <f>100*(LN(L16)-LN(Results_2025_01!L16))</f>
        <v>-0.31011957706983395</v>
      </c>
      <c r="M84">
        <f>100*(LN(M16)-LN(Results_2025_01!M16))</f>
        <v>3.6317414599373876E-2</v>
      </c>
      <c r="N84">
        <f>100*(LN(N16)-LN(Results_2025_01!N16))</f>
        <v>-0.62435166396852537</v>
      </c>
      <c r="O84">
        <f>100*(LN(O16)-LN(Results_2025_01!O16))</f>
        <v>0.22172958086468242</v>
      </c>
      <c r="P84">
        <f>100*(LN(P16)-LN(Results_2025_01!P16))</f>
        <v>0.15824381476035043</v>
      </c>
      <c r="Q84">
        <f>100*(LN(Q16)-LN(Results_2025_01!Q16))</f>
        <v>0.38838834945504885</v>
      </c>
      <c r="R84">
        <f>100*(LN(R16)-LN(Results_2025_01!R16))</f>
        <v>1.0072201503659173</v>
      </c>
      <c r="S84">
        <f>100*(Results_2025_01!S16/Results_2025_01!R16)*(LN(S16)-LN(Results_2025_01!S16))</f>
        <v>0.13757922604875714</v>
      </c>
      <c r="T84">
        <f t="shared" si="2"/>
        <v>0.86964092431716011</v>
      </c>
    </row>
    <row r="85" spans="1:20" x14ac:dyDescent="0.35">
      <c r="A85" t="str">
        <f t="shared" si="1"/>
        <v>KS</v>
      </c>
      <c r="B85">
        <f>100*(LN(B17)-LN(Results_2025_01!B17))</f>
        <v>0.51151006667708998</v>
      </c>
      <c r="C85">
        <f>100*(LN(C17)-LN(Results_2025_01!C17))</f>
        <v>-0.29629651306564142</v>
      </c>
      <c r="D85">
        <f>100*(LN(D17)-LN(Results_2025_01!D17))</f>
        <v>5.3290702033947923E-2</v>
      </c>
      <c r="E85">
        <f>100*(LN(E17)-LN(Results_2025_01!E17))</f>
        <v>0</v>
      </c>
      <c r="F85">
        <f>100*(LN(F17)-LN(Results_2025_01!F17))</f>
        <v>0</v>
      </c>
      <c r="G85">
        <f>100*(LN(G17)-LN(Results_2025_01!G17))</f>
        <v>0.25895569067344582</v>
      </c>
      <c r="H85">
        <f>100*(LN(H17)-LN(Results_2025_01!H17))</f>
        <v>-0.24687016593620825</v>
      </c>
      <c r="I85">
        <f>100*(LN(I17)-LN(Results_2025_01!I17))</f>
        <v>1.5932360381084365</v>
      </c>
      <c r="J85">
        <f>100*(LN(J17)-LN(Results_2025_01!J17))</f>
        <v>0</v>
      </c>
      <c r="K85">
        <f>100*(LN(K17)-LN(Results_2025_01!K17))</f>
        <v>1.1116840106337733</v>
      </c>
      <c r="L85">
        <f>100*(LN(L17)-LN(Results_2025_01!L17))</f>
        <v>-0.84130515342817347</v>
      </c>
      <c r="M85">
        <f>100*(LN(M17)-LN(Results_2025_01!M17))</f>
        <v>-0.29368596733103658</v>
      </c>
      <c r="N85">
        <f>100*(LN(N17)-LN(Results_2025_01!N17))</f>
        <v>0.34926214262167576</v>
      </c>
      <c r="O85">
        <f>100*(LN(O17)-LN(Results_2025_01!O17))</f>
        <v>0.34904049397681547</v>
      </c>
      <c r="P85">
        <f>100*(LN(P17)-LN(Results_2025_01!P17))</f>
        <v>0.15420698914727637</v>
      </c>
      <c r="Q85">
        <f>100*(LN(Q17)-LN(Results_2025_01!Q17))</f>
        <v>0.38900327664492806</v>
      </c>
      <c r="R85">
        <f>100*(LN(R17)-LN(Results_2025_01!R17))</f>
        <v>1.0473223889579941</v>
      </c>
      <c r="S85">
        <f>100*(Results_2025_01!S17/Results_2025_01!R17)*(LN(S17)-LN(Results_2025_01!S17))</f>
        <v>0.16609734763699077</v>
      </c>
      <c r="T85">
        <f t="shared" si="2"/>
        <v>0.88122504132100332</v>
      </c>
    </row>
    <row r="86" spans="1:20" x14ac:dyDescent="0.35">
      <c r="A86" t="str">
        <f t="shared" si="1"/>
        <v>KY</v>
      </c>
      <c r="B86">
        <f>100*(LN(B18)-LN(Results_2025_01!B18))</f>
        <v>0.57471422555686047</v>
      </c>
      <c r="C86">
        <f>100*(LN(C18)-LN(Results_2025_01!C18))</f>
        <v>-0.11935549457504635</v>
      </c>
      <c r="D86">
        <f>100*(LN(D18)-LN(Results_2025_01!D18))</f>
        <v>-2.5631167640050023E-2</v>
      </c>
      <c r="E86">
        <f>100*(LN(E18)-LN(Results_2025_01!E18))</f>
        <v>-1.2320484388039787</v>
      </c>
      <c r="F86">
        <f>100*(LN(F18)-LN(Results_2025_01!F18))</f>
        <v>0.36563112031107181</v>
      </c>
      <c r="G86">
        <f>100*(LN(G18)-LN(Results_2025_01!G18))</f>
        <v>0</v>
      </c>
      <c r="H86">
        <f>100*(LN(H18)-LN(Results_2025_01!H18))</f>
        <v>0.50233331322235841</v>
      </c>
      <c r="I86">
        <f>100*(LN(I18)-LN(Results_2025_01!I18))</f>
        <v>1.3428482559472599</v>
      </c>
      <c r="J86">
        <f>100*(LN(J18)-LN(Results_2025_01!J18))</f>
        <v>1.6260520871780315</v>
      </c>
      <c r="K86">
        <f>100*(LN(K18)-LN(Results_2025_01!K18))</f>
        <v>0.16934805063328895</v>
      </c>
      <c r="L86">
        <f>100*(LN(L18)-LN(Results_2025_01!L18))</f>
        <v>-0.43415408281379797</v>
      </c>
      <c r="M86">
        <f>100*(LN(M18)-LN(Results_2025_01!M18))</f>
        <v>-0.76470960889345463</v>
      </c>
      <c r="N86">
        <f>100*(LN(N18)-LN(Results_2025_01!N18))</f>
        <v>-0.33057881344991102</v>
      </c>
      <c r="O86">
        <f>100*(LN(O18)-LN(Results_2025_01!O18))</f>
        <v>0.64308903302894294</v>
      </c>
      <c r="P86">
        <f>100*(LN(P18)-LN(Results_2025_01!P18))</f>
        <v>0.16027825310658272</v>
      </c>
      <c r="Q86">
        <f>100*(LN(Q18)-LN(Results_2025_01!Q18))</f>
        <v>0.42233755878333668</v>
      </c>
      <c r="R86">
        <f>100*(LN(R18)-LN(Results_2025_01!R18))</f>
        <v>1.1405949045133923</v>
      </c>
      <c r="S86">
        <f>100*(Results_2025_01!S18/Results_2025_01!R18)*(LN(S18)-LN(Results_2025_01!S18))</f>
        <v>0.14617046606070158</v>
      </c>
      <c r="T86">
        <f t="shared" si="2"/>
        <v>0.99442443845269068</v>
      </c>
    </row>
    <row r="87" spans="1:20" x14ac:dyDescent="0.35">
      <c r="A87" t="str">
        <f t="shared" si="1"/>
        <v>LA</v>
      </c>
      <c r="B87">
        <f>100*(LN(B19)-LN(Results_2025_01!B19))</f>
        <v>-2.650511937999589</v>
      </c>
      <c r="C87">
        <f>100*(LN(C19)-LN(Results_2025_01!C19))</f>
        <v>-1.8274759747905378</v>
      </c>
      <c r="D87">
        <f>100*(LN(D19)-LN(Results_2025_01!D19))</f>
        <v>-2.7374777810310391</v>
      </c>
      <c r="E87">
        <f>100*(LN(E19)-LN(Results_2025_01!E19))</f>
        <v>-1.904819497069532</v>
      </c>
      <c r="F87">
        <f>100*(LN(F19)-LN(Results_2025_01!F19))</f>
        <v>-1.0118130165583494</v>
      </c>
      <c r="G87">
        <f>100*(LN(G19)-LN(Results_2025_01!G19))</f>
        <v>-8.2406267539347766E-2</v>
      </c>
      <c r="H87">
        <f>100*(LN(H19)-LN(Results_2025_01!H19))</f>
        <v>1.9452081924892894</v>
      </c>
      <c r="I87">
        <f>100*(LN(I19)-LN(Results_2025_01!I19))</f>
        <v>-0.43529072295882543</v>
      </c>
      <c r="J87">
        <f>100*(LN(J19)-LN(Results_2025_01!J19))</f>
        <v>0.29542118974319465</v>
      </c>
      <c r="K87">
        <f>100*(LN(K19)-LN(Results_2025_01!K19))</f>
        <v>1.2874513122049791</v>
      </c>
      <c r="L87">
        <f>100*(LN(L19)-LN(Results_2025_01!L19))</f>
        <v>-0.93823987719137136</v>
      </c>
      <c r="M87">
        <f>100*(LN(M19)-LN(Results_2025_01!M19))</f>
        <v>-1.1799546931154481</v>
      </c>
      <c r="N87">
        <f>100*(LN(N19)-LN(Results_2025_01!N19))</f>
        <v>-8.7221985468666219E-2</v>
      </c>
      <c r="O87">
        <f>100*(LN(O19)-LN(Results_2025_01!O19))</f>
        <v>0.4158010148662683</v>
      </c>
      <c r="P87">
        <f>100*(LN(P19)-LN(Results_2025_01!P19))</f>
        <v>9.937487095985631E-2</v>
      </c>
      <c r="Q87">
        <f>100*(LN(Q19)-LN(Results_2025_01!Q19))</f>
        <v>0.21222503811015869</v>
      </c>
      <c r="R87">
        <f>100*(LN(R19)-LN(Results_2025_01!R19))</f>
        <v>0.51451785685383555</v>
      </c>
      <c r="S87">
        <f>100*(Results_2025_01!S19/Results_2025_01!R19)*(LN(S19)-LN(Results_2025_01!S19))</f>
        <v>-0.16225412246905516</v>
      </c>
      <c r="T87">
        <f t="shared" si="2"/>
        <v>0.67677197932289068</v>
      </c>
    </row>
    <row r="88" spans="1:20" x14ac:dyDescent="0.35">
      <c r="A88" t="str">
        <f t="shared" si="1"/>
        <v>ME</v>
      </c>
      <c r="B88">
        <f>100*(LN(B20)-LN(Results_2025_01!B20))</f>
        <v>-0.87336799687545152</v>
      </c>
      <c r="C88">
        <f>100*(LN(C20)-LN(Results_2025_01!C20))</f>
        <v>0</v>
      </c>
      <c r="D88">
        <f>100*(LN(D20)-LN(Results_2025_01!D20))</f>
        <v>-1.0111309604319274</v>
      </c>
      <c r="E88">
        <f>100*(LN(E20)-LN(Results_2025_01!E20))</f>
        <v>-1.1363758650315248</v>
      </c>
      <c r="F88">
        <f>100*(LN(F20)-LN(Results_2025_01!F20))</f>
        <v>-1.1904902506318038</v>
      </c>
      <c r="G88">
        <f>100*(LN(G20)-LN(Results_2025_01!G20))</f>
        <v>-1.2077441489772411</v>
      </c>
      <c r="H88">
        <f>100*(LN(H20)-LN(Results_2025_01!H20))</f>
        <v>0</v>
      </c>
      <c r="I88">
        <f>100*(LN(I20)-LN(Results_2025_01!I20))</f>
        <v>-0.43478329361033019</v>
      </c>
      <c r="J88">
        <f>100*(LN(J20)-LN(Results_2025_01!J20))</f>
        <v>0</v>
      </c>
      <c r="K88">
        <f>100*(LN(K20)-LN(Results_2025_01!K20))</f>
        <v>1.2004946096823232</v>
      </c>
      <c r="L88">
        <f>100*(LN(L20)-LN(Results_2025_01!L20))</f>
        <v>0</v>
      </c>
      <c r="M88">
        <f>100*(LN(M20)-LN(Results_2025_01!M20))</f>
        <v>-1.0025146619378589</v>
      </c>
      <c r="N88">
        <f>100*(LN(N20)-LN(Results_2025_01!N20))</f>
        <v>0.46047663867483379</v>
      </c>
      <c r="O88">
        <f>100*(LN(O20)-LN(Results_2025_01!O20))</f>
        <v>0.88889474172457739</v>
      </c>
      <c r="P88">
        <f>100*(LN(P20)-LN(Results_2025_01!P20))</f>
        <v>0.17523368970042696</v>
      </c>
      <c r="Q88">
        <f>100*(LN(Q20)-LN(Results_2025_01!Q20))</f>
        <v>0.3152414891349764</v>
      </c>
      <c r="R88">
        <f>100*(LN(R20)-LN(Results_2025_01!R20))</f>
        <v>1.279335145991034</v>
      </c>
      <c r="S88">
        <f>100*(Results_2025_01!S20/Results_2025_01!R20)*(LN(S20)-LN(Results_2025_01!S20))</f>
        <v>0.21436175057117565</v>
      </c>
      <c r="T88">
        <f t="shared" si="2"/>
        <v>1.0649733954198584</v>
      </c>
    </row>
    <row r="89" spans="1:20" x14ac:dyDescent="0.35">
      <c r="A89" t="str">
        <f t="shared" si="1"/>
        <v>MD</v>
      </c>
      <c r="B89">
        <f>100*(LN(B21)-LN(Results_2025_01!B21))</f>
        <v>1.5209418663529206</v>
      </c>
      <c r="C89">
        <f>100*(LN(C21)-LN(Results_2025_01!C21))</f>
        <v>0</v>
      </c>
      <c r="D89">
        <f>100*(LN(D21)-LN(Results_2025_01!D21))</f>
        <v>0.60060240602126669</v>
      </c>
      <c r="E89">
        <f>100*(LN(E21)-LN(Results_2025_01!E21))</f>
        <v>-0.35273405179676587</v>
      </c>
      <c r="F89">
        <f>100*(LN(F21)-LN(Results_2025_01!F21))</f>
        <v>1.7094433359298833</v>
      </c>
      <c r="G89">
        <f>100*(LN(G21)-LN(Results_2025_01!G21))</f>
        <v>1.0582109330536937</v>
      </c>
      <c r="H89">
        <f>100*(LN(H21)-LN(Results_2025_01!H21))</f>
        <v>5.2643733485421507</v>
      </c>
      <c r="I89">
        <f>100*(LN(I21)-LN(Results_2025_01!I21))</f>
        <v>0.43442006498732866</v>
      </c>
      <c r="J89">
        <f>100*(LN(J21)-LN(Results_2025_01!J21))</f>
        <v>0.82988028146946391</v>
      </c>
      <c r="K89">
        <f>100*(LN(K21)-LN(Results_2025_01!K21))</f>
        <v>0.58479698824243087</v>
      </c>
      <c r="L89">
        <f>100*(LN(L21)-LN(Results_2025_01!L21))</f>
        <v>-4.0546094394349197</v>
      </c>
      <c r="M89">
        <f>100*(LN(M21)-LN(Results_2025_01!M21))</f>
        <v>-6.9324092897637968E-2</v>
      </c>
      <c r="N89">
        <f>100*(LN(N21)-LN(Results_2025_01!N21))</f>
        <v>5.0572573635632168</v>
      </c>
      <c r="O89">
        <f>100*(LN(O21)-LN(Results_2025_01!O21))</f>
        <v>0</v>
      </c>
      <c r="P89">
        <f>100*(LN(P21)-LN(Results_2025_01!P21))</f>
        <v>9.5936415224961991E-2</v>
      </c>
      <c r="Q89">
        <f>100*(LN(Q21)-LN(Results_2025_01!Q21))</f>
        <v>0.33671083780237865</v>
      </c>
      <c r="R89">
        <f>100*(LN(R21)-LN(Results_2025_01!R21))</f>
        <v>0.9676213707148662</v>
      </c>
      <c r="S89">
        <f>100*(Results_2025_01!S21/Results_2025_01!R21)*(LN(S21)-LN(Results_2025_01!S21))</f>
        <v>0.22830597233308178</v>
      </c>
      <c r="T89">
        <f t="shared" si="2"/>
        <v>0.73931539838178439</v>
      </c>
    </row>
    <row r="90" spans="1:20" x14ac:dyDescent="0.35">
      <c r="A90" t="str">
        <f t="shared" si="1"/>
        <v>MA</v>
      </c>
      <c r="B90">
        <f>100*(LN(B22)-LN(Results_2025_01!B22))</f>
        <v>1.4925650216675024</v>
      </c>
      <c r="C90">
        <f>100*(LN(C22)-LN(Results_2025_01!C22))</f>
        <v>2.5642430613336487</v>
      </c>
      <c r="D90">
        <f>100*(LN(D22)-LN(Results_2025_01!D22))</f>
        <v>0.85179390653031817</v>
      </c>
      <c r="E90">
        <f>100*(LN(E22)-LN(Results_2025_01!E22))</f>
        <v>-0.15372793188870304</v>
      </c>
      <c r="F90">
        <f>100*(LN(F22)-LN(Results_2025_01!F22))</f>
        <v>0</v>
      </c>
      <c r="G90">
        <f>100*(LN(G22)-LN(Results_2025_01!G22))</f>
        <v>-0.15408323541556967</v>
      </c>
      <c r="H90">
        <f>100*(LN(H22)-LN(Results_2025_01!H22))</f>
        <v>5.9600556186744313</v>
      </c>
      <c r="I90">
        <f>100*(LN(I22)-LN(Results_2025_01!I22))</f>
        <v>0.69589703243035927</v>
      </c>
      <c r="J90">
        <f>100*(LN(J22)-LN(Results_2025_01!J22))</f>
        <v>0.68493418455748412</v>
      </c>
      <c r="K90">
        <f>100*(LN(K22)-LN(Results_2025_01!K22))</f>
        <v>1.4501347453974134</v>
      </c>
      <c r="L90">
        <f>100*(LN(L22)-LN(Results_2025_01!L22))</f>
        <v>0.96931292056599005</v>
      </c>
      <c r="M90">
        <f>100*(LN(M22)-LN(Results_2025_01!M22))</f>
        <v>-0.54307711851340201</v>
      </c>
      <c r="N90">
        <f>100*(LN(N22)-LN(Results_2025_01!N22))</f>
        <v>-7.1098474377961907E-2</v>
      </c>
      <c r="O90">
        <f>100*(LN(O22)-LN(Results_2025_01!O22))</f>
        <v>-0.15673984400113028</v>
      </c>
      <c r="P90">
        <f>100*(LN(P22)-LN(Results_2025_01!P22))</f>
        <v>-1.7447716376128852E-2</v>
      </c>
      <c r="Q90">
        <f>100*(LN(Q22)-LN(Results_2025_01!Q22))</f>
        <v>0.27998685020902414</v>
      </c>
      <c r="R90">
        <f>100*(LN(R22)-LN(Results_2025_01!R22))</f>
        <v>0.82684307057379058</v>
      </c>
      <c r="S90">
        <f>100*(Results_2025_01!S22/Results_2025_01!R22)*(LN(S22)-LN(Results_2025_01!S22))</f>
        <v>0.20123981636426566</v>
      </c>
      <c r="T90">
        <f t="shared" si="2"/>
        <v>0.62560325420952489</v>
      </c>
    </row>
    <row r="91" spans="1:20" x14ac:dyDescent="0.35">
      <c r="A91" t="str">
        <f t="shared" si="1"/>
        <v>MI</v>
      </c>
      <c r="B91">
        <f>100*(LN(B23)-LN(Results_2025_01!B23))</f>
        <v>9.8473666253973136E-2</v>
      </c>
      <c r="C91">
        <f>100*(LN(C23)-LN(Results_2025_01!C23))</f>
        <v>-4.3188530043888562</v>
      </c>
      <c r="D91">
        <f>100*(LN(D23)-LN(Results_2025_01!D23))</f>
        <v>-0.71271301180715341</v>
      </c>
      <c r="E91">
        <f>100*(LN(E23)-LN(Results_2025_01!E23))</f>
        <v>-0.30721990369695362</v>
      </c>
      <c r="F91">
        <f>100*(LN(F23)-LN(Results_2025_01!F23))</f>
        <v>-0.66006840313530546</v>
      </c>
      <c r="G91">
        <f>100*(LN(G23)-LN(Results_2025_01!G23))</f>
        <v>-1.0034819829327191</v>
      </c>
      <c r="H91">
        <f>100*(LN(H23)-LN(Results_2025_01!H23))</f>
        <v>-1.9088596562523819</v>
      </c>
      <c r="I91">
        <f>100*(LN(I23)-LN(Results_2025_01!I23))</f>
        <v>0.35874477936559401</v>
      </c>
      <c r="J91">
        <f>100*(LN(J23)-LN(Results_2025_01!J23))</f>
        <v>-0.32310205814471971</v>
      </c>
      <c r="K91">
        <f>100*(LN(K23)-LN(Results_2025_01!K23))</f>
        <v>-7.0381234576721852E-2</v>
      </c>
      <c r="L91">
        <f>100*(LN(L23)-LN(Results_2025_01!L23))</f>
        <v>-1.363214879005703</v>
      </c>
      <c r="M91">
        <f>100*(LN(M23)-LN(Results_2025_01!M23))</f>
        <v>-1.4474497067949343</v>
      </c>
      <c r="N91">
        <f>100*(LN(N23)-LN(Results_2025_01!N23))</f>
        <v>-1.3835042978162626</v>
      </c>
      <c r="O91">
        <f>100*(LN(O23)-LN(Results_2025_01!O23))</f>
        <v>0.42462908814506761</v>
      </c>
      <c r="P91">
        <f>100*(LN(P23)-LN(Results_2025_01!P23))</f>
        <v>8.2911378413452752E-2</v>
      </c>
      <c r="Q91">
        <f>100*(LN(Q23)-LN(Results_2025_01!Q23))</f>
        <v>0.30045766404072083</v>
      </c>
      <c r="R91">
        <f>100*(LN(R23)-LN(Results_2025_01!R23))</f>
        <v>0.77146267460408424</v>
      </c>
      <c r="S91">
        <f>100*(Results_2025_01!S23/Results_2025_01!R23)*(LN(S23)-LN(Results_2025_01!S23))</f>
        <v>-5.9590567571082317E-2</v>
      </c>
      <c r="T91">
        <f t="shared" si="2"/>
        <v>0.83105324217516652</v>
      </c>
    </row>
    <row r="92" spans="1:20" x14ac:dyDescent="0.35">
      <c r="A92" t="str">
        <f t="shared" si="1"/>
        <v>MN</v>
      </c>
      <c r="B92">
        <f>100*(LN(B24)-LN(Results_2025_01!B24))</f>
        <v>0.20164200984602587</v>
      </c>
      <c r="C92">
        <f>100*(LN(C24)-LN(Results_2025_01!C24))</f>
        <v>-1.4745180157708759</v>
      </c>
      <c r="D92">
        <f>100*(LN(D24)-LN(Results_2025_01!D24))</f>
        <v>-0.56798164762987824</v>
      </c>
      <c r="E92">
        <f>100*(LN(E24)-LN(Results_2025_01!E24))</f>
        <v>-0.36429912785020946</v>
      </c>
      <c r="F92">
        <f>100*(LN(F24)-LN(Results_2025_01!F24))</f>
        <v>-0.50633019565466952</v>
      </c>
      <c r="G92">
        <f>100*(LN(G24)-LN(Results_2025_01!G24))</f>
        <v>-0.15201421726409592</v>
      </c>
      <c r="H92">
        <f>100*(LN(H24)-LN(Results_2025_01!H24))</f>
        <v>-0.62919096914768602</v>
      </c>
      <c r="I92">
        <f>100*(LN(I24)-LN(Results_2025_01!I24))</f>
        <v>-0.31055925581533472</v>
      </c>
      <c r="J92">
        <f>100*(LN(J24)-LN(Results_2025_01!J24))</f>
        <v>-0.24660924951938057</v>
      </c>
      <c r="K92">
        <f>100*(LN(K24)-LN(Results_2025_01!K24))</f>
        <v>0.84008894913534249</v>
      </c>
      <c r="L92">
        <f>100*(LN(L24)-LN(Results_2025_01!L24))</f>
        <v>-0.46468485103758894</v>
      </c>
      <c r="M92">
        <f>100*(LN(M24)-LN(Results_2025_01!M24))</f>
        <v>-1.1010225166794285</v>
      </c>
      <c r="N92">
        <f>100*(LN(N24)-LN(Results_2025_01!N24))</f>
        <v>-0.93985654236394822</v>
      </c>
      <c r="O92">
        <f>100*(LN(O24)-LN(Results_2025_01!O24))</f>
        <v>0.86490765773170608</v>
      </c>
      <c r="P92">
        <f>100*(LN(P24)-LN(Results_2025_01!P24))</f>
        <v>6.4921577017962306E-2</v>
      </c>
      <c r="Q92">
        <f>100*(LN(Q24)-LN(Results_2025_01!Q24))</f>
        <v>0.31631622646051127</v>
      </c>
      <c r="R92">
        <f>100*(LN(R24)-LN(Results_2025_01!R24))</f>
        <v>0.85146163804594721</v>
      </c>
      <c r="S92">
        <f>100*(Results_2025_01!S24/Results_2025_01!R24)*(LN(S24)-LN(Results_2025_01!S24))</f>
        <v>4.6324545399456955E-2</v>
      </c>
      <c r="T92">
        <f t="shared" si="2"/>
        <v>0.80513709264649025</v>
      </c>
    </row>
    <row r="93" spans="1:20" x14ac:dyDescent="0.35">
      <c r="A93" t="str">
        <f t="shared" si="1"/>
        <v>MS</v>
      </c>
      <c r="B93">
        <f>100*(LN(B25)-LN(Results_2025_01!B25))</f>
        <v>-0.12368585373963015</v>
      </c>
      <c r="C93">
        <f>100*(LN(C25)-LN(Results_2025_01!C25))</f>
        <v>5.2161224429015718</v>
      </c>
      <c r="D93">
        <f>100*(LN(D25)-LN(Results_2025_01!D25))</f>
        <v>-0.11757790890118969</v>
      </c>
      <c r="E93">
        <f>100*(LN(E25)-LN(Results_2025_01!E25))</f>
        <v>-1.8692133012152112</v>
      </c>
      <c r="F93">
        <f>100*(LN(F25)-LN(Results_2025_01!F25))</f>
        <v>-0.94488891979338518</v>
      </c>
      <c r="G93">
        <f>100*(LN(G25)-LN(Results_2025_01!G25))</f>
        <v>0</v>
      </c>
      <c r="H93">
        <f>100*(LN(H25)-LN(Results_2025_01!H25))</f>
        <v>9.6427642421145876</v>
      </c>
      <c r="I93">
        <f>100*(LN(I25)-LN(Results_2025_01!I25))</f>
        <v>0.20790028278323547</v>
      </c>
      <c r="J93">
        <f>100*(LN(J25)-LN(Results_2025_01!J25))</f>
        <v>1.5873349156290573</v>
      </c>
      <c r="K93">
        <f>100*(LN(K25)-LN(Results_2025_01!K25))</f>
        <v>1.3327607312962897</v>
      </c>
      <c r="L93">
        <f>100*(LN(L25)-LN(Results_2025_01!L25))</f>
        <v>-0.61055575624848757</v>
      </c>
      <c r="M93">
        <f>100*(LN(M25)-LN(Results_2025_01!M25))</f>
        <v>-0.73439742557575016</v>
      </c>
      <c r="N93">
        <f>100*(LN(N25)-LN(Results_2025_01!N25))</f>
        <v>-7.6952677902930589E-2</v>
      </c>
      <c r="O93">
        <f>100*(LN(O25)-LN(Results_2025_01!O25))</f>
        <v>0.14461318499989773</v>
      </c>
      <c r="P93">
        <f>100*(LN(P25)-LN(Results_2025_01!P25))</f>
        <v>0.29597608264992914</v>
      </c>
      <c r="Q93">
        <f>100*(LN(Q25)-LN(Results_2025_01!Q25))</f>
        <v>0.59034806519928651</v>
      </c>
      <c r="R93">
        <f>100*(LN(R25)-LN(Results_2025_01!R25))</f>
        <v>1.9260225184602575</v>
      </c>
      <c r="S93">
        <f>100*(Results_2025_01!S25/Results_2025_01!R25)*(LN(S25)-LN(Results_2025_01!S25))</f>
        <v>0.89257189482268251</v>
      </c>
      <c r="T93">
        <f t="shared" si="2"/>
        <v>1.0334506236375751</v>
      </c>
    </row>
    <row r="94" spans="1:20" x14ac:dyDescent="0.35">
      <c r="A94" t="str">
        <f t="shared" si="1"/>
        <v>MO</v>
      </c>
      <c r="B94">
        <f>100*(LN(B26)-LN(Results_2025_01!B26))</f>
        <v>0.99834439841828271</v>
      </c>
      <c r="C94">
        <f>100*(LN(C26)-LN(Results_2025_01!C26))</f>
        <v>0.38095284166672627</v>
      </c>
      <c r="D94">
        <f>100*(LN(D26)-LN(Results_2025_01!D26))</f>
        <v>0.62658716118040303</v>
      </c>
      <c r="E94">
        <f>100*(LN(E26)-LN(Results_2025_01!E26))</f>
        <v>1.7778246021283195</v>
      </c>
      <c r="F94">
        <f>100*(LN(F26)-LN(Results_2025_01!F26))</f>
        <v>0</v>
      </c>
      <c r="G94">
        <f>100*(LN(G26)-LN(Results_2025_01!G26))</f>
        <v>0.40273916699806733</v>
      </c>
      <c r="H94">
        <f>100*(LN(H26)-LN(Results_2025_01!H26))</f>
        <v>0.22727282510022206</v>
      </c>
      <c r="I94">
        <f>100*(LN(I26)-LN(Results_2025_01!I26))</f>
        <v>0.58597494166594544</v>
      </c>
      <c r="J94">
        <f>100*(LN(J26)-LN(Results_2025_01!J26))</f>
        <v>0.27359798188744122</v>
      </c>
      <c r="K94">
        <f>100*(LN(K26)-LN(Results_2025_01!K26))</f>
        <v>1.2482545809675116</v>
      </c>
      <c r="L94">
        <f>100*(LN(L26)-LN(Results_2025_01!L26))</f>
        <v>-0.85010429779295293</v>
      </c>
      <c r="M94">
        <f>100*(LN(M26)-LN(Results_2025_01!M26))</f>
        <v>-0.1118568349291138</v>
      </c>
      <c r="N94">
        <f>100*(LN(N26)-LN(Results_2025_01!N26))</f>
        <v>-0.73975777507193641</v>
      </c>
      <c r="O94">
        <f>100*(LN(O26)-LN(Results_2025_01!O26))</f>
        <v>0.66225407604942887</v>
      </c>
      <c r="P94">
        <f>100*(LN(P26)-LN(Results_2025_01!P26))</f>
        <v>0.11759814345539965</v>
      </c>
      <c r="Q94">
        <f>100*(LN(Q26)-LN(Results_2025_01!Q26))</f>
        <v>0.39608704750602186</v>
      </c>
      <c r="R94">
        <f>100*(LN(R26)-LN(Results_2025_01!R26))</f>
        <v>1.097226127088291</v>
      </c>
      <c r="S94">
        <f>100*(Results_2025_01!S26/Results_2025_01!R26)*(LN(S26)-LN(Results_2025_01!S26))</f>
        <v>0.20081688447559468</v>
      </c>
      <c r="T94">
        <f t="shared" si="2"/>
        <v>0.89640924261269639</v>
      </c>
    </row>
    <row r="95" spans="1:20" x14ac:dyDescent="0.35">
      <c r="A95" t="str">
        <f t="shared" si="1"/>
        <v>MT</v>
      </c>
      <c r="B95">
        <f>100*(LN(B27)-LN(Results_2025_01!B27))</f>
        <v>-0.13898542890551369</v>
      </c>
      <c r="C95">
        <f>100*(LN(C27)-LN(Results_2025_01!C27))</f>
        <v>-2.0630481963587854</v>
      </c>
      <c r="D95">
        <f>100*(LN(D27)-LN(Results_2025_01!D27))</f>
        <v>-0.75472056353831363</v>
      </c>
      <c r="E95">
        <f>100*(LN(E27)-LN(Results_2025_01!E27))</f>
        <v>0</v>
      </c>
      <c r="F95">
        <f>100*(LN(F27)-LN(Results_2025_01!F27))</f>
        <v>-1.3072081567353067</v>
      </c>
      <c r="G95">
        <f>100*(LN(G27)-LN(Results_2025_01!G27))</f>
        <v>-1.8349138668195764</v>
      </c>
      <c r="H95">
        <f>100*(LN(H27)-LN(Results_2025_01!H27))</f>
        <v>-3.2381409503040359</v>
      </c>
      <c r="I95">
        <f>100*(LN(I27)-LN(Results_2025_01!I27))</f>
        <v>0</v>
      </c>
      <c r="J95">
        <f>100*(LN(J27)-LN(Results_2025_01!J27))</f>
        <v>-1.8349138668195764</v>
      </c>
      <c r="K95">
        <f>100*(LN(K27)-LN(Results_2025_01!K27))</f>
        <v>1.7094433359298833</v>
      </c>
      <c r="L95">
        <f>100*(LN(L27)-LN(Results_2025_01!L27))</f>
        <v>-4.08219945202557</v>
      </c>
      <c r="M95">
        <f>100*(LN(M27)-LN(Results_2025_01!M27))</f>
        <v>0</v>
      </c>
      <c r="N95">
        <f>100*(LN(N27)-LN(Results_2025_01!N27))</f>
        <v>-8.7011376989629241</v>
      </c>
      <c r="O95">
        <f>100*(LN(O27)-LN(Results_2025_01!O27))</f>
        <v>0</v>
      </c>
      <c r="P95">
        <f>100*(LN(P27)-LN(Results_2025_01!P27))</f>
        <v>0.17446156206570862</v>
      </c>
      <c r="Q95">
        <f>100*(LN(Q27)-LN(Results_2025_01!Q27))</f>
        <v>0.29916432343277677</v>
      </c>
      <c r="R95">
        <f>100*(LN(R27)-LN(Results_2025_01!R27))</f>
        <v>0.74307286750414647</v>
      </c>
      <c r="S95">
        <f>100*(Results_2025_01!S27/Results_2025_01!R27)*(LN(S27)-LN(Results_2025_01!S27))</f>
        <v>-0.22975372413135106</v>
      </c>
      <c r="T95">
        <f t="shared" si="2"/>
        <v>0.97282659163549756</v>
      </c>
    </row>
    <row r="96" spans="1:20" x14ac:dyDescent="0.35">
      <c r="A96" t="str">
        <f t="shared" si="1"/>
        <v>NE</v>
      </c>
      <c r="B96">
        <f>100*(LN(B28)-LN(Results_2025_01!B28))</f>
        <v>0.22962122603509272</v>
      </c>
      <c r="C96">
        <f>100*(LN(C28)-LN(Results_2025_01!C28))</f>
        <v>-5.7708317620647875</v>
      </c>
      <c r="D96">
        <f>100*(LN(D28)-LN(Results_2025_01!D28))</f>
        <v>0.16506193568837091</v>
      </c>
      <c r="E96">
        <f>100*(LN(E28)-LN(Results_2025_01!E28))</f>
        <v>-1.7094433359298833</v>
      </c>
      <c r="F96">
        <f>100*(LN(F28)-LN(Results_2025_01!F28))</f>
        <v>0</v>
      </c>
      <c r="G96">
        <f>100*(LN(G28)-LN(Results_2025_01!G28))</f>
        <v>-1.2474174225175716</v>
      </c>
      <c r="H96">
        <f>100*(LN(H28)-LN(Results_2025_01!H28))</f>
        <v>0.90498355199191138</v>
      </c>
      <c r="I96">
        <f>100*(LN(I28)-LN(Results_2025_01!I28))</f>
        <v>-0.45813264145628807</v>
      </c>
      <c r="J96">
        <f>100*(LN(J28)-LN(Results_2025_01!J28))</f>
        <v>0.94787439545438446</v>
      </c>
      <c r="K96">
        <f>100*(LN(K28)-LN(Results_2025_01!K28))</f>
        <v>0.936044275956327</v>
      </c>
      <c r="L96">
        <f>100*(LN(L28)-LN(Results_2025_01!L28))</f>
        <v>-1.1587615172388155</v>
      </c>
      <c r="M96">
        <f>100*(LN(M28)-LN(Results_2025_01!M28))</f>
        <v>0</v>
      </c>
      <c r="N96">
        <f>100*(LN(N28)-LN(Results_2025_01!N28))</f>
        <v>-0.5581409838194773</v>
      </c>
      <c r="O96">
        <f>100*(LN(O28)-LN(Results_2025_01!O28))</f>
        <v>0.75662403833156588</v>
      </c>
      <c r="P96">
        <f>100*(LN(P28)-LN(Results_2025_01!P28))</f>
        <v>0.17903682993622994</v>
      </c>
      <c r="Q96">
        <f>100*(LN(Q28)-LN(Results_2025_01!Q28))</f>
        <v>0.40325573897952438</v>
      </c>
      <c r="R96">
        <f>100*(LN(R28)-LN(Results_2025_01!R28))</f>
        <v>1.048809663353012</v>
      </c>
      <c r="S96">
        <f>100*(Results_2025_01!S28/Results_2025_01!R28)*(LN(S28)-LN(Results_2025_01!S28))</f>
        <v>0.22302025868202294</v>
      </c>
      <c r="T96">
        <f t="shared" si="2"/>
        <v>0.82578940467098905</v>
      </c>
    </row>
    <row r="97" spans="1:20" x14ac:dyDescent="0.35">
      <c r="A97" t="str">
        <f t="shared" si="1"/>
        <v>NV</v>
      </c>
      <c r="B97">
        <f>100*(LN(B29)-LN(Results_2025_01!B29))</f>
        <v>-3.3336420267591649</v>
      </c>
      <c r="C97">
        <f>100*(LN(C29)-LN(Results_2025_01!C29))</f>
        <v>-2.7994461622254718</v>
      </c>
      <c r="D97">
        <f>100*(LN(D29)-LN(Results_2025_01!D29))</f>
        <v>-2.1053409197833162</v>
      </c>
      <c r="E97">
        <f>100*(LN(E29)-LN(Results_2025_01!E29))</f>
        <v>0</v>
      </c>
      <c r="F97">
        <f>100*(LN(F29)-LN(Results_2025_01!F29))</f>
        <v>0</v>
      </c>
      <c r="G97">
        <f>100*(LN(G29)-LN(Results_2025_01!G29))</f>
        <v>0.40568006956132052</v>
      </c>
      <c r="H97">
        <f>100*(LN(H29)-LN(Results_2025_01!H29))</f>
        <v>1.6393809775676615</v>
      </c>
      <c r="I97">
        <f>100*(LN(I29)-LN(Results_2025_01!I29))</f>
        <v>0</v>
      </c>
      <c r="J97">
        <f>100*(LN(J29)-LN(Results_2025_01!J29))</f>
        <v>0.79051795071141129</v>
      </c>
      <c r="K97">
        <f>100*(LN(K29)-LN(Results_2025_01!K29))</f>
        <v>15.159640002216079</v>
      </c>
      <c r="L97">
        <f>100*(LN(L29)-LN(Results_2025_01!L29))</f>
        <v>-1.1560822401076365</v>
      </c>
      <c r="M97">
        <f>100*(LN(M29)-LN(Results_2025_01!M29))</f>
        <v>-2.2574322038540373</v>
      </c>
      <c r="N97">
        <f>100*(LN(N29)-LN(Results_2025_01!N29))</f>
        <v>-1.2422519998557036</v>
      </c>
      <c r="O97">
        <f>100*(LN(O29)-LN(Results_2025_01!O29))</f>
        <v>0.44969159536254466</v>
      </c>
      <c r="P97">
        <f>100*(LN(P29)-LN(Results_2025_01!P29))</f>
        <v>0.14873383304720988</v>
      </c>
      <c r="Q97">
        <f>100*(LN(Q29)-LN(Results_2025_01!Q29))</f>
        <v>0.3737331233709007</v>
      </c>
      <c r="R97">
        <f>100*(LN(R29)-LN(Results_2025_01!R29))</f>
        <v>0.86896962323823601</v>
      </c>
      <c r="S97">
        <f>100*(Results_2025_01!S29/Results_2025_01!R29)*(LN(S29)-LN(Results_2025_01!S29))</f>
        <v>1.9833395209258493E-2</v>
      </c>
      <c r="T97">
        <f t="shared" si="2"/>
        <v>0.84913622802897748</v>
      </c>
    </row>
    <row r="98" spans="1:20" x14ac:dyDescent="0.35">
      <c r="A98" t="str">
        <f t="shared" si="1"/>
        <v>NH</v>
      </c>
      <c r="B98">
        <f>100*(LN(B30)-LN(Results_2025_01!B30))</f>
        <v>-1.9802627296179764</v>
      </c>
      <c r="C98">
        <f>100*(LN(C30)-LN(Results_2025_01!C30))</f>
        <v>0</v>
      </c>
      <c r="D98">
        <f>100*(LN(D30)-LN(Results_2025_01!D30))</f>
        <v>-0.85106896679079114</v>
      </c>
      <c r="E98">
        <f>100*(LN(E30)-LN(Results_2025_01!E30))</f>
        <v>1.503787736454143</v>
      </c>
      <c r="F98">
        <f>100*(LN(F30)-LN(Results_2025_01!F30))</f>
        <v>-2.1978906718775448</v>
      </c>
      <c r="G98">
        <f>100*(LN(G30)-LN(Results_2025_01!G30))</f>
        <v>-0.37523496185496441</v>
      </c>
      <c r="H98">
        <f>100*(LN(H30)-LN(Results_2025_01!H30))</f>
        <v>1.7391742711870606</v>
      </c>
      <c r="I98">
        <f>100*(LN(I30)-LN(Results_2025_01!I30))</f>
        <v>0</v>
      </c>
      <c r="J98">
        <f>100*(LN(J30)-LN(Results_2025_01!J30))</f>
        <v>1.9802627296179764</v>
      </c>
      <c r="K98">
        <f>100*(LN(K30)-LN(Results_2025_01!K30))</f>
        <v>1.7756721589259783</v>
      </c>
      <c r="L98">
        <f>100*(LN(L30)-LN(Results_2025_01!L30))</f>
        <v>0.55401803756165435</v>
      </c>
      <c r="M98">
        <f>100*(LN(M30)-LN(Results_2025_01!M30))</f>
        <v>-1.0623329368728562</v>
      </c>
      <c r="N98">
        <f>100*(LN(N30)-LN(Results_2025_01!N30))</f>
        <v>-0.74906717291582936</v>
      </c>
      <c r="O98">
        <f>100*(LN(O30)-LN(Results_2025_01!O30))</f>
        <v>0</v>
      </c>
      <c r="P98">
        <f>100*(LN(P30)-LN(Results_2025_01!P30))</f>
        <v>7.8999345780772501E-2</v>
      </c>
      <c r="Q98">
        <f>100*(LN(Q30)-LN(Results_2025_01!Q30))</f>
        <v>0.32701140978979026</v>
      </c>
      <c r="R98">
        <f>100*(LN(R30)-LN(Results_2025_01!R30))</f>
        <v>1.1827458987246686</v>
      </c>
      <c r="S98">
        <f>100*(Results_2025_01!S30/Results_2025_01!R30)*(LN(S30)-LN(Results_2025_01!S30))</f>
        <v>0.2574505192184719</v>
      </c>
      <c r="T98">
        <f t="shared" si="2"/>
        <v>0.92529537950619667</v>
      </c>
    </row>
    <row r="99" spans="1:20" x14ac:dyDescent="0.35">
      <c r="A99" t="str">
        <f t="shared" si="1"/>
        <v>NJ</v>
      </c>
      <c r="B99">
        <f>100*(LN(B31)-LN(Results_2025_01!B31))</f>
        <v>-1.3245226750020933</v>
      </c>
      <c r="C99">
        <f>100*(LN(C31)-LN(Results_2025_01!C31))</f>
        <v>0</v>
      </c>
      <c r="D99">
        <f>100*(LN(D31)-LN(Results_2025_01!D31))</f>
        <v>-2.8346841557659985</v>
      </c>
      <c r="E99">
        <f>100*(LN(E31)-LN(Results_2025_01!E31))</f>
        <v>-1.7671142562811326</v>
      </c>
      <c r="F99">
        <f>100*(LN(F31)-LN(Results_2025_01!F31))</f>
        <v>0</v>
      </c>
      <c r="G99">
        <f>100*(LN(G31)-LN(Results_2025_01!G31))</f>
        <v>0.45169461992955462</v>
      </c>
      <c r="H99">
        <f>100*(LN(H31)-LN(Results_2025_01!H31))</f>
        <v>5.4618597756222798</v>
      </c>
      <c r="I99">
        <f>100*(LN(I31)-LN(Results_2025_01!I31))</f>
        <v>4.4375416747755025E-2</v>
      </c>
      <c r="J99">
        <f>100*(LN(J31)-LN(Results_2025_01!J31))</f>
        <v>-0.48979689755466183</v>
      </c>
      <c r="K99">
        <f>100*(LN(K31)-LN(Results_2025_01!K31))</f>
        <v>-0.1225490349451519</v>
      </c>
      <c r="L99">
        <f>100*(LN(L31)-LN(Results_2025_01!L31))</f>
        <v>0.42390907057665572</v>
      </c>
      <c r="M99">
        <f>100*(LN(M31)-LN(Results_2025_01!M31))</f>
        <v>-1.1160400618120292</v>
      </c>
      <c r="N99">
        <f>100*(LN(N31)-LN(Results_2025_01!N31))</f>
        <v>1.2832440069884044</v>
      </c>
      <c r="O99">
        <f>100*(LN(O31)-LN(Results_2025_01!O31))</f>
        <v>-0.34696441251131915</v>
      </c>
      <c r="P99">
        <f>100*(LN(P31)-LN(Results_2025_01!P31))</f>
        <v>-4.3719032358779941E-3</v>
      </c>
      <c r="Q99">
        <f>100*(LN(Q31)-LN(Results_2025_01!Q31))</f>
        <v>0.35044735231419821</v>
      </c>
      <c r="R99">
        <f>100*(LN(R31)-LN(Results_2025_01!R31))</f>
        <v>0.99673098411319216</v>
      </c>
      <c r="S99">
        <f>100*(Results_2025_01!S31/Results_2025_01!R31)*(LN(S31)-LN(Results_2025_01!S31))</f>
        <v>0.21209446417311151</v>
      </c>
      <c r="T99">
        <f t="shared" si="2"/>
        <v>0.78463651994008066</v>
      </c>
    </row>
    <row r="100" spans="1:20" x14ac:dyDescent="0.35">
      <c r="A100" t="str">
        <f t="shared" si="1"/>
        <v>NM</v>
      </c>
      <c r="B100">
        <f>100*(LN(B32)-LN(Results_2025_01!B32))</f>
        <v>0.24420036555525826</v>
      </c>
      <c r="C100">
        <f>100*(LN(C32)-LN(Results_2025_01!C32))</f>
        <v>-0.61576549244097833</v>
      </c>
      <c r="D100">
        <f>100*(LN(D32)-LN(Results_2025_01!D32))</f>
        <v>0</v>
      </c>
      <c r="E100">
        <f>100*(LN(E32)-LN(Results_2025_01!E32))</f>
        <v>0</v>
      </c>
      <c r="F100">
        <f>100*(LN(F32)-LN(Results_2025_01!F32))</f>
        <v>0</v>
      </c>
      <c r="G100">
        <f>100*(LN(G32)-LN(Results_2025_01!G32))</f>
        <v>0</v>
      </c>
      <c r="H100">
        <f>100*(LN(H32)-LN(Results_2025_01!H32))</f>
        <v>0.80214333845756158</v>
      </c>
      <c r="I100">
        <f>100*(LN(I32)-LN(Results_2025_01!I32))</f>
        <v>-0.67340321813436077</v>
      </c>
      <c r="J100">
        <f>100*(LN(J32)-LN(Results_2025_01!J32))</f>
        <v>1.0695289116748441</v>
      </c>
      <c r="K100">
        <f>100*(LN(K32)-LN(Results_2025_01!K32))</f>
        <v>0</v>
      </c>
      <c r="L100">
        <f>100*(LN(L32)-LN(Results_2025_01!L32))</f>
        <v>-1.0471299867294448</v>
      </c>
      <c r="M100">
        <f>100*(LN(M32)-LN(Results_2025_01!M32))</f>
        <v>-4.8959609301135742E-2</v>
      </c>
      <c r="N100">
        <f>100*(LN(N32)-LN(Results_2025_01!N32))</f>
        <v>0</v>
      </c>
      <c r="O100">
        <f>100*(LN(O32)-LN(Results_2025_01!O32))</f>
        <v>1.3245226750020933</v>
      </c>
      <c r="P100">
        <f>100*(LN(P32)-LN(Results_2025_01!P32))</f>
        <v>0.18265995693713677</v>
      </c>
      <c r="Q100">
        <f>100*(LN(Q32)-LN(Results_2025_01!Q32))</f>
        <v>0.32534005712960834</v>
      </c>
      <c r="R100">
        <f>100*(LN(R32)-LN(Results_2025_01!R32))</f>
        <v>0.72691133466786795</v>
      </c>
      <c r="S100">
        <f>100*(Results_2025_01!S32/Results_2025_01!R32)*(LN(S32)-LN(Results_2025_01!S32))</f>
        <v>-3.7742985185463394E-2</v>
      </c>
      <c r="T100">
        <f t="shared" si="2"/>
        <v>0.76465431985333132</v>
      </c>
    </row>
    <row r="101" spans="1:20" x14ac:dyDescent="0.35">
      <c r="A101" t="str">
        <f t="shared" si="1"/>
        <v>NY</v>
      </c>
      <c r="B101">
        <f>100*(LN(B33)-LN(Results_2025_01!B33))</f>
        <v>0</v>
      </c>
      <c r="C101">
        <f>100*(LN(C33)-LN(Results_2025_01!C33))</f>
        <v>-0.52356140539462359</v>
      </c>
      <c r="D101">
        <f>100*(LN(D33)-LN(Results_2025_01!D33))</f>
        <v>-0.76213426738966916</v>
      </c>
      <c r="E101">
        <f>100*(LN(E33)-LN(Results_2025_01!E33))</f>
        <v>-0.33738223635513265</v>
      </c>
      <c r="F101">
        <f>100*(LN(F33)-LN(Results_2025_01!F33))</f>
        <v>-0.49627893421284597</v>
      </c>
      <c r="G101">
        <f>100*(LN(G33)-LN(Results_2025_01!G33))</f>
        <v>-0.23715426134813811</v>
      </c>
      <c r="H101">
        <f>100*(LN(H33)-LN(Results_2025_01!H33))</f>
        <v>0.83037250555939579</v>
      </c>
      <c r="I101">
        <f>100*(LN(I33)-LN(Results_2025_01!I33))</f>
        <v>0.38150854172798176</v>
      </c>
      <c r="J101">
        <f>100*(LN(J33)-LN(Results_2025_01!J33))</f>
        <v>0.58445519962830872</v>
      </c>
      <c r="K101">
        <f>100*(LN(K33)-LN(Results_2025_01!K33))</f>
        <v>0.34196418277829821</v>
      </c>
      <c r="L101">
        <f>100*(LN(L33)-LN(Results_2025_01!L33))</f>
        <v>-2.1684918224273986E-2</v>
      </c>
      <c r="M101">
        <f>100*(LN(M33)-LN(Results_2025_01!M33))</f>
        <v>-0.21321415290174173</v>
      </c>
      <c r="N101">
        <f>100*(LN(N33)-LN(Results_2025_01!N33))</f>
        <v>0.45604335435314169</v>
      </c>
      <c r="O101">
        <f>100*(LN(O33)-LN(Results_2025_01!O33))</f>
        <v>7.8401025877425923</v>
      </c>
      <c r="P101">
        <f>100*(LN(P33)-LN(Results_2025_01!P33))</f>
        <v>-7.5628818987993895E-2</v>
      </c>
      <c r="Q101">
        <f>100*(LN(Q33)-LN(Results_2025_01!Q33))</f>
        <v>0.21637854296105985</v>
      </c>
      <c r="R101">
        <f>100*(LN(R33)-LN(Results_2025_01!R33))</f>
        <v>0.57749000941340611</v>
      </c>
      <c r="S101">
        <f>100*(Results_2025_01!S33/Results_2025_01!R33)*(LN(S33)-LN(Results_2025_01!S33))</f>
        <v>2.9696132637403946E-2</v>
      </c>
      <c r="T101">
        <f t="shared" si="2"/>
        <v>0.54779387677600222</v>
      </c>
    </row>
    <row r="102" spans="1:20" x14ac:dyDescent="0.35">
      <c r="A102" t="str">
        <f t="shared" si="1"/>
        <v>NC</v>
      </c>
      <c r="B102">
        <f>100*(LN(B34)-LN(Results_2025_01!B34))</f>
        <v>0.68182082317775894</v>
      </c>
      <c r="C102">
        <f>100*(LN(C34)-LN(Results_2025_01!C34))</f>
        <v>0</v>
      </c>
      <c r="D102">
        <f>100*(LN(D34)-LN(Results_2025_01!D34))</f>
        <v>0.70143181998343351</v>
      </c>
      <c r="E102">
        <f>100*(LN(E34)-LN(Results_2025_01!E34))</f>
        <v>-1.4164542768650534</v>
      </c>
      <c r="F102">
        <f>100*(LN(F34)-LN(Results_2025_01!F34))</f>
        <v>-0.31446566794723907</v>
      </c>
      <c r="G102">
        <f>100*(LN(G34)-LN(Results_2025_01!G34))</f>
        <v>-0.46995722614848745</v>
      </c>
      <c r="H102">
        <f>100*(LN(H34)-LN(Results_2025_01!H34))</f>
        <v>1.1969958167656003</v>
      </c>
      <c r="I102">
        <f>100*(LN(I34)-LN(Results_2025_01!I34))</f>
        <v>-0.19334574620568645</v>
      </c>
      <c r="J102">
        <f>100*(LN(J34)-LN(Results_2025_01!J34))</f>
        <v>0.52994294664987507</v>
      </c>
      <c r="K102">
        <f>100*(LN(K34)-LN(Results_2025_01!K34))</f>
        <v>1.0599635510269323</v>
      </c>
      <c r="L102">
        <f>100*(LN(L34)-LN(Results_2025_01!L34))</f>
        <v>-1.3944449058632458</v>
      </c>
      <c r="M102">
        <f>100*(LN(M34)-LN(Results_2025_01!M34))</f>
        <v>-0.23115671153135509</v>
      </c>
      <c r="N102">
        <f>100*(LN(N34)-LN(Results_2025_01!N34))</f>
        <v>-0.15754237208813748</v>
      </c>
      <c r="O102">
        <f>100*(LN(O34)-LN(Results_2025_01!O34))</f>
        <v>0.59043666903786374</v>
      </c>
      <c r="P102">
        <f>100*(LN(P34)-LN(Results_2025_01!P34))</f>
        <v>4.4234360531802963E-2</v>
      </c>
      <c r="Q102">
        <f>100*(LN(Q34)-LN(Results_2025_01!Q34))</f>
        <v>0.34195966779471121</v>
      </c>
      <c r="R102">
        <f>100*(LN(R34)-LN(Results_2025_01!R34))</f>
        <v>0.98389856377334439</v>
      </c>
      <c r="S102">
        <f>100*(Results_2025_01!S34/Results_2025_01!R34)*(LN(S34)-LN(Results_2025_01!S34))</f>
        <v>0.1032492941164648</v>
      </c>
      <c r="T102">
        <f t="shared" si="2"/>
        <v>0.88064926965687962</v>
      </c>
    </row>
    <row r="103" spans="1:20" x14ac:dyDescent="0.35">
      <c r="A103" t="str">
        <f t="shared" si="1"/>
        <v>ND</v>
      </c>
      <c r="B103">
        <f>100*(LN(B35)-LN(Results_2025_01!B35))</f>
        <v>0.6303487778593464</v>
      </c>
      <c r="C103">
        <f>100*(LN(C35)-LN(Results_2025_01!C35))</f>
        <v>-0.98364739711449545</v>
      </c>
      <c r="D103">
        <f>100*(LN(D35)-LN(Results_2025_01!D35))</f>
        <v>-0.68259650703996755</v>
      </c>
      <c r="E103">
        <f>100*(LN(E35)-LN(Results_2025_01!E35))</f>
        <v>0</v>
      </c>
      <c r="F103">
        <f>100*(LN(F35)-LN(Results_2025_01!F35))</f>
        <v>0</v>
      </c>
      <c r="G103">
        <f>100*(LN(G35)-LN(Results_2025_01!G35))</f>
        <v>-6.0624621816433688</v>
      </c>
      <c r="H103">
        <f>100*(LN(H35)-LN(Results_2025_01!H35))</f>
        <v>-2.5190248828558026</v>
      </c>
      <c r="I103">
        <f>100*(LN(I35)-LN(Results_2025_01!I35))</f>
        <v>-5.7158413839950128</v>
      </c>
      <c r="J103">
        <f>100*(LN(J35)-LN(Results_2025_01!J35))</f>
        <v>0</v>
      </c>
      <c r="K103">
        <f>100*(LN(K35)-LN(Results_2025_01!K35))</f>
        <v>0.93897403498388599</v>
      </c>
      <c r="L103">
        <f>100*(LN(L35)-LN(Results_2025_01!L35))</f>
        <v>-1.2593183024828036</v>
      </c>
      <c r="M103">
        <f>100*(LN(M35)-LN(Results_2025_01!M35))</f>
        <v>-0.53619431413842733</v>
      </c>
      <c r="N103">
        <f>100*(LN(N35)-LN(Results_2025_01!N35))</f>
        <v>-1.360565205577835</v>
      </c>
      <c r="O103">
        <f>100*(LN(O35)-LN(Results_2025_01!O35))</f>
        <v>0</v>
      </c>
      <c r="P103">
        <f>100*(LN(P35)-LN(Results_2025_01!P35))</f>
        <v>0.16792615197189775</v>
      </c>
      <c r="Q103">
        <f>100*(LN(Q35)-LN(Results_2025_01!Q35))</f>
        <v>0.19319747734858339</v>
      </c>
      <c r="R103">
        <f>100*(LN(R35)-LN(Results_2025_01!R35))</f>
        <v>0.29062747508916686</v>
      </c>
      <c r="S103">
        <f>100*(Results_2025_01!S35/Results_2025_01!R35)*(LN(S35)-LN(Results_2025_01!S35))</f>
        <v>-0.34013736725117333</v>
      </c>
      <c r="T103">
        <f t="shared" si="2"/>
        <v>0.63076484234034025</v>
      </c>
    </row>
    <row r="104" spans="1:20" x14ac:dyDescent="0.35">
      <c r="A104" t="str">
        <f t="shared" si="1"/>
        <v>OH</v>
      </c>
      <c r="B104">
        <f>100*(LN(B36)-LN(Results_2025_01!B36))</f>
        <v>0.40112368264537679</v>
      </c>
      <c r="C104">
        <f>100*(LN(C36)-LN(Results_2025_01!C36))</f>
        <v>-0.53113137548130851</v>
      </c>
      <c r="D104">
        <f>100*(LN(D36)-LN(Results_2025_01!D36))</f>
        <v>-0.3561510994478212</v>
      </c>
      <c r="E104">
        <f>100*(LN(E36)-LN(Results_2025_01!E36))</f>
        <v>-1.2448293526567511</v>
      </c>
      <c r="F104">
        <f>100*(LN(F36)-LN(Results_2025_01!F36))</f>
        <v>-0.32000027306722245</v>
      </c>
      <c r="G104">
        <f>100*(LN(G36)-LN(Results_2025_01!G36))</f>
        <v>-0.45516692147202775</v>
      </c>
      <c r="H104">
        <f>100*(LN(H36)-LN(Results_2025_01!H36))</f>
        <v>-0.66761064498965794</v>
      </c>
      <c r="I104">
        <f>100*(LN(I36)-LN(Results_2025_01!I36))</f>
        <v>-4.4277175839546601E-2</v>
      </c>
      <c r="J104">
        <f>100*(LN(J36)-LN(Results_2025_01!J36))</f>
        <v>0</v>
      </c>
      <c r="K104">
        <f>100*(LN(K36)-LN(Results_2025_01!K36))</f>
        <v>1.0614692703244444</v>
      </c>
      <c r="L104">
        <f>100*(LN(L36)-LN(Results_2025_01!L36))</f>
        <v>-0.11121409858070308</v>
      </c>
      <c r="M104">
        <f>100*(LN(M36)-LN(Results_2025_01!M36))</f>
        <v>-9.9601601859689026E-2</v>
      </c>
      <c r="N104">
        <f>100*(LN(N36)-LN(Results_2025_01!N36))</f>
        <v>-0.47256021782260405</v>
      </c>
      <c r="O104">
        <f>100*(LN(O36)-LN(Results_2025_01!O36))</f>
        <v>0.1685867215812209</v>
      </c>
      <c r="P104">
        <f>100*(LN(P36)-LN(Results_2025_01!P36))</f>
        <v>7.3090513669260559E-2</v>
      </c>
      <c r="Q104">
        <f>100*(LN(Q36)-LN(Results_2025_01!Q36))</f>
        <v>0.34510961182734334</v>
      </c>
      <c r="R104">
        <f>100*(LN(R36)-LN(Results_2025_01!R36))</f>
        <v>0.92247120138395644</v>
      </c>
      <c r="S104">
        <f>100*(Results_2025_01!S36/Results_2025_01!R36)*(LN(S36)-LN(Results_2025_01!S36))</f>
        <v>8.5472972813623815E-2</v>
      </c>
      <c r="T104">
        <f t="shared" si="2"/>
        <v>0.83699822857033257</v>
      </c>
    </row>
    <row r="105" spans="1:20" x14ac:dyDescent="0.35">
      <c r="A105" t="str">
        <f t="shared" si="1"/>
        <v>OK</v>
      </c>
      <c r="B105">
        <f>100*(LN(B37)-LN(Results_2025_01!B37))</f>
        <v>0.357462400295816</v>
      </c>
      <c r="C105">
        <f>100*(LN(C37)-LN(Results_2025_01!C37))</f>
        <v>-0.39672096465057649</v>
      </c>
      <c r="D105">
        <f>100*(LN(D37)-LN(Results_2025_01!D37))</f>
        <v>0.27688065681328311</v>
      </c>
      <c r="E105">
        <f>100*(LN(E37)-LN(Results_2025_01!E37))</f>
        <v>0</v>
      </c>
      <c r="F105">
        <f>100*(LN(F37)-LN(Results_2025_01!F37))</f>
        <v>0</v>
      </c>
      <c r="G105">
        <f>100*(LN(G37)-LN(Results_2025_01!G37))</f>
        <v>-0.43763745997988934</v>
      </c>
      <c r="H105">
        <f>100*(LN(H37)-LN(Results_2025_01!H37))</f>
        <v>1.1367558049629523</v>
      </c>
      <c r="I105">
        <f>100*(LN(I37)-LN(Results_2025_01!I37))</f>
        <v>-0.66445427186678785</v>
      </c>
      <c r="J105">
        <f>100*(LN(J37)-LN(Results_2025_01!J37))</f>
        <v>0</v>
      </c>
      <c r="K105">
        <f>100*(LN(K37)-LN(Results_2025_01!K37))</f>
        <v>0.65775286471456695</v>
      </c>
      <c r="L105">
        <f>100*(LN(L37)-LN(Results_2025_01!L37))</f>
        <v>-1.1424739117897431</v>
      </c>
      <c r="M105">
        <f>100*(LN(M37)-LN(Results_2025_01!M37))</f>
        <v>9.1954029467800069E-2</v>
      </c>
      <c r="N105">
        <f>100*(LN(N37)-LN(Results_2025_01!N37))</f>
        <v>-0.63091691932655181</v>
      </c>
      <c r="O105">
        <f>100*(LN(O37)-LN(Results_2025_01!O37))</f>
        <v>0.36166404701880595</v>
      </c>
      <c r="P105">
        <f>100*(LN(P37)-LN(Results_2025_01!P37))</f>
        <v>0.13860851346834124</v>
      </c>
      <c r="Q105">
        <f>100*(LN(Q37)-LN(Results_2025_01!Q37))</f>
        <v>0.28431937071333735</v>
      </c>
      <c r="R105">
        <f>100*(LN(R37)-LN(Results_2025_01!R37))</f>
        <v>0.61436703095676393</v>
      </c>
      <c r="S105">
        <f>100*(Results_2025_01!S37/Results_2025_01!R37)*(LN(S37)-LN(Results_2025_01!S37))</f>
        <v>-0.2010055276568902</v>
      </c>
      <c r="T105">
        <f t="shared" si="2"/>
        <v>0.8153725586136541</v>
      </c>
    </row>
    <row r="106" spans="1:20" x14ac:dyDescent="0.35">
      <c r="A106" t="str">
        <f t="shared" si="1"/>
        <v>OR</v>
      </c>
      <c r="B106">
        <f>100*(LN(B38)-LN(Results_2025_01!B38))</f>
        <v>1.2915308676682002</v>
      </c>
      <c r="C106">
        <f>100*(LN(C38)-LN(Results_2025_01!C38))</f>
        <v>-1.1976191046715101</v>
      </c>
      <c r="D106">
        <f>100*(LN(D38)-LN(Results_2025_01!D38))</f>
        <v>0.2474228066351003</v>
      </c>
      <c r="E106">
        <f>100*(LN(E38)-LN(Results_2025_01!E38))</f>
        <v>-1.6000341346440905</v>
      </c>
      <c r="F106">
        <f>100*(LN(F38)-LN(Results_2025_01!F38))</f>
        <v>-1.1501724239010969</v>
      </c>
      <c r="G106">
        <f>100*(LN(G38)-LN(Results_2025_01!G38))</f>
        <v>0.1155401630555275</v>
      </c>
      <c r="H106">
        <f>100*(LN(H38)-LN(Results_2025_01!H38))</f>
        <v>-1.634913800153015</v>
      </c>
      <c r="I106">
        <f>100*(LN(I38)-LN(Results_2025_01!I38))</f>
        <v>2.8399474521696888</v>
      </c>
      <c r="J106">
        <f>100*(LN(J38)-LN(Results_2025_01!J38))</f>
        <v>-0.46189458562935215</v>
      </c>
      <c r="K106">
        <f>100*(LN(K38)-LN(Results_2025_01!K38))</f>
        <v>1.1474982476874729</v>
      </c>
      <c r="L106">
        <f>100*(LN(L38)-LN(Results_2025_01!L38))</f>
        <v>0</v>
      </c>
      <c r="M106">
        <f>100*(LN(M38)-LN(Results_2025_01!M38))</f>
        <v>0.29185418602901692</v>
      </c>
      <c r="N106">
        <f>100*(LN(N38)-LN(Results_2025_01!N38))</f>
        <v>1.8519047767236785</v>
      </c>
      <c r="O106">
        <f>100*(LN(O38)-LN(Results_2025_01!O38))</f>
        <v>0.71174677688645716</v>
      </c>
      <c r="P106">
        <f>100*(LN(P38)-LN(Results_2025_01!P38))</f>
        <v>0.23110453143280196</v>
      </c>
      <c r="Q106">
        <f>100*(LN(Q38)-LN(Results_2025_01!Q38))</f>
        <v>0.50740368757491439</v>
      </c>
      <c r="R106">
        <f>100*(LN(R38)-LN(Results_2025_01!R38))</f>
        <v>1.2803130396189744</v>
      </c>
      <c r="S106">
        <f>100*(Results_2025_01!S38/Results_2025_01!R38)*(LN(S38)-LN(Results_2025_01!S38))</f>
        <v>0.51791786247583171</v>
      </c>
      <c r="T106">
        <f t="shared" si="2"/>
        <v>0.76239517714314264</v>
      </c>
    </row>
    <row r="107" spans="1:20" x14ac:dyDescent="0.35">
      <c r="A107" t="str">
        <f t="shared" si="1"/>
        <v>PA</v>
      </c>
      <c r="B107">
        <f>100*(LN(B39)-LN(Results_2025_01!B39))</f>
        <v>0.1029336169114714</v>
      </c>
      <c r="C107">
        <f>100*(LN(C39)-LN(Results_2025_01!C39))</f>
        <v>6.8647098095908632</v>
      </c>
      <c r="D107">
        <f>100*(LN(D39)-LN(Results_2025_01!D39))</f>
        <v>-1.0453884700924121</v>
      </c>
      <c r="E107">
        <f>100*(LN(E39)-LN(Results_2025_01!E39))</f>
        <v>-1.8382870600532897</v>
      </c>
      <c r="F107">
        <f>100*(LN(F39)-LN(Results_2025_01!F39))</f>
        <v>-1.1904902506318038</v>
      </c>
      <c r="G107">
        <f>100*(LN(G39)-LN(Results_2025_01!G39))</f>
        <v>0.16012813669732395</v>
      </c>
      <c r="H107">
        <f>100*(LN(H39)-LN(Results_2025_01!H39))</f>
        <v>10.055314426760198</v>
      </c>
      <c r="I107">
        <f>100*(LN(I39)-LN(Results_2025_01!I39))</f>
        <v>0.43922044515074532</v>
      </c>
      <c r="J107">
        <f>100*(LN(J39)-LN(Results_2025_01!J39))</f>
        <v>0.82455803867507171</v>
      </c>
      <c r="K107">
        <f>100*(LN(K39)-LN(Results_2025_01!K39))</f>
        <v>2.1014935081289821</v>
      </c>
      <c r="L107">
        <f>100*(LN(L39)-LN(Results_2025_01!L39))</f>
        <v>-0.10961908469582227</v>
      </c>
      <c r="M107">
        <f>100*(LN(M39)-LN(Results_2025_01!M39))</f>
        <v>-0.57214086420707133</v>
      </c>
      <c r="N107">
        <f>100*(LN(N39)-LN(Results_2025_01!N39))</f>
        <v>0.49769032697533078</v>
      </c>
      <c r="O107">
        <f>100*(LN(O39)-LN(Results_2025_01!O39))</f>
        <v>0.56764580048049851</v>
      </c>
      <c r="P107">
        <f>100*(LN(P39)-LN(Results_2025_01!P39))</f>
        <v>6.705402406197436E-2</v>
      </c>
      <c r="Q107">
        <f>100*(LN(Q39)-LN(Results_2025_01!Q39))</f>
        <v>0.46781887199101035</v>
      </c>
      <c r="R107">
        <f>100*(LN(R39)-LN(Results_2025_01!R39))</f>
        <v>1.2195906544645752</v>
      </c>
      <c r="S107">
        <f>100*(Results_2025_01!S39/Results_2025_01!R39)*(LN(S39)-LN(Results_2025_01!S39))</f>
        <v>0.37347968012375171</v>
      </c>
      <c r="T107">
        <f t="shared" si="2"/>
        <v>0.8461109743408235</v>
      </c>
    </row>
    <row r="108" spans="1:20" x14ac:dyDescent="0.35">
      <c r="A108" t="str">
        <f t="shared" si="1"/>
        <v>RI</v>
      </c>
      <c r="B108">
        <f>100*(LN(B40)-LN(Results_2025_01!B40))</f>
        <v>0</v>
      </c>
      <c r="C108">
        <f>100*(LN(C40)-LN(Results_2025_01!C40))</f>
        <v>0</v>
      </c>
      <c r="D108">
        <f>100*(LN(D40)-LN(Results_2025_01!D40))</f>
        <v>0</v>
      </c>
      <c r="E108">
        <f>100*(LN(E40)-LN(Results_2025_01!E40))</f>
        <v>3.0771658666754576</v>
      </c>
      <c r="F108">
        <f>100*(LN(F40)-LN(Results_2025_01!F40))</f>
        <v>5.4067221270274857</v>
      </c>
      <c r="G108">
        <f>100*(LN(G40)-LN(Results_2025_01!G40))</f>
        <v>0</v>
      </c>
      <c r="H108">
        <f>100*(LN(H40)-LN(Results_2025_01!H40))</f>
        <v>3.2088314551499408</v>
      </c>
      <c r="I108">
        <f>100*(LN(I40)-LN(Results_2025_01!I40))</f>
        <v>-0.77821404420532758</v>
      </c>
      <c r="J108">
        <f>100*(LN(J40)-LN(Results_2025_01!J40))</f>
        <v>-3.9220713153280684</v>
      </c>
      <c r="K108">
        <f>100*(LN(K40)-LN(Results_2025_01!K40))</f>
        <v>0.90498355199173375</v>
      </c>
      <c r="L108">
        <f>100*(LN(L40)-LN(Results_2025_01!L40))</f>
        <v>0</v>
      </c>
      <c r="M108">
        <f>100*(LN(M40)-LN(Results_2025_01!M40))</f>
        <v>-0.30769255044802435</v>
      </c>
      <c r="N108">
        <f>100*(LN(N40)-LN(Results_2025_01!N40))</f>
        <v>-1.9493794681000765</v>
      </c>
      <c r="O108">
        <f>100*(LN(O40)-LN(Results_2025_01!O40))</f>
        <v>0.95694510161496993</v>
      </c>
      <c r="P108">
        <f>100*(LN(P40)-LN(Results_2025_01!P40))</f>
        <v>0.12256636616641003</v>
      </c>
      <c r="Q108">
        <f>100*(LN(Q40)-LN(Results_2025_01!Q40))</f>
        <v>0.31971475986427578</v>
      </c>
      <c r="R108">
        <f>100*(LN(R40)-LN(Results_2025_01!R40))</f>
        <v>1.2001187609689268</v>
      </c>
      <c r="S108">
        <f>100*(Results_2025_01!S40/Results_2025_01!R40)*(LN(S40)-LN(Results_2025_01!S40))</f>
        <v>0.28829694955901758</v>
      </c>
      <c r="T108">
        <f t="shared" si="2"/>
        <v>0.91182181140990926</v>
      </c>
    </row>
    <row r="109" spans="1:20" x14ac:dyDescent="0.35">
      <c r="A109" t="str">
        <f t="shared" si="1"/>
        <v>SC</v>
      </c>
      <c r="B109">
        <f>100*(LN(B41)-LN(Results_2025_01!B41))</f>
        <v>-2.5642430613336487</v>
      </c>
      <c r="C109">
        <f>100*(LN(C41)-LN(Results_2025_01!C41))</f>
        <v>0</v>
      </c>
      <c r="D109">
        <f>100*(LN(D41)-LN(Results_2025_01!D41))</f>
        <v>-1.9366802490850432</v>
      </c>
      <c r="E109">
        <f>100*(LN(E41)-LN(Results_2025_01!E41))</f>
        <v>-0.89087448891103094</v>
      </c>
      <c r="F109">
        <f>100*(LN(F41)-LN(Results_2025_01!F41))</f>
        <v>0.32310205814471971</v>
      </c>
      <c r="G109">
        <f>100*(LN(G41)-LN(Results_2025_01!G41))</f>
        <v>0.3942186445739182</v>
      </c>
      <c r="H109">
        <f>100*(LN(H41)-LN(Results_2025_01!H41))</f>
        <v>-1.5936592262812965</v>
      </c>
      <c r="I109">
        <f>100*(LN(I41)-LN(Results_2025_01!I41))</f>
        <v>0.92045357290722052</v>
      </c>
      <c r="J109">
        <f>100*(LN(J41)-LN(Results_2025_01!J41))</f>
        <v>-0.50505157860687433</v>
      </c>
      <c r="K109">
        <f>100*(LN(K41)-LN(Results_2025_01!K41))</f>
        <v>0.79681696491764598</v>
      </c>
      <c r="L109">
        <f>100*(LN(L41)-LN(Results_2025_01!L41))</f>
        <v>-2.4491020008296616</v>
      </c>
      <c r="M109">
        <f>100*(LN(M41)-LN(Results_2025_01!M41))</f>
        <v>-1.1032420803577025</v>
      </c>
      <c r="N109">
        <f>100*(LN(N41)-LN(Results_2025_01!N41))</f>
        <v>2.5668316224821908</v>
      </c>
      <c r="O109">
        <f>100*(LN(O41)-LN(Results_2025_01!O41))</f>
        <v>0.77339905997355629</v>
      </c>
      <c r="P109">
        <f>100*(LN(P41)-LN(Results_2025_01!P41))</f>
        <v>7.3147076583346404E-2</v>
      </c>
      <c r="Q109">
        <f>100*(LN(Q41)-LN(Results_2025_01!Q41))</f>
        <v>0.38022307696392588</v>
      </c>
      <c r="R109">
        <f>100*(LN(R41)-LN(Results_2025_01!R41))</f>
        <v>1.3470429555889396</v>
      </c>
      <c r="S109">
        <f>100*(Results_2025_01!S41/Results_2025_01!R41)*(LN(S41)-LN(Results_2025_01!S41))</f>
        <v>0.18175763990433141</v>
      </c>
      <c r="T109">
        <f t="shared" si="2"/>
        <v>1.1652853156846081</v>
      </c>
    </row>
    <row r="110" spans="1:20" x14ac:dyDescent="0.35">
      <c r="A110" t="str">
        <f t="shared" si="1"/>
        <v>SD</v>
      </c>
      <c r="B110">
        <f>100*(LN(B42)-LN(Results_2025_01!B42))</f>
        <v>0.41618557182783178</v>
      </c>
      <c r="C110">
        <f>100*(LN(C42)-LN(Results_2025_01!C42))</f>
        <v>0</v>
      </c>
      <c r="D110">
        <f>100*(LN(D42)-LN(Results_2025_01!D42))</f>
        <v>-1.7889564750776188</v>
      </c>
      <c r="E110">
        <f>100*(LN(E42)-LN(Results_2025_01!E42))</f>
        <v>-3.7740327982847433</v>
      </c>
      <c r="F110">
        <f>100*(LN(F42)-LN(Results_2025_01!F42))</f>
        <v>0</v>
      </c>
      <c r="G110">
        <f>100*(LN(G42)-LN(Results_2025_01!G42))</f>
        <v>-1.0256500167189486</v>
      </c>
      <c r="H110">
        <f>100*(LN(H42)-LN(Results_2025_01!H42))</f>
        <v>-1.9802627296179764</v>
      </c>
      <c r="I110">
        <f>100*(LN(I42)-LN(Results_2025_01!I42))</f>
        <v>-0.79681696491764598</v>
      </c>
      <c r="J110">
        <f>100*(LN(J42)-LN(Results_2025_01!J42))</f>
        <v>0.79051795071141129</v>
      </c>
      <c r="K110">
        <f>100*(LN(K42)-LN(Results_2025_01!K42))</f>
        <v>1.8018505502677584</v>
      </c>
      <c r="L110">
        <f>100*(LN(L42)-LN(Results_2025_01!L42))</f>
        <v>-1.4888612493750841</v>
      </c>
      <c r="M110">
        <f>100*(LN(M42)-LN(Results_2025_01!M42))</f>
        <v>0</v>
      </c>
      <c r="N110">
        <f>100*(LN(N42)-LN(Results_2025_01!N42))</f>
        <v>-0.6968669316092857</v>
      </c>
      <c r="O110">
        <f>100*(LN(O42)-LN(Results_2025_01!O42))</f>
        <v>0.92593254127972813</v>
      </c>
      <c r="P110">
        <f>100*(LN(P42)-LN(Results_2025_01!P42))</f>
        <v>0.20940327739644715</v>
      </c>
      <c r="Q110">
        <f>100*(LN(Q42)-LN(Results_2025_01!Q42))</f>
        <v>0.4086735169053668</v>
      </c>
      <c r="R110">
        <f>100*(LN(R42)-LN(Results_2025_01!R42))</f>
        <v>1.1862535309820288</v>
      </c>
      <c r="S110">
        <f>100*(Results_2025_01!S42/Results_2025_01!R42)*(LN(S42)-LN(Results_2025_01!S42))</f>
        <v>0.32762373128816774</v>
      </c>
      <c r="T110">
        <f t="shared" si="2"/>
        <v>0.858629799693861</v>
      </c>
    </row>
    <row r="111" spans="1:20" x14ac:dyDescent="0.35">
      <c r="A111" t="str">
        <f t="shared" si="1"/>
        <v>TN</v>
      </c>
      <c r="B111">
        <f>100*(LN(B43)-LN(Results_2025_01!B43))</f>
        <v>0.45351551653922684</v>
      </c>
      <c r="C111">
        <f>100*(LN(C43)-LN(Results_2025_01!C43))</f>
        <v>0.82531417567217602</v>
      </c>
      <c r="D111">
        <f>100*(LN(D43)-LN(Results_2025_01!D43))</f>
        <v>-4.9382717052992575E-2</v>
      </c>
      <c r="E111">
        <f>100*(LN(E43)-LN(Results_2025_01!E43))</f>
        <v>-2.0834086902841165</v>
      </c>
      <c r="F111">
        <f>100*(LN(F43)-LN(Results_2025_01!F43))</f>
        <v>-0.7272759329080003</v>
      </c>
      <c r="G111">
        <f>100*(LN(G43)-LN(Results_2025_01!G43))</f>
        <v>-0.41049088427396185</v>
      </c>
      <c r="H111">
        <f>100*(LN(H43)-LN(Results_2025_01!H43))</f>
        <v>2.6060106669863359</v>
      </c>
      <c r="I111">
        <f>100*(LN(I43)-LN(Results_2025_01!I43))</f>
        <v>0.32723515739760956</v>
      </c>
      <c r="J111">
        <f>100*(LN(J43)-LN(Results_2025_01!J43))</f>
        <v>0</v>
      </c>
      <c r="K111">
        <f>100*(LN(K43)-LN(Results_2025_01!K43))</f>
        <v>9.0049533325142761E-2</v>
      </c>
      <c r="L111">
        <f>100*(LN(L43)-LN(Results_2025_01!L43))</f>
        <v>-1.756864420232418</v>
      </c>
      <c r="M111">
        <f>100*(LN(M43)-LN(Results_2025_01!M43))</f>
        <v>-3.2222071104484939</v>
      </c>
      <c r="N111">
        <f>100*(LN(N43)-LN(Results_2025_01!N43))</f>
        <v>-1.8645897885186002</v>
      </c>
      <c r="O111">
        <f>100*(LN(O43)-LN(Results_2025_01!O43))</f>
        <v>-0.13192614050634432</v>
      </c>
      <c r="P111">
        <f>100*(LN(P43)-LN(Results_2025_01!P43))</f>
        <v>5.7030559135107239E-2</v>
      </c>
      <c r="Q111">
        <f>100*(LN(Q43)-LN(Results_2025_01!Q43))</f>
        <v>0.35223959933166071</v>
      </c>
      <c r="R111">
        <f>100*(LN(R43)-LN(Results_2025_01!R43))</f>
        <v>0.9181252427527653</v>
      </c>
      <c r="S111">
        <f>100*(Results_2025_01!S43/Results_2025_01!R43)*(LN(S43)-LN(Results_2025_01!S43))</f>
        <v>4.705771368766337E-3</v>
      </c>
      <c r="T111">
        <f t="shared" si="2"/>
        <v>0.91341947138399893</v>
      </c>
    </row>
    <row r="112" spans="1:20" x14ac:dyDescent="0.35">
      <c r="A112" t="str">
        <f t="shared" si="1"/>
        <v>TX</v>
      </c>
      <c r="B112">
        <f>100*(LN(B44)-LN(Results_2025_01!B44))</f>
        <v>0.33988864961962406</v>
      </c>
      <c r="C112">
        <f>100*(LN(C44)-LN(Results_2025_01!C44))</f>
        <v>1.4379176648525949</v>
      </c>
      <c r="D112">
        <f>100*(LN(D44)-LN(Results_2025_01!D44))</f>
        <v>0.78183176908446228</v>
      </c>
      <c r="E112">
        <f>100*(LN(E44)-LN(Results_2025_01!E44))</f>
        <v>-1.8964828058972927</v>
      </c>
      <c r="F112">
        <f>100*(LN(F44)-LN(Results_2025_01!F44))</f>
        <v>0</v>
      </c>
      <c r="G112">
        <f>100*(LN(G44)-LN(Results_2025_01!G44))</f>
        <v>-1.3971210596738004</v>
      </c>
      <c r="H112">
        <f>100*(LN(H44)-LN(Results_2025_01!H44))</f>
        <v>6.1380798719795848</v>
      </c>
      <c r="I112">
        <f>100*(LN(I44)-LN(Results_2025_01!I44))</f>
        <v>1.282929507932451</v>
      </c>
      <c r="J112">
        <f>100*(LN(J44)-LN(Results_2025_01!J44))</f>
        <v>0.59187689601767346</v>
      </c>
      <c r="K112">
        <f>100*(LN(K44)-LN(Results_2025_01!K44))</f>
        <v>0.27862932486826253</v>
      </c>
      <c r="L112">
        <f>100*(LN(L44)-LN(Results_2025_01!L44))</f>
        <v>0.19815327690047013</v>
      </c>
      <c r="M112">
        <f>100*(LN(M44)-LN(Results_2025_01!M44))</f>
        <v>-0.9939836060253171</v>
      </c>
      <c r="N112">
        <f>100*(LN(N44)-LN(Results_2025_01!N44))</f>
        <v>-0.6491327352284415</v>
      </c>
      <c r="O112">
        <f>100*(LN(O44)-LN(Results_2025_01!O44))</f>
        <v>-0.63781537407550104</v>
      </c>
      <c r="P112">
        <f>100*(LN(P44)-LN(Results_2025_01!P44))</f>
        <v>4.4287488852390311E-2</v>
      </c>
      <c r="Q112">
        <f>100*(LN(Q44)-LN(Results_2025_01!Q44))</f>
        <v>0.30873645512414782</v>
      </c>
      <c r="R112">
        <f>100*(LN(R44)-LN(Results_2025_01!R44))</f>
        <v>0.73510021386651303</v>
      </c>
      <c r="S112">
        <f>100*(Results_2025_01!S44/Results_2025_01!R44)*(LN(S44)-LN(Results_2025_01!S44))</f>
        <v>-7.7799345302243528E-2</v>
      </c>
      <c r="T112">
        <f t="shared" si="2"/>
        <v>0.81289955916875656</v>
      </c>
    </row>
    <row r="113" spans="1:20" x14ac:dyDescent="0.35">
      <c r="A113" t="str">
        <f t="shared" si="1"/>
        <v>UT</v>
      </c>
      <c r="B113">
        <f>100*(LN(B45)-LN(Results_2025_01!B45))</f>
        <v>0</v>
      </c>
      <c r="C113">
        <f>100*(LN(C45)-LN(Results_2025_01!C45))</f>
        <v>-0.73102884141249547</v>
      </c>
      <c r="D113">
        <f>100*(LN(D45)-LN(Results_2025_01!D45))</f>
        <v>-0.76161830453091994</v>
      </c>
      <c r="E113">
        <f>100*(LN(E45)-LN(Results_2025_01!E45))</f>
        <v>0</v>
      </c>
      <c r="F113">
        <f>100*(LN(F45)-LN(Results_2025_01!F45))</f>
        <v>0</v>
      </c>
      <c r="G113">
        <f>100*(LN(G45)-LN(Results_2025_01!G45))</f>
        <v>0.45977092486282345</v>
      </c>
      <c r="H113">
        <f>100*(LN(H45)-LN(Results_2025_01!H45))</f>
        <v>-0.15325673497788017</v>
      </c>
      <c r="I113">
        <f>100*(LN(I45)-LN(Results_2025_01!I45))</f>
        <v>-8.5070188031366456E-2</v>
      </c>
      <c r="J113">
        <f>100*(LN(J45)-LN(Results_2025_01!J45))</f>
        <v>0.84388686458645168</v>
      </c>
      <c r="K113">
        <f>100*(LN(K45)-LN(Results_2025_01!K45))</f>
        <v>3.9818482143015643</v>
      </c>
      <c r="L113">
        <f>100*(LN(L45)-LN(Results_2025_01!L45))</f>
        <v>-1.1331566009550542</v>
      </c>
      <c r="M113">
        <f>100*(LN(M45)-LN(Results_2025_01!M45))</f>
        <v>-9.5057041378332485E-2</v>
      </c>
      <c r="N113">
        <f>100*(LN(N45)-LN(Results_2025_01!N45))</f>
        <v>-0.84602873493899722</v>
      </c>
      <c r="O113">
        <f>100*(LN(O45)-LN(Results_2025_01!O45))</f>
        <v>0.59425727868021028</v>
      </c>
      <c r="P113">
        <f>100*(LN(P45)-LN(Results_2025_01!P45))</f>
        <v>0.16297753520149172</v>
      </c>
      <c r="Q113">
        <f>100*(LN(Q45)-LN(Results_2025_01!Q45))</f>
        <v>0.40554786365074591</v>
      </c>
      <c r="R113">
        <f>100*(LN(R45)-LN(Results_2025_01!R45))</f>
        <v>1.1362044708858932</v>
      </c>
      <c r="S113">
        <f>100*(Results_2025_01!S45/Results_2025_01!R45)*(LN(S45)-LN(Results_2025_01!S45))</f>
        <v>0.24239919195519519</v>
      </c>
      <c r="T113">
        <f t="shared" si="2"/>
        <v>0.89380527893069794</v>
      </c>
    </row>
    <row r="114" spans="1:20" x14ac:dyDescent="0.35">
      <c r="A114" t="str">
        <f t="shared" si="1"/>
        <v>VT</v>
      </c>
      <c r="B114">
        <f>100*(LN(B46)-LN(Results_2025_01!B46))</f>
        <v>-0.98522964430127757</v>
      </c>
      <c r="C114">
        <f>100*(LN(C46)-LN(Results_2025_01!C46))</f>
        <v>-1.1834457647003305</v>
      </c>
      <c r="D114">
        <f>100*(LN(D46)-LN(Results_2025_01!D46))</f>
        <v>-2.1978906718775448</v>
      </c>
      <c r="E114">
        <f>100*(LN(E46)-LN(Results_2025_01!E46))</f>
        <v>0</v>
      </c>
      <c r="F114">
        <f>100*(LN(F46)-LN(Results_2025_01!F46))</f>
        <v>-3.7041271680347876</v>
      </c>
      <c r="G114">
        <f>100*(LN(G46)-LN(Results_2025_01!G46))</f>
        <v>-0.98522964430127757</v>
      </c>
      <c r="H114">
        <f>100*(LN(H46)-LN(Results_2025_01!H46))</f>
        <v>1.1976191046715101</v>
      </c>
      <c r="I114">
        <f>100*(LN(I46)-LN(Results_2025_01!I46))</f>
        <v>-1.1976191046715101</v>
      </c>
      <c r="J114">
        <f>100*(LN(J46)-LN(Results_2025_01!J46))</f>
        <v>0</v>
      </c>
      <c r="K114">
        <f>100*(LN(K46)-LN(Results_2025_01!K46))</f>
        <v>0.56657375356774509</v>
      </c>
      <c r="L114">
        <f>100*(LN(L46)-LN(Results_2025_01!L46))</f>
        <v>0</v>
      </c>
      <c r="M114">
        <f>100*(LN(M46)-LN(Results_2025_01!M46))</f>
        <v>-2.5923685009791697</v>
      </c>
      <c r="N114">
        <f>100*(LN(N46)-LN(Results_2025_01!N46))</f>
        <v>-1.117330059812538</v>
      </c>
      <c r="O114">
        <f>100*(LN(O46)-LN(Results_2025_01!O46))</f>
        <v>0.82988028146946391</v>
      </c>
      <c r="P114">
        <f>100*(LN(P46)-LN(Results_2025_01!P46))</f>
        <v>0.23451668354113053</v>
      </c>
      <c r="Q114">
        <f>100*(LN(Q46)-LN(Results_2025_01!Q46))</f>
        <v>0.35323244075460281</v>
      </c>
      <c r="R114">
        <f>100*(LN(R46)-LN(Results_2025_01!R46))</f>
        <v>1.0892837991741899</v>
      </c>
      <c r="S114">
        <f>100*(Results_2025_01!S46/Results_2025_01!R46)*(LN(S46)-LN(Results_2025_01!S46))</f>
        <v>0</v>
      </c>
      <c r="T114">
        <f t="shared" si="2"/>
        <v>1.0892837991741899</v>
      </c>
    </row>
    <row r="115" spans="1:20" x14ac:dyDescent="0.35">
      <c r="A115" t="str">
        <f t="shared" si="1"/>
        <v>VA</v>
      </c>
      <c r="B115">
        <f>100*(LN(B47)-LN(Results_2025_01!B47))</f>
        <v>-0.7692345623155461</v>
      </c>
      <c r="C115">
        <f>100*(LN(C47)-LN(Results_2025_01!C47))</f>
        <v>8.8144562780634317E-2</v>
      </c>
      <c r="D115">
        <f>100*(LN(D47)-LN(Results_2025_01!D47))</f>
        <v>-2.0440963284972469</v>
      </c>
      <c r="E115">
        <f>100*(LN(E47)-LN(Results_2025_01!E47))</f>
        <v>0.65861928528576641</v>
      </c>
      <c r="F115">
        <f>100*(LN(F47)-LN(Results_2025_01!F47))</f>
        <v>-1.315808457751011</v>
      </c>
      <c r="G115">
        <f>100*(LN(G47)-LN(Results_2025_01!G47))</f>
        <v>0.17079423451562548</v>
      </c>
      <c r="H115">
        <f>100*(LN(H47)-LN(Results_2025_01!H47))</f>
        <v>1.2293299024639381</v>
      </c>
      <c r="I115">
        <f>100*(LN(I47)-LN(Results_2025_01!I47))</f>
        <v>0.47157540889433136</v>
      </c>
      <c r="J115">
        <f>100*(LN(J47)-LN(Results_2025_01!J47))</f>
        <v>0.75094220221316732</v>
      </c>
      <c r="K115">
        <f>100*(LN(K47)-LN(Results_2025_01!K47))</f>
        <v>1.3564639034139958</v>
      </c>
      <c r="L115">
        <f>100*(LN(L47)-LN(Results_2025_01!L47))</f>
        <v>-0.14781968693107217</v>
      </c>
      <c r="M115">
        <f>100*(LN(M47)-LN(Results_2025_01!M47))</f>
        <v>5.1599588348061332E-2</v>
      </c>
      <c r="N115">
        <f>100*(LN(N47)-LN(Results_2025_01!N47))</f>
        <v>0.7764875397727522</v>
      </c>
      <c r="O115">
        <f>100*(LN(O47)-LN(Results_2025_01!O47))</f>
        <v>0.6420567802923216</v>
      </c>
      <c r="P115">
        <f>100*(LN(P47)-LN(Results_2025_01!P47))</f>
        <v>9.3077187297563313E-2</v>
      </c>
      <c r="Q115">
        <f>100*(LN(Q47)-LN(Results_2025_01!Q47))</f>
        <v>0.36016880612752544</v>
      </c>
      <c r="R115">
        <f>100*(LN(R47)-LN(Results_2025_01!R47))</f>
        <v>0.90277035886492385</v>
      </c>
      <c r="S115">
        <f>100*(Results_2025_01!S47/Results_2025_01!R47)*(LN(S47)-LN(Results_2025_01!S47))</f>
        <v>0.17755471749708918</v>
      </c>
      <c r="T115">
        <f t="shared" si="2"/>
        <v>0.72521564136783467</v>
      </c>
    </row>
    <row r="116" spans="1:20" x14ac:dyDescent="0.35">
      <c r="A116" t="str">
        <f t="shared" si="1"/>
        <v>WA</v>
      </c>
      <c r="B116">
        <f>100*(LN(B48)-LN(Results_2025_01!B48))</f>
        <v>5.3175737754003194</v>
      </c>
      <c r="C116">
        <f>100*(LN(C48)-LN(Results_2025_01!C48))</f>
        <v>10.071397560183115</v>
      </c>
      <c r="D116">
        <f>100*(LN(D48)-LN(Results_2025_01!D48))</f>
        <v>0.47682209546717758</v>
      </c>
      <c r="E116">
        <f>100*(LN(E48)-LN(Results_2025_01!E48))</f>
        <v>0.60423144559624831</v>
      </c>
      <c r="F116">
        <f>100*(LN(F48)-LN(Results_2025_01!F48))</f>
        <v>-1.5180557177016496</v>
      </c>
      <c r="G116">
        <f>100*(LN(G48)-LN(Results_2025_01!G48))</f>
        <v>0.22779053129937665</v>
      </c>
      <c r="H116">
        <f>100*(LN(H48)-LN(Results_2025_01!H48))</f>
        <v>8.1030222742853653</v>
      </c>
      <c r="I116">
        <f>100*(LN(I48)-LN(Results_2025_01!I48))</f>
        <v>1.4337163146407761</v>
      </c>
      <c r="J116">
        <f>100*(LN(J48)-LN(Results_2025_01!J48))</f>
        <v>1.9048194970693544</v>
      </c>
      <c r="K116">
        <f>100*(LN(K48)-LN(Results_2025_01!K48))</f>
        <v>2.3593587698726992</v>
      </c>
      <c r="L116">
        <f>100*(LN(L48)-LN(Results_2025_01!L48))</f>
        <v>-0.19834717246549616</v>
      </c>
      <c r="M116">
        <f>100*(LN(M48)-LN(Results_2025_01!M48))</f>
        <v>-3.1431714858776161E-2</v>
      </c>
      <c r="N116">
        <f>100*(LN(N48)-LN(Results_2025_01!N48))</f>
        <v>4.3082231675374061</v>
      </c>
      <c r="O116">
        <f>100*(LN(O48)-LN(Results_2025_01!O48))</f>
        <v>0</v>
      </c>
      <c r="P116">
        <f>100*(LN(P48)-LN(Results_2025_01!P48))</f>
        <v>0.33568798986385318</v>
      </c>
      <c r="Q116">
        <f>100*(LN(Q48)-LN(Results_2025_01!Q48))</f>
        <v>0.80488039663002553</v>
      </c>
      <c r="R116">
        <f>100*(LN(R48)-LN(Results_2025_01!R48))</f>
        <v>1.85986007668415</v>
      </c>
      <c r="S116">
        <f>100*(Results_2025_01!S48/Results_2025_01!R48)*(LN(S48)-LN(Results_2025_01!S48))</f>
        <v>1.1589909063726811</v>
      </c>
      <c r="T116">
        <f t="shared" si="2"/>
        <v>0.70086917031146889</v>
      </c>
    </row>
    <row r="117" spans="1:20" x14ac:dyDescent="0.35">
      <c r="A117" t="str">
        <f t="shared" si="1"/>
        <v>WV</v>
      </c>
      <c r="B117">
        <f>100*(LN(B49)-LN(Results_2025_01!B49))</f>
        <v>1.3245226750020933</v>
      </c>
      <c r="C117">
        <f>100*(LN(C49)-LN(Results_2025_01!C49))</f>
        <v>-2.4996875520777451E-2</v>
      </c>
      <c r="D117">
        <f>100*(LN(D49)-LN(Results_2025_01!D49))</f>
        <v>0</v>
      </c>
      <c r="E117">
        <f>100*(LN(E49)-LN(Results_2025_01!E49))</f>
        <v>0</v>
      </c>
      <c r="F117">
        <f>100*(LN(F49)-LN(Results_2025_01!F49))</f>
        <v>-0.53333459753623913</v>
      </c>
      <c r="G117">
        <f>100*(LN(G49)-LN(Results_2025_01!G49))</f>
        <v>0</v>
      </c>
      <c r="H117">
        <f>100*(LN(H49)-LN(Results_2025_01!H49))</f>
        <v>0.75586149739272912</v>
      </c>
      <c r="I117">
        <f>100*(LN(I49)-LN(Results_2025_01!I49))</f>
        <v>-0.43276729057808438</v>
      </c>
      <c r="J117">
        <f>100*(LN(J49)-LN(Results_2025_01!J49))</f>
        <v>0.69204428445743815</v>
      </c>
      <c r="K117">
        <f>100*(LN(K49)-LN(Results_2025_01!K49))</f>
        <v>0.70958229814692686</v>
      </c>
      <c r="L117">
        <f>100*(LN(L49)-LN(Results_2025_01!L49))</f>
        <v>-1.4285957247476944</v>
      </c>
      <c r="M117">
        <f>100*(LN(M49)-LN(Results_2025_01!M49))</f>
        <v>-0.47506027585964006</v>
      </c>
      <c r="N117">
        <f>100*(LN(N49)-LN(Results_2025_01!N49))</f>
        <v>-1.5949301407676586</v>
      </c>
      <c r="O117">
        <f>100*(LN(O49)-LN(Results_2025_01!O49))</f>
        <v>0.85106896679079114</v>
      </c>
      <c r="P117">
        <f>100*(LN(P49)-LN(Results_2025_01!P49))</f>
        <v>0.22120966415553056</v>
      </c>
      <c r="Q117">
        <f>100*(LN(Q49)-LN(Results_2025_01!Q49))</f>
        <v>0.37397612744278774</v>
      </c>
      <c r="R117">
        <f>100*(LN(R49)-LN(Results_2025_01!R49))</f>
        <v>0.87742498402203495</v>
      </c>
      <c r="S117">
        <f>100*(Results_2025_01!S49/Results_2025_01!R49)*(LN(S49)-LN(Results_2025_01!S49))</f>
        <v>-3.4566208058322195E-2</v>
      </c>
      <c r="T117">
        <f t="shared" si="2"/>
        <v>0.91199119208035717</v>
      </c>
    </row>
    <row r="118" spans="1:20" x14ac:dyDescent="0.35">
      <c r="A118" t="str">
        <f t="shared" si="1"/>
        <v>WI</v>
      </c>
      <c r="B118">
        <f>100*(LN(B50)-LN(Results_2025_01!B50))</f>
        <v>0.63455649902817157</v>
      </c>
      <c r="C118">
        <f>100*(LN(C50)-LN(Results_2025_01!C50))</f>
        <v>0</v>
      </c>
      <c r="D118">
        <f>100*(LN(D50)-LN(Results_2025_01!D50))</f>
        <v>-0.25313556262283043</v>
      </c>
      <c r="E118">
        <f>100*(LN(E50)-LN(Results_2025_01!E50))</f>
        <v>-0.53763570363791757</v>
      </c>
      <c r="F118">
        <f>100*(LN(F50)-LN(Results_2025_01!F50))</f>
        <v>-1.2533736147256391</v>
      </c>
      <c r="G118">
        <f>100*(LN(G50)-LN(Results_2025_01!G50))</f>
        <v>-2.0813820451870413E-2</v>
      </c>
      <c r="H118">
        <f>100*(LN(H50)-LN(Results_2025_01!H50))</f>
        <v>1.0109605900554541</v>
      </c>
      <c r="I118">
        <f>100*(LN(I50)-LN(Results_2025_01!I50))</f>
        <v>-0.14622023368477954</v>
      </c>
      <c r="J118">
        <f>100*(LN(J50)-LN(Results_2025_01!J50))</f>
        <v>0</v>
      </c>
      <c r="K118">
        <f>100*(LN(K50)-LN(Results_2025_01!K50))</f>
        <v>1.0094722947009416</v>
      </c>
      <c r="L118">
        <f>100*(LN(L50)-LN(Results_2025_01!L50))</f>
        <v>-1.4512734950500317E-2</v>
      </c>
      <c r="M118">
        <f>100*(LN(M50)-LN(Results_2025_01!M50))</f>
        <v>-0.43004213103632338</v>
      </c>
      <c r="N118">
        <f>100*(LN(N50)-LN(Results_2025_01!N50))</f>
        <v>-0.12153130926666478</v>
      </c>
      <c r="O118">
        <f>100*(LN(O50)-LN(Results_2025_01!O50))</f>
        <v>0.20020026706717431</v>
      </c>
      <c r="P118">
        <f>100*(LN(P50)-LN(Results_2025_01!P50))</f>
        <v>0.14104988712375643</v>
      </c>
      <c r="Q118">
        <f>100*(LN(Q50)-LN(Results_2025_01!Q50))</f>
        <v>0.42954388885476646</v>
      </c>
      <c r="R118">
        <f>100*(LN(R50)-LN(Results_2025_01!R50))</f>
        <v>1.1751128348711504</v>
      </c>
      <c r="S118">
        <f>100*(Results_2025_01!S50/Results_2025_01!R50)*(LN(S50)-LN(Results_2025_01!S50))</f>
        <v>0.24854159210929053</v>
      </c>
      <c r="T118">
        <f t="shared" si="2"/>
        <v>0.92657124276185987</v>
      </c>
    </row>
    <row r="119" spans="1:20" x14ac:dyDescent="0.35">
      <c r="A119" t="str">
        <f t="shared" si="1"/>
        <v>WY</v>
      </c>
      <c r="B119">
        <f>100*(LN(B51)-LN(Results_2025_01!B51))</f>
        <v>0.67796869853786745</v>
      </c>
      <c r="C119">
        <f>100*(LN(C51)-LN(Results_2025_01!C51))</f>
        <v>-0.91116803512552025</v>
      </c>
      <c r="D119">
        <f>100*(LN(D51)-LN(Results_2025_01!D51))</f>
        <v>0</v>
      </c>
      <c r="E119">
        <f>100*(LN(E51)-LN(Results_2025_01!E51))</f>
        <v>0</v>
      </c>
      <c r="F119">
        <f>100*(LN(F51)-LN(Results_2025_01!F51))</f>
        <v>0</v>
      </c>
      <c r="G119">
        <f>100*(LN(G51)-LN(Results_2025_01!G51))</f>
        <v>0</v>
      </c>
      <c r="H119">
        <f>100*(LN(H51)-LN(Results_2025_01!H51))</f>
        <v>-1.2598591836320949</v>
      </c>
      <c r="I119">
        <f>100*(LN(I51)-LN(Results_2025_01!I51))</f>
        <v>0</v>
      </c>
      <c r="J119">
        <f>100*(LN(J51)-LN(Results_2025_01!J51))</f>
        <v>0</v>
      </c>
      <c r="K119">
        <f>100*(LN(K51)-LN(Results_2025_01!K51))</f>
        <v>1.3889112160667239</v>
      </c>
      <c r="L119">
        <f>100*(LN(L51)-LN(Results_2025_01!L51))</f>
        <v>-5.4067221270274857</v>
      </c>
      <c r="M119">
        <f>100*(LN(M51)-LN(Results_2025_01!M51))</f>
        <v>0</v>
      </c>
      <c r="N119">
        <f>100*(LN(N51)-LN(Results_2025_01!N51))</f>
        <v>0</v>
      </c>
      <c r="O119">
        <f>100*(LN(O51)-LN(Results_2025_01!O51))</f>
        <v>0</v>
      </c>
      <c r="P119">
        <f>100*(LN(P51)-LN(Results_2025_01!P51))</f>
        <v>0.1124016603917255</v>
      </c>
      <c r="Q119">
        <f>100*(LN(Q51)-LN(Results_2025_01!Q51))</f>
        <v>0.13193405212117426</v>
      </c>
      <c r="R119">
        <f>100*(LN(R51)-LN(Results_2025_01!R51))</f>
        <v>-0.21273370733663199</v>
      </c>
      <c r="S119">
        <f>100*(Results_2025_01!S51/Results_2025_01!R51)*(LN(S51)-LN(Results_2025_01!S51))</f>
        <v>-0.85366927579653396</v>
      </c>
      <c r="T119">
        <f t="shared" si="2"/>
        <v>0.64093556845990196</v>
      </c>
    </row>
    <row r="120" spans="1:20" x14ac:dyDescent="0.35">
      <c r="A120" t="str">
        <f t="shared" si="1"/>
        <v>EUR</v>
      </c>
      <c r="B120">
        <f>100*(LN(B52)-LN(Results_2025_01!B52))</f>
        <v>5.3378957640415337E-2</v>
      </c>
      <c r="C120">
        <f>100*(LN(C52)-LN(Results_2025_01!C52))</f>
        <v>-0.35781355060011677</v>
      </c>
      <c r="D120">
        <f>100*(LN(D52)-LN(Results_2025_01!D52))</f>
        <v>0.26866593271961392</v>
      </c>
      <c r="E120">
        <f>100*(LN(E52)-LN(Results_2025_01!E52))</f>
        <v>0.37365590988516217</v>
      </c>
      <c r="F120">
        <f>100*(LN(F52)-LN(Results_2025_01!F52))</f>
        <v>6.5915959541307245E-2</v>
      </c>
      <c r="G120">
        <f>100*(LN(G52)-LN(Results_2025_01!G52))</f>
        <v>1.7284441410581053E-3</v>
      </c>
      <c r="H120">
        <f>100*(LN(H52)-LN(Results_2025_01!H52))</f>
        <v>-0.86164735944160853</v>
      </c>
      <c r="I120">
        <f>100*(LN(I52)-LN(Results_2025_01!I52))</f>
        <v>0.51792466812736748</v>
      </c>
      <c r="J120">
        <f>100*(LN(J52)-LN(Results_2025_01!J52))</f>
        <v>0.53071771291586245</v>
      </c>
      <c r="K120">
        <f>100*(LN(K52)-LN(Results_2025_01!K52))</f>
        <v>-0.56041166384650509</v>
      </c>
      <c r="L120">
        <f>100*(LN(L52)-LN(Results_2025_01!L52))</f>
        <v>0.6496482659045455</v>
      </c>
      <c r="M120">
        <f>100*(LN(M52)-LN(Results_2025_01!M52))</f>
        <v>0.17791037189613945</v>
      </c>
      <c r="N120">
        <f>100*(LN(N52)-LN(Results_2025_01!N52))</f>
        <v>0.25653145296145041</v>
      </c>
      <c r="O120">
        <f>100*(LN(O52)-LN(Results_2025_01!O52))</f>
        <v>3.0676938000429033E-2</v>
      </c>
      <c r="P120">
        <f>100*(LN(P52)-LN(Results_2025_01!P52))</f>
        <v>3.6340953114377683E-2</v>
      </c>
      <c r="Q120">
        <f>100*(LN(Q52)-LN(Results_2025_01!Q52))</f>
        <v>2.9960330123035561E-2</v>
      </c>
      <c r="R120">
        <f>100*(LN(R52)-LN(Results_2025_01!R52))</f>
        <v>6.9359289728865292E-2</v>
      </c>
      <c r="S120">
        <f>100*(Results_2025_01!S52/Results_2025_01!R52)*(LN(S52)-LN(Results_2025_01!S52))</f>
        <v>5.9484078219606988E-2</v>
      </c>
      <c r="T120">
        <f t="shared" si="2"/>
        <v>9.875211509258304E-3</v>
      </c>
    </row>
    <row r="121" spans="1:20" x14ac:dyDescent="0.35">
      <c r="A121" t="str">
        <f t="shared" si="1"/>
        <v>BRA</v>
      </c>
      <c r="B121">
        <f>100*(LN(B53)-LN(Results_2025_01!B53))</f>
        <v>-0.77076993728244503</v>
      </c>
      <c r="C121">
        <f>100*(LN(C53)-LN(Results_2025_01!C53))</f>
        <v>0.25859111065402729</v>
      </c>
      <c r="D121">
        <f>100*(LN(D53)-LN(Results_2025_01!D53))</f>
        <v>0.37034902126942271</v>
      </c>
      <c r="E121">
        <f>100*(LN(E53)-LN(Results_2025_01!E53))</f>
        <v>-0.51643850088485266</v>
      </c>
      <c r="F121">
        <f>100*(LN(F53)-LN(Results_2025_01!F53))</f>
        <v>-5.5478503503358922E-2</v>
      </c>
      <c r="G121">
        <f>100*(LN(G53)-LN(Results_2025_01!G53))</f>
        <v>0.34547320959177341</v>
      </c>
      <c r="H121">
        <f>100*(LN(H53)-LN(Results_2025_01!H53))</f>
        <v>0.38002928714497841</v>
      </c>
      <c r="I121">
        <f>100*(LN(I53)-LN(Results_2025_01!I53))</f>
        <v>-0.43226250023451485</v>
      </c>
      <c r="J121">
        <f>100*(LN(J53)-LN(Results_2025_01!J53))</f>
        <v>-3.270228014588028</v>
      </c>
      <c r="K121">
        <f>100*(LN(K53)-LN(Results_2025_01!K53))</f>
        <v>-0.62275065416343978</v>
      </c>
      <c r="L121">
        <f>100*(LN(L53)-LN(Results_2025_01!L53))</f>
        <v>-0.44750084849614069</v>
      </c>
      <c r="M121">
        <f>100*(LN(M53)-LN(Results_2025_01!M53))</f>
        <v>-1.3092432592642922E-2</v>
      </c>
      <c r="N121">
        <f>100*(LN(N53)-LN(Results_2025_01!N53))</f>
        <v>3.2677450515983253E-2</v>
      </c>
      <c r="O121">
        <f>100*(LN(O53)-LN(Results_2025_01!O53))</f>
        <v>-0.82119308205239605</v>
      </c>
      <c r="P121">
        <f>100*(LN(P53)-LN(Results_2025_01!P53))</f>
        <v>-2.0893510992436859E-4</v>
      </c>
      <c r="Q121">
        <f>100*(LN(Q53)-LN(Results_2025_01!Q53))</f>
        <v>-7.5574365211217298E-3</v>
      </c>
      <c r="R121">
        <f>100*(LN(R53)-LN(Results_2025_01!R53))</f>
        <v>-4.4807484649744822E-3</v>
      </c>
      <c r="S121">
        <f>100*(Results_2025_01!S53/Results_2025_01!R53)*(LN(S53)-LN(Results_2025_01!S53))</f>
        <v>-1.4339109189342066E-2</v>
      </c>
      <c r="T121">
        <f t="shared" si="2"/>
        <v>9.8583607243675833E-3</v>
      </c>
    </row>
    <row r="122" spans="1:20" x14ac:dyDescent="0.35">
      <c r="A122" t="str">
        <f t="shared" si="1"/>
        <v>CAN</v>
      </c>
      <c r="B122">
        <f>100*(LN(B54)-LN(Results_2025_01!B54))</f>
        <v>2.4190412148982432</v>
      </c>
      <c r="C122">
        <f>100*(LN(C54)-LN(Results_2025_01!C54))</f>
        <v>-5.9717010690306438</v>
      </c>
      <c r="D122">
        <f>100*(LN(D54)-LN(Results_2025_01!D54))</f>
        <v>-1.804678244707425</v>
      </c>
      <c r="E122">
        <f>100*(LN(E54)-LN(Results_2025_01!E54))</f>
        <v>-9.8756478447912244</v>
      </c>
      <c r="F122">
        <f>100*(LN(F54)-LN(Results_2025_01!F54))</f>
        <v>-9.0295452190819248</v>
      </c>
      <c r="G122">
        <f>100*(LN(G54)-LN(Results_2025_01!G54))</f>
        <v>-3.5784553775345174</v>
      </c>
      <c r="H122">
        <f>100*(LN(H54)-LN(Results_2025_01!H54))</f>
        <v>-7.3091090545666759</v>
      </c>
      <c r="I122">
        <f>100*(LN(I54)-LN(Results_2025_01!I54))</f>
        <v>-4.621472683595762</v>
      </c>
      <c r="J122">
        <f>100*(LN(J54)-LN(Results_2025_01!J54))</f>
        <v>-7.2016266651719008</v>
      </c>
      <c r="K122">
        <f>100*(LN(K54)-LN(Results_2025_01!K54))</f>
        <v>1.1360288301839105</v>
      </c>
      <c r="L122">
        <f>100*(LN(L54)-LN(Results_2025_01!L54))</f>
        <v>-4.3960482777116283</v>
      </c>
      <c r="M122">
        <f>100*(LN(M54)-LN(Results_2025_01!M54))</f>
        <v>-0.46894573341411672</v>
      </c>
      <c r="N122">
        <f>100*(LN(N54)-LN(Results_2025_01!N54))</f>
        <v>-2.8358381807723987</v>
      </c>
      <c r="O122">
        <f>100*(LN(O54)-LN(Results_2025_01!O54))</f>
        <v>-1.6665526267461317</v>
      </c>
      <c r="P122">
        <f>100*(LN(P54)-LN(Results_2025_01!P54))</f>
        <v>0.65777547639811473</v>
      </c>
      <c r="Q122">
        <f>100*(LN(Q54)-LN(Results_2025_01!Q54))</f>
        <v>0.75631068159376369</v>
      </c>
      <c r="R122">
        <f>100*(LN(R54)-LN(Results_2025_01!R54))</f>
        <v>0.7458564207714069</v>
      </c>
      <c r="S122">
        <f>100*(Results_2025_01!S54/Results_2025_01!R54)*(LN(S54)-LN(Results_2025_01!S54))</f>
        <v>0.67245643586777437</v>
      </c>
      <c r="T122">
        <f t="shared" si="2"/>
        <v>7.3399984903632531E-2</v>
      </c>
    </row>
    <row r="123" spans="1:20" x14ac:dyDescent="0.35">
      <c r="A123" t="str">
        <f t="shared" si="1"/>
        <v>CHN</v>
      </c>
      <c r="B123">
        <f>100*(LN(B55)-LN(Results_2025_01!B55))</f>
        <v>-0.23897994410075896</v>
      </c>
      <c r="C123">
        <f>100*(LN(C55)-LN(Results_2025_01!C55))</f>
        <v>-0.24423072837986837</v>
      </c>
      <c r="D123">
        <f>100*(LN(D55)-LN(Results_2025_01!D55))</f>
        <v>-8.9197896933779219E-2</v>
      </c>
      <c r="E123">
        <f>100*(LN(E55)-LN(Results_2025_01!E55))</f>
        <v>-0.4894089923417333</v>
      </c>
      <c r="F123">
        <f>100*(LN(F55)-LN(Results_2025_01!F55))</f>
        <v>-0.48709302345955052</v>
      </c>
      <c r="G123">
        <f>100*(LN(G55)-LN(Results_2025_01!G55))</f>
        <v>-0.25022091359758747</v>
      </c>
      <c r="H123">
        <f>100*(LN(H55)-LN(Results_2025_01!H55))</f>
        <v>-0.40507751852469909</v>
      </c>
      <c r="I123">
        <f>100*(LN(I55)-LN(Results_2025_01!I55))</f>
        <v>-0.23963495682037816</v>
      </c>
      <c r="J123">
        <f>100*(LN(J55)-LN(Results_2025_01!J55))</f>
        <v>-1.967710634434372</v>
      </c>
      <c r="K123">
        <f>100*(LN(K55)-LN(Results_2025_01!K55))</f>
        <v>-0.37588880222001464</v>
      </c>
      <c r="L123">
        <f>100*(LN(L55)-LN(Results_2025_01!L55))</f>
        <v>-0.22999493624666911</v>
      </c>
      <c r="M123">
        <f>100*(LN(M55)-LN(Results_2025_01!M55))</f>
        <v>-0.27974183278587361</v>
      </c>
      <c r="N123">
        <f>100*(LN(N55)-LN(Results_2025_01!N55))</f>
        <v>-0.22833548832297268</v>
      </c>
      <c r="O123">
        <f>100*(LN(O55)-LN(Results_2025_01!O55))</f>
        <v>-0.85087324890267269</v>
      </c>
      <c r="P123">
        <f>100*(LN(P55)-LN(Results_2025_01!P55))</f>
        <v>-2.9707095808539918E-2</v>
      </c>
      <c r="Q123">
        <f>100*(LN(Q55)-LN(Results_2025_01!Q55))</f>
        <v>-4.587504388542385E-2</v>
      </c>
      <c r="R123">
        <f>100*(LN(R55)-LN(Results_2025_01!R55))</f>
        <v>-8.0969876270486907E-2</v>
      </c>
      <c r="S123">
        <f>100*(Results_2025_01!S55/Results_2025_01!R55)*(LN(S55)-LN(Results_2025_01!S55))</f>
        <v>-8.0970000847483889E-2</v>
      </c>
      <c r="T123">
        <f t="shared" si="2"/>
        <v>1.2457699698209534E-7</v>
      </c>
    </row>
    <row r="124" spans="1:20" x14ac:dyDescent="0.35">
      <c r="A124" t="str">
        <f t="shared" si="1"/>
        <v>IND</v>
      </c>
      <c r="B124">
        <f>100*(LN(B56)-LN(Results_2025_01!B56))</f>
        <v>0.26137667969727829</v>
      </c>
      <c r="C124">
        <f>100*(LN(C56)-LN(Results_2025_01!C56))</f>
        <v>0.2504127425439151</v>
      </c>
      <c r="D124">
        <f>100*(LN(D56)-LN(Results_2025_01!D56))</f>
        <v>0.27223864904808437</v>
      </c>
      <c r="E124">
        <f>100*(LN(E56)-LN(Results_2025_01!E56))</f>
        <v>2.7029493304548069</v>
      </c>
      <c r="F124">
        <f>100*(LN(F56)-LN(Results_2025_01!F56))</f>
        <v>0.78042254915811071</v>
      </c>
      <c r="G124">
        <f>100*(LN(G56)-LN(Results_2025_01!G56))</f>
        <v>8.3822301638747376E-2</v>
      </c>
      <c r="H124">
        <f>100*(LN(H56)-LN(Results_2025_01!H56))</f>
        <v>1.8093188745229583</v>
      </c>
      <c r="I124">
        <f>100*(LN(I56)-LN(Results_2025_01!I56))</f>
        <v>0.47415925725822206</v>
      </c>
      <c r="J124">
        <f>100*(LN(J56)-LN(Results_2025_01!J56))</f>
        <v>0.77017000069705688</v>
      </c>
      <c r="K124">
        <f>100*(LN(K56)-LN(Results_2025_01!K56))</f>
        <v>0.78809209372217026</v>
      </c>
      <c r="L124">
        <f>100*(LN(L56)-LN(Results_2025_01!L56))</f>
        <v>0.24759783915957456</v>
      </c>
      <c r="M124">
        <f>100*(LN(M56)-LN(Results_2025_01!M56))</f>
        <v>0.18737762061924457</v>
      </c>
      <c r="N124">
        <f>100*(LN(N56)-LN(Results_2025_01!N56))</f>
        <v>-0.3642438387419844</v>
      </c>
      <c r="O124">
        <f>100*(LN(O56)-LN(Results_2025_01!O56))</f>
        <v>2.4588193537280034</v>
      </c>
      <c r="P124">
        <f>100*(LN(P56)-LN(Results_2025_01!P56))</f>
        <v>5.8834616675085272E-2</v>
      </c>
      <c r="Q124">
        <f>100*(LN(Q56)-LN(Results_2025_01!Q56))</f>
        <v>-4.2214850865640585E-3</v>
      </c>
      <c r="R124">
        <f>100*(LN(R56)-LN(Results_2025_01!R56))</f>
        <v>0.25302742579675908</v>
      </c>
      <c r="S124">
        <f>100*(Results_2025_01!S56/Results_2025_01!R56)*(LN(S56)-LN(Results_2025_01!S56))</f>
        <v>0.19790865864754903</v>
      </c>
      <c r="T124">
        <f t="shared" si="2"/>
        <v>5.5118767149210046E-2</v>
      </c>
    </row>
    <row r="125" spans="1:20" x14ac:dyDescent="0.35">
      <c r="A125" t="str">
        <f t="shared" si="1"/>
        <v>JPN</v>
      </c>
      <c r="B125">
        <f>100*(LN(B57)-LN(Results_2025_01!B57))</f>
        <v>-0.33724776729329164</v>
      </c>
      <c r="C125">
        <f>100*(LN(C57)-LN(Results_2025_01!C57))</f>
        <v>-0.28221428518460101</v>
      </c>
      <c r="D125">
        <f>100*(LN(D57)-LN(Results_2025_01!D57))</f>
        <v>0.56226139413420029</v>
      </c>
      <c r="E125">
        <f>100*(LN(E57)-LN(Results_2025_01!E57))</f>
        <v>9.1844734838986142E-2</v>
      </c>
      <c r="F125">
        <f>100*(LN(F57)-LN(Results_2025_01!F57))</f>
        <v>-6.437077789058776E-2</v>
      </c>
      <c r="G125">
        <f>100*(LN(G57)-LN(Results_2025_01!G57))</f>
        <v>-0.37932801054116894</v>
      </c>
      <c r="H125">
        <f>100*(LN(H57)-LN(Results_2025_01!H57))</f>
        <v>-0.64609513178162103</v>
      </c>
      <c r="I125">
        <f>100*(LN(I57)-LN(Results_2025_01!I57))</f>
        <v>-0.1765926908083415</v>
      </c>
      <c r="J125">
        <f>100*(LN(J57)-LN(Results_2025_01!J57))</f>
        <v>-0.56928757427812116</v>
      </c>
      <c r="K125">
        <f>100*(LN(K57)-LN(Results_2025_01!K57))</f>
        <v>-0.72698604968746139</v>
      </c>
      <c r="L125">
        <f>100*(LN(L57)-LN(Results_2025_01!L57))</f>
        <v>-0.53494388728712039</v>
      </c>
      <c r="M125">
        <f>100*(LN(M57)-LN(Results_2025_01!M57))</f>
        <v>1.9393357374219988E-2</v>
      </c>
      <c r="N125">
        <f>100*(LN(N57)-LN(Results_2025_01!N57))</f>
        <v>0.56833764339652149</v>
      </c>
      <c r="O125">
        <f>100*(LN(O57)-LN(Results_2025_01!O57))</f>
        <v>-0.23061612652810481</v>
      </c>
      <c r="P125">
        <f>100*(LN(P57)-LN(Results_2025_01!P57))</f>
        <v>2.9753036412483169E-2</v>
      </c>
      <c r="Q125">
        <f>100*(LN(Q57)-LN(Results_2025_01!Q57))</f>
        <v>-6.5221753986488551E-3</v>
      </c>
      <c r="R125">
        <f>100*(LN(R57)-LN(Results_2025_01!R57))</f>
        <v>1.9596193870174972E-2</v>
      </c>
      <c r="S125">
        <f>100*(Results_2025_01!S57/Results_2025_01!R57)*(LN(S57)-LN(Results_2025_01!S57))</f>
        <v>1.8123778150488809E-2</v>
      </c>
      <c r="T125">
        <f t="shared" si="2"/>
        <v>1.4724157196861626E-3</v>
      </c>
    </row>
    <row r="126" spans="1:20" x14ac:dyDescent="0.35">
      <c r="A126" t="str">
        <f t="shared" si="1"/>
        <v>KOR</v>
      </c>
      <c r="B126">
        <f>100*(LN(B58)-LN(Results_2025_01!B58))</f>
        <v>-0.14673516939502917</v>
      </c>
      <c r="C126">
        <f>100*(LN(C58)-LN(Results_2025_01!C58))</f>
        <v>0.62696130135950767</v>
      </c>
      <c r="D126">
        <f>100*(LN(D58)-LN(Results_2025_01!D58))</f>
        <v>2.1961128890346515E-2</v>
      </c>
      <c r="E126">
        <f>100*(LN(E58)-LN(Results_2025_01!E58))</f>
        <v>-0.1441162047560951</v>
      </c>
      <c r="F126">
        <f>100*(LN(F58)-LN(Results_2025_01!F58))</f>
        <v>-0.24844733276623288</v>
      </c>
      <c r="G126">
        <f>100*(LN(G58)-LN(Results_2025_01!G58))</f>
        <v>-0.55938183727857194</v>
      </c>
      <c r="H126">
        <f>100*(LN(H58)-LN(Results_2025_01!H58))</f>
        <v>2.7093537411152724</v>
      </c>
      <c r="I126">
        <f>100*(LN(I58)-LN(Results_2025_01!I58))</f>
        <v>-8.4056471116511489E-2</v>
      </c>
      <c r="J126">
        <f>100*(LN(J58)-LN(Results_2025_01!J58))</f>
        <v>-0.40436771638105995</v>
      </c>
      <c r="K126">
        <f>100*(LN(K58)-LN(Results_2025_01!K58))</f>
        <v>-1.3759670612662589</v>
      </c>
      <c r="L126">
        <f>100*(LN(L58)-LN(Results_2025_01!L58))</f>
        <v>-0.3178909693996701</v>
      </c>
      <c r="M126">
        <f>100*(LN(M58)-LN(Results_2025_01!M58))</f>
        <v>0.13134881496190687</v>
      </c>
      <c r="N126">
        <f>100*(LN(N58)-LN(Results_2025_01!N58))</f>
        <v>-5.0245846802354777E-2</v>
      </c>
      <c r="O126">
        <f>100*(LN(O58)-LN(Results_2025_01!O58))</f>
        <v>-0.46719133607435737</v>
      </c>
      <c r="P126">
        <f>100*(LN(P58)-LN(Results_2025_01!P58))</f>
        <v>-3.7291754360690987E-2</v>
      </c>
      <c r="Q126">
        <f>100*(LN(Q58)-LN(Results_2025_01!Q58))</f>
        <v>-2.5810257877179055E-2</v>
      </c>
      <c r="R126">
        <f>100*(LN(R58)-LN(Results_2025_01!R58))</f>
        <v>-4.911792395922987E-3</v>
      </c>
      <c r="S126">
        <f>100*(Results_2025_01!S58/Results_2025_01!R58)*(LN(S58)-LN(Results_2025_01!S58))</f>
        <v>-1.9648638573537273E-2</v>
      </c>
      <c r="T126">
        <f t="shared" si="2"/>
        <v>1.4736846177614286E-2</v>
      </c>
    </row>
    <row r="127" spans="1:20" x14ac:dyDescent="0.35">
      <c r="A127" t="str">
        <f t="shared" si="1"/>
        <v>MEX</v>
      </c>
      <c r="B127">
        <f>100*(LN(B59)-LN(Results_2025_01!B59))</f>
        <v>4.7996161228525125E-2</v>
      </c>
      <c r="C127">
        <f>100*(LN(C59)-LN(Results_2025_01!C59))</f>
        <v>-1.4341498506315276</v>
      </c>
      <c r="D127">
        <f>100*(LN(D59)-LN(Results_2025_01!D59))</f>
        <v>-1.619308684872145</v>
      </c>
      <c r="E127">
        <f>100*(LN(E59)-LN(Results_2025_01!E59))</f>
        <v>-12.890662087504623</v>
      </c>
      <c r="F127">
        <f>100*(LN(F59)-LN(Results_2025_01!F59))</f>
        <v>-4.08219945202557</v>
      </c>
      <c r="G127">
        <f>100*(LN(G59)-LN(Results_2025_01!G59))</f>
        <v>-1.6172859245601856</v>
      </c>
      <c r="H127">
        <f>100*(LN(H59)-LN(Results_2025_01!H59))</f>
        <v>-5.6120335135865673</v>
      </c>
      <c r="I127">
        <f>100*(LN(I59)-LN(Results_2025_01!I59))</f>
        <v>-5.5509299232703313E-2</v>
      </c>
      <c r="J127">
        <f>100*(LN(J59)-LN(Results_2025_01!J59))</f>
        <v>-8.1848667831280864</v>
      </c>
      <c r="K127">
        <f>100*(LN(K59)-LN(Results_2025_01!K59))</f>
        <v>-0.88212280107988761</v>
      </c>
      <c r="L127">
        <f>100*(LN(L59)-LN(Results_2025_01!L59))</f>
        <v>-9.4826305825442603</v>
      </c>
      <c r="M127">
        <f>100*(LN(M59)-LN(Results_2025_01!M59))</f>
        <v>-1.4358054605343895</v>
      </c>
      <c r="N127">
        <f>100*(LN(N59)-LN(Results_2025_01!N59))</f>
        <v>-3.1779746019379829</v>
      </c>
      <c r="O127">
        <f>100*(LN(O59)-LN(Results_2025_01!O59))</f>
        <v>-3.4371788745160003</v>
      </c>
      <c r="P127">
        <f>100*(LN(P59)-LN(Results_2025_01!P59))</f>
        <v>0.31450554749499204</v>
      </c>
      <c r="Q127">
        <f>100*(LN(Q59)-LN(Results_2025_01!Q59))</f>
        <v>4.6648440066920926E-2</v>
      </c>
      <c r="R127">
        <f>100*(LN(R59)-LN(Results_2025_01!R59))</f>
        <v>-0.14622135897557342</v>
      </c>
      <c r="S127">
        <f>100*(Results_2025_01!S59/Results_2025_01!R59)*(LN(S59)-LN(Results_2025_01!S59))</f>
        <v>-0.10387264655569486</v>
      </c>
      <c r="T127">
        <f t="shared" si="2"/>
        <v>-4.2348712419878559E-2</v>
      </c>
    </row>
    <row r="128" spans="1:20" x14ac:dyDescent="0.35">
      <c r="A128" t="str">
        <f t="shared" si="1"/>
        <v>ROW</v>
      </c>
      <c r="B128">
        <f>100*(LN(B60)-LN(Results_2025_01!B60))</f>
        <v>4.8887803466968194E-2</v>
      </c>
      <c r="C128">
        <f>100*(LN(C60)-LN(Results_2025_01!C60))</f>
        <v>0.3039087385967143</v>
      </c>
      <c r="D128">
        <f>100*(LN(D60)-LN(Results_2025_01!D60))</f>
        <v>0.29747544545468685</v>
      </c>
      <c r="E128">
        <f>100*(LN(E60)-LN(Results_2025_01!E60))</f>
        <v>-0.46443891876357668</v>
      </c>
      <c r="F128">
        <f>100*(LN(F60)-LN(Results_2025_01!F60))</f>
        <v>1.2906432822068936</v>
      </c>
      <c r="G128">
        <f>100*(LN(G60)-LN(Results_2025_01!G60))</f>
        <v>0.32515397239603061</v>
      </c>
      <c r="H128">
        <f>100*(LN(H60)-LN(Results_2025_01!H60))</f>
        <v>-1.1516565554413383</v>
      </c>
      <c r="I128">
        <f>100*(LN(I60)-LN(Results_2025_01!I60))</f>
        <v>0.50155453565334795</v>
      </c>
      <c r="J128">
        <f>100*(LN(J60)-LN(Results_2025_01!J60))</f>
        <v>0.36916952509145062</v>
      </c>
      <c r="K128">
        <f>100*(LN(K60)-LN(Results_2025_01!K60))</f>
        <v>0.11412305207221252</v>
      </c>
      <c r="L128">
        <f>100*(LN(L60)-LN(Results_2025_01!L60))</f>
        <v>0.35603156524803836</v>
      </c>
      <c r="M128">
        <f>100*(LN(M60)-LN(Results_2025_01!M60))</f>
        <v>4.7006619397471638E-2</v>
      </c>
      <c r="N128">
        <f>100*(LN(N60)-LN(Results_2025_01!N60))</f>
        <v>-0.23457669682187543</v>
      </c>
      <c r="O128">
        <f>100*(LN(O60)-LN(Results_2025_01!O60))</f>
        <v>0.11876857154842213</v>
      </c>
      <c r="P128">
        <f>100*(LN(P60)-LN(Results_2025_01!P60))</f>
        <v>6.4498854133709926E-2</v>
      </c>
      <c r="Q128">
        <f>100*(LN(Q60)-LN(Results_2025_01!Q60))</f>
        <v>4.0248672065246183E-2</v>
      </c>
      <c r="R128">
        <f>100*(LN(R60)-LN(Results_2025_01!R60))</f>
        <v>0.20627419066459041</v>
      </c>
      <c r="S128">
        <f>100*(Results_2025_01!S60/Results_2025_01!R60)*(LN(S60)-LN(Results_2025_01!S60))</f>
        <v>0.19386168189952674</v>
      </c>
      <c r="T128">
        <f t="shared" si="2"/>
        <v>1.2412508765063668E-2</v>
      </c>
    </row>
    <row r="129" spans="1:20" x14ac:dyDescent="0.35">
      <c r="A129" t="str">
        <f t="shared" si="1"/>
        <v>USA</v>
      </c>
      <c r="B129">
        <f>100*(LN(B61)-LN(Results_2025_01!B61))</f>
        <v>0.72211211064558967</v>
      </c>
      <c r="C129">
        <f>100*(LN(C61)-LN(Results_2025_01!C61))</f>
        <v>0.6343817559705478</v>
      </c>
      <c r="D129">
        <f>100*(LN(D61)-LN(Results_2025_01!D61))</f>
        <v>-0.11699034033529898</v>
      </c>
      <c r="E129">
        <f>100*(LN(E61)-LN(Results_2025_01!E61))</f>
        <v>-0.75957613305757121</v>
      </c>
      <c r="F129">
        <f>100*(LN(F61)-LN(Results_2025_01!F61))</f>
        <v>-0.46399733060127346</v>
      </c>
      <c r="G129">
        <f>100*(LN(G61)-LN(Results_2025_01!G61))</f>
        <v>-6.0515420310824908E-2</v>
      </c>
      <c r="H129">
        <f>100*(LN(H61)-LN(Results_2025_01!H61))</f>
        <v>3.9240631686481287</v>
      </c>
      <c r="I129">
        <f>100*(LN(I61)-LN(Results_2025_01!I61))</f>
        <v>0.57168471837236723</v>
      </c>
      <c r="J129">
        <f>100*(LN(J61)-LN(Results_2025_01!J61))</f>
        <v>0.57933538651369076</v>
      </c>
      <c r="K129">
        <f>100*(LN(K61)-LN(Results_2025_01!K61))</f>
        <v>1.0419443072702705</v>
      </c>
      <c r="L129">
        <f>100*(LN(L61)-LN(Results_2025_01!L61))</f>
        <v>-0.35846762736619908</v>
      </c>
      <c r="M129">
        <f>100*(LN(M61)-LN(Results_2025_01!M61))</f>
        <v>-0.31706547467376112</v>
      </c>
      <c r="N129">
        <f>100*(LN(N61)-LN(Results_2025_01!N61))</f>
        <v>0.29442402981381122</v>
      </c>
      <c r="O129">
        <f>100*(LN(O61)-LN(Results_2025_01!O61))</f>
        <v>0.86648077430906412</v>
      </c>
      <c r="P129">
        <f>100*(LN(P61)-LN(Results_2025_01!P61))</f>
        <v>7.1180792977409979E-2</v>
      </c>
      <c r="Q129">
        <f>100*(LN(Q61)-LN(Results_2025_01!Q61))</f>
        <v>0.38759614083154759</v>
      </c>
      <c r="R129">
        <f>100*(LN(R61)-LN(Results_2025_01!R61))</f>
        <v>0.99892949077382553</v>
      </c>
      <c r="S129">
        <f>100*(Results_2025_01!S61/Results_2025_01!R61)*(LN(S61)-LN(Results_2025_01!S61))</f>
        <v>0.21053369487100543</v>
      </c>
      <c r="T129">
        <f>R129-S129</f>
        <v>0.78839579590282005</v>
      </c>
    </row>
  </sheetData>
  <conditionalFormatting sqref="B70:Q114">
    <cfRule type="colorScale" priority="1">
      <colorScale>
        <cfvo type="min"/>
        <cfvo type="percentile" val="50"/>
        <cfvo type="max"/>
        <color rgb="FF63BE7B"/>
        <color rgb="FFFCFCFF"/>
        <color rgb="FFF8696B"/>
      </colorScale>
    </cfRule>
  </conditionalFormatting>
  <pageMargins left="0.7" right="0.7" top="0.75" bottom="0.75" header="0.3" footer="0.3"/>
  <pageSetup orientation="portrait" horizontalDpi="1200" verticalDpi="1200" r:id="rId1"/>
  <headerFooter>
    <oddHeader>&amp;L&amp;"Aptos"&amp;11&amp;K000000 NONCONFIDENTIAL // FRSONLY&amp;1#_x000D_</oddHeader>
  </headerFooter>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F399A09-777C-4372-849E-7811C4195218}">
  <dimension ref="A1:T129"/>
  <sheetViews>
    <sheetView workbookViewId="0">
      <pane xSplit="1" ySplit="1" topLeftCell="B41" activePane="bottomRight" state="frozen"/>
      <selection pane="topRight" activeCell="B1" sqref="B1"/>
      <selection pane="bottomLeft" activeCell="A2" sqref="A2"/>
      <selection pane="bottomRight" sqref="A1:S61"/>
    </sheetView>
  </sheetViews>
  <sheetFormatPr defaultRowHeight="14.5" x14ac:dyDescent="0.35"/>
  <sheetData>
    <row r="1" spans="1:19" x14ac:dyDescent="0.35">
      <c r="A1" t="s">
        <v>78</v>
      </c>
      <c r="B1" t="s">
        <v>269</v>
      </c>
      <c r="C1" t="s">
        <v>270</v>
      </c>
      <c r="D1" t="s">
        <v>271</v>
      </c>
      <c r="E1" t="s">
        <v>272</v>
      </c>
      <c r="F1" t="s">
        <v>273</v>
      </c>
      <c r="G1" t="s">
        <v>274</v>
      </c>
      <c r="H1" t="s">
        <v>275</v>
      </c>
      <c r="I1" t="s">
        <v>276</v>
      </c>
      <c r="J1" t="s">
        <v>277</v>
      </c>
      <c r="K1" t="s">
        <v>278</v>
      </c>
      <c r="L1" t="s">
        <v>279</v>
      </c>
      <c r="M1" t="s">
        <v>280</v>
      </c>
      <c r="N1" t="s">
        <v>281</v>
      </c>
      <c r="O1" t="s">
        <v>282</v>
      </c>
      <c r="P1" t="s">
        <v>283</v>
      </c>
      <c r="Q1" t="s">
        <v>284</v>
      </c>
      <c r="R1" t="s">
        <v>157</v>
      </c>
      <c r="S1" t="s">
        <v>285</v>
      </c>
    </row>
    <row r="2" spans="1:19" x14ac:dyDescent="0.35">
      <c r="A2" t="s">
        <v>286</v>
      </c>
      <c r="B2">
        <v>6.3400000000000003E-6</v>
      </c>
      <c r="C2">
        <v>1.6180000000000001E-5</v>
      </c>
      <c r="D2">
        <v>1.2469999999999999E-5</v>
      </c>
      <c r="E2">
        <v>6.8600000000000004E-6</v>
      </c>
      <c r="F2">
        <v>4.2400000000000001E-6</v>
      </c>
      <c r="G2">
        <v>2.0959999999999999E-5</v>
      </c>
      <c r="H2">
        <v>2.7540000000000001E-5</v>
      </c>
      <c r="I2">
        <v>2.4389999999999999E-5</v>
      </c>
      <c r="J2">
        <v>2.7599999999999998E-6</v>
      </c>
      <c r="K2">
        <v>4.2469999999999998E-5</v>
      </c>
      <c r="L2">
        <v>7.0600000000000002E-6</v>
      </c>
      <c r="M2">
        <v>1.791E-5</v>
      </c>
      <c r="N2">
        <v>5.3390000000000002E-5</v>
      </c>
      <c r="O2">
        <v>7.0400000000000004E-6</v>
      </c>
      <c r="P2">
        <v>3.7375E-4</v>
      </c>
      <c r="Q2">
        <v>4.2784000000000002E-4</v>
      </c>
      <c r="R2">
        <v>1.4962999999999999E-4</v>
      </c>
      <c r="S2">
        <v>1.4787000000000001E-4</v>
      </c>
    </row>
    <row r="3" spans="1:19" x14ac:dyDescent="0.35">
      <c r="A3" t="s">
        <v>287</v>
      </c>
      <c r="B3">
        <v>1.59E-6</v>
      </c>
      <c r="C3">
        <v>1.7799999999999999E-4</v>
      </c>
      <c r="D3">
        <v>3.8299999999999998E-6</v>
      </c>
      <c r="E3">
        <v>4.9999999999999998E-8</v>
      </c>
      <c r="F3">
        <v>1.3E-7</v>
      </c>
      <c r="G3">
        <v>1.4000000000000001E-7</v>
      </c>
      <c r="H3">
        <v>1.26E-6</v>
      </c>
      <c r="I3">
        <v>2.4999999999999999E-7</v>
      </c>
      <c r="J3">
        <v>2.2000000000000001E-7</v>
      </c>
      <c r="K3">
        <v>3.5999999999999999E-7</v>
      </c>
      <c r="L3">
        <v>4.9999999999999998E-8</v>
      </c>
      <c r="M3">
        <v>1.8E-7</v>
      </c>
      <c r="N3">
        <v>8.9999999999999999E-8</v>
      </c>
      <c r="O3">
        <v>9.9999999999999995E-8</v>
      </c>
      <c r="P3">
        <v>1.0312E-4</v>
      </c>
      <c r="Q3">
        <v>1.4485E-4</v>
      </c>
      <c r="R3">
        <v>5.206E-5</v>
      </c>
      <c r="S3">
        <v>5.1740000000000003E-5</v>
      </c>
    </row>
    <row r="4" spans="1:19" x14ac:dyDescent="0.35">
      <c r="A4" t="s">
        <v>288</v>
      </c>
      <c r="B4">
        <v>4.8500000000000002E-6</v>
      </c>
      <c r="C4">
        <v>3.5150000000000001E-5</v>
      </c>
      <c r="D4">
        <v>8.5399999999999996E-6</v>
      </c>
      <c r="E4">
        <v>5.7000000000000005E-7</v>
      </c>
      <c r="F4">
        <v>9.0999999999999997E-7</v>
      </c>
      <c r="G4">
        <v>3.8099999999999999E-6</v>
      </c>
      <c r="H4">
        <v>2.12E-6</v>
      </c>
      <c r="I4">
        <v>5.9399999999999999E-6</v>
      </c>
      <c r="J4">
        <v>3.0000000000000001E-6</v>
      </c>
      <c r="K4">
        <v>1.375E-5</v>
      </c>
      <c r="L4">
        <v>4.1400000000000002E-6</v>
      </c>
      <c r="M4">
        <v>1.2751E-4</v>
      </c>
      <c r="N4">
        <v>3.5750000000000002E-5</v>
      </c>
      <c r="O4">
        <v>9.3200000000000006E-6</v>
      </c>
      <c r="P4">
        <v>6.8451000000000004E-4</v>
      </c>
      <c r="Q4">
        <v>7.0848999999999999E-4</v>
      </c>
      <c r="R4">
        <v>2.3043E-4</v>
      </c>
      <c r="S4">
        <v>2.2802E-4</v>
      </c>
    </row>
    <row r="5" spans="1:19" x14ac:dyDescent="0.35">
      <c r="A5" t="s">
        <v>289</v>
      </c>
      <c r="B5">
        <v>1.0710000000000001E-5</v>
      </c>
      <c r="C5">
        <v>1.8689999999999999E-5</v>
      </c>
      <c r="D5">
        <v>1.8940000000000002E-5</v>
      </c>
      <c r="E5">
        <v>9.9999999999999995E-7</v>
      </c>
      <c r="F5">
        <v>3.8399999999999997E-6</v>
      </c>
      <c r="G5">
        <v>1.292E-5</v>
      </c>
      <c r="H5">
        <v>8.6100000000000006E-6</v>
      </c>
      <c r="I5">
        <v>4.9400000000000001E-6</v>
      </c>
      <c r="J5">
        <v>1.7400000000000001E-6</v>
      </c>
      <c r="K5">
        <v>2.056E-5</v>
      </c>
      <c r="L5">
        <v>7.0899999999999999E-6</v>
      </c>
      <c r="M5">
        <v>1.448E-5</v>
      </c>
      <c r="N5">
        <v>7.7500000000000003E-6</v>
      </c>
      <c r="O5">
        <v>1.9E-6</v>
      </c>
      <c r="P5">
        <v>2.4471999999999997E-4</v>
      </c>
      <c r="Q5">
        <v>2.3991E-4</v>
      </c>
      <c r="R5">
        <v>8.7100000000000003E-5</v>
      </c>
      <c r="S5">
        <v>8.6009999999999998E-5</v>
      </c>
    </row>
    <row r="6" spans="1:19" x14ac:dyDescent="0.35">
      <c r="A6" t="s">
        <v>290</v>
      </c>
      <c r="B6">
        <v>8.5169999999999999E-5</v>
      </c>
      <c r="C6">
        <v>1.0512E-4</v>
      </c>
      <c r="D6">
        <v>1.0339E-4</v>
      </c>
      <c r="E6">
        <v>4.2200000000000003E-5</v>
      </c>
      <c r="F6">
        <v>6.2600000000000002E-6</v>
      </c>
      <c r="G6">
        <v>2.8209999999999999E-5</v>
      </c>
      <c r="H6">
        <v>1.4709E-4</v>
      </c>
      <c r="I6">
        <v>2.1154999999999999E-4</v>
      </c>
      <c r="J6">
        <v>1.4929999999999999E-5</v>
      </c>
      <c r="K6">
        <v>8.7739999999999997E-5</v>
      </c>
      <c r="L6">
        <v>6.1509999999999999E-5</v>
      </c>
      <c r="M6">
        <v>1.12751E-3</v>
      </c>
      <c r="N6">
        <v>1.1161E-4</v>
      </c>
      <c r="O6">
        <v>9.9619999999999998E-5</v>
      </c>
      <c r="P6">
        <v>5.29738E-3</v>
      </c>
      <c r="Q6">
        <v>4.5346199999999996E-3</v>
      </c>
      <c r="R6">
        <v>1.6469099999999999E-3</v>
      </c>
      <c r="S6">
        <v>1.6321700000000001E-3</v>
      </c>
    </row>
    <row r="7" spans="1:19" x14ac:dyDescent="0.35">
      <c r="A7" t="s">
        <v>291</v>
      </c>
      <c r="B7">
        <v>8.4700000000000002E-6</v>
      </c>
      <c r="C7">
        <v>8.1260000000000005E-5</v>
      </c>
      <c r="D7">
        <v>2.37E-5</v>
      </c>
      <c r="E7">
        <v>1.31E-6</v>
      </c>
      <c r="F7">
        <v>6.8999999999999996E-7</v>
      </c>
      <c r="G7">
        <v>2.7700000000000002E-6</v>
      </c>
      <c r="H7">
        <v>8.4300000000000006E-6</v>
      </c>
      <c r="I7">
        <v>1.295E-5</v>
      </c>
      <c r="J7">
        <v>3.8500000000000004E-6</v>
      </c>
      <c r="K7">
        <v>1.382E-5</v>
      </c>
      <c r="L7">
        <v>7.8499999999999994E-6</v>
      </c>
      <c r="M7">
        <v>6.1270000000000001E-5</v>
      </c>
      <c r="N7">
        <v>6.2700000000000001E-6</v>
      </c>
      <c r="O7">
        <v>1.19E-5</v>
      </c>
      <c r="P7">
        <v>7.9314999999999995E-4</v>
      </c>
      <c r="Q7">
        <v>6.6960999999999995E-4</v>
      </c>
      <c r="R7">
        <v>2.3954E-4</v>
      </c>
      <c r="S7">
        <v>2.3729E-4</v>
      </c>
    </row>
    <row r="8" spans="1:19" x14ac:dyDescent="0.35">
      <c r="A8" t="s">
        <v>292</v>
      </c>
      <c r="B8">
        <v>6.9999999999999997E-7</v>
      </c>
      <c r="C8">
        <v>5.9999999999999997E-7</v>
      </c>
      <c r="D8">
        <v>6.6900000000000003E-6</v>
      </c>
      <c r="E8">
        <v>1.9599999999999999E-6</v>
      </c>
      <c r="F8">
        <v>3.7E-7</v>
      </c>
      <c r="G8">
        <v>5.48E-6</v>
      </c>
      <c r="H8">
        <v>4.6099999999999999E-6</v>
      </c>
      <c r="I8">
        <v>3.1959999999999999E-5</v>
      </c>
      <c r="J8">
        <v>1.3E-6</v>
      </c>
      <c r="K8">
        <v>2.8030000000000001E-5</v>
      </c>
      <c r="L8">
        <v>1.6589999999999999E-5</v>
      </c>
      <c r="M8">
        <v>3.6170000000000001E-5</v>
      </c>
      <c r="N8">
        <v>7.8770000000000006E-5</v>
      </c>
      <c r="O8">
        <v>1.3159999999999999E-5</v>
      </c>
      <c r="P8">
        <v>6.96E-4</v>
      </c>
      <c r="Q8">
        <v>5.4865000000000003E-4</v>
      </c>
      <c r="R8">
        <v>2.031E-4</v>
      </c>
      <c r="S8">
        <v>2.0157000000000001E-4</v>
      </c>
    </row>
    <row r="9" spans="1:19" x14ac:dyDescent="0.35">
      <c r="A9" t="s">
        <v>293</v>
      </c>
      <c r="B9">
        <v>1.1799999999999999E-6</v>
      </c>
      <c r="C9">
        <v>4.0000000000000001E-8</v>
      </c>
      <c r="D9">
        <v>4.0300000000000004E-6</v>
      </c>
      <c r="E9">
        <v>4.5999999999999999E-7</v>
      </c>
      <c r="F9">
        <v>9.9999999999999995E-8</v>
      </c>
      <c r="G9">
        <v>1.75E-6</v>
      </c>
      <c r="H9">
        <v>3.9700000000000001E-6</v>
      </c>
      <c r="I9">
        <v>6.1099999999999999E-6</v>
      </c>
      <c r="J9">
        <v>2.4999999999999999E-7</v>
      </c>
      <c r="K9">
        <v>1.7400000000000001E-6</v>
      </c>
      <c r="L9">
        <v>5.8999999999999996E-7</v>
      </c>
      <c r="M9">
        <v>9.2499999999999995E-6</v>
      </c>
      <c r="N9">
        <v>5.4000000000000002E-7</v>
      </c>
      <c r="O9">
        <v>1.35E-6</v>
      </c>
      <c r="P9">
        <v>1.8526E-4</v>
      </c>
      <c r="Q9">
        <v>1.26E-4</v>
      </c>
      <c r="R9">
        <v>4.6869999999999997E-5</v>
      </c>
      <c r="S9">
        <v>4.6499999999999999E-5</v>
      </c>
    </row>
    <row r="10" spans="1:19" x14ac:dyDescent="0.35">
      <c r="A10" t="s">
        <v>294</v>
      </c>
      <c r="B10">
        <v>1.535E-5</v>
      </c>
      <c r="C10">
        <v>7.43E-6</v>
      </c>
      <c r="D10">
        <v>2.351E-5</v>
      </c>
      <c r="E10">
        <v>3.6200000000000001E-6</v>
      </c>
      <c r="F10">
        <v>2.5100000000000001E-6</v>
      </c>
      <c r="G10">
        <v>1.5130000000000001E-5</v>
      </c>
      <c r="H10">
        <v>9.9399999999999997E-6</v>
      </c>
      <c r="I10">
        <v>2.4070000000000002E-5</v>
      </c>
      <c r="J10">
        <v>7.43E-6</v>
      </c>
      <c r="K10">
        <v>1.6990000000000002E-5</v>
      </c>
      <c r="L10">
        <v>1.0360000000000001E-5</v>
      </c>
      <c r="M10">
        <v>6.7500000000000001E-5</v>
      </c>
      <c r="N10">
        <v>1.7940000000000001E-5</v>
      </c>
      <c r="O10">
        <v>1.9899999999999999E-5</v>
      </c>
      <c r="P10">
        <v>1.9778299999999999E-3</v>
      </c>
      <c r="Q10">
        <v>1.87178E-3</v>
      </c>
      <c r="R10">
        <v>5.7806000000000003E-4</v>
      </c>
      <c r="S10">
        <v>5.7076999999999996E-4</v>
      </c>
    </row>
    <row r="11" spans="1:19" x14ac:dyDescent="0.35">
      <c r="A11" t="s">
        <v>295</v>
      </c>
      <c r="B11">
        <v>1.252E-5</v>
      </c>
      <c r="C11">
        <v>3.7500000000000001E-6</v>
      </c>
      <c r="D11">
        <v>5.185E-5</v>
      </c>
      <c r="E11">
        <v>3.3399999999999999E-5</v>
      </c>
      <c r="F11">
        <v>6.4099999999999996E-6</v>
      </c>
      <c r="G11">
        <v>3.8590000000000002E-5</v>
      </c>
      <c r="H11">
        <v>1.204E-5</v>
      </c>
      <c r="I11">
        <v>2.5299999999999998E-5</v>
      </c>
      <c r="J11">
        <v>7.7100000000000007E-6</v>
      </c>
      <c r="K11">
        <v>2.357E-5</v>
      </c>
      <c r="L11">
        <v>2.067E-5</v>
      </c>
      <c r="M11">
        <v>3.9140000000000001E-5</v>
      </c>
      <c r="N11">
        <v>4.0160000000000002E-5</v>
      </c>
      <c r="O11">
        <v>1.1060000000000001E-5</v>
      </c>
      <c r="P11">
        <v>1.17712E-3</v>
      </c>
      <c r="Q11">
        <v>7.9217000000000003E-4</v>
      </c>
      <c r="R11">
        <v>3.1291000000000001E-4</v>
      </c>
      <c r="S11">
        <v>3.0914000000000001E-4</v>
      </c>
    </row>
    <row r="12" spans="1:19" x14ac:dyDescent="0.35">
      <c r="A12" t="s">
        <v>296</v>
      </c>
      <c r="B12">
        <v>1.19E-6</v>
      </c>
      <c r="C12">
        <v>4.3000000000000001E-7</v>
      </c>
      <c r="D12">
        <v>2.17E-6</v>
      </c>
      <c r="E12">
        <v>1.4000000000000001E-7</v>
      </c>
      <c r="F12">
        <v>2.9999999999999997E-8</v>
      </c>
      <c r="G12">
        <v>3.9000000000000002E-7</v>
      </c>
      <c r="H12">
        <v>4.3200000000000001E-6</v>
      </c>
      <c r="I12">
        <v>4.9999999999999998E-7</v>
      </c>
      <c r="J12">
        <v>4.0999999999999999E-7</v>
      </c>
      <c r="K12">
        <v>1.6E-7</v>
      </c>
      <c r="L12">
        <v>4.9999999999999998E-8</v>
      </c>
      <c r="M12">
        <v>1.9000000000000001E-7</v>
      </c>
      <c r="N12">
        <v>3.8000000000000001E-7</v>
      </c>
      <c r="O12">
        <v>3.3000000000000002E-7</v>
      </c>
      <c r="P12">
        <v>1.5033000000000001E-4</v>
      </c>
      <c r="Q12">
        <v>2.6249999999999998E-4</v>
      </c>
      <c r="R12">
        <v>6.0659999999999999E-5</v>
      </c>
      <c r="S12">
        <v>6.0059999999999998E-5</v>
      </c>
    </row>
    <row r="13" spans="1:19" x14ac:dyDescent="0.35">
      <c r="A13" t="s">
        <v>297</v>
      </c>
      <c r="B13">
        <v>1.376E-5</v>
      </c>
      <c r="C13">
        <v>3.5899999999999999E-6</v>
      </c>
      <c r="D13">
        <v>9.2699999999999993E-6</v>
      </c>
      <c r="E13">
        <v>2.8999999999999998E-7</v>
      </c>
      <c r="F13">
        <v>1.81E-6</v>
      </c>
      <c r="G13">
        <v>1.44E-6</v>
      </c>
      <c r="H13">
        <v>7.1999999999999999E-7</v>
      </c>
      <c r="I13">
        <v>3.14E-6</v>
      </c>
      <c r="J13">
        <v>3.2000000000000001E-7</v>
      </c>
      <c r="K13">
        <v>5.1000000000000003E-6</v>
      </c>
      <c r="L13">
        <v>1.6500000000000001E-6</v>
      </c>
      <c r="M13">
        <v>3.765E-5</v>
      </c>
      <c r="N13">
        <v>1.77E-6</v>
      </c>
      <c r="O13">
        <v>1.1200000000000001E-6</v>
      </c>
      <c r="P13">
        <v>1.1374000000000001E-4</v>
      </c>
      <c r="Q13">
        <v>1.3988999999999999E-4</v>
      </c>
      <c r="R13">
        <v>4.7339999999999997E-5</v>
      </c>
      <c r="S13">
        <v>4.672E-5</v>
      </c>
    </row>
    <row r="14" spans="1:19" x14ac:dyDescent="0.35">
      <c r="A14" t="s">
        <v>298</v>
      </c>
      <c r="B14">
        <v>1.5690000000000001E-5</v>
      </c>
      <c r="C14">
        <v>1.101E-5</v>
      </c>
      <c r="D14">
        <v>4.6659999999999997E-5</v>
      </c>
      <c r="E14">
        <v>6.9099999999999999E-6</v>
      </c>
      <c r="F14">
        <v>1.8300000000000001E-6</v>
      </c>
      <c r="G14">
        <v>3.1999999999999999E-5</v>
      </c>
      <c r="H14">
        <v>7.1379999999999998E-5</v>
      </c>
      <c r="I14">
        <v>1.3789E-4</v>
      </c>
      <c r="J14">
        <v>7.2599999999999999E-6</v>
      </c>
      <c r="K14">
        <v>1.0409E-4</v>
      </c>
      <c r="L14">
        <v>1.6959000000000001E-4</v>
      </c>
      <c r="M14">
        <v>1.0336E-4</v>
      </c>
      <c r="N14">
        <v>2.4709999999999999E-5</v>
      </c>
      <c r="O14">
        <v>2.9649999999999999E-5</v>
      </c>
      <c r="P14">
        <v>1.89923E-3</v>
      </c>
      <c r="Q14">
        <v>1.2783499999999999E-3</v>
      </c>
      <c r="R14">
        <v>5.2751999999999996E-4</v>
      </c>
      <c r="S14">
        <v>5.2229999999999996E-4</v>
      </c>
    </row>
    <row r="15" spans="1:19" x14ac:dyDescent="0.35">
      <c r="A15" t="s">
        <v>299</v>
      </c>
      <c r="B15">
        <v>1.362E-5</v>
      </c>
      <c r="C15">
        <v>9.6800000000000005E-6</v>
      </c>
      <c r="D15">
        <v>2.4879999999999999E-5</v>
      </c>
      <c r="E15">
        <v>2.3099999999999999E-6</v>
      </c>
      <c r="F15">
        <v>2.6599999999999999E-6</v>
      </c>
      <c r="G15">
        <v>1.201E-5</v>
      </c>
      <c r="H15">
        <v>5.2040000000000003E-5</v>
      </c>
      <c r="I15">
        <v>1.5878999999999999E-4</v>
      </c>
      <c r="J15">
        <v>5.1800000000000004E-6</v>
      </c>
      <c r="K15">
        <v>1.0479E-4</v>
      </c>
      <c r="L15">
        <v>4.0590000000000003E-5</v>
      </c>
      <c r="M15">
        <v>3.5599999999999998E-5</v>
      </c>
      <c r="N15">
        <v>9.5779999999999994E-5</v>
      </c>
      <c r="O15">
        <v>4.3900000000000003E-5</v>
      </c>
      <c r="P15">
        <v>5.5763999999999998E-4</v>
      </c>
      <c r="Q15">
        <v>5.4091000000000002E-4</v>
      </c>
      <c r="R15">
        <v>2.3645E-4</v>
      </c>
      <c r="S15">
        <v>2.3385999999999999E-4</v>
      </c>
    </row>
    <row r="16" spans="1:19" x14ac:dyDescent="0.35">
      <c r="A16" t="s">
        <v>300</v>
      </c>
      <c r="B16">
        <v>4.6839999999999999E-5</v>
      </c>
      <c r="C16">
        <v>1.6700000000000001E-6</v>
      </c>
      <c r="D16">
        <v>3.9459999999999998E-5</v>
      </c>
      <c r="E16">
        <v>7.0999999999999998E-7</v>
      </c>
      <c r="F16">
        <v>2.5900000000000002E-6</v>
      </c>
      <c r="G16">
        <v>6.3099999999999997E-6</v>
      </c>
      <c r="H16">
        <v>5.7400000000000001E-6</v>
      </c>
      <c r="I16">
        <v>2.1719999999999999E-5</v>
      </c>
      <c r="J16">
        <v>3.6500000000000002E-6</v>
      </c>
      <c r="K16">
        <v>1.8510000000000001E-5</v>
      </c>
      <c r="L16">
        <v>7.3969999999999998E-5</v>
      </c>
      <c r="M16">
        <v>2.7520000000000001E-5</v>
      </c>
      <c r="N16">
        <v>9.5599999999999999E-6</v>
      </c>
      <c r="O16">
        <v>9.0399999999999998E-6</v>
      </c>
      <c r="P16">
        <v>3.4777000000000001E-4</v>
      </c>
      <c r="Q16">
        <v>3.0430000000000002E-4</v>
      </c>
      <c r="R16">
        <v>1.2468000000000001E-4</v>
      </c>
      <c r="S16">
        <v>1.2333E-4</v>
      </c>
    </row>
    <row r="17" spans="1:19" x14ac:dyDescent="0.35">
      <c r="A17" t="s">
        <v>301</v>
      </c>
      <c r="B17">
        <v>2.1569999999999998E-5</v>
      </c>
      <c r="C17">
        <v>1.3499999999999999E-5</v>
      </c>
      <c r="D17">
        <v>1.8749999999999998E-5</v>
      </c>
      <c r="E17">
        <v>1.6300000000000001E-6</v>
      </c>
      <c r="F17">
        <v>4.3000000000000001E-7</v>
      </c>
      <c r="G17">
        <v>1.1600000000000001E-5</v>
      </c>
      <c r="H17">
        <v>2.8249999999999999E-5</v>
      </c>
      <c r="I17">
        <v>9.4700000000000008E-6</v>
      </c>
      <c r="J17">
        <v>2.1600000000000001E-6</v>
      </c>
      <c r="K17">
        <v>9.9599999999999995E-6</v>
      </c>
      <c r="L17">
        <v>1.2999999999999999E-5</v>
      </c>
      <c r="M17">
        <v>1.698E-5</v>
      </c>
      <c r="N17">
        <v>3.1449999999999999E-5</v>
      </c>
      <c r="O17">
        <v>2.8700000000000001E-6</v>
      </c>
      <c r="P17">
        <v>3.1147999999999999E-4</v>
      </c>
      <c r="Q17">
        <v>2.8584999999999998E-4</v>
      </c>
      <c r="R17">
        <v>1.0941E-4</v>
      </c>
      <c r="S17">
        <v>1.0819000000000001E-4</v>
      </c>
    </row>
    <row r="18" spans="1:19" x14ac:dyDescent="0.35">
      <c r="A18" t="s">
        <v>302</v>
      </c>
      <c r="B18">
        <v>6.9800000000000001E-6</v>
      </c>
      <c r="C18">
        <v>2.5219999999999999E-5</v>
      </c>
      <c r="D18">
        <v>3.8989999999999998E-5</v>
      </c>
      <c r="E18">
        <v>2.4200000000000001E-6</v>
      </c>
      <c r="F18">
        <v>2.7499999999999999E-6</v>
      </c>
      <c r="G18">
        <v>1.5509999999999999E-5</v>
      </c>
      <c r="H18">
        <v>1.393E-5</v>
      </c>
      <c r="I18">
        <v>2.4649999999999999E-5</v>
      </c>
      <c r="J18">
        <v>3.7299999999999999E-6</v>
      </c>
      <c r="K18">
        <v>2.955E-5</v>
      </c>
      <c r="L18">
        <v>1.376E-5</v>
      </c>
      <c r="M18">
        <v>3.379E-5</v>
      </c>
      <c r="N18">
        <v>4.5099999999999998E-5</v>
      </c>
      <c r="O18">
        <v>3.1099999999999999E-6</v>
      </c>
      <c r="P18">
        <v>3.3087999999999998E-4</v>
      </c>
      <c r="Q18">
        <v>3.4158000000000002E-4</v>
      </c>
      <c r="R18">
        <v>1.3135999999999999E-4</v>
      </c>
      <c r="S18">
        <v>1.2972E-4</v>
      </c>
    </row>
    <row r="19" spans="1:19" x14ac:dyDescent="0.35">
      <c r="A19" t="s">
        <v>303</v>
      </c>
      <c r="B19">
        <v>4.8300000000000003E-6</v>
      </c>
      <c r="C19">
        <v>1.4491999999999999E-4</v>
      </c>
      <c r="D19">
        <v>1.115E-5</v>
      </c>
      <c r="E19">
        <v>5.2E-7</v>
      </c>
      <c r="F19">
        <v>2.96E-6</v>
      </c>
      <c r="G19">
        <v>1.2140000000000001E-5</v>
      </c>
      <c r="H19">
        <v>1.5530000000000001E-4</v>
      </c>
      <c r="I19">
        <v>1.5809999999999999E-4</v>
      </c>
      <c r="J19">
        <v>3.3900000000000002E-6</v>
      </c>
      <c r="K19">
        <v>1.8009999999999999E-5</v>
      </c>
      <c r="L19">
        <v>1.272E-5</v>
      </c>
      <c r="M19">
        <v>3.36E-6</v>
      </c>
      <c r="N19">
        <v>1.147E-5</v>
      </c>
      <c r="O19">
        <v>2.4200000000000001E-6</v>
      </c>
      <c r="P19">
        <v>4.3292999999999999E-4</v>
      </c>
      <c r="Q19">
        <v>5.0003000000000005E-4</v>
      </c>
      <c r="R19">
        <v>2.0468E-4</v>
      </c>
      <c r="S19">
        <v>2.0291999999999999E-4</v>
      </c>
    </row>
    <row r="20" spans="1:19" x14ac:dyDescent="0.35">
      <c r="A20" t="s">
        <v>304</v>
      </c>
      <c r="B20">
        <v>2.26E-6</v>
      </c>
      <c r="C20">
        <v>1.1999999999999999E-7</v>
      </c>
      <c r="D20">
        <v>4.8899999999999998E-6</v>
      </c>
      <c r="E20">
        <v>1.75E-6</v>
      </c>
      <c r="F20">
        <v>1.6700000000000001E-6</v>
      </c>
      <c r="G20">
        <v>8.1499999999999999E-6</v>
      </c>
      <c r="H20">
        <v>2.3300000000000001E-6</v>
      </c>
      <c r="I20">
        <v>4.5800000000000002E-6</v>
      </c>
      <c r="J20">
        <v>4.8999999999999997E-7</v>
      </c>
      <c r="K20">
        <v>4.1899999999999997E-6</v>
      </c>
      <c r="L20">
        <v>1.35E-6</v>
      </c>
      <c r="M20">
        <v>3.9500000000000003E-6</v>
      </c>
      <c r="N20">
        <v>6.5200000000000003E-6</v>
      </c>
      <c r="O20">
        <v>1.13E-6</v>
      </c>
      <c r="P20">
        <v>1.0276999999999999E-4</v>
      </c>
      <c r="Q20">
        <v>1.4600999999999999E-4</v>
      </c>
      <c r="R20">
        <v>4.2429999999999999E-5</v>
      </c>
      <c r="S20">
        <v>4.1860000000000002E-5</v>
      </c>
    </row>
    <row r="21" spans="1:19" x14ac:dyDescent="0.35">
      <c r="A21" t="s">
        <v>11</v>
      </c>
      <c r="B21">
        <v>2.65E-6</v>
      </c>
      <c r="C21">
        <v>1.11E-6</v>
      </c>
      <c r="D21">
        <v>1.503E-5</v>
      </c>
      <c r="E21">
        <v>2.83E-6</v>
      </c>
      <c r="F21">
        <v>5.8999999999999996E-7</v>
      </c>
      <c r="G21">
        <v>6.6499999999999999E-6</v>
      </c>
      <c r="H21">
        <v>8.5799999999999992E-6</v>
      </c>
      <c r="I21">
        <v>2.9960000000000001E-5</v>
      </c>
      <c r="J21">
        <v>2.4200000000000001E-6</v>
      </c>
      <c r="K21">
        <v>6.8700000000000003E-6</v>
      </c>
      <c r="L21">
        <v>5.7799999999999997E-6</v>
      </c>
      <c r="M21">
        <v>7.2059999999999998E-5</v>
      </c>
      <c r="N21">
        <v>7.25E-6</v>
      </c>
      <c r="O21">
        <v>4.7500000000000003E-6</v>
      </c>
      <c r="P21">
        <v>8.0274999999999997E-4</v>
      </c>
      <c r="Q21">
        <v>9.9316000000000009E-4</v>
      </c>
      <c r="R21">
        <v>2.7807999999999999E-4</v>
      </c>
      <c r="S21">
        <v>2.7548999999999998E-4</v>
      </c>
    </row>
    <row r="22" spans="1:19" x14ac:dyDescent="0.35">
      <c r="A22" t="s">
        <v>305</v>
      </c>
      <c r="B22">
        <v>2.6900000000000001E-6</v>
      </c>
      <c r="C22">
        <v>7.8999999999999995E-7</v>
      </c>
      <c r="D22">
        <v>1.1759999999999999E-5</v>
      </c>
      <c r="E22">
        <v>6.4999999999999996E-6</v>
      </c>
      <c r="F22">
        <v>6.6000000000000003E-7</v>
      </c>
      <c r="G22">
        <v>1.294E-5</v>
      </c>
      <c r="H22">
        <v>1.0329999999999999E-5</v>
      </c>
      <c r="I22">
        <v>4.3189999999999998E-5</v>
      </c>
      <c r="J22">
        <v>2.92E-6</v>
      </c>
      <c r="K22">
        <v>4.3680000000000002E-5</v>
      </c>
      <c r="L22">
        <v>1.5509999999999999E-5</v>
      </c>
      <c r="M22">
        <v>2.0162000000000001E-4</v>
      </c>
      <c r="N22">
        <v>1.4059999999999999E-5</v>
      </c>
      <c r="O22">
        <v>2.5400000000000001E-5</v>
      </c>
      <c r="P22">
        <v>1.26011E-3</v>
      </c>
      <c r="Q22">
        <v>1.0507299999999999E-3</v>
      </c>
      <c r="R22">
        <v>3.6999E-4</v>
      </c>
      <c r="S22">
        <v>3.6707999999999999E-4</v>
      </c>
    </row>
    <row r="23" spans="1:19" x14ac:dyDescent="0.35">
      <c r="A23" t="s">
        <v>306</v>
      </c>
      <c r="B23">
        <v>1.0139999999999999E-5</v>
      </c>
      <c r="C23">
        <v>8.4800000000000001E-6</v>
      </c>
      <c r="D23">
        <v>2.9249999999999999E-5</v>
      </c>
      <c r="E23">
        <v>3.2399999999999999E-6</v>
      </c>
      <c r="F23">
        <v>3.0199999999999999E-6</v>
      </c>
      <c r="G23">
        <v>1.2809999999999999E-5</v>
      </c>
      <c r="H23">
        <v>2.287E-5</v>
      </c>
      <c r="I23">
        <v>3.3380000000000002E-5</v>
      </c>
      <c r="J23">
        <v>6.1500000000000004E-6</v>
      </c>
      <c r="K23">
        <v>8.5030000000000004E-5</v>
      </c>
      <c r="L23">
        <v>5.5859999999999997E-5</v>
      </c>
      <c r="M23">
        <v>3.4829999999999997E-5</v>
      </c>
      <c r="N23">
        <v>3.5253999999999998E-4</v>
      </c>
      <c r="O23">
        <v>3.2990000000000001E-5</v>
      </c>
      <c r="P23">
        <v>1.0130600000000001E-3</v>
      </c>
      <c r="Q23">
        <v>8.8922000000000003E-4</v>
      </c>
      <c r="R23">
        <v>3.5471E-4</v>
      </c>
      <c r="S23">
        <v>3.5100000000000002E-4</v>
      </c>
    </row>
    <row r="24" spans="1:19" x14ac:dyDescent="0.35">
      <c r="A24" t="s">
        <v>307</v>
      </c>
      <c r="B24">
        <v>3.4700000000000003E-5</v>
      </c>
      <c r="C24">
        <v>1.668E-5</v>
      </c>
      <c r="D24">
        <v>2.8010000000000001E-5</v>
      </c>
      <c r="E24">
        <v>2.74E-6</v>
      </c>
      <c r="F24">
        <v>3.9500000000000003E-6</v>
      </c>
      <c r="G24">
        <v>1.9680000000000001E-5</v>
      </c>
      <c r="H24">
        <v>3.5710000000000002E-5</v>
      </c>
      <c r="I24">
        <v>1.2819999999999999E-5</v>
      </c>
      <c r="J24">
        <v>4.0400000000000003E-6</v>
      </c>
      <c r="K24">
        <v>3.3429999999999997E-5</v>
      </c>
      <c r="L24">
        <v>2.1399999999999998E-5</v>
      </c>
      <c r="M24">
        <v>7.75E-5</v>
      </c>
      <c r="N24">
        <v>1.0560000000000001E-5</v>
      </c>
      <c r="O24">
        <v>2.904E-5</v>
      </c>
      <c r="P24">
        <v>7.7010000000000002E-4</v>
      </c>
      <c r="Q24">
        <v>6.2337999999999998E-4</v>
      </c>
      <c r="R24">
        <v>2.3918999999999999E-4</v>
      </c>
      <c r="S24">
        <v>2.3677E-4</v>
      </c>
    </row>
    <row r="25" spans="1:19" x14ac:dyDescent="0.35">
      <c r="A25" t="s">
        <v>308</v>
      </c>
      <c r="B25">
        <v>8.0900000000000005E-6</v>
      </c>
      <c r="C25">
        <v>1.4620000000000001E-5</v>
      </c>
      <c r="D25">
        <v>8.4999999999999999E-6</v>
      </c>
      <c r="E25">
        <v>2.65E-6</v>
      </c>
      <c r="F25">
        <v>3.1700000000000001E-6</v>
      </c>
      <c r="G25">
        <v>5.3000000000000001E-6</v>
      </c>
      <c r="H25">
        <v>4.6740000000000003E-5</v>
      </c>
      <c r="I25">
        <v>9.5999999999999996E-6</v>
      </c>
      <c r="J25">
        <v>1.2699999999999999E-6</v>
      </c>
      <c r="K25">
        <v>1.135E-5</v>
      </c>
      <c r="L25">
        <v>1.1430000000000001E-5</v>
      </c>
      <c r="M25">
        <v>1.219E-5</v>
      </c>
      <c r="N25">
        <v>1.2979999999999999E-5</v>
      </c>
      <c r="O25">
        <v>6.9399999999999996E-6</v>
      </c>
      <c r="P25">
        <v>1.7595999999999999E-4</v>
      </c>
      <c r="Q25">
        <v>2.3615999999999999E-4</v>
      </c>
      <c r="R25">
        <v>8.0779999999999996E-5</v>
      </c>
      <c r="S25">
        <v>7.9740000000000006E-5</v>
      </c>
    </row>
    <row r="26" spans="1:19" x14ac:dyDescent="0.35">
      <c r="A26" t="s">
        <v>309</v>
      </c>
      <c r="B26">
        <v>1.207E-5</v>
      </c>
      <c r="C26">
        <v>5.2599999999999996E-6</v>
      </c>
      <c r="D26">
        <v>3.3599999999999997E-5</v>
      </c>
      <c r="E26">
        <v>2.2699999999999999E-6</v>
      </c>
      <c r="F26">
        <v>1.77E-6</v>
      </c>
      <c r="G26">
        <v>1.2439999999999999E-5</v>
      </c>
      <c r="H26">
        <v>8.7499999999999992E-6</v>
      </c>
      <c r="I26">
        <v>5.4729999999999999E-5</v>
      </c>
      <c r="J26">
        <v>3.6500000000000002E-6</v>
      </c>
      <c r="K26">
        <v>2.5000000000000001E-5</v>
      </c>
      <c r="L26">
        <v>1.755E-5</v>
      </c>
      <c r="M26">
        <v>3.5689999999999999E-5</v>
      </c>
      <c r="N26">
        <v>3.358E-5</v>
      </c>
      <c r="O26">
        <v>6.0599999999999996E-6</v>
      </c>
      <c r="P26">
        <v>6.9749999999999999E-4</v>
      </c>
      <c r="Q26">
        <v>5.9168999999999997E-4</v>
      </c>
      <c r="R26">
        <v>2.1612000000000001E-4</v>
      </c>
      <c r="S26">
        <v>2.1369E-4</v>
      </c>
    </row>
    <row r="27" spans="1:19" x14ac:dyDescent="0.35">
      <c r="A27" t="s">
        <v>310</v>
      </c>
      <c r="B27">
        <v>7.1600000000000001E-6</v>
      </c>
      <c r="C27">
        <v>1.802E-5</v>
      </c>
      <c r="D27">
        <v>1.31E-6</v>
      </c>
      <c r="E27">
        <v>8.0000000000000002E-8</v>
      </c>
      <c r="F27">
        <v>7.6000000000000003E-7</v>
      </c>
      <c r="G27">
        <v>5.4000000000000002E-7</v>
      </c>
      <c r="H27">
        <v>7.7100000000000007E-6</v>
      </c>
      <c r="I27">
        <v>5.6000000000000004E-7</v>
      </c>
      <c r="J27">
        <v>5.4000000000000002E-7</v>
      </c>
      <c r="K27">
        <v>1.17E-6</v>
      </c>
      <c r="L27">
        <v>4.7999999999999996E-7</v>
      </c>
      <c r="M27">
        <v>1.46E-6</v>
      </c>
      <c r="N27">
        <v>1.1000000000000001E-7</v>
      </c>
      <c r="O27">
        <v>6.0999999999999998E-7</v>
      </c>
      <c r="P27">
        <v>7.4560000000000004E-5</v>
      </c>
      <c r="Q27">
        <v>1.1376E-4</v>
      </c>
      <c r="R27">
        <v>3.5120000000000003E-5</v>
      </c>
      <c r="S27">
        <v>3.4700000000000003E-5</v>
      </c>
    </row>
    <row r="28" spans="1:19" x14ac:dyDescent="0.35">
      <c r="A28" t="s">
        <v>311</v>
      </c>
      <c r="B28">
        <v>3.485E-5</v>
      </c>
      <c r="C28">
        <v>9.9999999999999995E-7</v>
      </c>
      <c r="D28">
        <v>1.8159999999999999E-5</v>
      </c>
      <c r="E28">
        <v>5.7999999999999995E-7</v>
      </c>
      <c r="F28">
        <v>3.5999999999999999E-7</v>
      </c>
      <c r="G28">
        <v>2.3800000000000001E-6</v>
      </c>
      <c r="H28">
        <v>2.21E-6</v>
      </c>
      <c r="I28">
        <v>1.959E-5</v>
      </c>
      <c r="J28">
        <v>1.06E-6</v>
      </c>
      <c r="K28">
        <v>6.4500000000000001E-6</v>
      </c>
      <c r="L28">
        <v>1.7139999999999999E-5</v>
      </c>
      <c r="M28">
        <v>6.1299999999999998E-6</v>
      </c>
      <c r="N28">
        <v>5.3600000000000004E-6</v>
      </c>
      <c r="O28">
        <v>7.9799999999999998E-6</v>
      </c>
      <c r="P28">
        <v>2.5153000000000003E-4</v>
      </c>
      <c r="Q28">
        <v>2.0618000000000001E-4</v>
      </c>
      <c r="R28">
        <v>8.1450000000000001E-5</v>
      </c>
      <c r="S28">
        <v>8.0610000000000002E-5</v>
      </c>
    </row>
    <row r="29" spans="1:19" x14ac:dyDescent="0.35">
      <c r="A29" t="s">
        <v>312</v>
      </c>
      <c r="B29">
        <v>5.8999999999999996E-7</v>
      </c>
      <c r="C29">
        <v>2.675E-5</v>
      </c>
      <c r="D29">
        <v>2.3499999999999999E-6</v>
      </c>
      <c r="E29">
        <v>3.5999999999999999E-7</v>
      </c>
      <c r="F29">
        <v>2.9999999999999999E-7</v>
      </c>
      <c r="G29">
        <v>2.4700000000000001E-6</v>
      </c>
      <c r="H29">
        <v>1.2300000000000001E-6</v>
      </c>
      <c r="I29">
        <v>2.5100000000000001E-6</v>
      </c>
      <c r="J29">
        <v>1.2699999999999999E-6</v>
      </c>
      <c r="K29">
        <v>3.8999999999999999E-6</v>
      </c>
      <c r="L29">
        <v>8.6000000000000002E-7</v>
      </c>
      <c r="M29">
        <v>4.3599999999999998E-6</v>
      </c>
      <c r="N29">
        <v>7.9999999999999996E-7</v>
      </c>
      <c r="O29">
        <v>1.7859999999999998E-5</v>
      </c>
      <c r="P29">
        <v>2.5564000000000001E-4</v>
      </c>
      <c r="Q29">
        <v>3.7787999999999998E-4</v>
      </c>
      <c r="R29">
        <v>1.0166999999999999E-4</v>
      </c>
      <c r="S29">
        <v>1.0059E-4</v>
      </c>
    </row>
    <row r="30" spans="1:19" x14ac:dyDescent="0.35">
      <c r="A30" t="s">
        <v>313</v>
      </c>
      <c r="B30">
        <v>4.9999999999999998E-7</v>
      </c>
      <c r="C30">
        <v>3.1E-7</v>
      </c>
      <c r="D30">
        <v>2.3300000000000001E-6</v>
      </c>
      <c r="E30">
        <v>1.35E-6</v>
      </c>
      <c r="F30">
        <v>4.4999999999999998E-7</v>
      </c>
      <c r="G30">
        <v>2.6599999999999999E-6</v>
      </c>
      <c r="H30">
        <v>6.3500000000000002E-6</v>
      </c>
      <c r="I30">
        <v>1.6899999999999999E-6</v>
      </c>
      <c r="J30">
        <v>1.02E-6</v>
      </c>
      <c r="K30">
        <v>1.2510000000000001E-5</v>
      </c>
      <c r="L30">
        <v>5.4099999999999999E-6</v>
      </c>
      <c r="M30">
        <v>2.8019999999999999E-5</v>
      </c>
      <c r="N30">
        <v>1.33E-6</v>
      </c>
      <c r="O30">
        <v>2.4499999999999998E-6</v>
      </c>
      <c r="P30">
        <v>1.5187999999999999E-4</v>
      </c>
      <c r="Q30">
        <v>1.5302E-4</v>
      </c>
      <c r="R30">
        <v>5.0980000000000003E-5</v>
      </c>
      <c r="S30">
        <v>5.0370000000000001E-5</v>
      </c>
    </row>
    <row r="31" spans="1:19" x14ac:dyDescent="0.35">
      <c r="A31" t="s">
        <v>314</v>
      </c>
      <c r="B31">
        <v>1.4899999999999999E-6</v>
      </c>
      <c r="C31">
        <v>1.3200000000000001E-6</v>
      </c>
      <c r="D31">
        <v>2.0489999999999999E-5</v>
      </c>
      <c r="E31">
        <v>6.1800000000000001E-6</v>
      </c>
      <c r="F31">
        <v>5.0999999999999999E-7</v>
      </c>
      <c r="G31">
        <v>1.9979999999999998E-5</v>
      </c>
      <c r="H31">
        <v>4.2469999999999998E-5</v>
      </c>
      <c r="I31">
        <v>8.9980000000000002E-5</v>
      </c>
      <c r="J31">
        <v>6.1199999999999999E-6</v>
      </c>
      <c r="K31">
        <v>1.63E-5</v>
      </c>
      <c r="L31">
        <v>1.182E-5</v>
      </c>
      <c r="M31">
        <v>5.1579999999999997E-5</v>
      </c>
      <c r="N31">
        <v>5.48E-6</v>
      </c>
      <c r="O31">
        <v>2.014E-5</v>
      </c>
      <c r="P31">
        <v>1.372E-3</v>
      </c>
      <c r="Q31">
        <v>1.00876E-3</v>
      </c>
      <c r="R31">
        <v>3.7089000000000002E-4</v>
      </c>
      <c r="S31">
        <v>3.6722000000000002E-4</v>
      </c>
    </row>
    <row r="32" spans="1:19" x14ac:dyDescent="0.35">
      <c r="A32" t="s">
        <v>315</v>
      </c>
      <c r="B32">
        <v>4.0999999999999997E-6</v>
      </c>
      <c r="C32">
        <v>6.4919999999999995E-5</v>
      </c>
      <c r="D32">
        <v>2.6400000000000001E-6</v>
      </c>
      <c r="E32">
        <v>3.3999999999999997E-7</v>
      </c>
      <c r="F32">
        <v>1.4999999999999999E-7</v>
      </c>
      <c r="G32">
        <v>1.1400000000000001E-6</v>
      </c>
      <c r="H32">
        <v>7.4900000000000003E-6</v>
      </c>
      <c r="I32">
        <v>1.48E-6</v>
      </c>
      <c r="J32">
        <v>9.4E-7</v>
      </c>
      <c r="K32">
        <v>1.73E-6</v>
      </c>
      <c r="L32">
        <v>9.5000000000000001E-7</v>
      </c>
      <c r="M32">
        <v>2.039E-5</v>
      </c>
      <c r="N32">
        <v>2.0200000000000001E-6</v>
      </c>
      <c r="O32">
        <v>7.6000000000000003E-7</v>
      </c>
      <c r="P32">
        <v>1.5891000000000001E-4</v>
      </c>
      <c r="Q32">
        <v>2.8629000000000003E-4</v>
      </c>
      <c r="R32">
        <v>8.0129999999999993E-5</v>
      </c>
      <c r="S32">
        <v>7.9359999999999999E-5</v>
      </c>
    </row>
    <row r="33" spans="1:19" x14ac:dyDescent="0.35">
      <c r="A33" t="s">
        <v>316</v>
      </c>
      <c r="B33">
        <v>6.7599999999999997E-6</v>
      </c>
      <c r="C33">
        <v>3.8E-6</v>
      </c>
      <c r="D33">
        <v>5.8709999999999999E-5</v>
      </c>
      <c r="E33">
        <v>2.9600000000000001E-5</v>
      </c>
      <c r="F33">
        <v>2.0200000000000001E-6</v>
      </c>
      <c r="G33">
        <v>2.5199999999999999E-5</v>
      </c>
      <c r="H33">
        <v>1.6779999999999999E-5</v>
      </c>
      <c r="I33">
        <v>8.9149999999999999E-5</v>
      </c>
      <c r="J33">
        <v>8.5699999999999993E-6</v>
      </c>
      <c r="K33">
        <v>4.0769999999999998E-5</v>
      </c>
      <c r="L33">
        <v>4.5939999999999997E-5</v>
      </c>
      <c r="M33">
        <v>1.9184000000000001E-4</v>
      </c>
      <c r="N33">
        <v>1.9700000000000001E-5</v>
      </c>
      <c r="O33">
        <v>2.866E-5</v>
      </c>
      <c r="P33">
        <v>4.9670299999999999E-3</v>
      </c>
      <c r="Q33">
        <v>3.0927799999999998E-3</v>
      </c>
      <c r="R33">
        <v>1.14981E-3</v>
      </c>
      <c r="S33">
        <v>1.1418699999999999E-3</v>
      </c>
    </row>
    <row r="34" spans="1:19" x14ac:dyDescent="0.35">
      <c r="A34" t="s">
        <v>317</v>
      </c>
      <c r="B34">
        <v>1.7669999999999999E-5</v>
      </c>
      <c r="C34">
        <v>1.7400000000000001E-6</v>
      </c>
      <c r="D34">
        <v>1.7325000000000001E-4</v>
      </c>
      <c r="E34">
        <v>2.0979999999999999E-5</v>
      </c>
      <c r="F34">
        <v>6.3600000000000001E-6</v>
      </c>
      <c r="G34">
        <v>1.484E-5</v>
      </c>
      <c r="H34">
        <v>1.9320000000000001E-5</v>
      </c>
      <c r="I34">
        <v>1.2386999999999999E-4</v>
      </c>
      <c r="J34">
        <v>9.4700000000000008E-6</v>
      </c>
      <c r="K34">
        <v>3.0380000000000001E-5</v>
      </c>
      <c r="L34">
        <v>3.985E-5</v>
      </c>
      <c r="M34">
        <v>1.2078000000000001E-4</v>
      </c>
      <c r="N34">
        <v>2.533E-5</v>
      </c>
      <c r="O34">
        <v>2.55E-5</v>
      </c>
      <c r="P34">
        <v>9.7209E-4</v>
      </c>
      <c r="Q34">
        <v>8.6686E-4</v>
      </c>
      <c r="R34">
        <v>3.4207999999999998E-4</v>
      </c>
      <c r="S34">
        <v>3.3828999999999999E-4</v>
      </c>
    </row>
    <row r="35" spans="1:19" x14ac:dyDescent="0.35">
      <c r="A35" t="s">
        <v>318</v>
      </c>
      <c r="B35">
        <v>2.2220000000000001E-5</v>
      </c>
      <c r="C35">
        <v>4.9509999999999999E-5</v>
      </c>
      <c r="D35">
        <v>5.8100000000000003E-6</v>
      </c>
      <c r="E35">
        <v>1.6999999999999999E-7</v>
      </c>
      <c r="F35">
        <v>5.8999999999999996E-7</v>
      </c>
      <c r="G35">
        <v>3.2000000000000001E-7</v>
      </c>
      <c r="H35">
        <v>1.9400000000000001E-6</v>
      </c>
      <c r="I35">
        <v>3.3000000000000002E-7</v>
      </c>
      <c r="J35">
        <v>7.4000000000000001E-7</v>
      </c>
      <c r="K35">
        <v>1.0699999999999999E-6</v>
      </c>
      <c r="L35">
        <v>8.6400000000000003E-6</v>
      </c>
      <c r="M35">
        <v>3.72E-6</v>
      </c>
      <c r="N35">
        <v>1.4500000000000001E-6</v>
      </c>
      <c r="O35">
        <v>5.0999999999999999E-7</v>
      </c>
      <c r="P35">
        <v>8.9389999999999996E-5</v>
      </c>
      <c r="Q35">
        <v>9.8439999999999999E-5</v>
      </c>
      <c r="R35">
        <v>4.142E-5</v>
      </c>
      <c r="S35">
        <v>4.108E-5</v>
      </c>
    </row>
    <row r="36" spans="1:19" x14ac:dyDescent="0.35">
      <c r="A36" t="s">
        <v>319</v>
      </c>
      <c r="B36">
        <v>1.2480000000000001E-5</v>
      </c>
      <c r="C36">
        <v>1.685E-5</v>
      </c>
      <c r="D36">
        <v>6.9930000000000003E-5</v>
      </c>
      <c r="E36">
        <v>4.7999999999999998E-6</v>
      </c>
      <c r="F36">
        <v>3.1200000000000002E-6</v>
      </c>
      <c r="G36">
        <v>2.1860000000000001E-5</v>
      </c>
      <c r="H36">
        <v>7.6699999999999994E-5</v>
      </c>
      <c r="I36">
        <v>9.0080000000000005E-5</v>
      </c>
      <c r="J36">
        <v>1.296E-5</v>
      </c>
      <c r="K36">
        <v>1.2407999999999999E-4</v>
      </c>
      <c r="L36">
        <v>5.3739999999999997E-5</v>
      </c>
      <c r="M36">
        <v>8.0129999999999993E-5</v>
      </c>
      <c r="N36">
        <v>9.2540000000000005E-5</v>
      </c>
      <c r="O36">
        <v>1.7790000000000001E-5</v>
      </c>
      <c r="P36">
        <v>1.3955300000000001E-3</v>
      </c>
      <c r="Q36">
        <v>1.0907499999999999E-3</v>
      </c>
      <c r="R36">
        <v>4.3629999999999998E-4</v>
      </c>
      <c r="S36">
        <v>4.3169999999999998E-4</v>
      </c>
    </row>
    <row r="37" spans="1:19" x14ac:dyDescent="0.35">
      <c r="A37" t="s">
        <v>320</v>
      </c>
      <c r="B37">
        <v>1.1219999999999999E-5</v>
      </c>
      <c r="C37">
        <v>1.5108999999999999E-4</v>
      </c>
      <c r="D37">
        <v>1.0859999999999999E-5</v>
      </c>
      <c r="E37">
        <v>9.2999999999999999E-7</v>
      </c>
      <c r="F37">
        <v>8.2999999999999999E-7</v>
      </c>
      <c r="G37">
        <v>4.5499999999999996E-6</v>
      </c>
      <c r="H37">
        <v>3.0020000000000001E-5</v>
      </c>
      <c r="I37">
        <v>6.0000000000000002E-6</v>
      </c>
      <c r="J37">
        <v>3.5899999999999999E-6</v>
      </c>
      <c r="K37">
        <v>2.2889999999999999E-5</v>
      </c>
      <c r="L37">
        <v>2.8719999999999999E-5</v>
      </c>
      <c r="M37">
        <v>1.0849999999999999E-5</v>
      </c>
      <c r="N37">
        <v>6.3099999999999997E-6</v>
      </c>
      <c r="O37">
        <v>2.7700000000000002E-6</v>
      </c>
      <c r="P37">
        <v>3.3210999999999999E-4</v>
      </c>
      <c r="Q37">
        <v>4.0507E-4</v>
      </c>
      <c r="R37">
        <v>1.4546000000000001E-4</v>
      </c>
      <c r="S37">
        <v>1.4396999999999999E-4</v>
      </c>
    </row>
    <row r="38" spans="1:19" x14ac:dyDescent="0.35">
      <c r="A38" t="s">
        <v>321</v>
      </c>
      <c r="B38">
        <v>1.0879999999999999E-5</v>
      </c>
      <c r="C38">
        <v>8.2999999999999999E-7</v>
      </c>
      <c r="D38">
        <v>1.2130000000000001E-5</v>
      </c>
      <c r="E38">
        <v>1.24E-6</v>
      </c>
      <c r="F38">
        <v>7.79E-6</v>
      </c>
      <c r="G38">
        <v>8.6500000000000002E-6</v>
      </c>
      <c r="H38">
        <v>1.81E-6</v>
      </c>
      <c r="I38">
        <v>2.48E-6</v>
      </c>
      <c r="J38">
        <v>2.1600000000000001E-6</v>
      </c>
      <c r="K38">
        <v>1.491E-5</v>
      </c>
      <c r="L38">
        <v>6.9E-6</v>
      </c>
      <c r="M38">
        <v>4.2533000000000002E-4</v>
      </c>
      <c r="N38">
        <v>4.3499999999999999E-6</v>
      </c>
      <c r="O38">
        <v>5.6400000000000002E-6</v>
      </c>
      <c r="P38">
        <v>3.5951000000000001E-4</v>
      </c>
      <c r="Q38">
        <v>4.2075000000000001E-4</v>
      </c>
      <c r="R38">
        <v>1.5797000000000001E-4</v>
      </c>
      <c r="S38">
        <v>1.5645000000000001E-4</v>
      </c>
    </row>
    <row r="39" spans="1:19" x14ac:dyDescent="0.35">
      <c r="A39" t="s">
        <v>322</v>
      </c>
      <c r="B39">
        <v>9.7200000000000001E-6</v>
      </c>
      <c r="C39">
        <v>7.7029999999999999E-5</v>
      </c>
      <c r="D39">
        <v>4.1789999999999998E-5</v>
      </c>
      <c r="E39">
        <v>5.3900000000000001E-6</v>
      </c>
      <c r="F39">
        <v>5.0300000000000001E-6</v>
      </c>
      <c r="G39">
        <v>3.7490000000000002E-5</v>
      </c>
      <c r="H39">
        <v>4.0500000000000002E-5</v>
      </c>
      <c r="I39">
        <v>7.7410000000000006E-5</v>
      </c>
      <c r="J39">
        <v>1.097E-5</v>
      </c>
      <c r="K39">
        <v>8.8560000000000006E-5</v>
      </c>
      <c r="L39">
        <v>3.6430000000000002E-5</v>
      </c>
      <c r="M39">
        <v>8.0039999999999999E-5</v>
      </c>
      <c r="N39">
        <v>2.8180000000000001E-5</v>
      </c>
      <c r="O39">
        <v>2.65E-5</v>
      </c>
      <c r="P39">
        <v>1.6256899999999999E-3</v>
      </c>
      <c r="Q39">
        <v>1.2852499999999999E-3</v>
      </c>
      <c r="R39">
        <v>4.8421E-4</v>
      </c>
      <c r="S39">
        <v>4.7904000000000002E-4</v>
      </c>
    </row>
    <row r="40" spans="1:19" x14ac:dyDescent="0.35">
      <c r="A40" t="s">
        <v>323</v>
      </c>
      <c r="B40">
        <v>2.2000000000000001E-7</v>
      </c>
      <c r="C40">
        <v>9.9999999999999995E-8</v>
      </c>
      <c r="D40">
        <v>1.13E-6</v>
      </c>
      <c r="E40">
        <v>9.9000000000000005E-7</v>
      </c>
      <c r="F40">
        <v>1.9000000000000001E-7</v>
      </c>
      <c r="G40">
        <v>1.9099999999999999E-6</v>
      </c>
      <c r="H40">
        <v>1.8899999999999999E-6</v>
      </c>
      <c r="I40">
        <v>2.5500000000000001E-6</v>
      </c>
      <c r="J40">
        <v>2.4999999999999999E-7</v>
      </c>
      <c r="K40">
        <v>5.5500000000000002E-6</v>
      </c>
      <c r="L40">
        <v>1.4899999999999999E-6</v>
      </c>
      <c r="M40">
        <v>6.4899999999999997E-6</v>
      </c>
      <c r="N40">
        <v>2.5299999999999999E-6</v>
      </c>
      <c r="O40">
        <v>4.1999999999999996E-6</v>
      </c>
      <c r="P40">
        <v>1.0609E-4</v>
      </c>
      <c r="Q40">
        <v>1.3462000000000001E-4</v>
      </c>
      <c r="R40">
        <v>3.8529999999999999E-5</v>
      </c>
      <c r="S40">
        <v>3.8080000000000001E-5</v>
      </c>
    </row>
    <row r="41" spans="1:19" x14ac:dyDescent="0.35">
      <c r="A41" t="s">
        <v>324</v>
      </c>
      <c r="B41">
        <v>3.0800000000000002E-6</v>
      </c>
      <c r="C41">
        <v>8.9999999999999996E-7</v>
      </c>
      <c r="D41">
        <v>1.1240000000000001E-5</v>
      </c>
      <c r="E41">
        <v>1.343E-5</v>
      </c>
      <c r="F41">
        <v>3.1200000000000002E-6</v>
      </c>
      <c r="G41">
        <v>1.524E-5</v>
      </c>
      <c r="H41">
        <v>9.91E-6</v>
      </c>
      <c r="I41">
        <v>2.287E-5</v>
      </c>
      <c r="J41">
        <v>3.9400000000000004E-6</v>
      </c>
      <c r="K41">
        <v>2.5230000000000001E-5</v>
      </c>
      <c r="L41">
        <v>2.1739999999999999E-5</v>
      </c>
      <c r="M41">
        <v>3.7780000000000001E-5</v>
      </c>
      <c r="N41">
        <v>3.4929999999999999E-5</v>
      </c>
      <c r="O41">
        <v>6.4999999999999996E-6</v>
      </c>
      <c r="P41">
        <v>3.1447000000000002E-4</v>
      </c>
      <c r="Q41">
        <v>3.4507E-4</v>
      </c>
      <c r="R41">
        <v>1.225E-4</v>
      </c>
      <c r="S41">
        <v>1.2071E-4</v>
      </c>
    </row>
    <row r="42" spans="1:19" x14ac:dyDescent="0.35">
      <c r="A42" t="s">
        <v>325</v>
      </c>
      <c r="B42">
        <v>2.1670000000000001E-5</v>
      </c>
      <c r="C42">
        <v>9.5000000000000001E-7</v>
      </c>
      <c r="D42">
        <v>2.7599999999999998E-6</v>
      </c>
      <c r="E42">
        <v>2.7000000000000001E-7</v>
      </c>
      <c r="F42">
        <v>5.7000000000000005E-7</v>
      </c>
      <c r="G42">
        <v>9.7000000000000003E-7</v>
      </c>
      <c r="H42">
        <v>4.9999999999999998E-7</v>
      </c>
      <c r="I42">
        <v>1.24E-6</v>
      </c>
      <c r="J42">
        <v>1.2699999999999999E-6</v>
      </c>
      <c r="K42">
        <v>2.7999999999999999E-6</v>
      </c>
      <c r="L42">
        <v>6.0000000000000002E-6</v>
      </c>
      <c r="M42">
        <v>4.25E-6</v>
      </c>
      <c r="N42">
        <v>1.4300000000000001E-6</v>
      </c>
      <c r="O42">
        <v>6.5200000000000003E-6</v>
      </c>
      <c r="P42">
        <v>1.0037E-4</v>
      </c>
      <c r="Q42">
        <v>8.8239999999999995E-5</v>
      </c>
      <c r="R42">
        <v>3.392E-5</v>
      </c>
      <c r="S42">
        <v>3.3550000000000002E-5</v>
      </c>
    </row>
    <row r="43" spans="1:19" x14ac:dyDescent="0.35">
      <c r="A43" t="s">
        <v>326</v>
      </c>
      <c r="B43">
        <v>4.42E-6</v>
      </c>
      <c r="C43">
        <v>3.6600000000000001E-6</v>
      </c>
      <c r="D43">
        <v>4.0469999999999997E-5</v>
      </c>
      <c r="E43">
        <v>5.6899999999999997E-6</v>
      </c>
      <c r="F43">
        <v>2.7499999999999999E-6</v>
      </c>
      <c r="G43">
        <v>2.1849999999999999E-5</v>
      </c>
      <c r="H43">
        <v>1.242E-5</v>
      </c>
      <c r="I43">
        <v>3.358E-5</v>
      </c>
      <c r="J43">
        <v>5.3499999999999996E-6</v>
      </c>
      <c r="K43">
        <v>3.3309999999999998E-5</v>
      </c>
      <c r="L43">
        <v>2.1359999999999999E-5</v>
      </c>
      <c r="M43">
        <v>4.0689999999999998E-5</v>
      </c>
      <c r="N43">
        <v>1.0404E-4</v>
      </c>
      <c r="O43">
        <v>1.5109999999999999E-5</v>
      </c>
      <c r="P43">
        <v>6.4880000000000005E-4</v>
      </c>
      <c r="Q43">
        <v>5.5721999999999998E-4</v>
      </c>
      <c r="R43">
        <v>2.1434000000000001E-4</v>
      </c>
      <c r="S43">
        <v>2.1186999999999999E-4</v>
      </c>
    </row>
    <row r="44" spans="1:19" x14ac:dyDescent="0.35">
      <c r="A44" t="s">
        <v>327</v>
      </c>
      <c r="B44">
        <v>2.0599999999999999E-5</v>
      </c>
      <c r="C44">
        <v>9.7161999999999997E-4</v>
      </c>
      <c r="D44">
        <v>4.7490000000000001E-5</v>
      </c>
      <c r="E44">
        <v>6.7800000000000003E-6</v>
      </c>
      <c r="F44">
        <v>5.8699999999999997E-6</v>
      </c>
      <c r="G44">
        <v>1.8340000000000001E-5</v>
      </c>
      <c r="H44">
        <v>2.5484999999999999E-4</v>
      </c>
      <c r="I44">
        <v>2.6895000000000001E-4</v>
      </c>
      <c r="J44">
        <v>1.8620000000000001E-5</v>
      </c>
      <c r="K44">
        <v>1.0767E-4</v>
      </c>
      <c r="L44">
        <v>1.2569E-4</v>
      </c>
      <c r="M44">
        <v>3.1017000000000002E-4</v>
      </c>
      <c r="N44">
        <v>1.0229E-4</v>
      </c>
      <c r="O44">
        <v>2.181E-5</v>
      </c>
      <c r="P44">
        <v>3.0481800000000002E-3</v>
      </c>
      <c r="Q44">
        <v>2.3447699999999999E-3</v>
      </c>
      <c r="R44">
        <v>1.0098799999999999E-3</v>
      </c>
      <c r="S44">
        <v>9.9955000000000009E-4</v>
      </c>
    </row>
    <row r="45" spans="1:19" x14ac:dyDescent="0.35">
      <c r="A45" t="s">
        <v>328</v>
      </c>
      <c r="B45">
        <v>1.72E-6</v>
      </c>
      <c r="C45">
        <v>2.319E-5</v>
      </c>
      <c r="D45">
        <v>6.5200000000000003E-6</v>
      </c>
      <c r="E45">
        <v>5.7000000000000005E-7</v>
      </c>
      <c r="F45">
        <v>3.3999999999999997E-7</v>
      </c>
      <c r="G45">
        <v>6.5400000000000001E-6</v>
      </c>
      <c r="H45">
        <v>6.4999999999999996E-6</v>
      </c>
      <c r="I45">
        <v>1.1739999999999999E-5</v>
      </c>
      <c r="J45">
        <v>3.5700000000000001E-6</v>
      </c>
      <c r="K45">
        <v>2.0619999999999999E-5</v>
      </c>
      <c r="L45">
        <v>3.4999999999999999E-6</v>
      </c>
      <c r="M45">
        <v>2.0999999999999999E-5</v>
      </c>
      <c r="N45">
        <v>1.1749999999999999E-5</v>
      </c>
      <c r="O45">
        <v>1.521E-5</v>
      </c>
      <c r="P45">
        <v>3.0084000000000003E-4</v>
      </c>
      <c r="Q45">
        <v>2.7664999999999998E-4</v>
      </c>
      <c r="R45">
        <v>9.9989999999999996E-5</v>
      </c>
      <c r="S45">
        <v>9.8859999999999999E-5</v>
      </c>
    </row>
    <row r="46" spans="1:19" x14ac:dyDescent="0.35">
      <c r="A46" t="s">
        <v>329</v>
      </c>
      <c r="B46">
        <v>1.0100000000000001E-6</v>
      </c>
      <c r="C46">
        <v>8.2999999999999999E-7</v>
      </c>
      <c r="D46">
        <v>2.2299999999999998E-6</v>
      </c>
      <c r="E46">
        <v>2.3999999999999998E-7</v>
      </c>
      <c r="F46">
        <v>5.3000000000000001E-7</v>
      </c>
      <c r="G46">
        <v>9.9999999999999995E-7</v>
      </c>
      <c r="H46">
        <v>8.1999999999999998E-7</v>
      </c>
      <c r="I46">
        <v>8.2999999999999999E-7</v>
      </c>
      <c r="J46">
        <v>5.7000000000000005E-7</v>
      </c>
      <c r="K46">
        <v>1.77E-6</v>
      </c>
      <c r="L46">
        <v>1.84E-6</v>
      </c>
      <c r="M46">
        <v>1.961E-5</v>
      </c>
      <c r="N46">
        <v>8.8999999999999995E-7</v>
      </c>
      <c r="O46">
        <v>1.19E-6</v>
      </c>
      <c r="P46">
        <v>4.6940000000000001E-5</v>
      </c>
      <c r="Q46">
        <v>7.0820000000000003E-5</v>
      </c>
      <c r="R46">
        <v>2.1180000000000001E-5</v>
      </c>
      <c r="S46">
        <v>2.09E-5</v>
      </c>
    </row>
    <row r="47" spans="1:19" x14ac:dyDescent="0.35">
      <c r="A47" t="s">
        <v>330</v>
      </c>
      <c r="B47">
        <v>5.1800000000000004E-6</v>
      </c>
      <c r="C47">
        <v>1.135E-5</v>
      </c>
      <c r="D47">
        <v>1.1336999999999999E-4</v>
      </c>
      <c r="E47">
        <v>4.5800000000000002E-6</v>
      </c>
      <c r="F47">
        <v>4.5499999999999996E-6</v>
      </c>
      <c r="G47">
        <v>1.172E-5</v>
      </c>
      <c r="H47">
        <v>1.062E-5</v>
      </c>
      <c r="I47">
        <v>3.8229999999999998E-5</v>
      </c>
      <c r="J47">
        <v>4.0099999999999997E-6</v>
      </c>
      <c r="K47">
        <v>2.0060000000000001E-5</v>
      </c>
      <c r="L47">
        <v>1.3509999999999999E-5</v>
      </c>
      <c r="M47">
        <v>3.8720000000000002E-5</v>
      </c>
      <c r="N47">
        <v>3.6189999999999997E-5</v>
      </c>
      <c r="O47">
        <v>6.2500000000000003E-6</v>
      </c>
      <c r="P47">
        <v>1.2250900000000001E-3</v>
      </c>
      <c r="Q47">
        <v>1.18458E-3</v>
      </c>
      <c r="R47">
        <v>3.8594999999999998E-4</v>
      </c>
      <c r="S47">
        <v>3.8243000000000001E-4</v>
      </c>
    </row>
    <row r="48" spans="1:19" x14ac:dyDescent="0.35">
      <c r="A48" t="s">
        <v>331</v>
      </c>
      <c r="B48">
        <v>1.9179999999999999E-5</v>
      </c>
      <c r="C48">
        <v>1.66E-6</v>
      </c>
      <c r="D48">
        <v>1.8870000000000001E-5</v>
      </c>
      <c r="E48">
        <v>3.32E-6</v>
      </c>
      <c r="F48">
        <v>5.22E-6</v>
      </c>
      <c r="G48">
        <v>8.7700000000000007E-6</v>
      </c>
      <c r="H48">
        <v>2.942E-5</v>
      </c>
      <c r="I48">
        <v>1.1229999999999999E-5</v>
      </c>
      <c r="J48">
        <v>4.7700000000000001E-6</v>
      </c>
      <c r="K48">
        <v>1.8870000000000001E-5</v>
      </c>
      <c r="L48">
        <v>1.508E-5</v>
      </c>
      <c r="M48">
        <v>6.355E-5</v>
      </c>
      <c r="N48">
        <v>2.3143E-4</v>
      </c>
      <c r="O48">
        <v>6.8399999999999997E-6</v>
      </c>
      <c r="P48">
        <v>1.0321099999999999E-3</v>
      </c>
      <c r="Q48">
        <v>8.5778999999999998E-4</v>
      </c>
      <c r="R48">
        <v>3.2039999999999998E-4</v>
      </c>
      <c r="S48">
        <v>3.1757999999999998E-4</v>
      </c>
    </row>
    <row r="49" spans="1:19" x14ac:dyDescent="0.35">
      <c r="A49" t="s">
        <v>332</v>
      </c>
      <c r="B49">
        <v>7.6000000000000003E-7</v>
      </c>
      <c r="C49">
        <v>4.0080000000000003E-5</v>
      </c>
      <c r="D49">
        <v>1.95E-6</v>
      </c>
      <c r="E49">
        <v>1.1999999999999999E-7</v>
      </c>
      <c r="F49">
        <v>1.88E-6</v>
      </c>
      <c r="G49">
        <v>1.61E-6</v>
      </c>
      <c r="H49">
        <v>6.63E-6</v>
      </c>
      <c r="I49">
        <v>1.6030000000000001E-5</v>
      </c>
      <c r="J49">
        <v>1.4500000000000001E-6</v>
      </c>
      <c r="K49">
        <v>9.9000000000000001E-6</v>
      </c>
      <c r="L49">
        <v>1.39E-6</v>
      </c>
      <c r="M49">
        <v>2.0899999999999999E-6</v>
      </c>
      <c r="N49">
        <v>6.19E-6</v>
      </c>
      <c r="O49">
        <v>1.1799999999999999E-6</v>
      </c>
      <c r="P49">
        <v>1.1315E-4</v>
      </c>
      <c r="Q49">
        <v>1.8215000000000001E-4</v>
      </c>
      <c r="R49">
        <v>5.842E-5</v>
      </c>
      <c r="S49">
        <v>5.7760000000000003E-5</v>
      </c>
    </row>
    <row r="50" spans="1:19" x14ac:dyDescent="0.35">
      <c r="A50" t="s">
        <v>333</v>
      </c>
      <c r="B50">
        <v>1.738E-5</v>
      </c>
      <c r="C50">
        <v>2.3800000000000001E-6</v>
      </c>
      <c r="D50">
        <v>4.3300000000000002E-5</v>
      </c>
      <c r="E50">
        <v>3.72E-6</v>
      </c>
      <c r="F50">
        <v>5.5600000000000001E-6</v>
      </c>
      <c r="G50">
        <v>4.7979999999999998E-5</v>
      </c>
      <c r="H50">
        <v>1.188E-5</v>
      </c>
      <c r="I50">
        <v>3.413E-5</v>
      </c>
      <c r="J50">
        <v>6.9199999999999998E-6</v>
      </c>
      <c r="K50">
        <v>6.3750000000000005E-5</v>
      </c>
      <c r="L50">
        <v>6.8800000000000005E-5</v>
      </c>
      <c r="M50">
        <v>6.4830000000000001E-5</v>
      </c>
      <c r="N50">
        <v>2.463E-5</v>
      </c>
      <c r="O50">
        <v>1.5E-5</v>
      </c>
      <c r="P50">
        <v>5.7454999999999995E-4</v>
      </c>
      <c r="Q50">
        <v>5.5741000000000005E-4</v>
      </c>
      <c r="R50">
        <v>2.1136000000000001E-4</v>
      </c>
      <c r="S50">
        <v>2.0890000000000001E-4</v>
      </c>
    </row>
    <row r="51" spans="1:19" x14ac:dyDescent="0.35">
      <c r="A51" t="s">
        <v>334</v>
      </c>
      <c r="B51">
        <v>1.48E-6</v>
      </c>
      <c r="C51">
        <v>7.86E-5</v>
      </c>
      <c r="D51">
        <v>4.2E-7</v>
      </c>
      <c r="E51">
        <v>8.9999999999999999E-8</v>
      </c>
      <c r="F51">
        <v>5.9999999999999995E-8</v>
      </c>
      <c r="G51">
        <v>1.9999999999999999E-7</v>
      </c>
      <c r="H51">
        <v>6.2600000000000002E-6</v>
      </c>
      <c r="I51">
        <v>3.0400000000000001E-6</v>
      </c>
      <c r="J51">
        <v>3.7E-7</v>
      </c>
      <c r="K51">
        <v>1.4500000000000001E-6</v>
      </c>
      <c r="L51">
        <v>3.5999999999999999E-7</v>
      </c>
      <c r="M51">
        <v>1.0300000000000001E-6</v>
      </c>
      <c r="N51">
        <v>2.1E-7</v>
      </c>
      <c r="O51">
        <v>7.0000000000000005E-8</v>
      </c>
      <c r="P51">
        <v>5.342E-5</v>
      </c>
      <c r="Q51">
        <v>8.3449999999999996E-5</v>
      </c>
      <c r="R51">
        <v>3.2960000000000003E-5</v>
      </c>
      <c r="S51">
        <v>3.2700000000000002E-5</v>
      </c>
    </row>
    <row r="52" spans="1:19" x14ac:dyDescent="0.35">
      <c r="A52" t="s">
        <v>165</v>
      </c>
      <c r="B52">
        <v>7.3085000000000001E-4</v>
      </c>
      <c r="C52">
        <v>4.5479E-4</v>
      </c>
      <c r="D52">
        <v>1.61769E-3</v>
      </c>
      <c r="E52">
        <v>5.5239999999999998E-4</v>
      </c>
      <c r="F52">
        <v>1.8211E-4</v>
      </c>
      <c r="G52">
        <v>5.7861000000000002E-4</v>
      </c>
      <c r="H52">
        <v>1.13703E-3</v>
      </c>
      <c r="I52">
        <v>1.2544399999999999E-3</v>
      </c>
      <c r="J52">
        <v>5.0089999999999998E-4</v>
      </c>
      <c r="K52">
        <v>2.0708200000000001E-3</v>
      </c>
      <c r="L52">
        <v>1.7103699999999999E-3</v>
      </c>
      <c r="M52">
        <v>1.94685E-3</v>
      </c>
      <c r="N52">
        <v>1.1986900000000001E-3</v>
      </c>
      <c r="O52">
        <v>5.8699999999999996E-4</v>
      </c>
      <c r="P52">
        <v>3.1651029999999997E-2</v>
      </c>
      <c r="Q52">
        <v>2.7441050000000002E-2</v>
      </c>
      <c r="R52">
        <v>9.4183900000000004E-3</v>
      </c>
      <c r="S52">
        <v>9.4034500000000007E-3</v>
      </c>
    </row>
    <row r="53" spans="1:19" x14ac:dyDescent="0.35">
      <c r="A53" t="s">
        <v>166</v>
      </c>
      <c r="B53">
        <v>3.9674000000000003E-4</v>
      </c>
      <c r="C53">
        <v>3.4863E-4</v>
      </c>
      <c r="D53">
        <v>3.4081999999999998E-4</v>
      </c>
      <c r="E53">
        <v>1.2938000000000001E-4</v>
      </c>
      <c r="F53">
        <v>1.802E-5</v>
      </c>
      <c r="G53">
        <v>6.9610000000000006E-5</v>
      </c>
      <c r="H53">
        <v>1.5317E-4</v>
      </c>
      <c r="I53">
        <v>1.4543E-4</v>
      </c>
      <c r="J53">
        <v>5.897E-5</v>
      </c>
      <c r="K53">
        <v>1.6322E-4</v>
      </c>
      <c r="L53">
        <v>1.2263000000000001E-4</v>
      </c>
      <c r="M53">
        <v>1.5275999999999999E-4</v>
      </c>
      <c r="N53">
        <v>2.1422999999999999E-4</v>
      </c>
      <c r="O53">
        <v>1.1035999999999999E-4</v>
      </c>
      <c r="P53">
        <v>4.7861700000000002E-3</v>
      </c>
      <c r="Q53">
        <v>4.2340800000000003E-3</v>
      </c>
      <c r="R53">
        <v>1.1159099999999999E-3</v>
      </c>
      <c r="S53">
        <v>1.10789E-3</v>
      </c>
    </row>
    <row r="54" spans="1:19" x14ac:dyDescent="0.35">
      <c r="A54" t="s">
        <v>88</v>
      </c>
      <c r="B54">
        <v>4.6829999999999997E-5</v>
      </c>
      <c r="C54">
        <v>1.2204E-4</v>
      </c>
      <c r="D54">
        <v>4.9889999999999998E-5</v>
      </c>
      <c r="E54">
        <v>7.5399999999999998E-6</v>
      </c>
      <c r="F54">
        <v>7.8099999999999998E-6</v>
      </c>
      <c r="G54">
        <v>3.3210000000000002E-5</v>
      </c>
      <c r="H54">
        <v>5.2660000000000001E-5</v>
      </c>
      <c r="I54">
        <v>3.2929999999999998E-5</v>
      </c>
      <c r="J54">
        <v>1.236E-5</v>
      </c>
      <c r="K54">
        <v>8.0809999999999994E-5</v>
      </c>
      <c r="L54">
        <v>3.8739999999999998E-5</v>
      </c>
      <c r="M54">
        <v>9.8640000000000004E-5</v>
      </c>
      <c r="N54">
        <v>3.2620000000000003E-5</v>
      </c>
      <c r="O54">
        <v>5.2889999999999997E-5</v>
      </c>
      <c r="P54">
        <v>3.99082E-3</v>
      </c>
      <c r="Q54">
        <v>3.4244700000000002E-3</v>
      </c>
      <c r="R54">
        <v>1.05963E-3</v>
      </c>
      <c r="S54">
        <v>1.0564000000000001E-3</v>
      </c>
    </row>
    <row r="55" spans="1:19" x14ac:dyDescent="0.35">
      <c r="A55" t="s">
        <v>149</v>
      </c>
      <c r="B55">
        <v>1.5296299999999999E-3</v>
      </c>
      <c r="C55">
        <v>1.1245300000000001E-3</v>
      </c>
      <c r="D55">
        <v>8.1806000000000001E-4</v>
      </c>
      <c r="E55">
        <v>7.0133000000000001E-4</v>
      </c>
      <c r="F55">
        <v>1.3299000000000001E-4</v>
      </c>
      <c r="G55">
        <v>1.3570999999999999E-4</v>
      </c>
      <c r="H55">
        <v>6.6509000000000002E-4</v>
      </c>
      <c r="I55">
        <v>5.2521000000000002E-4</v>
      </c>
      <c r="J55">
        <v>4.9355000000000004E-4</v>
      </c>
      <c r="K55">
        <v>1.3113999999999999E-3</v>
      </c>
      <c r="L55">
        <v>1.0250700000000001E-3</v>
      </c>
      <c r="M55">
        <v>1.69922E-3</v>
      </c>
      <c r="N55">
        <v>8.7069000000000003E-4</v>
      </c>
      <c r="O55">
        <v>8.6550000000000003E-5</v>
      </c>
      <c r="P55">
        <v>7.9431299999999996E-3</v>
      </c>
      <c r="Q55">
        <v>1.283629E-2</v>
      </c>
      <c r="R55">
        <v>3.39485E-3</v>
      </c>
      <c r="S55">
        <v>3.382E-3</v>
      </c>
    </row>
    <row r="56" spans="1:19" x14ac:dyDescent="0.35">
      <c r="A56" t="s">
        <v>167</v>
      </c>
      <c r="B56">
        <v>6.3984000000000003E-4</v>
      </c>
      <c r="C56">
        <v>1.7599E-4</v>
      </c>
      <c r="D56">
        <v>1.4715E-4</v>
      </c>
      <c r="E56">
        <v>1.6699999999999999E-4</v>
      </c>
      <c r="F56">
        <v>1.416E-5</v>
      </c>
      <c r="G56">
        <v>2.387E-5</v>
      </c>
      <c r="H56">
        <v>1.2679999999999999E-4</v>
      </c>
      <c r="I56">
        <v>9.5149999999999995E-5</v>
      </c>
      <c r="J56">
        <v>4.956E-5</v>
      </c>
      <c r="K56">
        <v>1.4401999999999999E-4</v>
      </c>
      <c r="L56">
        <v>8.4930000000000002E-5</v>
      </c>
      <c r="M56">
        <v>1.1752999999999999E-4</v>
      </c>
      <c r="N56">
        <v>6.5770000000000002E-5</v>
      </c>
      <c r="O56">
        <v>6.4720000000000004E-5</v>
      </c>
      <c r="P56">
        <v>2.1762700000000001E-3</v>
      </c>
      <c r="Q56">
        <v>3.0794199999999998E-3</v>
      </c>
      <c r="R56">
        <v>5.2634999999999997E-4</v>
      </c>
      <c r="S56">
        <v>5.2094000000000001E-4</v>
      </c>
    </row>
    <row r="57" spans="1:19" x14ac:dyDescent="0.35">
      <c r="A57" t="s">
        <v>168</v>
      </c>
      <c r="B57">
        <v>1.6279000000000001E-4</v>
      </c>
      <c r="C57">
        <v>1.5577000000000001E-4</v>
      </c>
      <c r="D57">
        <v>7.0116000000000004E-4</v>
      </c>
      <c r="E57">
        <v>1.8521E-4</v>
      </c>
      <c r="F57">
        <v>4.6560000000000001E-5</v>
      </c>
      <c r="G57">
        <v>5.5002999999999996E-4</v>
      </c>
      <c r="H57">
        <v>7.4301E-4</v>
      </c>
      <c r="I57">
        <v>4.5270999999999999E-4</v>
      </c>
      <c r="J57">
        <v>2.5410999999999999E-4</v>
      </c>
      <c r="K57">
        <v>1.1498000000000001E-3</v>
      </c>
      <c r="L57">
        <v>1.12086E-3</v>
      </c>
      <c r="M57">
        <v>2.1660799999999999E-3</v>
      </c>
      <c r="N57">
        <v>1.0346299999999999E-3</v>
      </c>
      <c r="O57">
        <v>1.4295000000000001E-4</v>
      </c>
      <c r="P57">
        <v>2.2051899999999999E-2</v>
      </c>
      <c r="Q57">
        <v>2.7904970000000001E-2</v>
      </c>
      <c r="R57">
        <v>8.8298999999999999E-3</v>
      </c>
      <c r="S57">
        <v>8.8147899999999994E-3</v>
      </c>
    </row>
    <row r="58" spans="1:19" x14ac:dyDescent="0.35">
      <c r="A58" t="s">
        <v>169</v>
      </c>
      <c r="B58">
        <v>2.0429999999999999E-5</v>
      </c>
      <c r="C58">
        <v>6.3999999999999997E-6</v>
      </c>
      <c r="D58">
        <v>4.5550000000000003E-5</v>
      </c>
      <c r="E58">
        <v>9.0169999999999999E-5</v>
      </c>
      <c r="F58">
        <v>4.0199999999999996E-6</v>
      </c>
      <c r="G58">
        <v>4.6360000000000003E-5</v>
      </c>
      <c r="H58">
        <v>1.3134999999999999E-4</v>
      </c>
      <c r="I58">
        <v>2.0217999999999999E-4</v>
      </c>
      <c r="J58">
        <v>1.235E-5</v>
      </c>
      <c r="K58">
        <v>2.0350000000000001E-4</v>
      </c>
      <c r="L58">
        <v>2.1362E-4</v>
      </c>
      <c r="M58">
        <v>7.6942999999999998E-4</v>
      </c>
      <c r="N58">
        <v>2.7862999999999998E-4</v>
      </c>
      <c r="O58">
        <v>2.349E-5</v>
      </c>
      <c r="P58">
        <v>1.84997E-3</v>
      </c>
      <c r="Q58">
        <v>1.62711E-3</v>
      </c>
      <c r="R58">
        <v>6.1081999999999998E-4</v>
      </c>
      <c r="S58">
        <v>6.0406000000000001E-4</v>
      </c>
    </row>
    <row r="59" spans="1:19" x14ac:dyDescent="0.35">
      <c r="A59" t="s">
        <v>89</v>
      </c>
      <c r="B59">
        <v>2.0699999999999998E-5</v>
      </c>
      <c r="C59">
        <v>5.694E-5</v>
      </c>
      <c r="D59">
        <v>4.9580000000000003E-5</v>
      </c>
      <c r="E59">
        <v>1.11E-5</v>
      </c>
      <c r="F59">
        <v>9.4E-7</v>
      </c>
      <c r="G59">
        <v>5.4399999999999996E-6</v>
      </c>
      <c r="H59">
        <v>1.751E-5</v>
      </c>
      <c r="I59">
        <v>3.5670000000000002E-5</v>
      </c>
      <c r="J59">
        <v>1.0900000000000001E-5</v>
      </c>
      <c r="K59">
        <v>2.4130000000000001E-5</v>
      </c>
      <c r="L59">
        <v>2.2419999999999999E-5</v>
      </c>
      <c r="M59">
        <v>6.7639999999999996E-5</v>
      </c>
      <c r="N59">
        <v>3.8859999999999997E-5</v>
      </c>
      <c r="O59">
        <v>1.56E-5</v>
      </c>
      <c r="P59">
        <v>1.57917E-3</v>
      </c>
      <c r="Q59">
        <v>7.7030999999999996E-4</v>
      </c>
      <c r="R59">
        <v>2.5829E-4</v>
      </c>
      <c r="S59">
        <v>2.5609999999999999E-4</v>
      </c>
    </row>
    <row r="60" spans="1:19" x14ac:dyDescent="0.35">
      <c r="A60" t="s">
        <v>170</v>
      </c>
      <c r="B60">
        <v>1.61651E-3</v>
      </c>
      <c r="C60">
        <v>6.6408600000000002E-3</v>
      </c>
      <c r="D60">
        <v>7.9792000000000003E-4</v>
      </c>
      <c r="E60">
        <v>5.5438999999999998E-4</v>
      </c>
      <c r="F60">
        <v>8.5820000000000002E-5</v>
      </c>
      <c r="G60">
        <v>1.9714E-4</v>
      </c>
      <c r="H60">
        <v>6.1886000000000005E-4</v>
      </c>
      <c r="I60">
        <v>4.5178999999999998E-4</v>
      </c>
      <c r="J60">
        <v>3.8020000000000003E-4</v>
      </c>
      <c r="K60">
        <v>7.9794000000000002E-4</v>
      </c>
      <c r="L60">
        <v>4.8132999999999997E-4</v>
      </c>
      <c r="M60">
        <v>1.0639899999999999E-3</v>
      </c>
      <c r="N60">
        <v>2.7682E-4</v>
      </c>
      <c r="O60">
        <v>1.6013999999999999E-4</v>
      </c>
      <c r="P60">
        <v>1.3167750000000001E-2</v>
      </c>
      <c r="Q60">
        <v>1.74699E-2</v>
      </c>
      <c r="R60">
        <v>4.6734300000000001E-3</v>
      </c>
      <c r="S60">
        <v>4.6489299999999999E-3</v>
      </c>
    </row>
    <row r="61" spans="1:19" x14ac:dyDescent="0.35">
      <c r="A61" t="s">
        <v>90</v>
      </c>
      <c r="B61">
        <v>5.8029999999999996E-4</v>
      </c>
      <c r="C61">
        <v>2.25179E-3</v>
      </c>
      <c r="D61">
        <v>1.2888299999999999E-3</v>
      </c>
      <c r="E61">
        <v>2.4013999999999999E-4</v>
      </c>
      <c r="F61">
        <v>1.1425999999999999E-4</v>
      </c>
      <c r="G61">
        <v>5.7733999999999997E-4</v>
      </c>
      <c r="H61">
        <v>1.2988299999999999E-3</v>
      </c>
      <c r="I61">
        <v>1.9995299999999998E-3</v>
      </c>
      <c r="J61">
        <v>2.0073000000000001E-4</v>
      </c>
      <c r="K61">
        <v>1.4244500000000001E-3</v>
      </c>
      <c r="L61">
        <v>1.12776E-3</v>
      </c>
      <c r="M61">
        <v>3.83205E-3</v>
      </c>
      <c r="N61">
        <v>1.7594500000000001E-3</v>
      </c>
      <c r="O61">
        <v>6.3115000000000003E-4</v>
      </c>
      <c r="P61">
        <v>4.0068970000000002E-2</v>
      </c>
      <c r="Q61">
        <v>3.4336239999999997E-2</v>
      </c>
      <c r="R61">
        <v>1.2596929999999999E-2</v>
      </c>
      <c r="S61">
        <v>1.2471950000000001E-2</v>
      </c>
    </row>
    <row r="68" spans="1:20" x14ac:dyDescent="0.35">
      <c r="S68" t="s">
        <v>335</v>
      </c>
      <c r="T68" t="s">
        <v>335</v>
      </c>
    </row>
    <row r="69" spans="1:20" x14ac:dyDescent="0.35">
      <c r="A69" t="str">
        <f>A1</f>
        <v>isocode</v>
      </c>
      <c r="B69" t="str">
        <f>B1</f>
        <v>Agriculture</v>
      </c>
      <c r="C69" t="str">
        <f t="shared" ref="C69:S69" si="0">C1</f>
        <v>Mining</v>
      </c>
      <c r="D69" t="str">
        <f t="shared" si="0"/>
        <v>Food</v>
      </c>
      <c r="E69" t="str">
        <f t="shared" si="0"/>
        <v>Textiles</v>
      </c>
      <c r="F69" t="str">
        <f t="shared" si="0"/>
        <v>Wood</v>
      </c>
      <c r="G69" t="str">
        <f t="shared" si="0"/>
        <v>Paper &amp; printing</v>
      </c>
      <c r="H69" t="str">
        <f t="shared" si="0"/>
        <v>Refined products</v>
      </c>
      <c r="I69" t="str">
        <f t="shared" si="0"/>
        <v>Chemicals</v>
      </c>
      <c r="J69" t="str">
        <f t="shared" si="0"/>
        <v>Non-metallic minerals</v>
      </c>
      <c r="K69" t="str">
        <f t="shared" si="0"/>
        <v>Metals</v>
      </c>
      <c r="L69" t="str">
        <f t="shared" si="0"/>
        <v>Machines n.e.c</v>
      </c>
      <c r="M69" t="str">
        <f t="shared" si="0"/>
        <v>Computers and electronics</v>
      </c>
      <c r="N69" t="str">
        <f t="shared" si="0"/>
        <v>Transport equipment</v>
      </c>
      <c r="O69" t="str">
        <f t="shared" si="0"/>
        <v>Furniture &amp; other</v>
      </c>
      <c r="P69" t="str">
        <f t="shared" si="0"/>
        <v>Tradable services</v>
      </c>
      <c r="Q69" t="str">
        <f t="shared" si="0"/>
        <v>Nontradable services</v>
      </c>
      <c r="R69" t="str">
        <f t="shared" si="0"/>
        <v>Consumption</v>
      </c>
      <c r="S69" t="str">
        <f t="shared" si="0"/>
        <v>Real Factor Income</v>
      </c>
      <c r="T69" t="s">
        <v>336</v>
      </c>
    </row>
    <row r="70" spans="1:20" x14ac:dyDescent="0.35">
      <c r="A70" t="str">
        <f t="shared" ref="A70:A129" si="1">A2</f>
        <v>AL</v>
      </c>
      <c r="B70">
        <f>100*(LN(B2)-LN(Results_2025_01!B2))</f>
        <v>0.95087879690272104</v>
      </c>
      <c r="C70">
        <f>100*(LN(C2)-LN(Results_2025_01!C2))</f>
        <v>6.0508744723275498</v>
      </c>
      <c r="D70">
        <f>100*(LN(D2)-LN(Results_2025_01!D2))</f>
        <v>0.562928708095356</v>
      </c>
      <c r="E70">
        <f>100*(LN(E2)-LN(Results_2025_01!E2))</f>
        <v>-1.0152371464016596</v>
      </c>
      <c r="F70">
        <f>100*(LN(F2)-LN(Results_2025_01!F2))</f>
        <v>0.71006215495774683</v>
      </c>
      <c r="G70">
        <f>100*(LN(G2)-LN(Results_2025_01!G2))</f>
        <v>0.52619112080307673</v>
      </c>
      <c r="H70">
        <f>100*(LN(H2)-LN(Results_2025_01!H2))</f>
        <v>10.278174075787128</v>
      </c>
      <c r="I70">
        <f>100*(LN(I2)-LN(Results_2025_01!I2))</f>
        <v>0.61690510267169429</v>
      </c>
      <c r="J70">
        <f>100*(LN(J2)-LN(Results_2025_01!J2))</f>
        <v>1.4598799421152719</v>
      </c>
      <c r="K70">
        <f>100*(LN(K2)-LN(Results_2025_01!K2))</f>
        <v>1.3989558322844431</v>
      </c>
      <c r="L70">
        <f>100*(LN(L2)-LN(Results_2025_01!L2))</f>
        <v>-1.4064929467403786</v>
      </c>
      <c r="M70">
        <f>100*(LN(M2)-LN(Results_2025_01!M2))</f>
        <v>1.0665270895685808</v>
      </c>
      <c r="N70">
        <f>100*(LN(N2)-LN(Results_2025_01!N2))</f>
        <v>0.58232530480868405</v>
      </c>
      <c r="O70">
        <f>100*(LN(O2)-LN(Results_2025_01!O2))</f>
        <v>1.1428695823623158</v>
      </c>
      <c r="P70">
        <f>100*(LN(P2)-LN(Results_2025_01!P2))</f>
        <v>0.28401498112007317</v>
      </c>
      <c r="Q70">
        <f>100*(LN(Q2)-LN(Results_2025_01!Q2))</f>
        <v>0.60720626376067344</v>
      </c>
      <c r="R70">
        <f>100*(LN(R2)-LN(Results_2025_01!R2))</f>
        <v>1.6577199019307542</v>
      </c>
      <c r="S70">
        <f>100*(Results_2025_01!S2/Results_2025_01!R2)*(LN(S2)-LN(Results_2025_01!S2))</f>
        <v>0.71092152478043846</v>
      </c>
      <c r="T70">
        <f t="shared" ref="T70:T128" si="2">R70-S70</f>
        <v>0.94679837715031578</v>
      </c>
    </row>
    <row r="71" spans="1:20" x14ac:dyDescent="0.35">
      <c r="A71" t="str">
        <f t="shared" si="1"/>
        <v>AK</v>
      </c>
      <c r="B71">
        <f>100*(LN(B3)-LN(Results_2025_01!B3))</f>
        <v>1.2658396871923827</v>
      </c>
      <c r="C71">
        <f>100*(LN(C3)-LN(Results_2025_01!C3))</f>
        <v>-0.23567711935523761</v>
      </c>
      <c r="D71">
        <f>100*(LN(D3)-LN(Results_2025_01!D3))</f>
        <v>0</v>
      </c>
      <c r="E71">
        <f>100*(LN(E3)-LN(Results_2025_01!E3))</f>
        <v>0</v>
      </c>
      <c r="F71">
        <f>100*(LN(F3)-LN(Results_2025_01!F3))</f>
        <v>0</v>
      </c>
      <c r="G71">
        <f>100*(LN(G3)-LN(Results_2025_01!G3))</f>
        <v>0</v>
      </c>
      <c r="H71">
        <f>100*(LN(H3)-LN(Results_2025_01!H3))</f>
        <v>-0.79051795071141129</v>
      </c>
      <c r="I71">
        <f>100*(LN(I3)-LN(Results_2025_01!I3))</f>
        <v>0</v>
      </c>
      <c r="J71">
        <f>100*(LN(J3)-LN(Results_2025_01!J3))</f>
        <v>0</v>
      </c>
      <c r="K71">
        <f>100*(LN(K3)-LN(Results_2025_01!K3))</f>
        <v>0</v>
      </c>
      <c r="L71">
        <f>100*(LN(L3)-LN(Results_2025_01!L3))</f>
        <v>0</v>
      </c>
      <c r="M71">
        <f>100*(LN(M3)-LN(Results_2025_01!M3))</f>
        <v>-5.4067221270274857</v>
      </c>
      <c r="N71">
        <f>100*(LN(N3)-LN(Results_2025_01!N3))</f>
        <v>0</v>
      </c>
      <c r="O71">
        <f>100*(LN(O3)-LN(Results_2025_01!O3))</f>
        <v>0</v>
      </c>
      <c r="P71">
        <f>100*(LN(P3)-LN(Results_2025_01!P3))</f>
        <v>5.8201573085447933E-2</v>
      </c>
      <c r="Q71">
        <f>100*(LN(Q3)-LN(Results_2025_01!Q3))</f>
        <v>4.8337535036502288E-2</v>
      </c>
      <c r="R71">
        <f>100*(LN(R3)-LN(Results_2025_01!R3))</f>
        <v>-5.7609219068233131E-2</v>
      </c>
      <c r="S71">
        <f>100*(Results_2025_01!S3/Results_2025_01!R3)*(LN(S3)-LN(Results_2025_01!S3))</f>
        <v>-0.55828604964763817</v>
      </c>
      <c r="T71">
        <f t="shared" si="2"/>
        <v>0.50067683057940504</v>
      </c>
    </row>
    <row r="72" spans="1:20" x14ac:dyDescent="0.35">
      <c r="A72" t="str">
        <f t="shared" si="1"/>
        <v>AZ</v>
      </c>
      <c r="B72">
        <f>100*(LN(B4)-LN(Results_2025_01!B4))</f>
        <v>-0.20597329630120953</v>
      </c>
      <c r="C72">
        <f>100*(LN(C4)-LN(Results_2025_01!C4))</f>
        <v>-1.6366053778643419</v>
      </c>
      <c r="D72">
        <f>100*(LN(D4)-LN(Results_2025_01!D4))</f>
        <v>0.23446669592530611</v>
      </c>
      <c r="E72">
        <f>100*(LN(E4)-LN(Results_2025_01!E4))</f>
        <v>-1.7391742711870606</v>
      </c>
      <c r="F72">
        <f>100*(LN(F4)-LN(Results_2025_01!F4))</f>
        <v>1.1049836186584727</v>
      </c>
      <c r="G72">
        <f>100*(LN(G4)-LN(Results_2025_01!G4))</f>
        <v>-1.3037994338130687</v>
      </c>
      <c r="H72">
        <f>100*(LN(H4)-LN(Results_2025_01!H4))</f>
        <v>0.4728141195947444</v>
      </c>
      <c r="I72">
        <f>100*(LN(I4)-LN(Results_2025_01!I4))</f>
        <v>-0.16820861829849321</v>
      </c>
      <c r="J72">
        <f>100*(LN(J4)-LN(Results_2025_01!J4))</f>
        <v>0.66889881507972149</v>
      </c>
      <c r="K72">
        <f>100*(LN(K4)-LN(Results_2025_01!K4))</f>
        <v>0.51039119181748305</v>
      </c>
      <c r="L72">
        <f>100*(LN(L4)-LN(Results_2025_01!L4))</f>
        <v>-2.1506205220962471</v>
      </c>
      <c r="M72">
        <f>100*(LN(M4)-LN(Results_2025_01!M4))</f>
        <v>-0.42260197500834096</v>
      </c>
      <c r="N72">
        <f>100*(LN(N4)-LN(Results_2025_01!N4))</f>
        <v>-0.19561274925496974</v>
      </c>
      <c r="O72">
        <f>100*(LN(O4)-LN(Results_2025_01!O4))</f>
        <v>0.2148228538290553</v>
      </c>
      <c r="P72">
        <f>100*(LN(P4)-LN(Results_2025_01!P4))</f>
        <v>9.3541274597175317E-2</v>
      </c>
      <c r="Q72">
        <f>100*(LN(Q4)-LN(Results_2025_01!Q4))</f>
        <v>0.31949812294849167</v>
      </c>
      <c r="R72">
        <f>100*(LN(R4)-LN(Results_2025_01!R4))</f>
        <v>0.86297606694198947</v>
      </c>
      <c r="S72">
        <f>100*(Results_2025_01!S4/Results_2025_01!R4)*(LN(S4)-LN(Results_2025_01!S4))</f>
        <v>2.6260496941752174E-2</v>
      </c>
      <c r="T72">
        <f t="shared" si="2"/>
        <v>0.83671557000023733</v>
      </c>
    </row>
    <row r="73" spans="1:20" x14ac:dyDescent="0.35">
      <c r="A73" t="str">
        <f t="shared" si="1"/>
        <v>AR</v>
      </c>
      <c r="B73">
        <f>100*(LN(B5)-LN(Results_2025_01!B5))</f>
        <v>0.56179923042236624</v>
      </c>
      <c r="C73">
        <f>100*(LN(C5)-LN(Results_2025_01!C5))</f>
        <v>0</v>
      </c>
      <c r="D73">
        <f>100*(LN(D5)-LN(Results_2025_01!D5))</f>
        <v>-0.21097054238499169</v>
      </c>
      <c r="E73">
        <f>100*(LN(E5)-LN(Results_2025_01!E5))</f>
        <v>0</v>
      </c>
      <c r="F73">
        <f>100*(LN(F5)-LN(Results_2025_01!F5))</f>
        <v>0.26075634070803488</v>
      </c>
      <c r="G73">
        <f>100*(LN(G5)-LN(Results_2025_01!G5))</f>
        <v>0.38774767464193616</v>
      </c>
      <c r="H73">
        <f>100*(LN(H5)-LN(Results_2025_01!H5))</f>
        <v>0.23255824434755823</v>
      </c>
      <c r="I73">
        <f>100*(LN(I5)-LN(Results_2025_01!I5))</f>
        <v>-0.20222453807683394</v>
      </c>
      <c r="J73">
        <f>100*(LN(J5)-LN(Results_2025_01!J5))</f>
        <v>1.1560822401076365</v>
      </c>
      <c r="K73">
        <f>100*(LN(K5)-LN(Results_2025_01!K5))</f>
        <v>1.0266528698359423</v>
      </c>
      <c r="L73">
        <f>100*(LN(L5)-LN(Results_2025_01!L5))</f>
        <v>-1.1220314067493575</v>
      </c>
      <c r="M73">
        <f>100*(LN(M5)-LN(Results_2025_01!M5))</f>
        <v>0.13821702269520841</v>
      </c>
      <c r="N73">
        <f>100*(LN(N5)-LN(Results_2025_01!N5))</f>
        <v>1.8229671491660326</v>
      </c>
      <c r="O73">
        <f>100*(LN(O5)-LN(Results_2025_01!O5))</f>
        <v>0.5277057100842697</v>
      </c>
      <c r="P73">
        <f>100*(LN(P5)-LN(Results_2025_01!P5))</f>
        <v>0.19224089197553695</v>
      </c>
      <c r="Q73">
        <f>100*(LN(Q5)-LN(Results_2025_01!Q5))</f>
        <v>0.41350851478032524</v>
      </c>
      <c r="R73">
        <f>100*(LN(R5)-LN(Results_2025_01!R5))</f>
        <v>1.2477056502866901</v>
      </c>
      <c r="S73">
        <f>100*(Results_2025_01!S5/Results_2025_01!R5)*(LN(S5)-LN(Results_2025_01!S5))</f>
        <v>0.2438309992566618</v>
      </c>
      <c r="T73">
        <f t="shared" si="2"/>
        <v>1.0038746510300283</v>
      </c>
    </row>
    <row r="74" spans="1:20" x14ac:dyDescent="0.35">
      <c r="A74" t="str">
        <f t="shared" si="1"/>
        <v>CA</v>
      </c>
      <c r="B74">
        <f>100*(LN(B6)-LN(Results_2025_01!B6))</f>
        <v>1.8366533224570603</v>
      </c>
      <c r="C74">
        <f>100*(LN(C6)-LN(Results_2025_01!C6))</f>
        <v>2.6313503149575368</v>
      </c>
      <c r="D74">
        <f>100*(LN(D6)-LN(Results_2025_01!D6))</f>
        <v>1.5203489415027249</v>
      </c>
      <c r="E74">
        <f>100*(LN(E6)-LN(Results_2025_01!E6))</f>
        <v>-0.23668650102663946</v>
      </c>
      <c r="F74">
        <f>100*(LN(F6)-LN(Results_2025_01!F6))</f>
        <v>0.32000027306722245</v>
      </c>
      <c r="G74">
        <f>100*(LN(G6)-LN(Results_2025_01!G6))</f>
        <v>0.64011598372086809</v>
      </c>
      <c r="H74">
        <f>100*(LN(H6)-LN(Results_2025_01!H6))</f>
        <v>11.676377147681549</v>
      </c>
      <c r="I74">
        <f>100*(LN(I6)-LN(Results_2025_01!I6))</f>
        <v>1.8125943430518987</v>
      </c>
      <c r="J74">
        <f>100*(LN(J6)-LN(Results_2025_01!J6))</f>
        <v>2.3721884970585805</v>
      </c>
      <c r="K74">
        <f>100*(LN(K6)-LN(Results_2025_01!K6))</f>
        <v>2.5276895399866106</v>
      </c>
      <c r="L74">
        <f>100*(LN(L6)-LN(Results_2025_01!L6))</f>
        <v>1.259730360267497</v>
      </c>
      <c r="M74">
        <f>100*(LN(M6)-LN(Results_2025_01!M6))</f>
        <v>-0.26218139182487832</v>
      </c>
      <c r="N74">
        <f>100*(LN(N6)-LN(Results_2025_01!N6))</f>
        <v>1.0719374811724691</v>
      </c>
      <c r="O74">
        <f>100*(LN(O6)-LN(Results_2025_01!O6))</f>
        <v>1.3338920492017792</v>
      </c>
      <c r="P74">
        <f>100*(LN(P6)-LN(Results_2025_01!P6))</f>
        <v>0.11843049826456564</v>
      </c>
      <c r="Q74">
        <f>100*(LN(Q6)-LN(Results_2025_01!Q6))</f>
        <v>0.57124624982902716</v>
      </c>
      <c r="R74">
        <f>100*(LN(R6)-LN(Results_2025_01!R6))</f>
        <v>1.2974615104127452</v>
      </c>
      <c r="S74">
        <f>100*(Results_2025_01!S6/Results_2025_01!R6)*(LN(S6)-LN(Results_2025_01!S6))</f>
        <v>0.5814438011790386</v>
      </c>
      <c r="T74">
        <f t="shared" si="2"/>
        <v>0.71601770923370656</v>
      </c>
    </row>
    <row r="75" spans="1:20" x14ac:dyDescent="0.35">
      <c r="A75" t="str">
        <f t="shared" si="1"/>
        <v>CO</v>
      </c>
      <c r="B75">
        <f>100*(LN(B7)-LN(Results_2025_01!B7))</f>
        <v>0.35482000560982385</v>
      </c>
      <c r="C75">
        <f>100*(LN(C7)-LN(Results_2025_01!C7))</f>
        <v>-0.80892707316166934</v>
      </c>
      <c r="D75">
        <f>100*(LN(D7)-LN(Results_2025_01!D7))</f>
        <v>-0.21074823395643705</v>
      </c>
      <c r="E75">
        <f>100*(LN(E7)-LN(Results_2025_01!E7))</f>
        <v>-0.76045993852194016</v>
      </c>
      <c r="F75">
        <f>100*(LN(F7)-LN(Results_2025_01!F7))</f>
        <v>1.4598799421152719</v>
      </c>
      <c r="G75">
        <f>100*(LN(G7)-LN(Results_2025_01!G7))</f>
        <v>-0.71942756340277469</v>
      </c>
      <c r="H75">
        <f>100*(LN(H7)-LN(Results_2025_01!H7))</f>
        <v>-0.70922283094905225</v>
      </c>
      <c r="I75">
        <f>100*(LN(I7)-LN(Results_2025_01!I7))</f>
        <v>0</v>
      </c>
      <c r="J75">
        <f>100*(LN(J7)-LN(Results_2025_01!J7))</f>
        <v>0.52083451071371911</v>
      </c>
      <c r="K75">
        <f>100*(LN(K7)-LN(Results_2025_01!K7))</f>
        <v>0.79913247653013997</v>
      </c>
      <c r="L75">
        <f>100*(LN(L7)-LN(Results_2025_01!L7))</f>
        <v>-0.8877674032016003</v>
      </c>
      <c r="M75">
        <f>100*(LN(M7)-LN(Results_2025_01!M7))</f>
        <v>-0.27707621018535633</v>
      </c>
      <c r="N75">
        <f>100*(LN(N7)-LN(Results_2025_01!N7))</f>
        <v>0.31948908965180323</v>
      </c>
      <c r="O75">
        <f>100*(LN(O7)-LN(Results_2025_01!O7))</f>
        <v>0.67453881395316273</v>
      </c>
      <c r="P75">
        <f>100*(LN(P7)-LN(Results_2025_01!P7))</f>
        <v>6.4321255346921902E-2</v>
      </c>
      <c r="Q75">
        <f>100*(LN(Q7)-LN(Results_2025_01!Q7))</f>
        <v>0.28564824890544571</v>
      </c>
      <c r="R75">
        <f>100*(LN(R7)-LN(Results_2025_01!R7))</f>
        <v>0.8089743374439351</v>
      </c>
      <c r="S75">
        <f>100*(Results_2025_01!S7/Results_2025_01!R7)*(LN(S7)-LN(Results_2025_01!S7))</f>
        <v>5.8902694415145777E-2</v>
      </c>
      <c r="T75">
        <f t="shared" si="2"/>
        <v>0.75007164302878937</v>
      </c>
    </row>
    <row r="76" spans="1:20" x14ac:dyDescent="0.35">
      <c r="A76" t="str">
        <f t="shared" si="1"/>
        <v>CT</v>
      </c>
      <c r="B76">
        <f>100*(LN(B8)-LN(Results_2025_01!B8))</f>
        <v>1.4388737452099676</v>
      </c>
      <c r="C76">
        <f>100*(LN(C8)-LN(Results_2025_01!C8))</f>
        <v>0</v>
      </c>
      <c r="D76">
        <f>100*(LN(D8)-LN(Results_2025_01!D8))</f>
        <v>0.29940142126037017</v>
      </c>
      <c r="E76">
        <f>100*(LN(E8)-LN(Results_2025_01!E8))</f>
        <v>0</v>
      </c>
      <c r="F76">
        <f>100*(LN(F8)-LN(Results_2025_01!F8))</f>
        <v>0</v>
      </c>
      <c r="G76">
        <f>100*(LN(G8)-LN(Results_2025_01!G8))</f>
        <v>0.73260400920727164</v>
      </c>
      <c r="H76">
        <f>100*(LN(H8)-LN(Results_2025_01!H8))</f>
        <v>1.9715863164416092</v>
      </c>
      <c r="I76">
        <f>100*(LN(I8)-LN(Results_2025_01!I8))</f>
        <v>0.15656806079213936</v>
      </c>
      <c r="J76">
        <f>100*(LN(J8)-LN(Results_2025_01!J8))</f>
        <v>0.77220460939102509</v>
      </c>
      <c r="K76">
        <f>100*(LN(K8)-LN(Results_2025_01!K8))</f>
        <v>0.78796969308232434</v>
      </c>
      <c r="L76">
        <f>100*(LN(L8)-LN(Results_2025_01!L8))</f>
        <v>-3.2614808967279529</v>
      </c>
      <c r="M76">
        <f>100*(LN(M8)-LN(Results_2025_01!M8))</f>
        <v>-0.74370264277519027</v>
      </c>
      <c r="N76">
        <f>100*(LN(N8)-LN(Results_2025_01!N8))</f>
        <v>-0.12687136946656352</v>
      </c>
      <c r="O76">
        <f>100*(LN(O8)-LN(Results_2025_01!O8))</f>
        <v>0.83937921284675809</v>
      </c>
      <c r="P76">
        <f>100*(LN(P8)-LN(Results_2025_01!P8))</f>
        <v>8.6210612579407098E-3</v>
      </c>
      <c r="Q76">
        <f>100*(LN(Q8)-LN(Results_2025_01!Q8))</f>
        <v>0.22809188302295169</v>
      </c>
      <c r="R76">
        <f>100*(LN(R8)-LN(Results_2025_01!R8))</f>
        <v>0.63222575499555234</v>
      </c>
      <c r="S76">
        <f>100*(Results_2025_01!S8/Results_2025_01!R8)*(LN(S8)-LN(Results_2025_01!S8))</f>
        <v>2.9725036772111326E-2</v>
      </c>
      <c r="T76">
        <f t="shared" si="2"/>
        <v>0.60250071822344098</v>
      </c>
    </row>
    <row r="77" spans="1:20" x14ac:dyDescent="0.35">
      <c r="A77" t="str">
        <f t="shared" si="1"/>
        <v>DE</v>
      </c>
      <c r="B77">
        <f>100*(LN(B9)-LN(Results_2025_01!B9))</f>
        <v>-5.7629112836636409</v>
      </c>
      <c r="C77">
        <f>100*(LN(C9)-LN(Results_2025_01!C9))</f>
        <v>0</v>
      </c>
      <c r="D77">
        <f>100*(LN(D9)-LN(Results_2025_01!D9))</f>
        <v>-2.6929411878631626</v>
      </c>
      <c r="E77">
        <f>100*(LN(E9)-LN(Results_2025_01!E9))</f>
        <v>2.1978906718775448</v>
      </c>
      <c r="F77">
        <f>100*(LN(F9)-LN(Results_2025_01!F9))</f>
        <v>0</v>
      </c>
      <c r="G77">
        <f>100*(LN(G9)-LN(Results_2025_01!G9))</f>
        <v>-0.56980211146377968</v>
      </c>
      <c r="H77">
        <f>100*(LN(H9)-LN(Results_2025_01!H9))</f>
        <v>-2.2416878914542693</v>
      </c>
      <c r="I77">
        <f>100*(LN(I9)-LN(Results_2025_01!I9))</f>
        <v>1.317976244441077</v>
      </c>
      <c r="J77">
        <f>100*(LN(J9)-LN(Results_2025_01!J9))</f>
        <v>0</v>
      </c>
      <c r="K77">
        <f>100*(LN(K9)-LN(Results_2025_01!K9))</f>
        <v>0</v>
      </c>
      <c r="L77">
        <f>100*(LN(L9)-LN(Results_2025_01!L9))</f>
        <v>5.2185753170569171</v>
      </c>
      <c r="M77">
        <f>100*(LN(M9)-LN(Results_2025_01!M9))</f>
        <v>-0.75390771731669304</v>
      </c>
      <c r="N77">
        <f>100*(LN(N9)-LN(Results_2025_01!N9))</f>
        <v>0</v>
      </c>
      <c r="O77">
        <f>100*(LN(O9)-LN(Results_2025_01!O9))</f>
        <v>0.74349784875167302</v>
      </c>
      <c r="P77">
        <f>100*(LN(P9)-LN(Results_2025_01!P9))</f>
        <v>2.6992739116948883E-2</v>
      </c>
      <c r="Q77">
        <f>100*(LN(Q9)-LN(Results_2025_01!Q9))</f>
        <v>0.15090745884389634</v>
      </c>
      <c r="R77">
        <f>100*(LN(R9)-LN(Results_2025_01!R9))</f>
        <v>0.55627015499641885</v>
      </c>
      <c r="S77">
        <f>100*(Results_2025_01!S9/Results_2025_01!R9)*(LN(S9)-LN(Results_2025_01!S9))</f>
        <v>-6.4384628489197557E-2</v>
      </c>
      <c r="T77">
        <f t="shared" si="2"/>
        <v>0.62065478348561642</v>
      </c>
    </row>
    <row r="78" spans="1:20" x14ac:dyDescent="0.35">
      <c r="A78" t="str">
        <f t="shared" si="1"/>
        <v>FL</v>
      </c>
      <c r="B78">
        <f>100*(LN(B10)-LN(Results_2025_01!B10))</f>
        <v>-1.2945164592036207</v>
      </c>
      <c r="C78">
        <f>100*(LN(C10)-LN(Results_2025_01!C10))</f>
        <v>0.40458585195430885</v>
      </c>
      <c r="D78">
        <f>100*(LN(D10)-LN(Results_2025_01!D10))</f>
        <v>-1.4358354782372018</v>
      </c>
      <c r="E78">
        <f>100*(LN(E10)-LN(Results_2025_01!E10))</f>
        <v>-0.27586224390798719</v>
      </c>
      <c r="F78">
        <f>100*(LN(F10)-LN(Results_2025_01!F10))</f>
        <v>-0.39761483796389996</v>
      </c>
      <c r="G78">
        <f>100*(LN(G10)-LN(Results_2025_01!G10))</f>
        <v>0.59662092785721654</v>
      </c>
      <c r="H78">
        <f>100*(LN(H10)-LN(Results_2025_01!H10))</f>
        <v>2.8573372444055778</v>
      </c>
      <c r="I78">
        <f>100*(LN(I10)-LN(Results_2025_01!I10))</f>
        <v>2.1840431332554644</v>
      </c>
      <c r="J78">
        <f>100*(LN(J10)-LN(Results_2025_01!J10))</f>
        <v>1.3550342831107898</v>
      </c>
      <c r="K78">
        <f>100*(LN(K10)-LN(Results_2025_01!K10))</f>
        <v>1.0056281139039669</v>
      </c>
      <c r="L78">
        <f>100*(LN(L10)-LN(Results_2025_01!L10))</f>
        <v>4.7439725071560801</v>
      </c>
      <c r="M78">
        <f>100*(LN(M10)-LN(Results_2025_01!M10))</f>
        <v>-7.4046652772352672E-2</v>
      </c>
      <c r="N78">
        <f>100*(LN(N10)-LN(Results_2025_01!N10))</f>
        <v>4.2123472811242735</v>
      </c>
      <c r="O78">
        <f>100*(LN(O10)-LN(Results_2025_01!O10))</f>
        <v>0.60484055358802635</v>
      </c>
      <c r="P78">
        <f>100*(LN(P10)-LN(Results_2025_01!P10))</f>
        <v>-5.4590396478992886E-2</v>
      </c>
      <c r="Q78">
        <f>100*(LN(Q10)-LN(Results_2025_01!Q10))</f>
        <v>0.32588919187785947</v>
      </c>
      <c r="R78">
        <f>100*(LN(R10)-LN(Results_2025_01!R10))</f>
        <v>1.1710693346379308</v>
      </c>
      <c r="S78">
        <f>100*(Results_2025_01!S10/Results_2025_01!R10)*(LN(S10)-LN(Results_2025_01!S10))</f>
        <v>0.15915043680850499</v>
      </c>
      <c r="T78">
        <f t="shared" si="2"/>
        <v>1.0119188978294258</v>
      </c>
    </row>
    <row r="79" spans="1:20" x14ac:dyDescent="0.35">
      <c r="A79" t="str">
        <f t="shared" si="1"/>
        <v>GA</v>
      </c>
      <c r="B79">
        <f>100*(LN(B11)-LN(Results_2025_01!B11))</f>
        <v>1.0437670030901458</v>
      </c>
      <c r="C79">
        <f>100*(LN(C11)-LN(Results_2025_01!C11))</f>
        <v>1.6129381929884445</v>
      </c>
      <c r="D79">
        <f>100*(LN(D11)-LN(Results_2025_01!D11))</f>
        <v>1.2224853904156063</v>
      </c>
      <c r="E79">
        <f>100*(LN(E11)-LN(Results_2025_01!E11))</f>
        <v>-1.0720769745100611</v>
      </c>
      <c r="F79">
        <f>100*(LN(F11)-LN(Results_2025_01!F11))</f>
        <v>1.7309637535092293</v>
      </c>
      <c r="G79">
        <f>100*(LN(G11)-LN(Results_2025_01!G11))</f>
        <v>0.15560169114614553</v>
      </c>
      <c r="H79">
        <f>100*(LN(H11)-LN(Results_2025_01!H11))</f>
        <v>3.8954967735826074</v>
      </c>
      <c r="I79">
        <f>100*(LN(I11)-LN(Results_2025_01!I11))</f>
        <v>-3.9517882355788458E-2</v>
      </c>
      <c r="J79">
        <f>100*(LN(J11)-LN(Results_2025_01!J11))</f>
        <v>1.1741817876684379</v>
      </c>
      <c r="K79">
        <f>100*(LN(K11)-LN(Results_2025_01!K11))</f>
        <v>1.5391496661694148</v>
      </c>
      <c r="L79">
        <f>100*(LN(L11)-LN(Results_2025_01!L11))</f>
        <v>-0.28985527540115186</v>
      </c>
      <c r="M79">
        <f>100*(LN(M11)-LN(Results_2025_01!M11))</f>
        <v>-0.91557099391454955</v>
      </c>
      <c r="N79">
        <f>100*(LN(N11)-LN(Results_2025_01!N11))</f>
        <v>0.29925209364538574</v>
      </c>
      <c r="O79">
        <f>100*(LN(O11)-LN(Results_2025_01!O11))</f>
        <v>-0.18066852249489784</v>
      </c>
      <c r="P79">
        <f>100*(LN(P11)-LN(Results_2025_01!P11))</f>
        <v>-1.6989177934512156E-2</v>
      </c>
      <c r="Q79">
        <f>100*(LN(Q11)-LN(Results_2025_01!Q11))</f>
        <v>0.3844942446308508</v>
      </c>
      <c r="R79">
        <f>100*(LN(R11)-LN(Results_2025_01!R11))</f>
        <v>1.0699069110787107</v>
      </c>
      <c r="S79">
        <f>100*(Results_2025_01!S11/Results_2025_01!R11)*(LN(S11)-LN(Results_2025_01!S11))</f>
        <v>0.10653911864560379</v>
      </c>
      <c r="T79">
        <f t="shared" si="2"/>
        <v>0.96336779243310688</v>
      </c>
    </row>
    <row r="80" spans="1:20" x14ac:dyDescent="0.35">
      <c r="A80" t="str">
        <f t="shared" si="1"/>
        <v>HI</v>
      </c>
      <c r="B80">
        <f>100*(LN(B12)-LN(Results_2025_01!B12))</f>
        <v>0.84388686458645168</v>
      </c>
      <c r="C80">
        <f>100*(LN(C12)-LN(Results_2025_01!C12))</f>
        <v>9.7638469563914754</v>
      </c>
      <c r="D80">
        <f>100*(LN(D12)-LN(Results_2025_01!D12))</f>
        <v>1.3921338518606774</v>
      </c>
      <c r="E80">
        <f>100*(LN(E12)-LN(Results_2025_01!E12))</f>
        <v>0</v>
      </c>
      <c r="F80">
        <f>100*(LN(F12)-LN(Results_2025_01!F12))</f>
        <v>0</v>
      </c>
      <c r="G80">
        <f>100*(LN(G12)-LN(Results_2025_01!G12))</f>
        <v>0</v>
      </c>
      <c r="H80">
        <f>100*(LN(H12)-LN(Results_2025_01!H12))</f>
        <v>11.778303565638382</v>
      </c>
      <c r="I80">
        <f>100*(LN(I12)-LN(Results_2025_01!I12))</f>
        <v>2.0202707317519497</v>
      </c>
      <c r="J80">
        <f>100*(LN(J12)-LN(Results_2025_01!J12))</f>
        <v>2.4692612590371255</v>
      </c>
      <c r="K80">
        <f>100*(LN(K12)-LN(Results_2025_01!K12))</f>
        <v>0</v>
      </c>
      <c r="L80">
        <f>100*(LN(L12)-LN(Results_2025_01!L12))</f>
        <v>0</v>
      </c>
      <c r="M80">
        <f>100*(LN(M12)-LN(Results_2025_01!M12))</f>
        <v>0</v>
      </c>
      <c r="N80">
        <f>100*(LN(N12)-LN(Results_2025_01!N12))</f>
        <v>5.4067221270274857</v>
      </c>
      <c r="O80">
        <f>100*(LN(O12)-LN(Results_2025_01!O12))</f>
        <v>3.0771658666752799</v>
      </c>
      <c r="P80">
        <f>100*(LN(P12)-LN(Results_2025_01!P12))</f>
        <v>0.3064625982837299</v>
      </c>
      <c r="Q80">
        <f>100*(LN(Q12)-LN(Results_2025_01!Q12))</f>
        <v>0.6957480567498564</v>
      </c>
      <c r="R80">
        <f>100*(LN(R12)-LN(Results_2025_01!R12))</f>
        <v>1.7628928189131088</v>
      </c>
      <c r="S80">
        <f>100*(Results_2025_01!S12/Results_2025_01!R12)*(LN(S12)-LN(Results_2025_01!S12))</f>
        <v>0.96844028270615545</v>
      </c>
      <c r="T80">
        <f t="shared" si="2"/>
        <v>0.79445253620695333</v>
      </c>
    </row>
    <row r="81" spans="1:20" x14ac:dyDescent="0.35">
      <c r="A81" t="str">
        <f t="shared" si="1"/>
        <v>ID</v>
      </c>
      <c r="B81">
        <f>100*(LN(B13)-LN(Results_2025_01!B13))</f>
        <v>0.21826127253170569</v>
      </c>
      <c r="C81">
        <f>100*(LN(C13)-LN(Results_2025_01!C13))</f>
        <v>-1.9310944913087269</v>
      </c>
      <c r="D81">
        <f>100*(LN(D13)-LN(Results_2025_01!D13))</f>
        <v>-0.64516352814880662</v>
      </c>
      <c r="E81">
        <f>100*(LN(E13)-LN(Results_2025_01!E13))</f>
        <v>3.5091319811270338</v>
      </c>
      <c r="F81">
        <f>100*(LN(F13)-LN(Results_2025_01!F13))</f>
        <v>-1.6438726343160681</v>
      </c>
      <c r="G81">
        <f>100*(LN(G13)-LN(Results_2025_01!G13))</f>
        <v>0</v>
      </c>
      <c r="H81">
        <f>100*(LN(H13)-LN(Results_2025_01!H13))</f>
        <v>-1.3793322132336527</v>
      </c>
      <c r="I81">
        <f>100*(LN(I13)-LN(Results_2025_01!I13))</f>
        <v>-2.2048137221762687</v>
      </c>
      <c r="J81">
        <f>100*(LN(J13)-LN(Results_2025_01!J13))</f>
        <v>0</v>
      </c>
      <c r="K81">
        <f>100*(LN(K13)-LN(Results_2025_01!K13))</f>
        <v>-0.78125397367934113</v>
      </c>
      <c r="L81">
        <f>100*(LN(L13)-LN(Results_2025_01!L13))</f>
        <v>-1.2048338516173374</v>
      </c>
      <c r="M81">
        <f>100*(LN(M13)-LN(Results_2025_01!M13))</f>
        <v>-0.15923570243625562</v>
      </c>
      <c r="N81">
        <f>100*(LN(N13)-LN(Results_2025_01!N13))</f>
        <v>2.2858138076051304</v>
      </c>
      <c r="O81">
        <f>100*(LN(O13)-LN(Results_2025_01!O13))</f>
        <v>0.89686699827602467</v>
      </c>
      <c r="P81">
        <f>100*(LN(P13)-LN(Results_2025_01!P13))</f>
        <v>0.20242031114054981</v>
      </c>
      <c r="Q81">
        <f>100*(LN(Q13)-LN(Results_2025_01!Q13))</f>
        <v>0.40111793628394565</v>
      </c>
      <c r="R81">
        <f>100*(LN(R13)-LN(Results_2025_01!R13))</f>
        <v>1.275527497512563</v>
      </c>
      <c r="S81">
        <f>100*(Results_2025_01!S13/Results_2025_01!R13)*(LN(S13)-LN(Results_2025_01!S13))</f>
        <v>0.21372037444212627</v>
      </c>
      <c r="T81">
        <f t="shared" si="2"/>
        <v>1.0618071230704367</v>
      </c>
    </row>
    <row r="82" spans="1:20" x14ac:dyDescent="0.35">
      <c r="A82" t="str">
        <f t="shared" si="1"/>
        <v>IL</v>
      </c>
      <c r="B82">
        <f>100*(LN(B14)-LN(Results_2025_01!B14))</f>
        <v>0.89629281196987876</v>
      </c>
      <c r="C82">
        <f>100*(LN(C14)-LN(Results_2025_01!C14))</f>
        <v>-2.4227295335323973</v>
      </c>
      <c r="D82">
        <f>100*(LN(D14)-LN(Results_2025_01!D14))</f>
        <v>8.5763298567265167E-2</v>
      </c>
      <c r="E82">
        <f>100*(LN(E14)-LN(Results_2025_01!E14))</f>
        <v>-0.57720217971226617</v>
      </c>
      <c r="F82">
        <f>100*(LN(F14)-LN(Results_2025_01!F14))</f>
        <v>0.54794657646262124</v>
      </c>
      <c r="G82">
        <f>100*(LN(G14)-LN(Results_2025_01!G14))</f>
        <v>-0.49875415110403054</v>
      </c>
      <c r="H82">
        <f>100*(LN(H14)-LN(Results_2025_01!H14))</f>
        <v>-4.5596233925696339</v>
      </c>
      <c r="I82">
        <f>100*(LN(I14)-LN(Results_2025_01!I14))</f>
        <v>0.5453963997432254</v>
      </c>
      <c r="J82">
        <f>100*(LN(J14)-LN(Results_2025_01!J14))</f>
        <v>0</v>
      </c>
      <c r="K82">
        <f>100*(LN(K14)-LN(Results_2025_01!K14))</f>
        <v>0.85870564799144233</v>
      </c>
      <c r="L82">
        <f>100*(LN(L14)-LN(Results_2025_01!L14))</f>
        <v>-0.44126803576247653</v>
      </c>
      <c r="M82">
        <f>100*(LN(M14)-LN(Results_2025_01!M14))</f>
        <v>-0.22227600357194177</v>
      </c>
      <c r="N82">
        <f>100*(LN(N14)-LN(Results_2025_01!N14))</f>
        <v>-0.2021427815876109</v>
      </c>
      <c r="O82">
        <f>100*(LN(O14)-LN(Results_2025_01!O14))</f>
        <v>0.57500581225990999</v>
      </c>
      <c r="P82">
        <f>100*(LN(P14)-LN(Results_2025_01!P14))</f>
        <v>-1.5795750416991439E-3</v>
      </c>
      <c r="Q82">
        <f>100*(LN(Q14)-LN(Results_2025_01!Q14))</f>
        <v>0.26083191138956963</v>
      </c>
      <c r="R82">
        <f>100*(LN(R14)-LN(Results_2025_01!R14))</f>
        <v>0.69813955244466541</v>
      </c>
      <c r="S82">
        <f>100*(Results_2025_01!S14/Results_2025_01!R14)*(LN(S14)-LN(Results_2025_01!S14))</f>
        <v>-9.3582089701542623E-2</v>
      </c>
      <c r="T82">
        <f t="shared" si="2"/>
        <v>0.79172164214620799</v>
      </c>
    </row>
    <row r="83" spans="1:20" x14ac:dyDescent="0.35">
      <c r="A83" t="str">
        <f t="shared" si="1"/>
        <v>IN</v>
      </c>
      <c r="B83">
        <f>100*(LN(B15)-LN(Results_2025_01!B15))</f>
        <v>0.58910332372388297</v>
      </c>
      <c r="C83">
        <f>100*(LN(C15)-LN(Results_2025_01!C15))</f>
        <v>0.41407926660319561</v>
      </c>
      <c r="D83">
        <f>100*(LN(D15)-LN(Results_2025_01!D15))</f>
        <v>-0.28095543265500567</v>
      </c>
      <c r="E83">
        <f>100*(LN(E15)-LN(Results_2025_01!E15))</f>
        <v>-0.86207430439078081</v>
      </c>
      <c r="F83">
        <f>100*(LN(F15)-LN(Results_2025_01!F15))</f>
        <v>-0.74906717291582936</v>
      </c>
      <c r="G83">
        <f>100*(LN(G15)-LN(Results_2025_01!G15))</f>
        <v>-1.1589533694666088</v>
      </c>
      <c r="H83">
        <f>100*(LN(H15)-LN(Results_2025_01!H15))</f>
        <v>-9.6033811279561121E-2</v>
      </c>
      <c r="I83">
        <f>100*(LN(I15)-LN(Results_2025_01!I15))</f>
        <v>0.22697191510534509</v>
      </c>
      <c r="J83">
        <f>100*(LN(J15)-LN(Results_2025_01!J15))</f>
        <v>-0.96062218054395743</v>
      </c>
      <c r="K83">
        <f>100*(LN(K15)-LN(Results_2025_01!K15))</f>
        <v>0.46869854801236954</v>
      </c>
      <c r="L83">
        <f>100*(LN(L15)-LN(Results_2025_01!L15))</f>
        <v>-1.4916525504673928</v>
      </c>
      <c r="M83">
        <f>100*(LN(M15)-LN(Results_2025_01!M15))</f>
        <v>-0.97834463090720192</v>
      </c>
      <c r="N83">
        <f>100*(LN(N15)-LN(Results_2025_01!N15))</f>
        <v>-1.0799689597083884</v>
      </c>
      <c r="O83">
        <f>100*(LN(O15)-LN(Results_2025_01!O15))</f>
        <v>0.27372279864081861</v>
      </c>
      <c r="P83">
        <f>100*(LN(P15)-LN(Results_2025_01!P15))</f>
        <v>0.11663064401306045</v>
      </c>
      <c r="Q83">
        <f>100*(LN(Q15)-LN(Results_2025_01!Q15))</f>
        <v>0.33703735608234808</v>
      </c>
      <c r="R83">
        <f>100*(LN(R15)-LN(Results_2025_01!R15))</f>
        <v>0.96894217759651013</v>
      </c>
      <c r="S83">
        <f>100*(Results_2025_01!S15/Results_2025_01!R15)*(LN(S15)-LN(Results_2025_01!S15))</f>
        <v>9.3904636298605668E-2</v>
      </c>
      <c r="T83">
        <f t="shared" si="2"/>
        <v>0.87503754129790445</v>
      </c>
    </row>
    <row r="84" spans="1:20" x14ac:dyDescent="0.35">
      <c r="A84" t="str">
        <f t="shared" si="1"/>
        <v>IA</v>
      </c>
      <c r="B84">
        <f>100*(LN(B16)-LN(Results_2025_01!B16))</f>
        <v>0.29933740546645993</v>
      </c>
      <c r="C84">
        <f>100*(LN(C16)-LN(Results_2025_01!C16))</f>
        <v>0</v>
      </c>
      <c r="D84">
        <f>100*(LN(D16)-LN(Results_2025_01!D16))</f>
        <v>-0.60636870986758851</v>
      </c>
      <c r="E84">
        <f>100*(LN(E16)-LN(Results_2025_01!E16))</f>
        <v>0</v>
      </c>
      <c r="F84">
        <f>100*(LN(F16)-LN(Results_2025_01!F16))</f>
        <v>0</v>
      </c>
      <c r="G84">
        <f>100*(LN(G16)-LN(Results_2025_01!G16))</f>
        <v>-1.572359437945714</v>
      </c>
      <c r="H84">
        <f>100*(LN(H16)-LN(Results_2025_01!H16))</f>
        <v>-1.3841051411871419</v>
      </c>
      <c r="I84">
        <f>100*(LN(I16)-LN(Results_2025_01!I16))</f>
        <v>-0.59674264758662332</v>
      </c>
      <c r="J84">
        <f>100*(LN(J16)-LN(Results_2025_01!J16))</f>
        <v>0</v>
      </c>
      <c r="K84">
        <f>100*(LN(K16)-LN(Results_2025_01!K16))</f>
        <v>0.70480096578648954</v>
      </c>
      <c r="L84">
        <f>100*(LN(L16)-LN(Results_2025_01!L16))</f>
        <v>-0.41821308847289629</v>
      </c>
      <c r="M84">
        <f>100*(LN(M16)-LN(Results_2025_01!M16))</f>
        <v>-3.6330608937262809E-2</v>
      </c>
      <c r="N84">
        <f>100*(LN(N16)-LN(Results_2025_01!N16))</f>
        <v>-0.83333815591437599</v>
      </c>
      <c r="O84">
        <f>100*(LN(O16)-LN(Results_2025_01!O16))</f>
        <v>0.33241027838393222</v>
      </c>
      <c r="P84">
        <f>100*(LN(P16)-LN(Results_2025_01!P16))</f>
        <v>0.13811759454034345</v>
      </c>
      <c r="Q84">
        <f>100*(LN(Q16)-LN(Results_2025_01!Q16))</f>
        <v>0.3522463438374146</v>
      </c>
      <c r="R84">
        <f>100*(LN(R16)-LN(Results_2025_01!R16))</f>
        <v>0.96712552651787576</v>
      </c>
      <c r="S84">
        <f>100*(Results_2025_01!S16/Results_2025_01!R16)*(LN(S16)-LN(Results_2025_01!S16))</f>
        <v>9.7134435617133835E-2</v>
      </c>
      <c r="T84">
        <f t="shared" si="2"/>
        <v>0.86999109090074189</v>
      </c>
    </row>
    <row r="85" spans="1:20" x14ac:dyDescent="0.35">
      <c r="A85" t="str">
        <f t="shared" si="1"/>
        <v>KS</v>
      </c>
      <c r="B85">
        <f>100*(LN(B17)-LN(Results_2025_01!B17))</f>
        <v>0.55788150270394965</v>
      </c>
      <c r="C85">
        <f>100*(LN(C17)-LN(Results_2025_01!C17))</f>
        <v>-0.14803851704332516</v>
      </c>
      <c r="D85">
        <f>100*(LN(D17)-LN(Results_2025_01!D17))</f>
        <v>-5.3319116165795322E-2</v>
      </c>
      <c r="E85">
        <f>100*(LN(E17)-LN(Results_2025_01!E17))</f>
        <v>0</v>
      </c>
      <c r="F85">
        <f>100*(LN(F17)-LN(Results_2025_01!F17))</f>
        <v>0</v>
      </c>
      <c r="G85">
        <f>100*(LN(G17)-LN(Results_2025_01!G17))</f>
        <v>0.25895569067344582</v>
      </c>
      <c r="H85">
        <f>100*(LN(H17)-LN(Results_2025_01!H17))</f>
        <v>-0.494351289242978</v>
      </c>
      <c r="I85">
        <f>100*(LN(I17)-LN(Results_2025_01!I17))</f>
        <v>1.3822654957236225</v>
      </c>
      <c r="J85">
        <f>100*(LN(J17)-LN(Results_2025_01!J17))</f>
        <v>0</v>
      </c>
      <c r="K85">
        <f>100*(LN(K17)-LN(Results_2025_01!K17))</f>
        <v>1.2121360532344028</v>
      </c>
      <c r="L85">
        <f>100*(LN(L17)-LN(Results_2025_01!L17))</f>
        <v>-0.99503308531687651</v>
      </c>
      <c r="M85">
        <f>100*(LN(M17)-LN(Results_2025_01!M17))</f>
        <v>-0.41140228463252271</v>
      </c>
      <c r="N85">
        <f>100*(LN(N17)-LN(Results_2025_01!N17))</f>
        <v>3.1801558544408692E-2</v>
      </c>
      <c r="O85">
        <f>100*(LN(O17)-LN(Results_2025_01!O17))</f>
        <v>0.34904049397681547</v>
      </c>
      <c r="P85">
        <f>100*(LN(P17)-LN(Results_2025_01!P17))</f>
        <v>0.14457601593012015</v>
      </c>
      <c r="Q85">
        <f>100*(LN(Q17)-LN(Results_2025_01!Q17))</f>
        <v>0.37151311481640192</v>
      </c>
      <c r="R85">
        <f>100*(LN(R17)-LN(Results_2025_01!R17))</f>
        <v>1.0381828742598742</v>
      </c>
      <c r="S85">
        <f>100*(Results_2025_01!S17/Results_2025_01!R17)*(LN(S17)-LN(Results_2025_01!S17))</f>
        <v>0.1476557362899571</v>
      </c>
      <c r="T85">
        <f t="shared" si="2"/>
        <v>0.89052713796991712</v>
      </c>
    </row>
    <row r="86" spans="1:20" x14ac:dyDescent="0.35">
      <c r="A86" t="str">
        <f t="shared" si="1"/>
        <v>KY</v>
      </c>
      <c r="B86">
        <f>100*(LN(B18)-LN(Results_2025_01!B18))</f>
        <v>0.57471422555686047</v>
      </c>
      <c r="C86">
        <f>100*(LN(C18)-LN(Results_2025_01!C18))</f>
        <v>0.27794339910247601</v>
      </c>
      <c r="D86">
        <f>100*(LN(D18)-LN(Results_2025_01!D18))</f>
        <v>-7.6913220045859987E-2</v>
      </c>
      <c r="E86">
        <f>100*(LN(E18)-LN(Results_2025_01!E18))</f>
        <v>-1.2320484388039787</v>
      </c>
      <c r="F86">
        <f>100*(LN(F18)-LN(Results_2025_01!F18))</f>
        <v>0.72993024816128127</v>
      </c>
      <c r="G86">
        <f>100*(LN(G18)-LN(Results_2025_01!G18))</f>
        <v>-6.4453756662530282E-2</v>
      </c>
      <c r="H86">
        <f>100*(LN(H18)-LN(Results_2025_01!H18))</f>
        <v>0.21559476550674361</v>
      </c>
      <c r="I86">
        <f>100*(LN(I18)-LN(Results_2025_01!I18))</f>
        <v>0.97840160838309487</v>
      </c>
      <c r="J86">
        <f>100*(LN(J18)-LN(Results_2025_01!J18))</f>
        <v>1.8945086242448284</v>
      </c>
      <c r="K86">
        <f>100*(LN(K18)-LN(Results_2025_01!K18))</f>
        <v>0.16934805063328895</v>
      </c>
      <c r="L86">
        <f>100*(LN(L18)-LN(Results_2025_01!L18))</f>
        <v>-0.65194001281501102</v>
      </c>
      <c r="M86">
        <f>100*(LN(M18)-LN(Results_2025_01!M18))</f>
        <v>-1.0011862192415677</v>
      </c>
      <c r="N86">
        <f>100*(LN(N18)-LN(Results_2025_01!N18))</f>
        <v>-0.77305741148538942</v>
      </c>
      <c r="O86">
        <f>100*(LN(O18)-LN(Results_2025_01!O18))</f>
        <v>0.32206147000426455</v>
      </c>
      <c r="P86">
        <f>100*(LN(P18)-LN(Results_2025_01!P18))</f>
        <v>0.14214643473771105</v>
      </c>
      <c r="Q86">
        <f>100*(LN(Q18)-LN(Results_2025_01!Q18))</f>
        <v>0.39306612456675438</v>
      </c>
      <c r="R86">
        <f>100*(LN(R18)-LN(Results_2025_01!R18))</f>
        <v>1.1253707284925696</v>
      </c>
      <c r="S86">
        <f>100*(Results_2025_01!S18/Results_2025_01!R18)*(LN(S18)-LN(Results_2025_01!S18))</f>
        <v>0.12310515462213498</v>
      </c>
      <c r="T86">
        <f t="shared" si="2"/>
        <v>1.0022655738704347</v>
      </c>
    </row>
    <row r="87" spans="1:20" x14ac:dyDescent="0.35">
      <c r="A87" t="str">
        <f t="shared" si="1"/>
        <v>LA</v>
      </c>
      <c r="B87">
        <f>100*(LN(B19)-LN(Results_2025_01!B19))</f>
        <v>-2.8573372444055778</v>
      </c>
      <c r="C87">
        <f>100*(LN(C19)-LN(Results_2025_01!C19))</f>
        <v>-1.3502141316447336</v>
      </c>
      <c r="D87">
        <f>100*(LN(D19)-LN(Results_2025_01!D19))</f>
        <v>-2.9166892985292847</v>
      </c>
      <c r="E87">
        <f>100*(LN(E19)-LN(Results_2025_01!E19))</f>
        <v>-1.904819497069532</v>
      </c>
      <c r="F87">
        <f>100*(LN(F19)-LN(Results_2025_01!F19))</f>
        <v>-0.67340321813436077</v>
      </c>
      <c r="G87">
        <f>100*(LN(G19)-LN(Results_2025_01!G19))</f>
        <v>0</v>
      </c>
      <c r="H87">
        <f>100*(LN(H19)-LN(Results_2025_01!H19))</f>
        <v>1.6687073572287048</v>
      </c>
      <c r="I87">
        <f>100*(LN(I19)-LN(Results_2025_01!I19))</f>
        <v>-0.47955669895589637</v>
      </c>
      <c r="J87">
        <f>100*(LN(J19)-LN(Results_2025_01!J19))</f>
        <v>0.29542118974319465</v>
      </c>
      <c r="K87">
        <f>100*(LN(K19)-LN(Results_2025_01!K19))</f>
        <v>1.4541643266440474</v>
      </c>
      <c r="L87">
        <f>100*(LN(L19)-LN(Results_2025_01!L19))</f>
        <v>-1.0168253429252871</v>
      </c>
      <c r="M87">
        <f>100*(LN(M19)-LN(Results_2025_01!M19))</f>
        <v>-1.4771317320311894</v>
      </c>
      <c r="N87">
        <f>100*(LN(N19)-LN(Results_2025_01!N19))</f>
        <v>0</v>
      </c>
      <c r="O87">
        <f>100*(LN(O19)-LN(Results_2025_01!O19))</f>
        <v>0.82988028146946391</v>
      </c>
      <c r="P87">
        <f>100*(LN(P19)-LN(Results_2025_01!P19))</f>
        <v>0.10168473987484106</v>
      </c>
      <c r="Q87">
        <f>100*(LN(Q19)-LN(Results_2025_01!Q19))</f>
        <v>0.21822485811737735</v>
      </c>
      <c r="R87">
        <f>100*(LN(R19)-LN(Results_2025_01!R19))</f>
        <v>0.55361089879042424</v>
      </c>
      <c r="S87">
        <f>100*(Results_2025_01!S19/Results_2025_01!R19)*(LN(S19)-LN(Results_2025_01!S19))</f>
        <v>-0.13273374985178138</v>
      </c>
      <c r="T87">
        <f t="shared" si="2"/>
        <v>0.68634464864220557</v>
      </c>
    </row>
    <row r="88" spans="1:20" x14ac:dyDescent="0.35">
      <c r="A88" t="str">
        <f t="shared" si="1"/>
        <v>ME</v>
      </c>
      <c r="B88">
        <f>100*(LN(B20)-LN(Results_2025_01!B20))</f>
        <v>-1.7544309650908474</v>
      </c>
      <c r="C88">
        <f>100*(LN(C20)-LN(Results_2025_01!C20))</f>
        <v>0</v>
      </c>
      <c r="D88">
        <f>100*(LN(D20)-LN(Results_2025_01!D20))</f>
        <v>-1.6227536621755689</v>
      </c>
      <c r="E88">
        <f>100*(LN(E20)-LN(Results_2025_01!E20))</f>
        <v>-1.1363758650315248</v>
      </c>
      <c r="F88">
        <f>100*(LN(F20)-LN(Results_2025_01!F20))</f>
        <v>-1.1904902506318038</v>
      </c>
      <c r="G88">
        <f>100*(LN(G20)-LN(Results_2025_01!G20))</f>
        <v>-2.1845528925979352</v>
      </c>
      <c r="H88">
        <f>100*(LN(H20)-LN(Results_2025_01!H20))</f>
        <v>-1.7021687569430455</v>
      </c>
      <c r="I88">
        <f>100*(LN(I20)-LN(Results_2025_01!I20))</f>
        <v>-0.65288588824632399</v>
      </c>
      <c r="J88">
        <f>100*(LN(J20)-LN(Results_2025_01!J20))</f>
        <v>0</v>
      </c>
      <c r="K88">
        <f>100*(LN(K20)-LN(Results_2025_01!K20))</f>
        <v>1.2004946096823232</v>
      </c>
      <c r="L88">
        <f>100*(LN(L20)-LN(Results_2025_01!L20))</f>
        <v>-0.73801072976227289</v>
      </c>
      <c r="M88">
        <f>100*(LN(M20)-LN(Results_2025_01!M20))</f>
        <v>-1.5075662405447332</v>
      </c>
      <c r="N88">
        <f>100*(LN(N20)-LN(Results_2025_01!N20))</f>
        <v>0.30721990369695362</v>
      </c>
      <c r="O88">
        <f>100*(LN(O20)-LN(Results_2025_01!O20))</f>
        <v>0.88889474172457739</v>
      </c>
      <c r="P88">
        <f>100*(LN(P20)-LN(Results_2025_01!P20))</f>
        <v>0.1363193979358357</v>
      </c>
      <c r="Q88">
        <f>100*(LN(Q20)-LN(Results_2025_01!Q20))</f>
        <v>0.21940358475678323</v>
      </c>
      <c r="R88">
        <f>100*(LN(R20)-LN(Results_2025_01!R20))</f>
        <v>1.1615633740460041</v>
      </c>
      <c r="S88">
        <f>100*(Results_2025_01!S20/Results_2025_01!R20)*(LN(S20)-LN(Results_2025_01!S20))</f>
        <v>7.1505119960632579E-2</v>
      </c>
      <c r="T88">
        <f t="shared" si="2"/>
        <v>1.0900582540853714</v>
      </c>
    </row>
    <row r="89" spans="1:20" x14ac:dyDescent="0.35">
      <c r="A89" t="str">
        <f t="shared" si="1"/>
        <v>MD</v>
      </c>
      <c r="B89">
        <f>100*(LN(B21)-LN(Results_2025_01!B21))</f>
        <v>1.5209418663529206</v>
      </c>
      <c r="C89">
        <f>100*(LN(C21)-LN(Results_2025_01!C21))</f>
        <v>0</v>
      </c>
      <c r="D89">
        <f>100*(LN(D21)-LN(Results_2025_01!D21))</f>
        <v>0.60060240602126669</v>
      </c>
      <c r="E89">
        <f>100*(LN(E21)-LN(Results_2025_01!E21))</f>
        <v>-0.35273405179676587</v>
      </c>
      <c r="F89">
        <f>100*(LN(F21)-LN(Results_2025_01!F21))</f>
        <v>1.7094433359298833</v>
      </c>
      <c r="G89">
        <f>100*(LN(G21)-LN(Results_2025_01!G21))</f>
        <v>1.0582109330536937</v>
      </c>
      <c r="H89">
        <f>100*(LN(H21)-LN(Results_2025_01!H21))</f>
        <v>5.2643733485421507</v>
      </c>
      <c r="I89">
        <f>100*(LN(I21)-LN(Results_2025_01!I21))</f>
        <v>0.33433665379760669</v>
      </c>
      <c r="J89">
        <f>100*(LN(J21)-LN(Results_2025_01!J21))</f>
        <v>0.82988028146946391</v>
      </c>
      <c r="K89">
        <f>100*(LN(K21)-LN(Results_2025_01!K21))</f>
        <v>0.73046343788885082</v>
      </c>
      <c r="L89">
        <f>100*(LN(L21)-LN(Results_2025_01!L21))</f>
        <v>-4.4000329262436466</v>
      </c>
      <c r="M89">
        <f>100*(LN(M21)-LN(Results_2025_01!M21))</f>
        <v>-0.12481798999317562</v>
      </c>
      <c r="N89">
        <f>100*(LN(N21)-LN(Results_2025_01!N21))</f>
        <v>4.3699694347871798</v>
      </c>
      <c r="O89">
        <f>100*(LN(O21)-LN(Results_2025_01!O21))</f>
        <v>0</v>
      </c>
      <c r="P89">
        <f>100*(LN(P21)-LN(Results_2025_01!P21))</f>
        <v>6.4798317511094439E-2</v>
      </c>
      <c r="Q89">
        <f>100*(LN(Q21)-LN(Results_2025_01!Q21))</f>
        <v>0.29040475376493902</v>
      </c>
      <c r="R89">
        <f>100*(LN(R21)-LN(Results_2025_01!R21))</f>
        <v>0.88494554508855572</v>
      </c>
      <c r="S89">
        <f>100*(Results_2025_01!S21/Results_2025_01!R21)*(LN(S21)-LN(Results_2025_01!S21))</f>
        <v>0.13777085256980878</v>
      </c>
      <c r="T89">
        <f t="shared" si="2"/>
        <v>0.74717469251874691</v>
      </c>
    </row>
    <row r="90" spans="1:20" x14ac:dyDescent="0.35">
      <c r="A90" t="str">
        <f t="shared" si="1"/>
        <v>MA</v>
      </c>
      <c r="B90">
        <f>100*(LN(B22)-LN(Results_2025_01!B22))</f>
        <v>1.1215070820140838</v>
      </c>
      <c r="C90">
        <f>100*(LN(C22)-LN(Results_2025_01!C22))</f>
        <v>2.5642430613336487</v>
      </c>
      <c r="D90">
        <f>100*(LN(D22)-LN(Results_2025_01!D22))</f>
        <v>0.59701669865042106</v>
      </c>
      <c r="E90">
        <f>100*(LN(E22)-LN(Results_2025_01!E22))</f>
        <v>-0.15372793188870304</v>
      </c>
      <c r="F90">
        <f>100*(LN(F22)-LN(Results_2025_01!F22))</f>
        <v>1.5267472130787496</v>
      </c>
      <c r="G90">
        <f>100*(LN(G22)-LN(Results_2025_01!G22))</f>
        <v>-0.385654160975335</v>
      </c>
      <c r="H90">
        <f>100*(LN(H22)-LN(Results_2025_01!H22))</f>
        <v>5.5735817076854488</v>
      </c>
      <c r="I90">
        <f>100*(LN(I22)-LN(Results_2025_01!I22))</f>
        <v>0.53395367720003861</v>
      </c>
      <c r="J90">
        <f>100*(LN(J22)-LN(Results_2025_01!J22))</f>
        <v>0.34305350967898107</v>
      </c>
      <c r="K90">
        <f>100*(LN(K22)-LN(Results_2025_01!K22))</f>
        <v>1.2671520776898149</v>
      </c>
      <c r="L90">
        <f>100*(LN(L22)-LN(Results_2025_01!L22))</f>
        <v>0.71174677688645716</v>
      </c>
      <c r="M90">
        <f>100*(LN(M22)-LN(Results_2025_01!M22))</f>
        <v>-0.73137309605435519</v>
      </c>
      <c r="N90">
        <f>100*(LN(N22)-LN(Results_2025_01!N22))</f>
        <v>-7.1098474377961907E-2</v>
      </c>
      <c r="O90">
        <f>100*(LN(O22)-LN(Results_2025_01!O22))</f>
        <v>-0.5496676579902271</v>
      </c>
      <c r="P90">
        <f>100*(LN(P22)-LN(Results_2025_01!P22))</f>
        <v>-7.2189854511250928E-2</v>
      </c>
      <c r="Q90">
        <f>100*(LN(Q22)-LN(Results_2025_01!Q22))</f>
        <v>0.20482927740017587</v>
      </c>
      <c r="R90">
        <f>100*(LN(R22)-LN(Results_2025_01!R22))</f>
        <v>0.71609061797204276</v>
      </c>
      <c r="S90">
        <f>100*(Results_2025_01!S22/Results_2025_01!R22)*(LN(S22)-LN(Results_2025_01!S22))</f>
        <v>8.707240515023941E-2</v>
      </c>
      <c r="T90">
        <f t="shared" si="2"/>
        <v>0.62901821282180337</v>
      </c>
    </row>
    <row r="91" spans="1:20" x14ac:dyDescent="0.35">
      <c r="A91" t="str">
        <f t="shared" si="1"/>
        <v>MI</v>
      </c>
      <c r="B91">
        <f>100*(LN(B23)-LN(Results_2025_01!B23))</f>
        <v>-9.8570732475877776E-2</v>
      </c>
      <c r="C91">
        <f>100*(LN(C23)-LN(Results_2025_01!C23))</f>
        <v>-5.8402398679717749</v>
      </c>
      <c r="D91">
        <f>100*(LN(D23)-LN(Results_2025_01!D23))</f>
        <v>-1.0880760186520178</v>
      </c>
      <c r="E91">
        <f>100*(LN(E23)-LN(Results_2025_01!E23))</f>
        <v>-0.61538655743778037</v>
      </c>
      <c r="F91">
        <f>100*(LN(F23)-LN(Results_2025_01!F23))</f>
        <v>-0.66006840313530546</v>
      </c>
      <c r="G91">
        <f>100*(LN(G23)-LN(Results_2025_01!G23))</f>
        <v>-1.6260520871780315</v>
      </c>
      <c r="H91">
        <f>100*(LN(H23)-LN(Results_2025_01!H23))</f>
        <v>-3.9859572642740204</v>
      </c>
      <c r="I91">
        <f>100*(LN(I23)-LN(Results_2025_01!I23))</f>
        <v>-2.9953572187402244E-2</v>
      </c>
      <c r="J91">
        <f>100*(LN(J23)-LN(Results_2025_01!J23))</f>
        <v>-0.80972102326200002</v>
      </c>
      <c r="K91">
        <f>100*(LN(K23)-LN(Results_2025_01!K23))</f>
        <v>-0.29358250198328051</v>
      </c>
      <c r="L91">
        <f>100*(LN(L23)-LN(Results_2025_01!L23))</f>
        <v>-1.7919400801677199</v>
      </c>
      <c r="M91">
        <f>100*(LN(M23)-LN(Results_2025_01!M23))</f>
        <v>-1.8771882280496754</v>
      </c>
      <c r="N91">
        <f>100*(LN(N23)-LN(Results_2025_01!N23))</f>
        <v>-1.9661345626462712</v>
      </c>
      <c r="O91">
        <f>100*(LN(O23)-LN(Results_2025_01!O23))</f>
        <v>0.27318274691641165</v>
      </c>
      <c r="P91">
        <f>100*(LN(P23)-LN(Results_2025_01!P23))</f>
        <v>3.4554762236904679E-2</v>
      </c>
      <c r="Q91">
        <f>100*(LN(Q23)-LN(Results_2025_01!Q23))</f>
        <v>0.2150260041683616</v>
      </c>
      <c r="R91">
        <f>100*(LN(R23)-LN(Results_2025_01!R23))</f>
        <v>0.62215635769220512</v>
      </c>
      <c r="S91">
        <f>100*(Results_2025_01!S23/Results_2025_01!R23)*(LN(S23)-LN(Results_2025_01!S23))</f>
        <v>-0.21582996193496523</v>
      </c>
      <c r="T91">
        <f t="shared" si="2"/>
        <v>0.83798631962717041</v>
      </c>
    </row>
    <row r="92" spans="1:20" x14ac:dyDescent="0.35">
      <c r="A92" t="str">
        <f t="shared" si="1"/>
        <v>MN</v>
      </c>
      <c r="B92">
        <f>100*(LN(B24)-LN(Results_2025_01!B24))</f>
        <v>5.7653504047294746E-2</v>
      </c>
      <c r="C92">
        <f>100*(LN(C24)-LN(Results_2025_01!C24))</f>
        <v>-2.3697791429823312</v>
      </c>
      <c r="D92">
        <f>100*(LN(D24)-LN(Results_2025_01!D24))</f>
        <v>-0.85318683204338441</v>
      </c>
      <c r="E92">
        <f>100*(LN(E24)-LN(Results_2025_01!E24))</f>
        <v>-0.36429912785020946</v>
      </c>
      <c r="F92">
        <f>100*(LN(F24)-LN(Results_2025_01!F24))</f>
        <v>-0.2528446353357694</v>
      </c>
      <c r="G92">
        <f>100*(LN(G24)-LN(Results_2025_01!G24))</f>
        <v>-0.35505997230220743</v>
      </c>
      <c r="H92">
        <f>100*(LN(H24)-LN(Results_2025_01!H24))</f>
        <v>-2.6528220476876641</v>
      </c>
      <c r="I92">
        <f>100*(LN(I24)-LN(Results_2025_01!I24))</f>
        <v>-0.62208598751034572</v>
      </c>
      <c r="J92">
        <f>100*(LN(J24)-LN(Results_2025_01!J24))</f>
        <v>-0.49382816405838525</v>
      </c>
      <c r="K92">
        <f>100*(LN(K24)-LN(Results_2025_01!K24))</f>
        <v>0.72050747001242144</v>
      </c>
      <c r="L92">
        <f>100*(LN(L24)-LN(Results_2025_01!L24))</f>
        <v>-0.7912538373259892</v>
      </c>
      <c r="M92">
        <f>100*(LN(M24)-LN(Results_2025_01!M24))</f>
        <v>-1.3330112790562509</v>
      </c>
      <c r="N92">
        <f>100*(LN(N24)-LN(Results_2025_01!N24))</f>
        <v>-1.2235446758838364</v>
      </c>
      <c r="O92">
        <f>100*(LN(O24)-LN(Results_2025_01!O24))</f>
        <v>0.89934884973743578</v>
      </c>
      <c r="P92">
        <f>100*(LN(P24)-LN(Results_2025_01!P24))</f>
        <v>2.4675164572141028E-2</v>
      </c>
      <c r="Q92">
        <f>100*(LN(Q24)-LN(Results_2025_01!Q24))</f>
        <v>0.25217048514178941</v>
      </c>
      <c r="R92">
        <f>100*(LN(R24)-LN(Results_2025_01!R24))</f>
        <v>0.7511733006944965</v>
      </c>
      <c r="S92">
        <f>100*(Results_2025_01!S24/Results_2025_01!R24)*(LN(S24)-LN(Results_2025_01!S24))</f>
        <v>-5.8989630254054674E-2</v>
      </c>
      <c r="T92">
        <f t="shared" si="2"/>
        <v>0.81016293094855119</v>
      </c>
    </row>
    <row r="93" spans="1:20" x14ac:dyDescent="0.35">
      <c r="A93" t="str">
        <f t="shared" si="1"/>
        <v>MS</v>
      </c>
      <c r="B93">
        <f>100*(LN(B25)-LN(Results_2025_01!B25))</f>
        <v>0</v>
      </c>
      <c r="C93">
        <f>100*(LN(C25)-LN(Results_2025_01!C25))</f>
        <v>5.6273635982108772</v>
      </c>
      <c r="D93">
        <f>100*(LN(D25)-LN(Results_2025_01!D25))</f>
        <v>-0.11757790890118969</v>
      </c>
      <c r="E93">
        <f>100*(LN(E25)-LN(Results_2025_01!E25))</f>
        <v>-1.8692133012152112</v>
      </c>
      <c r="F93">
        <f>100*(LN(F25)-LN(Results_2025_01!F25))</f>
        <v>-0.62893289075649506</v>
      </c>
      <c r="G93">
        <f>100*(LN(G25)-LN(Results_2025_01!G25))</f>
        <v>0</v>
      </c>
      <c r="H93">
        <f>100*(LN(H25)-LN(Results_2025_01!H25))</f>
        <v>10.028616810867597</v>
      </c>
      <c r="I93">
        <f>100*(LN(I25)-LN(Results_2025_01!I25))</f>
        <v>-0.10411245084114285</v>
      </c>
      <c r="J93">
        <f>100*(LN(J25)-LN(Results_2025_01!J25))</f>
        <v>1.5873349156290573</v>
      </c>
      <c r="K93">
        <f>100*(LN(K25)-LN(Results_2025_01!K25))</f>
        <v>1.5091276200459802</v>
      </c>
      <c r="L93">
        <f>100*(LN(L25)-LN(Results_2025_01!L25))</f>
        <v>-0.61055575624848757</v>
      </c>
      <c r="M93">
        <f>100*(LN(M25)-LN(Results_2025_01!M25))</f>
        <v>-0.8983318885190883</v>
      </c>
      <c r="N93">
        <f>100*(LN(N25)-LN(Results_2025_01!N25))</f>
        <v>-0.15396461855932131</v>
      </c>
      <c r="O93">
        <f>100*(LN(O25)-LN(Results_2025_01!O25))</f>
        <v>0.43321367391335741</v>
      </c>
      <c r="P93">
        <f>100*(LN(P25)-LN(Results_2025_01!P25))</f>
        <v>0.30165935394244059</v>
      </c>
      <c r="Q93">
        <f>100*(LN(Q25)-LN(Results_2025_01!Q25))</f>
        <v>0.59458257219748845</v>
      </c>
      <c r="R93">
        <f>100*(LN(R25)-LN(Results_2025_01!R25))</f>
        <v>1.9879381912945249</v>
      </c>
      <c r="S93">
        <f>100*(Results_2025_01!S25/Results_2025_01!R25)*(LN(S25)-LN(Results_2025_01!S25))</f>
        <v>0.95512901598666777</v>
      </c>
      <c r="T93">
        <f t="shared" si="2"/>
        <v>1.032809175307857</v>
      </c>
    </row>
    <row r="94" spans="1:20" x14ac:dyDescent="0.35">
      <c r="A94" t="str">
        <f t="shared" si="1"/>
        <v>MO</v>
      </c>
      <c r="B94">
        <f>100*(LN(B26)-LN(Results_2025_01!B26))</f>
        <v>0.91552865869548583</v>
      </c>
      <c r="C94">
        <f>100*(LN(C26)-LN(Results_2025_01!C26))</f>
        <v>0.38095284166672627</v>
      </c>
      <c r="D94">
        <f>100*(LN(D26)-LN(Results_2025_01!D26))</f>
        <v>0.56708106004919046</v>
      </c>
      <c r="E94">
        <f>100*(LN(E26)-LN(Results_2025_01!E26))</f>
        <v>1.7778246021283195</v>
      </c>
      <c r="F94">
        <f>100*(LN(F26)-LN(Results_2025_01!F26))</f>
        <v>0</v>
      </c>
      <c r="G94">
        <f>100*(LN(G26)-LN(Results_2025_01!G26))</f>
        <v>0.40273916699806733</v>
      </c>
      <c r="H94">
        <f>100*(LN(H26)-LN(Results_2025_01!H26))</f>
        <v>-0.45610113275635911</v>
      </c>
      <c r="I94">
        <f>100*(LN(I26)-LN(Results_2025_01!I26))</f>
        <v>0.51291557768564644</v>
      </c>
      <c r="J94">
        <f>100*(LN(J26)-LN(Results_2025_01!J26))</f>
        <v>0</v>
      </c>
      <c r="K94">
        <f>100*(LN(K26)-LN(Results_2025_01!K26))</f>
        <v>1.2882625831014849</v>
      </c>
      <c r="L94">
        <f>100*(LN(L26)-LN(Results_2025_01!L26))</f>
        <v>-0.96399952650596532</v>
      </c>
      <c r="M94">
        <f>100*(LN(M26)-LN(Results_2025_01!M26))</f>
        <v>-0.25185405785048687</v>
      </c>
      <c r="N94">
        <f>100*(LN(N26)-LN(Results_2025_01!N26))</f>
        <v>-1.0074159274306993</v>
      </c>
      <c r="O94">
        <f>100*(LN(O26)-LN(Results_2025_01!O26))</f>
        <v>0.66225407604942887</v>
      </c>
      <c r="P94">
        <f>100*(LN(P26)-LN(Results_2025_01!P26))</f>
        <v>8.8928418488443128E-2</v>
      </c>
      <c r="Q94">
        <f>100*(LN(Q26)-LN(Results_2025_01!Q26))</f>
        <v>0.35215477009362672</v>
      </c>
      <c r="R94">
        <f>100*(LN(R26)-LN(Results_2025_01!R26))</f>
        <v>1.0278443162150097</v>
      </c>
      <c r="S94">
        <f>100*(Results_2025_01!S26/Results_2025_01!R26)*(LN(S26)-LN(Results_2025_01!S26))</f>
        <v>0.1261415333165079</v>
      </c>
      <c r="T94">
        <f t="shared" si="2"/>
        <v>0.90170278289850181</v>
      </c>
    </row>
    <row r="95" spans="1:20" x14ac:dyDescent="0.35">
      <c r="A95" t="str">
        <f t="shared" si="1"/>
        <v>MT</v>
      </c>
      <c r="B95">
        <f>100*(LN(B27)-LN(Results_2025_01!B27))</f>
        <v>-0.55710450494554919</v>
      </c>
      <c r="C95">
        <f>100*(LN(C27)-LN(Results_2025_01!C27))</f>
        <v>-3.2216818473967734</v>
      </c>
      <c r="D95">
        <f>100*(LN(D27)-LN(Results_2025_01!D27))</f>
        <v>-1.5151805020602538</v>
      </c>
      <c r="E95">
        <f>100*(LN(E27)-LN(Results_2025_01!E27))</f>
        <v>0</v>
      </c>
      <c r="F95">
        <f>100*(LN(F27)-LN(Results_2025_01!F27))</f>
        <v>-1.3072081567353067</v>
      </c>
      <c r="G95">
        <f>100*(LN(G27)-LN(Results_2025_01!G27))</f>
        <v>-1.8349138668195764</v>
      </c>
      <c r="H95">
        <f>100*(LN(H27)-LN(Results_2025_01!H27))</f>
        <v>-5.672598140077767</v>
      </c>
      <c r="I95">
        <f>100*(LN(I27)-LN(Results_2025_01!I27))</f>
        <v>-1.7699577099399733</v>
      </c>
      <c r="J95">
        <f>100*(LN(J27)-LN(Results_2025_01!J27))</f>
        <v>-1.8349138668195764</v>
      </c>
      <c r="K95">
        <f>100*(LN(K27)-LN(Results_2025_01!K27))</f>
        <v>0.85837436913909215</v>
      </c>
      <c r="L95">
        <f>100*(LN(L27)-LN(Results_2025_01!L27))</f>
        <v>-4.08219945202557</v>
      </c>
      <c r="M95">
        <f>100*(LN(M27)-LN(Results_2025_01!M27))</f>
        <v>0</v>
      </c>
      <c r="N95">
        <f>100*(LN(N27)-LN(Results_2025_01!N27))</f>
        <v>-8.7011376989629241</v>
      </c>
      <c r="O95">
        <f>100*(LN(O27)-LN(Results_2025_01!O27))</f>
        <v>0</v>
      </c>
      <c r="P95">
        <f>100*(LN(P27)-LN(Results_2025_01!P27))</f>
        <v>0.14764112473173441</v>
      </c>
      <c r="Q95">
        <f>100*(LN(Q27)-LN(Results_2025_01!Q27))</f>
        <v>0.24643561142809745</v>
      </c>
      <c r="R95">
        <f>100*(LN(R27)-LN(Results_2025_01!R27))</f>
        <v>0.74307286750414647</v>
      </c>
      <c r="S95">
        <f>100*(Results_2025_01!S27/Results_2025_01!R27)*(LN(S27)-LN(Results_2025_01!S27))</f>
        <v>-0.22975372413135106</v>
      </c>
      <c r="T95">
        <f t="shared" si="2"/>
        <v>0.97282659163549756</v>
      </c>
    </row>
    <row r="96" spans="1:20" x14ac:dyDescent="0.35">
      <c r="A96" t="str">
        <f t="shared" si="1"/>
        <v>NE</v>
      </c>
      <c r="B96">
        <f>100*(LN(B28)-LN(Results_2025_01!B28))</f>
        <v>0.14357504261042209</v>
      </c>
      <c r="C96">
        <f>100*(LN(C28)-LN(Results_2025_01!C28))</f>
        <v>-6.7658648473814864</v>
      </c>
      <c r="D96">
        <f>100*(LN(D28)-LN(Results_2025_01!D28))</f>
        <v>0</v>
      </c>
      <c r="E96">
        <f>100*(LN(E28)-LN(Results_2025_01!E28))</f>
        <v>-1.7094433359298833</v>
      </c>
      <c r="F96">
        <f>100*(LN(F28)-LN(Results_2025_01!F28))</f>
        <v>0</v>
      </c>
      <c r="G96">
        <f>100*(LN(G28)-LN(Results_2025_01!G28))</f>
        <v>-1.6667052485212608</v>
      </c>
      <c r="H96">
        <f>100*(LN(H28)-LN(Results_2025_01!H28))</f>
        <v>0.45351551653922684</v>
      </c>
      <c r="I96">
        <f>100*(LN(I28)-LN(Results_2025_01!I28))</f>
        <v>-0.50916606945854426</v>
      </c>
      <c r="J96">
        <f>100*(LN(J28)-LN(Results_2025_01!J28))</f>
        <v>0.94787439545438446</v>
      </c>
      <c r="K96">
        <f>100*(LN(K28)-LN(Results_2025_01!K28))</f>
        <v>1.0912033450981795</v>
      </c>
      <c r="L96">
        <f>100*(LN(L28)-LN(Results_2025_01!L28))</f>
        <v>-1.2753796062570544</v>
      </c>
      <c r="M96">
        <f>100*(LN(M28)-LN(Results_2025_01!M28))</f>
        <v>0</v>
      </c>
      <c r="N96">
        <f>100*(LN(N28)-LN(Results_2025_01!N28))</f>
        <v>-0.5581409838194773</v>
      </c>
      <c r="O96">
        <f>100*(LN(O28)-LN(Results_2025_01!O28))</f>
        <v>1.007565198874083</v>
      </c>
      <c r="P96">
        <f>100*(LN(P28)-LN(Results_2025_01!P28))</f>
        <v>0.1631354186525158</v>
      </c>
      <c r="Q96">
        <f>100*(LN(Q28)-LN(Results_2025_01!Q28))</f>
        <v>0.37415918671577231</v>
      </c>
      <c r="R96">
        <f>100*(LN(R28)-LN(Results_2025_01!R28))</f>
        <v>1.0242577359033334</v>
      </c>
      <c r="S96">
        <f>100*(Results_2025_01!S28/Results_2025_01!R28)*(LN(S28)-LN(Results_2025_01!S28))</f>
        <v>0.19826482957715635</v>
      </c>
      <c r="T96">
        <f t="shared" si="2"/>
        <v>0.82599290632617706</v>
      </c>
    </row>
    <row r="97" spans="1:20" x14ac:dyDescent="0.35">
      <c r="A97" t="str">
        <f t="shared" si="1"/>
        <v>NV</v>
      </c>
      <c r="B97">
        <f>100*(LN(B29)-LN(Results_2025_01!B29))</f>
        <v>-3.3336420267591649</v>
      </c>
      <c r="C97">
        <f>100*(LN(C29)-LN(Results_2025_01!C29))</f>
        <v>-2.8741845812499278</v>
      </c>
      <c r="D97">
        <f>100*(LN(D29)-LN(Results_2025_01!D29))</f>
        <v>-2.1053409197833162</v>
      </c>
      <c r="E97">
        <f>100*(LN(E29)-LN(Results_2025_01!E29))</f>
        <v>0</v>
      </c>
      <c r="F97">
        <f>100*(LN(F29)-LN(Results_2025_01!F29))</f>
        <v>0</v>
      </c>
      <c r="G97">
        <f>100*(LN(G29)-LN(Results_2025_01!G29))</f>
        <v>0.40568006956132052</v>
      </c>
      <c r="H97">
        <f>100*(LN(H29)-LN(Results_2025_01!H29))</f>
        <v>1.6393809775676615</v>
      </c>
      <c r="I97">
        <f>100*(LN(I29)-LN(Results_2025_01!I29))</f>
        <v>-0.39761483796389996</v>
      </c>
      <c r="J97">
        <f>100*(LN(J29)-LN(Results_2025_01!J29))</f>
        <v>0.79051795071141129</v>
      </c>
      <c r="K97">
        <f>100*(LN(K29)-LN(Results_2025_01!K29))</f>
        <v>14.903557916048804</v>
      </c>
      <c r="L97">
        <f>100*(LN(L29)-LN(Results_2025_01!L29))</f>
        <v>-1.1560822401076365</v>
      </c>
      <c r="M97">
        <f>100*(LN(M29)-LN(Results_2025_01!M29))</f>
        <v>-2.7150989065951592</v>
      </c>
      <c r="N97">
        <f>100*(LN(N29)-LN(Results_2025_01!N29))</f>
        <v>-1.2422519998557036</v>
      </c>
      <c r="O97">
        <f>100*(LN(O29)-LN(Results_2025_01!O29))</f>
        <v>0.61780595269294025</v>
      </c>
      <c r="P97">
        <f>100*(LN(P29)-LN(Results_2025_01!P29))</f>
        <v>0.13308805346436969</v>
      </c>
      <c r="Q97">
        <f>100*(LN(Q29)-LN(Results_2025_01!Q29))</f>
        <v>0.34727319677516633</v>
      </c>
      <c r="R97">
        <f>100*(LN(R29)-LN(Results_2025_01!R29))</f>
        <v>0.82963438819465551</v>
      </c>
      <c r="S97">
        <f>100*(Results_2025_01!S29/Results_2025_01!R29)*(LN(S29)-LN(Results_2025_01!S29))</f>
        <v>-1.983733823013108E-2</v>
      </c>
      <c r="T97">
        <f t="shared" si="2"/>
        <v>0.84947172642478663</v>
      </c>
    </row>
    <row r="98" spans="1:20" x14ac:dyDescent="0.35">
      <c r="A98" t="str">
        <f t="shared" si="1"/>
        <v>NH</v>
      </c>
      <c r="B98">
        <f>100*(LN(B30)-LN(Results_2025_01!B30))</f>
        <v>-1.9802627296179764</v>
      </c>
      <c r="C98">
        <f>100*(LN(C30)-LN(Results_2025_01!C30))</f>
        <v>0</v>
      </c>
      <c r="D98">
        <f>100*(LN(D30)-LN(Results_2025_01!D30))</f>
        <v>-1.2793351459908564</v>
      </c>
      <c r="E98">
        <f>100*(LN(E30)-LN(Results_2025_01!E30))</f>
        <v>2.247285585205816</v>
      </c>
      <c r="F98">
        <f>100*(LN(F30)-LN(Results_2025_01!F30))</f>
        <v>-2.1978906718775448</v>
      </c>
      <c r="G98">
        <f>100*(LN(G30)-LN(Results_2025_01!G30))</f>
        <v>-0.37523496185496441</v>
      </c>
      <c r="H98">
        <f>100*(LN(H30)-LN(Results_2025_01!H30))</f>
        <v>1.2678458259770764</v>
      </c>
      <c r="I98">
        <f>100*(LN(I30)-LN(Results_2025_01!I30))</f>
        <v>-0.58997221271894773</v>
      </c>
      <c r="J98">
        <f>100*(LN(J30)-LN(Results_2025_01!J30))</f>
        <v>1.9802627296179764</v>
      </c>
      <c r="K98">
        <f>100*(LN(K30)-LN(Results_2025_01!K30))</f>
        <v>1.8556401759823871</v>
      </c>
      <c r="L98">
        <f>100*(LN(L30)-LN(Results_2025_01!L30))</f>
        <v>0.18501392881624668</v>
      </c>
      <c r="M98">
        <f>100*(LN(M30)-LN(Results_2025_01!M30))</f>
        <v>-1.3118429576019608</v>
      </c>
      <c r="N98">
        <f>100*(LN(N30)-LN(Results_2025_01!N30))</f>
        <v>-0.74906717291582936</v>
      </c>
      <c r="O98">
        <f>100*(LN(O30)-LN(Results_2025_01!O30))</f>
        <v>-0.40733253876368281</v>
      </c>
      <c r="P98">
        <f>100*(LN(P30)-LN(Results_2025_01!P30))</f>
        <v>2.6340050198392362E-2</v>
      </c>
      <c r="Q98">
        <f>100*(LN(Q30)-LN(Results_2025_01!Q30))</f>
        <v>0.24209126228189604</v>
      </c>
      <c r="R98">
        <f>100*(LN(R30)-LN(Results_2025_01!R30))</f>
        <v>1.0847162859334958</v>
      </c>
      <c r="S98">
        <f>100*(Results_2025_01!S30/Results_2025_01!R30)*(LN(S30)-LN(Results_2025_01!S30))</f>
        <v>0.13870977074913562</v>
      </c>
      <c r="T98">
        <f t="shared" si="2"/>
        <v>0.94600651518436019</v>
      </c>
    </row>
    <row r="99" spans="1:20" x14ac:dyDescent="0.35">
      <c r="A99" t="str">
        <f t="shared" si="1"/>
        <v>NJ</v>
      </c>
      <c r="B99">
        <f>100*(LN(B31)-LN(Results_2025_01!B31))</f>
        <v>-1.9934214900818148</v>
      </c>
      <c r="C99">
        <f>100*(LN(C31)-LN(Results_2025_01!C31))</f>
        <v>0</v>
      </c>
      <c r="D99">
        <f>100*(LN(D31)-LN(Results_2025_01!D31))</f>
        <v>-2.9809899609420043</v>
      </c>
      <c r="E99">
        <f>100*(LN(E31)-LN(Results_2025_01!E31))</f>
        <v>-1.6051709010508119</v>
      </c>
      <c r="F99">
        <f>100*(LN(F31)-LN(Results_2025_01!F31))</f>
        <v>1.9802627296179764</v>
      </c>
      <c r="G99">
        <f>100*(LN(G31)-LN(Results_2025_01!G31))</f>
        <v>0.5017571991979608</v>
      </c>
      <c r="H99">
        <f>100*(LN(H31)-LN(Results_2025_01!H31))</f>
        <v>5.792048754856971</v>
      </c>
      <c r="I99">
        <f>100*(LN(I31)-LN(Results_2025_01!I31))</f>
        <v>-0.1554692151017889</v>
      </c>
      <c r="J99">
        <f>100*(LN(J31)-LN(Results_2025_01!J31))</f>
        <v>-0.32626456348161526</v>
      </c>
      <c r="K99">
        <f>100*(LN(K31)-LN(Results_2025_01!K31))</f>
        <v>-0.18387991696577899</v>
      </c>
      <c r="L99">
        <f>100*(LN(L31)-LN(Results_2025_01!L31))</f>
        <v>0.42390907057665572</v>
      </c>
      <c r="M99">
        <f>100*(LN(M31)-LN(Results_2025_01!M31))</f>
        <v>-1.3097259639266667</v>
      </c>
      <c r="N99">
        <f>100*(LN(N31)-LN(Results_2025_01!N31))</f>
        <v>1.1009285508368549</v>
      </c>
      <c r="O99">
        <f>100*(LN(O31)-LN(Results_2025_01!O31))</f>
        <v>-0.34696441251131915</v>
      </c>
      <c r="P99">
        <f>100*(LN(P31)-LN(Results_2025_01!P31))</f>
        <v>-3.1336197572429114E-2</v>
      </c>
      <c r="Q99">
        <f>100*(LN(Q31)-LN(Results_2025_01!Q31))</f>
        <v>0.32170331774237226</v>
      </c>
      <c r="R99">
        <f>100*(LN(R31)-LN(Results_2025_01!R31))</f>
        <v>0.95360081119348905</v>
      </c>
      <c r="S99">
        <f>100*(Results_2025_01!S31/Results_2025_01!R31)*(LN(S31)-LN(Results_2025_01!S31))</f>
        <v>0.16318958092346922</v>
      </c>
      <c r="T99">
        <f t="shared" si="2"/>
        <v>0.7904112302700198</v>
      </c>
    </row>
    <row r="100" spans="1:20" x14ac:dyDescent="0.35">
      <c r="A100" t="str">
        <f t="shared" si="1"/>
        <v>NM</v>
      </c>
      <c r="B100">
        <f>100*(LN(B32)-LN(Results_2025_01!B32))</f>
        <v>0.24420036555525826</v>
      </c>
      <c r="C100">
        <f>100*(LN(C32)-LN(Results_2025_01!C32))</f>
        <v>-0.36900410874540768</v>
      </c>
      <c r="D100">
        <f>100*(LN(D32)-LN(Results_2025_01!D32))</f>
        <v>0</v>
      </c>
      <c r="E100">
        <f>100*(LN(E32)-LN(Results_2025_01!E32))</f>
        <v>0</v>
      </c>
      <c r="F100">
        <f>100*(LN(F32)-LN(Results_2025_01!F32))</f>
        <v>0</v>
      </c>
      <c r="G100">
        <f>100*(LN(G32)-LN(Results_2025_01!G32))</f>
        <v>0</v>
      </c>
      <c r="H100">
        <f>100*(LN(H32)-LN(Results_2025_01!H32))</f>
        <v>0.53547651376604222</v>
      </c>
      <c r="I100">
        <f>100*(LN(I32)-LN(Results_2025_01!I32))</f>
        <v>-0.67340321813436077</v>
      </c>
      <c r="J100">
        <f>100*(LN(J32)-LN(Results_2025_01!J32))</f>
        <v>1.0695289116748441</v>
      </c>
      <c r="K100">
        <f>100*(LN(K32)-LN(Results_2025_01!K32))</f>
        <v>0</v>
      </c>
      <c r="L100">
        <f>100*(LN(L32)-LN(Results_2025_01!L32))</f>
        <v>-1.0471299867294448</v>
      </c>
      <c r="M100">
        <f>100*(LN(M32)-LN(Results_2025_01!M32))</f>
        <v>-0.19598242431673185</v>
      </c>
      <c r="N100">
        <f>100*(LN(N32)-LN(Results_2025_01!N32))</f>
        <v>0</v>
      </c>
      <c r="O100">
        <f>100*(LN(O32)-LN(Results_2025_01!O32))</f>
        <v>1.3245226750020933</v>
      </c>
      <c r="P100">
        <f>100*(LN(P32)-LN(Results_2025_01!P32))</f>
        <v>0.18265995693713677</v>
      </c>
      <c r="Q100">
        <f>100*(LN(Q32)-LN(Results_2025_01!Q32))</f>
        <v>0.31486172107975108</v>
      </c>
      <c r="R100">
        <f>100*(LN(R32)-LN(Results_2025_01!R32))</f>
        <v>0.78932941296923076</v>
      </c>
      <c r="S100">
        <f>100*(Results_2025_01!S32/Results_2025_01!R32)*(LN(S32)-LN(Results_2025_01!S32))</f>
        <v>2.515406242380681E-2</v>
      </c>
      <c r="T100">
        <f t="shared" si="2"/>
        <v>0.76417535054542396</v>
      </c>
    </row>
    <row r="101" spans="1:20" x14ac:dyDescent="0.35">
      <c r="A101" t="str">
        <f t="shared" si="1"/>
        <v>NY</v>
      </c>
      <c r="B101">
        <f>100*(LN(B33)-LN(Results_2025_01!B33))</f>
        <v>0</v>
      </c>
      <c r="C101">
        <f>100*(LN(C33)-LN(Results_2025_01!C33))</f>
        <v>-0.78637364602158755</v>
      </c>
      <c r="D101">
        <f>100*(LN(D33)-LN(Results_2025_01!D33))</f>
        <v>-0.94932057236523093</v>
      </c>
      <c r="E101">
        <f>100*(LN(E33)-LN(Results_2025_01!E33))</f>
        <v>-0.30359274456532859</v>
      </c>
      <c r="F101">
        <f>100*(LN(F33)-LN(Results_2025_01!F33))</f>
        <v>0</v>
      </c>
      <c r="G101">
        <f>100*(LN(G33)-LN(Results_2025_01!G33))</f>
        <v>-0.51454694962060898</v>
      </c>
      <c r="H101">
        <f>100*(LN(H33)-LN(Results_2025_01!H33))</f>
        <v>-5.9577005038846664E-2</v>
      </c>
      <c r="I101">
        <f>100*(LN(I33)-LN(Results_2025_01!I33))</f>
        <v>0.22459301973043466</v>
      </c>
      <c r="J101">
        <f>100*(LN(J33)-LN(Results_2025_01!J33))</f>
        <v>0.46783711061006983</v>
      </c>
      <c r="K101">
        <f>100*(LN(K33)-LN(Results_2025_01!K33))</f>
        <v>-0.24497807450245546</v>
      </c>
      <c r="L101">
        <f>100*(LN(L33)-LN(Results_2025_01!L33))</f>
        <v>-0.39104981399056271</v>
      </c>
      <c r="M101">
        <f>100*(LN(M33)-LN(Results_2025_01!M33))</f>
        <v>-0.34344624486344344</v>
      </c>
      <c r="N101">
        <f>100*(LN(N33)-LN(Results_2025_01!N33))</f>
        <v>5.0774309290879671E-2</v>
      </c>
      <c r="O101">
        <f>100*(LN(O33)-LN(Results_2025_01!O33))</f>
        <v>6.9715892249197609</v>
      </c>
      <c r="P101">
        <f>100*(LN(P33)-LN(Results_2025_01!P33))</f>
        <v>-0.13077735915070221</v>
      </c>
      <c r="Q101">
        <f>100*(LN(Q33)-LN(Results_2025_01!Q33))</f>
        <v>0.13977780197373946</v>
      </c>
      <c r="R101">
        <f>100*(LN(R33)-LN(Results_2025_01!R33))</f>
        <v>0.44017032852687876</v>
      </c>
      <c r="S101">
        <f>100*(Results_2025_01!S33/Results_2025_01!R33)*(LN(S33)-LN(Results_2025_01!S33))</f>
        <v>-0.11187647644514899</v>
      </c>
      <c r="T101">
        <f t="shared" si="2"/>
        <v>0.55204680497202774</v>
      </c>
    </row>
    <row r="102" spans="1:20" x14ac:dyDescent="0.35">
      <c r="A102" t="str">
        <f t="shared" si="1"/>
        <v>NC</v>
      </c>
      <c r="B102">
        <f>100*(LN(B34)-LN(Results_2025_01!B34))</f>
        <v>0.73842993875690155</v>
      </c>
      <c r="C102">
        <f>100*(LN(C34)-LN(Results_2025_01!C34))</f>
        <v>0</v>
      </c>
      <c r="D102">
        <f>100*(LN(D34)-LN(Results_2025_01!D34))</f>
        <v>0.78227256812084534</v>
      </c>
      <c r="E102">
        <f>100*(LN(E34)-LN(Results_2025_01!E34))</f>
        <v>-1.6544929515108109</v>
      </c>
      <c r="F102">
        <f>100*(LN(F34)-LN(Results_2025_01!F34))</f>
        <v>-0.15710922320408827</v>
      </c>
      <c r="G102">
        <f>100*(LN(G34)-LN(Results_2025_01!G34))</f>
        <v>-0.60463738118645693</v>
      </c>
      <c r="H102">
        <f>100*(LN(H34)-LN(Results_2025_01!H34))</f>
        <v>1.1452493731788138</v>
      </c>
      <c r="I102">
        <f>100*(LN(I34)-LN(Results_2025_01!I34))</f>
        <v>-0.30630364106283281</v>
      </c>
      <c r="J102">
        <f>100*(LN(J34)-LN(Results_2025_01!J34))</f>
        <v>0.63559536006998485</v>
      </c>
      <c r="K102">
        <f>100*(LN(K34)-LN(Results_2025_01!K34))</f>
        <v>1.1587615172388155</v>
      </c>
      <c r="L102">
        <f>100*(LN(L34)-LN(Results_2025_01!L34))</f>
        <v>-1.4696988916046649</v>
      </c>
      <c r="M102">
        <f>100*(LN(M34)-LN(Results_2025_01!M34))</f>
        <v>-0.40487557889452574</v>
      </c>
      <c r="N102">
        <f>100*(LN(N34)-LN(Results_2025_01!N34))</f>
        <v>-0.31533333184885493</v>
      </c>
      <c r="O102">
        <f>100*(LN(O34)-LN(Results_2025_01!O34))</f>
        <v>0.66889881507972149</v>
      </c>
      <c r="P102">
        <f>100*(LN(P34)-LN(Results_2025_01!P34))</f>
        <v>2.1605271770308576E-2</v>
      </c>
      <c r="Q102">
        <f>100*(LN(Q34)-LN(Results_2025_01!Q34))</f>
        <v>0.31658393378073413</v>
      </c>
      <c r="R102">
        <f>100*(LN(R34)-LN(Results_2025_01!R34))</f>
        <v>0.96051495557603062</v>
      </c>
      <c r="S102">
        <f>100*(Results_2025_01!S34/Results_2025_01!R34)*(LN(S34)-LN(Results_2025_01!S34))</f>
        <v>7.3760396940023149E-2</v>
      </c>
      <c r="T102">
        <f t="shared" si="2"/>
        <v>0.88675455863600749</v>
      </c>
    </row>
    <row r="103" spans="1:20" x14ac:dyDescent="0.35">
      <c r="A103" t="str">
        <f t="shared" si="1"/>
        <v>ND</v>
      </c>
      <c r="B103">
        <f>100*(LN(B35)-LN(Results_2025_01!B35))</f>
        <v>0.36068569309932741</v>
      </c>
      <c r="C103">
        <f>100*(LN(C35)-LN(Results_2025_01!C35))</f>
        <v>-1.1047616630296631</v>
      </c>
      <c r="D103">
        <f>100*(LN(D35)-LN(Results_2025_01!D35))</f>
        <v>-1.1976191046715101</v>
      </c>
      <c r="E103">
        <f>100*(LN(E35)-LN(Results_2025_01!E35))</f>
        <v>0</v>
      </c>
      <c r="F103">
        <f>100*(LN(F35)-LN(Results_2025_01!F35))</f>
        <v>0</v>
      </c>
      <c r="G103">
        <f>100*(LN(G35)-LN(Results_2025_01!G35))</f>
        <v>-6.0624621816433688</v>
      </c>
      <c r="H103">
        <f>100*(LN(H35)-LN(Results_2025_01!H35))</f>
        <v>-3.5446748995747512</v>
      </c>
      <c r="I103">
        <f>100*(LN(I35)-LN(Results_2025_01!I35))</f>
        <v>-8.7011376989631017</v>
      </c>
      <c r="J103">
        <f>100*(LN(J35)-LN(Results_2025_01!J35))</f>
        <v>0</v>
      </c>
      <c r="K103">
        <f>100*(LN(K35)-LN(Results_2025_01!K35))</f>
        <v>0.93897403498388599</v>
      </c>
      <c r="L103">
        <f>100*(LN(L35)-LN(Results_2025_01!L35))</f>
        <v>-1.7212128881121558</v>
      </c>
      <c r="M103">
        <f>100*(LN(M35)-LN(Results_2025_01!M35))</f>
        <v>-0.53619431413842733</v>
      </c>
      <c r="N103">
        <f>100*(LN(N35)-LN(Results_2025_01!N35))</f>
        <v>-2.0478531343540496</v>
      </c>
      <c r="O103">
        <f>100*(LN(O35)-LN(Results_2025_01!O35))</f>
        <v>0</v>
      </c>
      <c r="P103">
        <f>100*(LN(P35)-LN(Results_2025_01!P35))</f>
        <v>0.15673984400113028</v>
      </c>
      <c r="Q103">
        <f>100*(LN(Q35)-LN(Results_2025_01!Q35))</f>
        <v>0.19319747734858339</v>
      </c>
      <c r="R103">
        <f>100*(LN(R35)-LN(Results_2025_01!R35))</f>
        <v>0.45977092486282345</v>
      </c>
      <c r="S103">
        <f>100*(Results_2025_01!S35/Results_2025_01!R35)*(LN(S35)-LN(Results_2025_01!S35))</f>
        <v>-0.19422228054814744</v>
      </c>
      <c r="T103">
        <f t="shared" si="2"/>
        <v>0.65399320541097095</v>
      </c>
    </row>
    <row r="104" spans="1:20" x14ac:dyDescent="0.35">
      <c r="A104" t="str">
        <f t="shared" si="1"/>
        <v>OH</v>
      </c>
      <c r="B104">
        <f>100*(LN(B36)-LN(Results_2025_01!B36))</f>
        <v>0.32102756302485602</v>
      </c>
      <c r="C104">
        <f>100*(LN(C36)-LN(Results_2025_01!C36))</f>
        <v>-0.82742788854712757</v>
      </c>
      <c r="D104">
        <f>100*(LN(D36)-LN(Results_2025_01!D36))</f>
        <v>-0.55615116611456017</v>
      </c>
      <c r="E104">
        <f>100*(LN(E36)-LN(Results_2025_01!E36))</f>
        <v>-1.0362787035546717</v>
      </c>
      <c r="F104">
        <f>100*(LN(F36)-LN(Results_2025_01!F36))</f>
        <v>-0.32000027306722245</v>
      </c>
      <c r="G104">
        <f>100*(LN(G36)-LN(Results_2025_01!G36))</f>
        <v>-0.72926485461426438</v>
      </c>
      <c r="H104">
        <f>100*(LN(H36)-LN(Results_2025_01!H36))</f>
        <v>-1.8728348494274627</v>
      </c>
      <c r="I104">
        <f>100*(LN(I36)-LN(Results_2025_01!I36))</f>
        <v>-0.31035272084221077</v>
      </c>
      <c r="J104">
        <f>100*(LN(J36)-LN(Results_2025_01!J36))</f>
        <v>-0.15420203518150544</v>
      </c>
      <c r="K104">
        <f>100*(LN(K36)-LN(Results_2025_01!K36))</f>
        <v>1.0695289116748441</v>
      </c>
      <c r="L104">
        <f>100*(LN(L36)-LN(Results_2025_01!L36))</f>
        <v>-0.44560044025132584</v>
      </c>
      <c r="M104">
        <f>100*(LN(M36)-LN(Results_2025_01!M36))</f>
        <v>-0.28662241567545266</v>
      </c>
      <c r="N104">
        <f>100*(LN(N36)-LN(Results_2025_01!N36))</f>
        <v>-0.85006160988019275</v>
      </c>
      <c r="O104">
        <f>100*(LN(O36)-LN(Results_2025_01!O36))</f>
        <v>5.622715919848531E-2</v>
      </c>
      <c r="P104">
        <f>100*(LN(P36)-LN(Results_2025_01!P36))</f>
        <v>3.6551934613537895E-2</v>
      </c>
      <c r="Q104">
        <f>100*(LN(Q36)-LN(Results_2025_01!Q36))</f>
        <v>0.28645159553590815</v>
      </c>
      <c r="R104">
        <f>100*(LN(R36)-LN(Results_2025_01!R36))</f>
        <v>0.82854328987247428</v>
      </c>
      <c r="S104">
        <f>100*(Results_2025_01!S36/Results_2025_01!R36)*(LN(S36)-LN(Results_2025_01!S36))</f>
        <v>-1.3867383722963698E-2</v>
      </c>
      <c r="T104">
        <f t="shared" si="2"/>
        <v>0.84241067359543798</v>
      </c>
    </row>
    <row r="105" spans="1:20" x14ac:dyDescent="0.35">
      <c r="A105" t="str">
        <f t="shared" si="1"/>
        <v>OK</v>
      </c>
      <c r="B105">
        <f>100*(LN(B37)-LN(Results_2025_01!B37))</f>
        <v>0.44662870134413168</v>
      </c>
      <c r="C105">
        <f>100*(LN(C37)-LN(Results_2025_01!C37))</f>
        <v>-0.29739307514784485</v>
      </c>
      <c r="D105">
        <f>100*(LN(D37)-LN(Results_2025_01!D37))</f>
        <v>0.36900410874540768</v>
      </c>
      <c r="E105">
        <f>100*(LN(E37)-LN(Results_2025_01!E37))</f>
        <v>0</v>
      </c>
      <c r="F105">
        <f>100*(LN(F37)-LN(Results_2025_01!F37))</f>
        <v>0</v>
      </c>
      <c r="G105">
        <f>100*(LN(G37)-LN(Results_2025_01!G37))</f>
        <v>-0.65717651632333229</v>
      </c>
      <c r="H105">
        <f>100*(LN(H37)-LN(Results_2025_01!H37))</f>
        <v>0.93708851733076415</v>
      </c>
      <c r="I105">
        <f>100*(LN(I37)-LN(Results_2025_01!I37))</f>
        <v>-0.66445427186678785</v>
      </c>
      <c r="J105">
        <f>100*(LN(J37)-LN(Results_2025_01!J37))</f>
        <v>0</v>
      </c>
      <c r="K105">
        <f>100*(LN(K37)-LN(Results_2025_01!K37))</f>
        <v>0.70144961000231376</v>
      </c>
      <c r="L105">
        <f>100*(LN(L37)-LN(Results_2025_01!L37))</f>
        <v>-1.1424739117897431</v>
      </c>
      <c r="M105">
        <f>100*(LN(M37)-LN(Results_2025_01!M37))</f>
        <v>-0.18416211466494303</v>
      </c>
      <c r="N105">
        <f>100*(LN(N37)-LN(Results_2025_01!N37))</f>
        <v>-0.78927007989086917</v>
      </c>
      <c r="O105">
        <f>100*(LN(O37)-LN(Results_2025_01!O37))</f>
        <v>0.36166404701880595</v>
      </c>
      <c r="P105">
        <f>100*(LN(P37)-LN(Results_2025_01!P37))</f>
        <v>0.14161960935688001</v>
      </c>
      <c r="Q105">
        <f>100*(LN(Q37)-LN(Results_2025_01!Q37))</f>
        <v>0.28925691083188099</v>
      </c>
      <c r="R105">
        <f>100*(LN(R37)-LN(Results_2025_01!R37))</f>
        <v>0.71754137033579468</v>
      </c>
      <c r="S105">
        <f>100*(Results_2025_01!S37/Results_2025_01!R37)*(LN(S37)-LN(Results_2025_01!S37))</f>
        <v>-9.6986599974594259E-2</v>
      </c>
      <c r="T105">
        <f t="shared" si="2"/>
        <v>0.81452797031038893</v>
      </c>
    </row>
    <row r="106" spans="1:20" x14ac:dyDescent="0.35">
      <c r="A106" t="str">
        <f t="shared" si="1"/>
        <v>OR</v>
      </c>
      <c r="B106">
        <f>100*(LN(B38)-LN(Results_2025_01!B38))</f>
        <v>1.0161750259499058</v>
      </c>
      <c r="C106">
        <f>100*(LN(C38)-LN(Results_2025_01!C38))</f>
        <v>-1.1976191046715101</v>
      </c>
      <c r="D106">
        <f>100*(LN(D38)-LN(Results_2025_01!D38))</f>
        <v>0.16501653909575253</v>
      </c>
      <c r="E106">
        <f>100*(LN(E38)-LN(Results_2025_01!E38))</f>
        <v>-1.6000341346440905</v>
      </c>
      <c r="F106">
        <f>100*(LN(F38)-LN(Results_2025_01!F38))</f>
        <v>-1.0217202546654036</v>
      </c>
      <c r="G106">
        <f>100*(LN(G38)-LN(Results_2025_01!G38))</f>
        <v>0</v>
      </c>
      <c r="H106">
        <f>100*(LN(H38)-LN(Results_2025_01!H38))</f>
        <v>-2.185879381250011</v>
      </c>
      <c r="I106">
        <f>100*(LN(I38)-LN(Results_2025_01!I38))</f>
        <v>2.0367302824432443</v>
      </c>
      <c r="J106">
        <f>100*(LN(J38)-LN(Results_2025_01!J38))</f>
        <v>-0.46189458562935215</v>
      </c>
      <c r="K106">
        <f>100*(LN(K38)-LN(Results_2025_01!K38))</f>
        <v>1.2145898302108549</v>
      </c>
      <c r="L106">
        <f>100*(LN(L38)-LN(Results_2025_01!L38))</f>
        <v>-0.28943580263636193</v>
      </c>
      <c r="M106">
        <f>100*(LN(M38)-LN(Results_2025_01!M38))</f>
        <v>0.25424341009854245</v>
      </c>
      <c r="N106">
        <f>100*(LN(N38)-LN(Results_2025_01!N38))</f>
        <v>1.6222835506885858</v>
      </c>
      <c r="O106">
        <f>100*(LN(O38)-LN(Results_2025_01!O38))</f>
        <v>0.71174677688645716</v>
      </c>
      <c r="P106">
        <f>100*(LN(P38)-LN(Results_2025_01!P38))</f>
        <v>0.21719767950445501</v>
      </c>
      <c r="Q106">
        <f>100*(LN(Q38)-LN(Results_2025_01!Q38))</f>
        <v>0.48363942890796707</v>
      </c>
      <c r="R106">
        <f>100*(LN(R38)-LN(Results_2025_01!R38))</f>
        <v>1.2613238950228478</v>
      </c>
      <c r="S106">
        <f>100*(Results_2025_01!S38/Results_2025_01!R38)*(LN(S38)-LN(Results_2025_01!S38))</f>
        <v>0.49240465998194222</v>
      </c>
      <c r="T106">
        <f t="shared" si="2"/>
        <v>0.76891923504090554</v>
      </c>
    </row>
    <row r="107" spans="1:20" x14ac:dyDescent="0.35">
      <c r="A107" t="str">
        <f t="shared" si="1"/>
        <v>PA</v>
      </c>
      <c r="B107">
        <f>100*(LN(B39)-LN(Results_2025_01!B39))</f>
        <v>0.1029336169114714</v>
      </c>
      <c r="C107">
        <f>100*(LN(C39)-LN(Results_2025_01!C39))</f>
        <v>7.6597612442029117</v>
      </c>
      <c r="D107">
        <f>100*(LN(D39)-LN(Results_2025_01!D39))</f>
        <v>-1.2366388272152307</v>
      </c>
      <c r="E107">
        <f>100*(LN(E39)-LN(Results_2025_01!E39))</f>
        <v>-1.8382870600532897</v>
      </c>
      <c r="F107">
        <f>100*(LN(F39)-LN(Results_2025_01!F39))</f>
        <v>-0.79208334914451228</v>
      </c>
      <c r="G107">
        <f>100*(LN(G39)-LN(Results_2025_01!G39))</f>
        <v>0.13345791384296035</v>
      </c>
      <c r="H107">
        <f>100*(LN(H39)-LN(Results_2025_01!H39))</f>
        <v>10.426372366413794</v>
      </c>
      <c r="I107">
        <f>100*(LN(I39)-LN(Results_2025_01!I39))</f>
        <v>0.21985136563085206</v>
      </c>
      <c r="J107">
        <f>100*(LN(J39)-LN(Results_2025_01!J39))</f>
        <v>0.91575731540203265</v>
      </c>
      <c r="K107">
        <f>100*(LN(K39)-LN(Results_2025_01!K39))</f>
        <v>2.1918685707646546</v>
      </c>
      <c r="L107">
        <f>100*(LN(L39)-LN(Results_2025_01!L39))</f>
        <v>-0.21935846470739762</v>
      </c>
      <c r="M107">
        <f>100*(LN(M39)-LN(Results_2025_01!M39))</f>
        <v>-0.73442789813977782</v>
      </c>
      <c r="N107">
        <f>100*(LN(N39)-LN(Results_2025_01!N39))</f>
        <v>0.42674317962205777</v>
      </c>
      <c r="O107">
        <f>100*(LN(O39)-LN(Results_2025_01!O39))</f>
        <v>0.56764580048049851</v>
      </c>
      <c r="P107">
        <f>100*(LN(P39)-LN(Results_2025_01!P39))</f>
        <v>4.1837143379463981E-2</v>
      </c>
      <c r="Q107">
        <f>100*(LN(Q39)-LN(Results_2025_01!Q39))</f>
        <v>0.44447983345348163</v>
      </c>
      <c r="R107">
        <f>100*(LN(R39)-LN(Results_2025_01!R39))</f>
        <v>1.2113301171119417</v>
      </c>
      <c r="S107">
        <f>100*(Results_2025_01!S39/Results_2025_01!R39)*(LN(S39)-LN(Results_2025_01!S39))</f>
        <v>0.35681765967612677</v>
      </c>
      <c r="T107">
        <f t="shared" si="2"/>
        <v>0.85451245743581494</v>
      </c>
    </row>
    <row r="108" spans="1:20" x14ac:dyDescent="0.35">
      <c r="A108" t="str">
        <f t="shared" si="1"/>
        <v>RI</v>
      </c>
      <c r="B108">
        <f>100*(LN(B40)-LN(Results_2025_01!B40))</f>
        <v>0</v>
      </c>
      <c r="C108">
        <f>100*(LN(C40)-LN(Results_2025_01!C40))</f>
        <v>0</v>
      </c>
      <c r="D108">
        <f>100*(LN(D40)-LN(Results_2025_01!D40))</f>
        <v>0</v>
      </c>
      <c r="E108">
        <f>100*(LN(E40)-LN(Results_2025_01!E40))</f>
        <v>3.0771658666754576</v>
      </c>
      <c r="F108">
        <f>100*(LN(F40)-LN(Results_2025_01!F40))</f>
        <v>5.4067221270274857</v>
      </c>
      <c r="G108">
        <f>100*(LN(G40)-LN(Results_2025_01!G40))</f>
        <v>-0.52219439811516111</v>
      </c>
      <c r="H108">
        <f>100*(LN(H40)-LN(Results_2025_01!H40))</f>
        <v>2.6811257450656711</v>
      </c>
      <c r="I108">
        <f>100*(LN(I40)-LN(Results_2025_01!I40))</f>
        <v>-1.1696039763190669</v>
      </c>
      <c r="J108">
        <f>100*(LN(J40)-LN(Results_2025_01!J40))</f>
        <v>-3.9220713153280684</v>
      </c>
      <c r="K108">
        <f>100*(LN(K40)-LN(Results_2025_01!K40))</f>
        <v>0.90498355199173375</v>
      </c>
      <c r="L108">
        <f>100*(LN(L40)-LN(Results_2025_01!L40))</f>
        <v>-0.66889881507972149</v>
      </c>
      <c r="M108">
        <f>100*(LN(M40)-LN(Results_2025_01!M40))</f>
        <v>-0.30769255044802435</v>
      </c>
      <c r="N108">
        <f>100*(LN(N40)-LN(Results_2025_01!N40))</f>
        <v>-2.3438572972017013</v>
      </c>
      <c r="O108">
        <f>100*(LN(O40)-LN(Results_2025_01!O40))</f>
        <v>0.95694510161496993</v>
      </c>
      <c r="P108">
        <f>100*(LN(P40)-LN(Results_2025_01!P40))</f>
        <v>8.4869635911388741E-2</v>
      </c>
      <c r="Q108">
        <f>100*(LN(Q40)-LN(Results_2025_01!Q40))</f>
        <v>0.25288224707331608</v>
      </c>
      <c r="R108">
        <f>100*(LN(R40)-LN(Results_2025_01!R40))</f>
        <v>1.1222876505410539</v>
      </c>
      <c r="S108">
        <f>100*(Results_2025_01!S40/Results_2025_01!R40)*(LN(S40)-LN(Results_2025_01!S40))</f>
        <v>0.18355806379402262</v>
      </c>
      <c r="T108">
        <f t="shared" si="2"/>
        <v>0.93872958674703133</v>
      </c>
    </row>
    <row r="109" spans="1:20" x14ac:dyDescent="0.35">
      <c r="A109" t="str">
        <f t="shared" si="1"/>
        <v>SC</v>
      </c>
      <c r="B109">
        <f>100*(LN(B41)-LN(Results_2025_01!B41))</f>
        <v>-2.5642430613336487</v>
      </c>
      <c r="C109">
        <f>100*(LN(C41)-LN(Results_2025_01!C41))</f>
        <v>0</v>
      </c>
      <c r="D109">
        <f>100*(LN(D41)-LN(Results_2025_01!D41))</f>
        <v>-2.0256086675734863</v>
      </c>
      <c r="E109">
        <f>100*(LN(E41)-LN(Results_2025_01!E41))</f>
        <v>-0.74184316475509604</v>
      </c>
      <c r="F109">
        <f>100*(LN(F41)-LN(Results_2025_01!F41))</f>
        <v>0.96619109117366264</v>
      </c>
      <c r="G109">
        <f>100*(LN(G41)-LN(Results_2025_01!G41))</f>
        <v>0.3286233650818815</v>
      </c>
      <c r="H109">
        <f>100*(LN(H41)-LN(Results_2025_01!H41))</f>
        <v>-2.0969315517422871</v>
      </c>
      <c r="I109">
        <f>100*(LN(I41)-LN(Results_2025_01!I41))</f>
        <v>0.70206519172231197</v>
      </c>
      <c r="J109">
        <f>100*(LN(J41)-LN(Results_2025_01!J41))</f>
        <v>-0.75853713892577446</v>
      </c>
      <c r="K109">
        <f>100*(LN(K41)-LN(Results_2025_01!K41))</f>
        <v>0.91579377847654797</v>
      </c>
      <c r="L109">
        <f>100*(LN(L41)-LN(Results_2025_01!L41))</f>
        <v>-2.6329255820046527</v>
      </c>
      <c r="M109">
        <f>100*(LN(M41)-LN(Results_2025_01!M41))</f>
        <v>-1.3147704511389691</v>
      </c>
      <c r="N109">
        <f>100*(LN(N41)-LN(Results_2025_01!N41))</f>
        <v>2.0243606276645565</v>
      </c>
      <c r="O109">
        <f>100*(LN(O41)-LN(Results_2025_01!O41))</f>
        <v>0.9273636785328776</v>
      </c>
      <c r="P109">
        <f>100*(LN(P41)-LN(Results_2025_01!P41))</f>
        <v>4.7710683326762648E-2</v>
      </c>
      <c r="Q109">
        <f>100*(LN(Q41)-LN(Results_2025_01!Q41))</f>
        <v>0.34545356947139894</v>
      </c>
      <c r="R109">
        <f>100*(LN(R41)-LN(Results_2025_01!R41))</f>
        <v>1.2899164187597734</v>
      </c>
      <c r="S109">
        <f>100*(Results_2025_01!S41/Results_2025_01!R41)*(LN(S41)-LN(Results_2025_01!S41))</f>
        <v>0.12396159993112467</v>
      </c>
      <c r="T109">
        <f t="shared" si="2"/>
        <v>1.1659548188286486</v>
      </c>
    </row>
    <row r="110" spans="1:20" x14ac:dyDescent="0.35">
      <c r="A110" t="str">
        <f t="shared" si="1"/>
        <v>SD</v>
      </c>
      <c r="B110">
        <f>100*(LN(B42)-LN(Results_2025_01!B42))</f>
        <v>0.41618557182783178</v>
      </c>
      <c r="C110">
        <f>100*(LN(C42)-LN(Results_2025_01!C42))</f>
        <v>0</v>
      </c>
      <c r="D110">
        <f>100*(LN(D42)-LN(Results_2025_01!D42))</f>
        <v>-2.1506205220964247</v>
      </c>
      <c r="E110">
        <f>100*(LN(E42)-LN(Results_2025_01!E42))</f>
        <v>0</v>
      </c>
      <c r="F110">
        <f>100*(LN(F42)-LN(Results_2025_01!F42))</f>
        <v>0</v>
      </c>
      <c r="G110">
        <f>100*(LN(G42)-LN(Results_2025_01!G42))</f>
        <v>-1.0256500167189486</v>
      </c>
      <c r="H110">
        <f>100*(LN(H42)-LN(Results_2025_01!H42))</f>
        <v>-1.9802627296179764</v>
      </c>
      <c r="I110">
        <f>100*(LN(I42)-LN(Results_2025_01!I42))</f>
        <v>-1.6000341346440905</v>
      </c>
      <c r="J110">
        <f>100*(LN(J42)-LN(Results_2025_01!J42))</f>
        <v>0.79051795071141129</v>
      </c>
      <c r="K110">
        <f>100*(LN(K42)-LN(Results_2025_01!K42))</f>
        <v>1.8018505502677584</v>
      </c>
      <c r="L110">
        <f>100*(LN(L42)-LN(Results_2025_01!L42))</f>
        <v>-1.4888612493750841</v>
      </c>
      <c r="M110">
        <f>100*(LN(M42)-LN(Results_2025_01!M42))</f>
        <v>0</v>
      </c>
      <c r="N110">
        <f>100*(LN(N42)-LN(Results_2025_01!N42))</f>
        <v>-0.6968669316092857</v>
      </c>
      <c r="O110">
        <f>100*(LN(O42)-LN(Results_2025_01!O42))</f>
        <v>1.0794245130879787</v>
      </c>
      <c r="P110">
        <f>100*(LN(P42)-LN(Results_2025_01!P42))</f>
        <v>0.18947898962373699</v>
      </c>
      <c r="Q110">
        <f>100*(LN(Q42)-LN(Results_2025_01!Q42))</f>
        <v>0.37468110821592404</v>
      </c>
      <c r="R110">
        <f>100*(LN(R42)-LN(Results_2025_01!R42))</f>
        <v>1.1862535309820288</v>
      </c>
      <c r="S110">
        <f>100*(Results_2025_01!S42/Results_2025_01!R42)*(LN(S42)-LN(Results_2025_01!S42))</f>
        <v>0.32762373128816774</v>
      </c>
      <c r="T110">
        <f t="shared" si="2"/>
        <v>0.858629799693861</v>
      </c>
    </row>
    <row r="111" spans="1:20" x14ac:dyDescent="0.35">
      <c r="A111" t="str">
        <f t="shared" si="1"/>
        <v>TN</v>
      </c>
      <c r="B111">
        <f>100*(LN(B43)-LN(Results_2025_01!B43))</f>
        <v>0.45351551653922684</v>
      </c>
      <c r="C111">
        <f>100*(LN(C43)-LN(Results_2025_01!C43))</f>
        <v>1.0989121575596172</v>
      </c>
      <c r="D111">
        <f>100*(LN(D43)-LN(Results_2025_01!D43))</f>
        <v>-9.8789832682477652E-2</v>
      </c>
      <c r="E111">
        <f>100*(LN(E43)-LN(Results_2025_01!E43))</f>
        <v>-2.2590013605107373</v>
      </c>
      <c r="F111">
        <f>100*(LN(F43)-LN(Results_2025_01!F43))</f>
        <v>-0.36297680505779084</v>
      </c>
      <c r="G111">
        <f>100*(LN(G43)-LN(Results_2025_01!G43))</f>
        <v>-0.54769648549193306</v>
      </c>
      <c r="H111">
        <f>100*(LN(H43)-LN(Results_2025_01!H43))</f>
        <v>2.4451095864163719</v>
      </c>
      <c r="I111">
        <f>100*(LN(I43)-LN(Results_2025_01!I43))</f>
        <v>5.9577005038846664E-2</v>
      </c>
      <c r="J111">
        <f>100*(LN(J43)-LN(Results_2025_01!J43))</f>
        <v>0</v>
      </c>
      <c r="K111">
        <f>100*(LN(K43)-LN(Results_2025_01!K43))</f>
        <v>3.0025521919085918E-2</v>
      </c>
      <c r="L111">
        <f>100*(LN(L43)-LN(Results_2025_01!L43))</f>
        <v>-2.1306966312931053</v>
      </c>
      <c r="M111">
        <f>100*(LN(M43)-LN(Results_2025_01!M43))</f>
        <v>-3.7858650174312558</v>
      </c>
      <c r="N111">
        <f>100*(LN(N43)-LN(Results_2025_01!N43))</f>
        <v>-1.9606605039488301</v>
      </c>
      <c r="O111">
        <f>100*(LN(O43)-LN(Results_2025_01!O43))</f>
        <v>-0.39630170757938288</v>
      </c>
      <c r="P111">
        <f>100*(LN(P43)-LN(Results_2025_01!P43))</f>
        <v>3.237268698450535E-2</v>
      </c>
      <c r="Q111">
        <f>100*(LN(Q43)-LN(Results_2025_01!Q43))</f>
        <v>0.31635357296506683</v>
      </c>
      <c r="R111">
        <f>100*(LN(R43)-LN(Results_2025_01!R43))</f>
        <v>0.86215509203793061</v>
      </c>
      <c r="S111">
        <f>100*(Results_2025_01!S43/Results_2025_01!R43)*(LN(S43)-LN(Results_2025_01!S43))</f>
        <v>-6.1195235196444576E-2</v>
      </c>
      <c r="T111">
        <f t="shared" si="2"/>
        <v>0.92335032723437516</v>
      </c>
    </row>
    <row r="112" spans="1:20" x14ac:dyDescent="0.35">
      <c r="A112" t="str">
        <f t="shared" si="1"/>
        <v>TX</v>
      </c>
      <c r="B112">
        <f>100*(LN(B44)-LN(Results_2025_01!B44))</f>
        <v>0.19436352085708819</v>
      </c>
      <c r="C112">
        <f>100*(LN(C44)-LN(Results_2025_01!C44))</f>
        <v>1.5903567187622869</v>
      </c>
      <c r="D112">
        <f>100*(LN(D44)-LN(Results_2025_01!D44))</f>
        <v>0.73972650530453876</v>
      </c>
      <c r="E112">
        <f>100*(LN(E44)-LN(Results_2025_01!E44))</f>
        <v>-2.043866767727387</v>
      </c>
      <c r="F112">
        <f>100*(LN(F44)-LN(Results_2025_01!F44))</f>
        <v>0.17050302510845938</v>
      </c>
      <c r="G112">
        <f>100*(LN(G44)-LN(Results_2025_01!G44))</f>
        <v>-2.1575809981957406</v>
      </c>
      <c r="H112">
        <f>100*(LN(H44)-LN(Results_2025_01!H44))</f>
        <v>5.5629271625852184</v>
      </c>
      <c r="I112">
        <f>100*(LN(I44)-LN(Results_2025_01!I44))</f>
        <v>0.94514777959346929</v>
      </c>
      <c r="J112">
        <f>100*(LN(J44)-LN(Results_2025_01!J44))</f>
        <v>0.48452315516520628</v>
      </c>
      <c r="K112">
        <f>100*(LN(K44)-LN(Results_2025_01!K44))</f>
        <v>0.13941170527864699</v>
      </c>
      <c r="L112">
        <f>100*(LN(L44)-LN(Results_2025_01!L44))</f>
        <v>-0.27807589523280996</v>
      </c>
      <c r="M112">
        <f>100*(LN(M44)-LN(Results_2025_01!M44))</f>
        <v>-1.3672744658842717</v>
      </c>
      <c r="N112">
        <f>100*(LN(N44)-LN(Results_2025_01!N44))</f>
        <v>-1.2242671372677094</v>
      </c>
      <c r="O112">
        <f>100*(LN(O44)-LN(Results_2025_01!O44))</f>
        <v>-0.95825510809977033</v>
      </c>
      <c r="P112">
        <f>100*(LN(P44)-LN(Results_2025_01!P44))</f>
        <v>1.9357685799903379E-2</v>
      </c>
      <c r="Q112">
        <f>100*(LN(Q44)-LN(Results_2025_01!Q44))</f>
        <v>0.28101902772093013</v>
      </c>
      <c r="R112">
        <f>100*(LN(R44)-LN(Results_2025_01!R44))</f>
        <v>0.68659136500039963</v>
      </c>
      <c r="S112">
        <f>100*(Results_2025_01!S44/Results_2025_01!R44)*(LN(S44)-LN(Results_2025_01!S44))</f>
        <v>-0.13169598380774467</v>
      </c>
      <c r="T112">
        <f t="shared" si="2"/>
        <v>0.81828734880814435</v>
      </c>
    </row>
    <row r="113" spans="1:20" x14ac:dyDescent="0.35">
      <c r="A113" t="str">
        <f t="shared" si="1"/>
        <v>UT</v>
      </c>
      <c r="B113">
        <f>100*(LN(B45)-LN(Results_2025_01!B45))</f>
        <v>-0.579711768432567</v>
      </c>
      <c r="C113">
        <f>100*(LN(C45)-LN(Results_2025_01!C45))</f>
        <v>-0.64474755909689208</v>
      </c>
      <c r="D113">
        <f>100*(LN(D45)-LN(Results_2025_01!D45))</f>
        <v>-1.0678972575854928</v>
      </c>
      <c r="E113">
        <f>100*(LN(E45)-LN(Results_2025_01!E45))</f>
        <v>0</v>
      </c>
      <c r="F113">
        <f>100*(LN(F45)-LN(Results_2025_01!F45))</f>
        <v>0</v>
      </c>
      <c r="G113">
        <f>100*(LN(G45)-LN(Results_2025_01!G45))</f>
        <v>0.45977092486282345</v>
      </c>
      <c r="H113">
        <f>100*(LN(H45)-LN(Results_2025_01!H45))</f>
        <v>-0.46047663867483379</v>
      </c>
      <c r="I113">
        <f>100*(LN(I45)-LN(Results_2025_01!I45))</f>
        <v>-0.17021280705300512</v>
      </c>
      <c r="J113">
        <f>100*(LN(J45)-LN(Results_2025_01!J45))</f>
        <v>0.84388686458645168</v>
      </c>
      <c r="K113">
        <f>100*(LN(K45)-LN(Results_2025_01!K45))</f>
        <v>3.3533714055121067</v>
      </c>
      <c r="L113">
        <f>100*(LN(L45)-LN(Results_2025_01!L45))</f>
        <v>-1.4184634991956102</v>
      </c>
      <c r="M113">
        <f>100*(LN(M45)-LN(Results_2025_01!M45))</f>
        <v>-0.23781224049681526</v>
      </c>
      <c r="N113">
        <f>100*(LN(N45)-LN(Results_2025_01!N45))</f>
        <v>-1.0160968031408757</v>
      </c>
      <c r="O113">
        <f>100*(LN(O45)-LN(Results_2025_01!O45))</f>
        <v>0.72583624503224087</v>
      </c>
      <c r="P113">
        <f>100*(LN(P45)-LN(Results_2025_01!P45))</f>
        <v>0.14303536742179546</v>
      </c>
      <c r="Q113">
        <f>100*(LN(Q45)-LN(Results_2025_01!Q45))</f>
        <v>0.37663463926342899</v>
      </c>
      <c r="R113">
        <f>100*(LN(R45)-LN(Results_2025_01!R45))</f>
        <v>1.1062059705858829</v>
      </c>
      <c r="S113">
        <f>100*(Results_2025_01!S45/Results_2025_01!R45)*(LN(S45)-LN(Results_2025_01!S45))</f>
        <v>0.20204020340161941</v>
      </c>
      <c r="T113">
        <f t="shared" si="2"/>
        <v>0.90416576718426345</v>
      </c>
    </row>
    <row r="114" spans="1:20" x14ac:dyDescent="0.35">
      <c r="A114" t="str">
        <f t="shared" si="1"/>
        <v>VT</v>
      </c>
      <c r="B114">
        <f>100*(LN(B46)-LN(Results_2025_01!B46))</f>
        <v>-0.98522964430127757</v>
      </c>
      <c r="C114">
        <f>100*(LN(C46)-LN(Results_2025_01!C46))</f>
        <v>-2.3810648693718406</v>
      </c>
      <c r="D114">
        <f>100*(LN(D46)-LN(Results_2025_01!D46))</f>
        <v>-3.090753746307584</v>
      </c>
      <c r="E114">
        <f>100*(LN(E46)-LN(Results_2025_01!E46))</f>
        <v>0</v>
      </c>
      <c r="F114">
        <f>100*(LN(F46)-LN(Results_2025_01!F46))</f>
        <v>-3.7041271680347876</v>
      </c>
      <c r="G114">
        <f>100*(LN(G46)-LN(Results_2025_01!G46))</f>
        <v>-1.9802627296179764</v>
      </c>
      <c r="H114">
        <f>100*(LN(H46)-LN(Results_2025_01!H46))</f>
        <v>-1.2121360532345804</v>
      </c>
      <c r="I114">
        <f>100*(LN(I46)-LN(Results_2025_01!I46))</f>
        <v>-1.1976191046715101</v>
      </c>
      <c r="J114">
        <f>100*(LN(J46)-LN(Results_2025_01!J46))</f>
        <v>0</v>
      </c>
      <c r="K114">
        <f>100*(LN(K46)-LN(Results_2025_01!K46))</f>
        <v>0.56657375356774509</v>
      </c>
      <c r="L114">
        <f>100*(LN(L46)-LN(Results_2025_01!L46))</f>
        <v>-0.54200674693394291</v>
      </c>
      <c r="M114">
        <f>100*(LN(M46)-LN(Results_2025_01!M46))</f>
        <v>-3.5565982502026472</v>
      </c>
      <c r="N114">
        <f>100*(LN(N46)-LN(Results_2025_01!N46))</f>
        <v>-1.117330059812538</v>
      </c>
      <c r="O114">
        <f>100*(LN(O46)-LN(Results_2025_01!O46))</f>
        <v>-0.83682496705179688</v>
      </c>
      <c r="P114">
        <f>100*(LN(P46)-LN(Results_2025_01!P46))</f>
        <v>0.19191817384474064</v>
      </c>
      <c r="Q114">
        <f>100*(LN(Q46)-LN(Results_2025_01!Q46))</f>
        <v>0.24033375532219736</v>
      </c>
      <c r="R114">
        <f>100*(LN(R46)-LN(Results_2025_01!R46))</f>
        <v>0.85349024498366788</v>
      </c>
      <c r="S114">
        <f>100*(Results_2025_01!S46/Results_2025_01!R46)*(LN(S46)-LN(Results_2025_01!S46))</f>
        <v>-0.19065834817066424</v>
      </c>
      <c r="T114">
        <f t="shared" si="2"/>
        <v>1.0441485931543322</v>
      </c>
    </row>
    <row r="115" spans="1:20" x14ac:dyDescent="0.35">
      <c r="A115" t="str">
        <f t="shared" si="1"/>
        <v>VA</v>
      </c>
      <c r="B115">
        <f>100*(LN(B47)-LN(Results_2025_01!B47))</f>
        <v>-0.7692345623155461</v>
      </c>
      <c r="C115">
        <f>100*(LN(C47)-LN(Results_2025_01!C47))</f>
        <v>8.8144562780634317E-2</v>
      </c>
      <c r="D115">
        <f>100*(LN(D47)-LN(Results_2025_01!D47))</f>
        <v>-1.9911582647941017</v>
      </c>
      <c r="E115">
        <f>100*(LN(E47)-LN(Results_2025_01!E47))</f>
        <v>0.87719860728370236</v>
      </c>
      <c r="F115">
        <f>100*(LN(F47)-LN(Results_2025_01!F47))</f>
        <v>-0.87527911095932609</v>
      </c>
      <c r="G115">
        <f>100*(LN(G47)-LN(Results_2025_01!G47))</f>
        <v>0.17079423451562548</v>
      </c>
      <c r="H115">
        <f>100*(LN(H47)-LN(Results_2025_01!H47))</f>
        <v>1.0411830924933696</v>
      </c>
      <c r="I115">
        <f>100*(LN(I47)-LN(Results_2025_01!I47))</f>
        <v>0.39313377851577513</v>
      </c>
      <c r="J115">
        <f>100*(LN(J47)-LN(Results_2025_01!J47))</f>
        <v>0.75094220221316732</v>
      </c>
      <c r="K115">
        <f>100*(LN(K47)-LN(Results_2025_01!K47))</f>
        <v>1.4562145351264988</v>
      </c>
      <c r="L115">
        <f>100*(LN(L47)-LN(Results_2025_01!L47))</f>
        <v>-0.22181155120204465</v>
      </c>
      <c r="M115">
        <f>100*(LN(M47)-LN(Results_2025_01!M47))</f>
        <v>-7.7449339097945824E-2</v>
      </c>
      <c r="N115">
        <f>100*(LN(N47)-LN(Results_2025_01!N47))</f>
        <v>0.74885941416518165</v>
      </c>
      <c r="O115">
        <f>100*(LN(O47)-LN(Results_2025_01!O47))</f>
        <v>0.6420567802923216</v>
      </c>
      <c r="P115">
        <f>100*(LN(P47)-LN(Results_2025_01!P47))</f>
        <v>7.1040418451584486E-2</v>
      </c>
      <c r="Q115">
        <f>100*(LN(Q47)-LN(Results_2025_01!Q47))</f>
        <v>0.3323147107623825</v>
      </c>
      <c r="R115">
        <f>100*(LN(R47)-LN(Results_2025_01!R47))</f>
        <v>0.86132280238215841</v>
      </c>
      <c r="S115">
        <f>100*(Results_2025_01!S47/Results_2025_01!R47)*(LN(S47)-LN(Results_2025_01!S47))</f>
        <v>0.13058566805784169</v>
      </c>
      <c r="T115">
        <f t="shared" si="2"/>
        <v>0.73073713432431675</v>
      </c>
    </row>
    <row r="116" spans="1:20" x14ac:dyDescent="0.35">
      <c r="A116" t="str">
        <f t="shared" si="1"/>
        <v>WA</v>
      </c>
      <c r="B116">
        <f>100*(LN(B48)-LN(Results_2025_01!B48))</f>
        <v>4.6420710768872553</v>
      </c>
      <c r="C116">
        <f>100*(LN(C48)-LN(Results_2025_01!C48))</f>
        <v>9.4707951541620261</v>
      </c>
      <c r="D116">
        <f>100*(LN(D48)-LN(Results_2025_01!D48))</f>
        <v>0.21220167113984445</v>
      </c>
      <c r="E116">
        <f>100*(LN(E48)-LN(Results_2025_01!E48))</f>
        <v>0.60423144559624831</v>
      </c>
      <c r="F116">
        <f>100*(LN(F48)-LN(Results_2025_01!F48))</f>
        <v>-1.7094433359300609</v>
      </c>
      <c r="G116">
        <f>100*(LN(G48)-LN(Results_2025_01!G48))</f>
        <v>0</v>
      </c>
      <c r="H116">
        <f>100*(LN(H48)-LN(Results_2025_01!H48))</f>
        <v>7.6621194064038889</v>
      </c>
      <c r="I116">
        <f>100*(LN(I48)-LN(Results_2025_01!I48))</f>
        <v>1.3447087431215365</v>
      </c>
      <c r="J116">
        <f>100*(LN(J48)-LN(Results_2025_01!J48))</f>
        <v>1.9048194970693544</v>
      </c>
      <c r="K116">
        <f>100*(LN(K48)-LN(Results_2025_01!K48))</f>
        <v>2.3593587698726992</v>
      </c>
      <c r="L116">
        <f>100*(LN(L48)-LN(Results_2025_01!L48))</f>
        <v>-0.39708854294921991</v>
      </c>
      <c r="M116">
        <f>100*(LN(M48)-LN(Results_2025_01!M48))</f>
        <v>-0.14152058341228013</v>
      </c>
      <c r="N116">
        <f>100*(LN(N48)-LN(Results_2025_01!N48))</f>
        <v>3.9889821716467821</v>
      </c>
      <c r="O116">
        <f>100*(LN(O48)-LN(Results_2025_01!O48))</f>
        <v>-0.29197101033346939</v>
      </c>
      <c r="P116">
        <f>100*(LN(P48)-LN(Results_2025_01!P48))</f>
        <v>0.30275118947304946</v>
      </c>
      <c r="Q116">
        <f>100*(LN(Q48)-LN(Results_2025_01!Q48))</f>
        <v>0.75359894191002752</v>
      </c>
      <c r="R116">
        <f>100*(LN(R48)-LN(Results_2025_01!R48))</f>
        <v>1.7569168267527857</v>
      </c>
      <c r="S116">
        <f>100*(Results_2025_01!S48/Results_2025_01!R48)*(LN(S48)-LN(Results_2025_01!S48))</f>
        <v>1.0521822698593464</v>
      </c>
      <c r="T116">
        <f t="shared" si="2"/>
        <v>0.70473455689343933</v>
      </c>
    </row>
    <row r="117" spans="1:20" x14ac:dyDescent="0.35">
      <c r="A117" t="str">
        <f t="shared" si="1"/>
        <v>WV</v>
      </c>
      <c r="B117">
        <f>100*(LN(B49)-LN(Results_2025_01!B49))</f>
        <v>1.3245226750020933</v>
      </c>
      <c r="C117">
        <f>100*(LN(C49)-LN(Results_2025_01!C49))</f>
        <v>0.1748033907466251</v>
      </c>
      <c r="D117">
        <f>100*(LN(D49)-LN(Results_2025_01!D49))</f>
        <v>0</v>
      </c>
      <c r="E117">
        <f>100*(LN(E49)-LN(Results_2025_01!E49))</f>
        <v>0</v>
      </c>
      <c r="F117">
        <f>100*(LN(F49)-LN(Results_2025_01!F49))</f>
        <v>0</v>
      </c>
      <c r="G117">
        <f>100*(LN(G49)-LN(Results_2025_01!G49))</f>
        <v>-0.61919702479205085</v>
      </c>
      <c r="H117">
        <f>100*(LN(H49)-LN(Results_2025_01!H49))</f>
        <v>0.60514556833553002</v>
      </c>
      <c r="I117">
        <f>100*(LN(I49)-LN(Results_2025_01!I49))</f>
        <v>-1.1166369126122788</v>
      </c>
      <c r="J117">
        <f>100*(LN(J49)-LN(Results_2025_01!J49))</f>
        <v>0.69204428445743815</v>
      </c>
      <c r="K117">
        <f>100*(LN(K49)-LN(Results_2025_01!K49))</f>
        <v>0.70958229814692686</v>
      </c>
      <c r="L117">
        <f>100*(LN(L49)-LN(Results_2025_01!L49))</f>
        <v>-1.4285957247476944</v>
      </c>
      <c r="M117">
        <f>100*(LN(M49)-LN(Results_2025_01!M49))</f>
        <v>-0.95238815112548281</v>
      </c>
      <c r="N117">
        <f>100*(LN(N49)-LN(Results_2025_01!N49))</f>
        <v>-2.0784121462261496</v>
      </c>
      <c r="O117">
        <f>100*(LN(O49)-LN(Results_2025_01!O49))</f>
        <v>0.85106896679079114</v>
      </c>
      <c r="P117">
        <f>100*(LN(P49)-LN(Results_2025_01!P49))</f>
        <v>0.23004788060916326</v>
      </c>
      <c r="Q117">
        <f>100*(LN(Q49)-LN(Results_2025_01!Q49))</f>
        <v>0.36299676862618924</v>
      </c>
      <c r="R117">
        <f>100*(LN(R49)-LN(Results_2025_01!R49))</f>
        <v>0.94591813738471586</v>
      </c>
      <c r="S117">
        <f>100*(Results_2025_01!S49/Results_2025_01!R49)*(LN(S49)-LN(Results_2025_01!S49))</f>
        <v>3.4554237076806854E-2</v>
      </c>
      <c r="T117">
        <f t="shared" si="2"/>
        <v>0.91136390030790904</v>
      </c>
    </row>
    <row r="118" spans="1:20" x14ac:dyDescent="0.35">
      <c r="A118" t="str">
        <f t="shared" si="1"/>
        <v>WI</v>
      </c>
      <c r="B118">
        <f>100*(LN(B50)-LN(Results_2025_01!B50))</f>
        <v>0.57703564613351688</v>
      </c>
      <c r="C118">
        <f>100*(LN(C50)-LN(Results_2025_01!C50))</f>
        <v>0.4210532536342626</v>
      </c>
      <c r="D118">
        <f>100*(LN(D50)-LN(Results_2025_01!D50))</f>
        <v>-0.48381617241446406</v>
      </c>
      <c r="E118">
        <f>100*(LN(E50)-LN(Results_2025_01!E50))</f>
        <v>-0.26845653706679684</v>
      </c>
      <c r="F118">
        <f>100*(LN(F50)-LN(Results_2025_01!F50))</f>
        <v>-1.0733555643108517</v>
      </c>
      <c r="G118">
        <f>100*(LN(G50)-LN(Results_2025_01!G50))</f>
        <v>-0.14578780047518336</v>
      </c>
      <c r="H118">
        <f>100*(LN(H50)-LN(Results_2025_01!H50))</f>
        <v>0.59096837252283763</v>
      </c>
      <c r="I118">
        <f>100*(LN(I50)-LN(Results_2025_01!I50))</f>
        <v>-0.26335055454325129</v>
      </c>
      <c r="J118">
        <f>100*(LN(J50)-LN(Results_2025_01!J50))</f>
        <v>0</v>
      </c>
      <c r="K118">
        <f>100*(LN(K50)-LN(Results_2025_01!K50))</f>
        <v>1.0565421943697473</v>
      </c>
      <c r="L118">
        <f>100*(LN(L50)-LN(Results_2025_01!L50))</f>
        <v>-0.15975604298201773</v>
      </c>
      <c r="M118">
        <f>100*(LN(M50)-LN(Results_2025_01!M50))</f>
        <v>-0.64575870158982696</v>
      </c>
      <c r="N118">
        <f>100*(LN(N50)-LN(Results_2025_01!N50))</f>
        <v>-0.28380315014846502</v>
      </c>
      <c r="O118">
        <f>100*(LN(O50)-LN(Results_2025_01!O50))</f>
        <v>0.20020026706717431</v>
      </c>
      <c r="P118">
        <f>100*(LN(P50)-LN(Results_2025_01!P50))</f>
        <v>0.12016615721375246</v>
      </c>
      <c r="Q118">
        <f>100*(LN(Q50)-LN(Results_2025_01!Q50))</f>
        <v>0.3954634766900611</v>
      </c>
      <c r="R118">
        <f>100*(LN(R50)-LN(Results_2025_01!R50))</f>
        <v>1.1419994685947898</v>
      </c>
      <c r="S118">
        <f>100*(Results_2025_01!S50/Results_2025_01!R50)*(LN(S50)-LN(Results_2025_01!S50))</f>
        <v>0.21034470459181581</v>
      </c>
      <c r="T118">
        <f t="shared" si="2"/>
        <v>0.93165476400297398</v>
      </c>
    </row>
    <row r="119" spans="1:20" x14ac:dyDescent="0.35">
      <c r="A119" t="str">
        <f t="shared" si="1"/>
        <v>WY</v>
      </c>
      <c r="B119">
        <f>100*(LN(B51)-LN(Results_2025_01!B51))</f>
        <v>0.67796869853786745</v>
      </c>
      <c r="C119">
        <f>100*(LN(C51)-LN(Results_2025_01!C51))</f>
        <v>-0.98747479197580645</v>
      </c>
      <c r="D119">
        <f>100*(LN(D51)-LN(Results_2025_01!D51))</f>
        <v>0</v>
      </c>
      <c r="E119">
        <f>100*(LN(E51)-LN(Results_2025_01!E51))</f>
        <v>0</v>
      </c>
      <c r="F119">
        <f>100*(LN(F51)-LN(Results_2025_01!F51))</f>
        <v>0</v>
      </c>
      <c r="G119">
        <f>100*(LN(G51)-LN(Results_2025_01!G51))</f>
        <v>-4.879016416943216</v>
      </c>
      <c r="H119">
        <f>100*(LN(H51)-LN(Results_2025_01!H51))</f>
        <v>-2.0554083277435353</v>
      </c>
      <c r="I119">
        <f>100*(LN(I51)-LN(Results_2025_01!I51))</f>
        <v>-0.65574005461588314</v>
      </c>
      <c r="J119">
        <f>100*(LN(J51)-LN(Results_2025_01!J51))</f>
        <v>0</v>
      </c>
      <c r="K119">
        <f>100*(LN(K51)-LN(Results_2025_01!K51))</f>
        <v>1.3889112160667239</v>
      </c>
      <c r="L119">
        <f>100*(LN(L51)-LN(Results_2025_01!L51))</f>
        <v>-5.4067221270274857</v>
      </c>
      <c r="M119">
        <f>100*(LN(M51)-LN(Results_2025_01!M51))</f>
        <v>0</v>
      </c>
      <c r="N119">
        <f>100*(LN(N51)-LN(Results_2025_01!N51))</f>
        <v>0</v>
      </c>
      <c r="O119">
        <f>100*(LN(O51)-LN(Results_2025_01!O51))</f>
        <v>0</v>
      </c>
      <c r="P119">
        <f>100*(LN(P51)-LN(Results_2025_01!P51))</f>
        <v>0.1311229934053415</v>
      </c>
      <c r="Q119">
        <f>100*(LN(Q51)-LN(Results_2025_01!Q51))</f>
        <v>0.15590337150737099</v>
      </c>
      <c r="R119">
        <f>100*(LN(R51)-LN(Results_2025_01!R51))</f>
        <v>6.0698029177785884E-2</v>
      </c>
      <c r="S119">
        <f>100*(Results_2025_01!S51/Results_2025_01!R51)*(LN(S51)-LN(Results_2025_01!S51))</f>
        <v>-0.57847881534073164</v>
      </c>
      <c r="T119">
        <f t="shared" si="2"/>
        <v>0.63917684451851753</v>
      </c>
    </row>
    <row r="120" spans="1:20" x14ac:dyDescent="0.35">
      <c r="A120" t="str">
        <f t="shared" si="1"/>
        <v>EUR</v>
      </c>
      <c r="B120">
        <f>100*(LN(B52)-LN(Results_2025_01!B52))</f>
        <v>5.7483851358419713E-2</v>
      </c>
      <c r="C120">
        <f>100*(LN(C52)-LN(Results_2025_01!C52))</f>
        <v>-0.34461977804163269</v>
      </c>
      <c r="D120">
        <f>100*(LN(D52)-LN(Results_2025_01!D52))</f>
        <v>0.27670240594854789</v>
      </c>
      <c r="E120">
        <f>100*(LN(E52)-LN(Results_2025_01!E52))</f>
        <v>0.38451819423421796</v>
      </c>
      <c r="F120">
        <f>100*(LN(F52)-LN(Results_2025_01!F52))</f>
        <v>6.5915959541307245E-2</v>
      </c>
      <c r="G120">
        <f>100*(LN(G52)-LN(Results_2025_01!G52))</f>
        <v>1.0370216746835581E-2</v>
      </c>
      <c r="H120">
        <f>100*(LN(H52)-LN(Results_2025_01!H52))</f>
        <v>-0.76485726319033276</v>
      </c>
      <c r="I120">
        <f>100*(LN(I52)-LN(Results_2025_01!I52))</f>
        <v>0.52191058985240346</v>
      </c>
      <c r="J120">
        <f>100*(LN(J52)-LN(Results_2025_01!J52))</f>
        <v>0.58064033389175762</v>
      </c>
      <c r="K120">
        <f>100*(LN(K52)-LN(Results_2025_01!K52))</f>
        <v>-0.58020862435350651</v>
      </c>
      <c r="L120">
        <f>100*(LN(L52)-LN(Results_2025_01!L52))</f>
        <v>0.69818755590320691</v>
      </c>
      <c r="M120">
        <f>100*(LN(M52)-LN(Results_2025_01!M52))</f>
        <v>0.19434853106474748</v>
      </c>
      <c r="N120">
        <f>100*(LN(N52)-LN(Results_2025_01!N52))</f>
        <v>0.29157584288022065</v>
      </c>
      <c r="O120">
        <f>100*(LN(O52)-LN(Results_2025_01!O52))</f>
        <v>5.6233866196819804E-2</v>
      </c>
      <c r="P120">
        <f>100*(LN(P52)-LN(Results_2025_01!P52))</f>
        <v>3.8047073283387078E-2</v>
      </c>
      <c r="Q120">
        <f>100*(LN(Q52)-LN(Results_2025_01!Q52))</f>
        <v>3.2365514826793174E-2</v>
      </c>
      <c r="R120">
        <f>100*(LN(R52)-LN(Results_2025_01!R52))</f>
        <v>7.3394030975126867E-2</v>
      </c>
      <c r="S120">
        <f>100*(Results_2025_01!S52/Results_2025_01!R52)*(LN(S52)-LN(Results_2025_01!S52))</f>
        <v>6.3731585273239286E-2</v>
      </c>
      <c r="T120">
        <f t="shared" si="2"/>
        <v>9.6624457018875815E-3</v>
      </c>
    </row>
    <row r="121" spans="1:20" x14ac:dyDescent="0.35">
      <c r="A121" t="str">
        <f t="shared" si="1"/>
        <v>BRA</v>
      </c>
      <c r="B121">
        <f>100*(LN(B53)-LN(Results_2025_01!B53))</f>
        <v>-0.77833127866799856</v>
      </c>
      <c r="C121">
        <f>100*(LN(C53)-LN(Results_2025_01!C53))</f>
        <v>0.29875636251368576</v>
      </c>
      <c r="D121">
        <f>100*(LN(D53)-LN(Results_2025_01!D53))</f>
        <v>0.36154710831457493</v>
      </c>
      <c r="E121">
        <f>100*(LN(E53)-LN(Results_2025_01!E53))</f>
        <v>-0.53189564598099537</v>
      </c>
      <c r="F121">
        <f>100*(LN(F53)-LN(Results_2025_01!F53))</f>
        <v>-5.5478503503358922E-2</v>
      </c>
      <c r="G121">
        <f>100*(LN(G53)-LN(Results_2025_01!G53))</f>
        <v>0.37420884197345572</v>
      </c>
      <c r="H121">
        <f>100*(LN(H53)-LN(Results_2025_01!H53))</f>
        <v>0.54991955278538285</v>
      </c>
      <c r="I121">
        <f>100*(LN(I53)-LN(Results_2025_01!I53))</f>
        <v>-0.43226250023451485</v>
      </c>
      <c r="J121">
        <f>100*(LN(J53)-LN(Results_2025_01!J53))</f>
        <v>-3.2532688014548228</v>
      </c>
      <c r="K121">
        <f>100*(LN(K53)-LN(Results_2025_01!K53))</f>
        <v>-0.65950410021269334</v>
      </c>
      <c r="L121">
        <f>100*(LN(L53)-LN(Results_2025_01!L53))</f>
        <v>-0.44750084849614069</v>
      </c>
      <c r="M121">
        <f>100*(LN(M53)-LN(Results_2025_01!M53))</f>
        <v>-6.5460020316265854E-3</v>
      </c>
      <c r="N121">
        <f>100*(LN(N53)-LN(Results_2025_01!N53))</f>
        <v>2.3342125640013478E-2</v>
      </c>
      <c r="O121">
        <f>100*(LN(O53)-LN(Results_2025_01!O53))</f>
        <v>-0.82119308205239605</v>
      </c>
      <c r="P121">
        <f>100*(LN(P53)-LN(Results_2025_01!P53))</f>
        <v>-2.0893510992436859E-4</v>
      </c>
      <c r="Q121">
        <f>100*(LN(Q53)-LN(Results_2025_01!Q53))</f>
        <v>-7.5574365211217298E-3</v>
      </c>
      <c r="R121">
        <f>100*(LN(R53)-LN(Results_2025_01!R53))</f>
        <v>0</v>
      </c>
      <c r="S121">
        <f>100*(Results_2025_01!S53/Results_2025_01!R53)*(LN(S53)-LN(Results_2025_01!S53))</f>
        <v>-1.0754137753507616E-2</v>
      </c>
      <c r="T121">
        <f t="shared" si="2"/>
        <v>1.0754137753507616E-2</v>
      </c>
    </row>
    <row r="122" spans="1:20" x14ac:dyDescent="0.35">
      <c r="A122" t="str">
        <f t="shared" si="1"/>
        <v>CAN</v>
      </c>
      <c r="B122">
        <f>100*(LN(B54)-LN(Results_2025_01!B54))</f>
        <v>1.4627062246589162</v>
      </c>
      <c r="C122">
        <f>100*(LN(C54)-LN(Results_2025_01!C54))</f>
        <v>-12.543784638446631</v>
      </c>
      <c r="D122">
        <f>100*(LN(D54)-LN(Results_2025_01!D54))</f>
        <v>-3.059549805641737</v>
      </c>
      <c r="E122">
        <f>100*(LN(E54)-LN(Results_2025_01!E54))</f>
        <v>-14.539705590102336</v>
      </c>
      <c r="F122">
        <f>100*(LN(F54)-LN(Results_2025_01!F54))</f>
        <v>-15.834891543583574</v>
      </c>
      <c r="G122">
        <f>100*(LN(G54)-LN(Results_2025_01!G54))</f>
        <v>-6.8370375257048366</v>
      </c>
      <c r="H122">
        <f>100*(LN(H54)-LN(Results_2025_01!H54))</f>
        <v>-12.597825267605245</v>
      </c>
      <c r="I122">
        <f>100*(LN(I54)-LN(Results_2025_01!I54))</f>
        <v>-8.5517195155919268</v>
      </c>
      <c r="J122">
        <f>100*(LN(J54)-LN(Results_2025_01!J54))</f>
        <v>-12.173064530468203</v>
      </c>
      <c r="K122">
        <f>100*(LN(K54)-LN(Results_2025_01!K54))</f>
        <v>-0.72745527631390416</v>
      </c>
      <c r="L122">
        <f>100*(LN(L54)-LN(Results_2025_01!L54))</f>
        <v>-9.3807197040533197</v>
      </c>
      <c r="M122">
        <f>100*(LN(M54)-LN(Results_2025_01!M54))</f>
        <v>-1.828277946581025</v>
      </c>
      <c r="N122">
        <f>100*(LN(N54)-LN(Results_2025_01!N54))</f>
        <v>-7.1850016287729801</v>
      </c>
      <c r="O122">
        <f>100*(LN(O54)-LN(Results_2025_01!O54))</f>
        <v>-4.0209214636572455</v>
      </c>
      <c r="P122">
        <f>100*(LN(P54)-LN(Results_2025_01!P54))</f>
        <v>0.71316790559441401</v>
      </c>
      <c r="Q122">
        <f>100*(LN(Q54)-LN(Results_2025_01!Q54))</f>
        <v>0.72506985103437671</v>
      </c>
      <c r="R122">
        <f>100*(LN(R54)-LN(Results_2025_01!R54))</f>
        <v>0.41515613775837679</v>
      </c>
      <c r="S122">
        <f>100*(Results_2025_01!S54/Results_2025_01!R54)*(LN(S54)-LN(Results_2025_01!S54))</f>
        <v>0.35190501748971303</v>
      </c>
      <c r="T122">
        <f t="shared" si="2"/>
        <v>6.3251120268663752E-2</v>
      </c>
    </row>
    <row r="123" spans="1:20" x14ac:dyDescent="0.35">
      <c r="A123" t="str">
        <f t="shared" si="1"/>
        <v>CHN</v>
      </c>
      <c r="B123">
        <f>100*(LN(B55)-LN(Results_2025_01!B55))</f>
        <v>-0.24224865501958348</v>
      </c>
      <c r="C123">
        <f>100*(LN(C55)-LN(Results_2025_01!C55))</f>
        <v>-0.25134455855795323</v>
      </c>
      <c r="D123">
        <f>100*(LN(D55)-LN(Results_2025_01!D55))</f>
        <v>-8.6753058598620925E-2</v>
      </c>
      <c r="E123">
        <f>100*(LN(E55)-LN(Results_2025_01!E55))</f>
        <v>-0.46659259295571687</v>
      </c>
      <c r="F123">
        <f>100*(LN(F55)-LN(Results_2025_01!F55))</f>
        <v>-0.58479698824225324</v>
      </c>
      <c r="G123">
        <f>100*(LN(G55)-LN(Results_2025_01!G55))</f>
        <v>-0.25022091359758747</v>
      </c>
      <c r="H123">
        <f>100*(LN(H55)-LN(Results_2025_01!H55))</f>
        <v>-0.42011194739508539</v>
      </c>
      <c r="I123">
        <f>100*(LN(I55)-LN(Results_2025_01!I55))</f>
        <v>-0.23201866556972206</v>
      </c>
      <c r="J123">
        <f>100*(LN(J55)-LN(Results_2025_01!J55))</f>
        <v>-1.9899956600024638</v>
      </c>
      <c r="K123">
        <f>100*(LN(K55)-LN(Results_2025_01!K55))</f>
        <v>-0.40257427595022932</v>
      </c>
      <c r="L123">
        <f>100*(LN(L55)-LN(Results_2025_01!L55))</f>
        <v>-0.21633639964004914</v>
      </c>
      <c r="M123">
        <f>100*(LN(M55)-LN(Results_2025_01!M55))</f>
        <v>-0.2779763012578762</v>
      </c>
      <c r="N123">
        <f>100*(LN(N55)-LN(Results_2025_01!N55))</f>
        <v>-0.2099575693408795</v>
      </c>
      <c r="O123">
        <f>100*(LN(O55)-LN(Results_2025_01!O55))</f>
        <v>-0.90862664351973876</v>
      </c>
      <c r="P123">
        <f>100*(LN(P55)-LN(Results_2025_01!P55))</f>
        <v>-2.8699931090514497E-2</v>
      </c>
      <c r="Q123">
        <f>100*(LN(Q55)-LN(Results_2025_01!Q55))</f>
        <v>-4.5797139725500813E-2</v>
      </c>
      <c r="R123">
        <f>100*(LN(R55)-LN(Results_2025_01!R55))</f>
        <v>-8.3915471133533259E-2</v>
      </c>
      <c r="S123">
        <f>100*(Results_2025_01!S55/Results_2025_01!R55)*(LN(S55)-LN(Results_2025_01!S55))</f>
        <v>-8.3621040612077674E-2</v>
      </c>
      <c r="T123">
        <f t="shared" si="2"/>
        <v>-2.9443052145558535E-4</v>
      </c>
    </row>
    <row r="124" spans="1:20" x14ac:dyDescent="0.35">
      <c r="A124" t="str">
        <f t="shared" si="1"/>
        <v>IND</v>
      </c>
      <c r="B124">
        <f>100*(LN(B56)-LN(Results_2025_01!B56))</f>
        <v>0.27388058718464947</v>
      </c>
      <c r="C124">
        <f>100*(LN(C56)-LN(Results_2025_01!C56))</f>
        <v>0.28451140166048106</v>
      </c>
      <c r="D124">
        <f>100*(LN(D56)-LN(Results_2025_01!D56))</f>
        <v>0.28583114601072879</v>
      </c>
      <c r="E124">
        <f>100*(LN(E56)-LN(Results_2025_01!E56))</f>
        <v>2.7808239562491011</v>
      </c>
      <c r="F124">
        <f>100*(LN(F56)-LN(Results_2025_01!F56))</f>
        <v>0.85106896679096877</v>
      </c>
      <c r="G124">
        <f>100*(LN(G56)-LN(Results_2025_01!G56))</f>
        <v>8.3822301638747376E-2</v>
      </c>
      <c r="H124">
        <f>100*(LN(H56)-LN(Results_2025_01!H56))</f>
        <v>1.9671721038278633</v>
      </c>
      <c r="I124">
        <f>100*(LN(I56)-LN(Results_2025_01!I56))</f>
        <v>0.49518090963758254</v>
      </c>
      <c r="J124">
        <f>100*(LN(J56)-LN(Results_2025_01!J56))</f>
        <v>0.83072101677643673</v>
      </c>
      <c r="K124">
        <f>100*(LN(K56)-LN(Results_2025_01!K56))</f>
        <v>0.83670826997579439</v>
      </c>
      <c r="L124">
        <f>100*(LN(L56)-LN(Results_2025_01!L56))</f>
        <v>0.25937293484581403</v>
      </c>
      <c r="M124">
        <f>100*(LN(M56)-LN(Results_2025_01!M56))</f>
        <v>0.19588644853332227</v>
      </c>
      <c r="N124">
        <f>100*(LN(N56)-LN(Results_2025_01!N56))</f>
        <v>-0.3642438387419844</v>
      </c>
      <c r="O124">
        <f>100*(LN(O56)-LN(Results_2025_01!O56))</f>
        <v>2.5825052074676336</v>
      </c>
      <c r="P124">
        <f>100*(LN(P56)-LN(Results_2025_01!P56))</f>
        <v>6.0672640799186439E-2</v>
      </c>
      <c r="Q124">
        <f>100*(LN(Q56)-LN(Results_2025_01!Q56))</f>
        <v>-4.2214850865640585E-3</v>
      </c>
      <c r="R124">
        <f>100*(LN(R56)-LN(Results_2025_01!R56))</f>
        <v>0.26252725955675515</v>
      </c>
      <c r="S124">
        <f>100*(Results_2025_01!S56/Results_2025_01!R56)*(LN(S56)-LN(Results_2025_01!S56))</f>
        <v>0.2074135400820451</v>
      </c>
      <c r="T124">
        <f t="shared" si="2"/>
        <v>5.5113719474710055E-2</v>
      </c>
    </row>
    <row r="125" spans="1:20" x14ac:dyDescent="0.35">
      <c r="A125" t="str">
        <f t="shared" si="1"/>
        <v>JPN</v>
      </c>
      <c r="B125">
        <f>100*(LN(B57)-LN(Results_2025_01!B57))</f>
        <v>-0.34953277959370865</v>
      </c>
      <c r="C125">
        <f>100*(LN(C57)-LN(Results_2025_01!C57))</f>
        <v>-0.2308433214915695</v>
      </c>
      <c r="D125">
        <f>100*(LN(D57)-LN(Results_2025_01!D57))</f>
        <v>0.59506955938219974</v>
      </c>
      <c r="E125">
        <f>100*(LN(E57)-LN(Results_2025_01!E57))</f>
        <v>0.10804387631999646</v>
      </c>
      <c r="F125">
        <f>100*(LN(F57)-LN(Results_2025_01!F57))</f>
        <v>-0.12878301844292395</v>
      </c>
      <c r="G125">
        <f>100*(LN(G57)-LN(Results_2025_01!G57))</f>
        <v>-0.36114553112813752</v>
      </c>
      <c r="H125">
        <f>100*(LN(H57)-LN(Results_2025_01!H57))</f>
        <v>-0.5195026080746068</v>
      </c>
      <c r="I125">
        <f>100*(LN(I57)-LN(Results_2025_01!I57))</f>
        <v>-0.1567104378627171</v>
      </c>
      <c r="J125">
        <f>100*(LN(J57)-LN(Results_2025_01!J57))</f>
        <v>-0.51811553671132771</v>
      </c>
      <c r="K125">
        <f>100*(LN(K57)-LN(Results_2025_01!K57))</f>
        <v>-0.73481319161059488</v>
      </c>
      <c r="L125">
        <f>100*(LN(L57)-LN(Results_2025_01!L57))</f>
        <v>-0.5010355999553795</v>
      </c>
      <c r="M125">
        <f>100*(LN(M57)-LN(Results_2025_01!M57))</f>
        <v>2.7703645053378523E-2</v>
      </c>
      <c r="N125">
        <f>100*(LN(N57)-LN(Results_2025_01!N57))</f>
        <v>0.6282804095196326</v>
      </c>
      <c r="O125">
        <f>100*(LN(O57)-LN(Results_2025_01!O57))</f>
        <v>-0.21662424179851314</v>
      </c>
      <c r="P125">
        <f>100*(LN(P57)-LN(Results_2025_01!P57))</f>
        <v>3.1793697722859449E-2</v>
      </c>
      <c r="Q125">
        <f>100*(LN(Q57)-LN(Results_2025_01!Q57))</f>
        <v>-2.6518221961868704E-3</v>
      </c>
      <c r="R125">
        <f>100*(LN(R57)-LN(Results_2025_01!R57))</f>
        <v>2.8543467817332413E-2</v>
      </c>
      <c r="S125">
        <f>100*(Results_2025_01!S57/Results_2025_01!R57)*(LN(S57)-LN(Results_2025_01!S57))</f>
        <v>2.7071180396968729E-2</v>
      </c>
      <c r="T125">
        <f t="shared" si="2"/>
        <v>1.472287420363684E-3</v>
      </c>
    </row>
    <row r="126" spans="1:20" x14ac:dyDescent="0.35">
      <c r="A126" t="str">
        <f t="shared" si="1"/>
        <v>KOR</v>
      </c>
      <c r="B126">
        <f>100*(LN(B58)-LN(Results_2025_01!B58))</f>
        <v>-0.14673516939502917</v>
      </c>
      <c r="C126">
        <f>100*(LN(C58)-LN(Results_2025_01!C58))</f>
        <v>0.62696130135950767</v>
      </c>
      <c r="D126">
        <f>100*(LN(D58)-LN(Results_2025_01!D58))</f>
        <v>4.3917435927731674E-2</v>
      </c>
      <c r="E126">
        <f>100*(LN(E58)-LN(Results_2025_01!E58))</f>
        <v>-0.11084017982483374</v>
      </c>
      <c r="F126">
        <f>100*(LN(F58)-LN(Results_2025_01!F58))</f>
        <v>-0.24844733276623288</v>
      </c>
      <c r="G126">
        <f>100*(LN(G58)-LN(Results_2025_01!G58))</f>
        <v>-0.53780919130996807</v>
      </c>
      <c r="H126">
        <f>100*(LN(H58)-LN(Results_2025_01!H58))</f>
        <v>3.0219850529755732</v>
      </c>
      <c r="I126">
        <f>100*(LN(I58)-LN(Results_2025_01!I58))</f>
        <v>-7.4163806519322861E-2</v>
      </c>
      <c r="J126">
        <f>100*(LN(J58)-LN(Results_2025_01!J58))</f>
        <v>-0.32336325670652144</v>
      </c>
      <c r="K126">
        <f>100*(LN(K58)-LN(Results_2025_01!K58))</f>
        <v>-1.3956211493798776</v>
      </c>
      <c r="L126">
        <f>100*(LN(L58)-LN(Results_2025_01!L58))</f>
        <v>-0.29448218163388162</v>
      </c>
      <c r="M126">
        <f>100*(LN(M58)-LN(Results_2025_01!M58))</f>
        <v>0.12874952196950673</v>
      </c>
      <c r="N126">
        <f>100*(LN(N58)-LN(Results_2025_01!N58))</f>
        <v>-2.5119767594716791E-2</v>
      </c>
      <c r="O126">
        <f>100*(LN(O58)-LN(Results_2025_01!O58))</f>
        <v>-0.46719133607435737</v>
      </c>
      <c r="P126">
        <f>100*(LN(P58)-LN(Results_2025_01!P58))</f>
        <v>-3.5129533760080989E-2</v>
      </c>
      <c r="Q126">
        <f>100*(LN(Q58)-LN(Results_2025_01!Q58))</f>
        <v>-2.2122670296553792E-2</v>
      </c>
      <c r="R126">
        <f>100*(LN(R58)-LN(Results_2025_01!R58))</f>
        <v>4.9115511506769849E-3</v>
      </c>
      <c r="S126">
        <f>100*(Results_2025_01!S58/Results_2025_01!R58)*(LN(S58)-LN(Results_2025_01!S58))</f>
        <v>-1.1461231475934839E-2</v>
      </c>
      <c r="T126">
        <f t="shared" si="2"/>
        <v>1.6372782626611824E-2</v>
      </c>
    </row>
    <row r="127" spans="1:20" x14ac:dyDescent="0.35">
      <c r="A127" t="str">
        <f t="shared" si="1"/>
        <v>MEX</v>
      </c>
      <c r="B127">
        <f>100*(LN(B59)-LN(Results_2025_01!B59))</f>
        <v>-0.62605550015568667</v>
      </c>
      <c r="C127">
        <f>100*(LN(C59)-LN(Results_2025_01!C59))</f>
        <v>-2.343247020756678</v>
      </c>
      <c r="D127">
        <f>100*(LN(D59)-LN(Results_2025_01!D59))</f>
        <v>-2.9218018003630775</v>
      </c>
      <c r="E127">
        <f>100*(LN(E59)-LN(Results_2025_01!E59))</f>
        <v>-20.017917419396092</v>
      </c>
      <c r="F127">
        <f>100*(LN(F59)-LN(Results_2025_01!F59))</f>
        <v>-6.1875403718087085</v>
      </c>
      <c r="G127">
        <f>100*(LN(G59)-LN(Results_2025_01!G59))</f>
        <v>-3.0771658666754576</v>
      </c>
      <c r="H127">
        <f>100*(LN(H59)-LN(Results_2025_01!H59))</f>
        <v>-6.5216475169711074</v>
      </c>
      <c r="I127">
        <f>100*(LN(I59)-LN(Results_2025_01!I59))</f>
        <v>-1.0319433369337716</v>
      </c>
      <c r="J127">
        <f>100*(LN(J59)-LN(Results_2025_01!J59))</f>
        <v>-13.456297045684629</v>
      </c>
      <c r="K127">
        <f>100*(LN(K59)-LN(Results_2025_01!K59))</f>
        <v>-3.7417947893933601</v>
      </c>
      <c r="L127">
        <f>100*(LN(L59)-LN(Results_2025_01!L59))</f>
        <v>-18.068477345107858</v>
      </c>
      <c r="M127">
        <f>100*(LN(M59)-LN(Results_2025_01!M59))</f>
        <v>-4.6365442106310439</v>
      </c>
      <c r="N127">
        <f>100*(LN(N59)-LN(Results_2025_01!N59))</f>
        <v>-6.7172722281732433</v>
      </c>
      <c r="O127">
        <f>100*(LN(O59)-LN(Results_2025_01!O59))</f>
        <v>-7.826598230238524</v>
      </c>
      <c r="P127">
        <f>100*(LN(P59)-LN(Results_2025_01!P59))</f>
        <v>0.28981207879201776</v>
      </c>
      <c r="Q127">
        <f>100*(LN(Q59)-LN(Results_2025_01!Q59))</f>
        <v>-0.16084472874764444</v>
      </c>
      <c r="R127">
        <f>100*(LN(R59)-LN(Results_2025_01!R59))</f>
        <v>-0.68678408691571491</v>
      </c>
      <c r="S127">
        <f>100*(Results_2025_01!S59/Results_2025_01!R59)*(LN(S59)-LN(Results_2025_01!S59))</f>
        <v>-0.58232124354006831</v>
      </c>
      <c r="T127">
        <f t="shared" si="2"/>
        <v>-0.1044628433756466</v>
      </c>
    </row>
    <row r="128" spans="1:20" x14ac:dyDescent="0.35">
      <c r="A128" t="str">
        <f t="shared" si="1"/>
        <v>ROW</v>
      </c>
      <c r="B128">
        <f>100*(LN(B60)-LN(Results_2025_01!B60))</f>
        <v>5.9404839528465203E-2</v>
      </c>
      <c r="C128">
        <f>100*(LN(C60)-LN(Results_2025_01!C60))</f>
        <v>0.31143816737264629</v>
      </c>
      <c r="D128">
        <f>100*(LN(D60)-LN(Results_2025_01!D60))</f>
        <v>0.30123529155208217</v>
      </c>
      <c r="E128">
        <f>100*(LN(E60)-LN(Results_2025_01!E60))</f>
        <v>-0.43376988252319393</v>
      </c>
      <c r="F128">
        <f>100*(LN(F60)-LN(Results_2025_01!F60))</f>
        <v>1.3372633296713232</v>
      </c>
      <c r="G128">
        <f>100*(LN(G60)-LN(Results_2025_01!G60))</f>
        <v>0.32008156376175378</v>
      </c>
      <c r="H128">
        <f>100*(LN(H60)-LN(Results_2025_01!H60))</f>
        <v>-1.0352458713170698</v>
      </c>
      <c r="I128">
        <f>100*(LN(I60)-LN(Results_2025_01!I60))</f>
        <v>0.51483592402066236</v>
      </c>
      <c r="J128">
        <f>100*(LN(J60)-LN(Results_2025_01!J60))</f>
        <v>0.44021000799707721</v>
      </c>
      <c r="K128">
        <f>100*(LN(K60)-LN(Results_2025_01!K60))</f>
        <v>0.12665610802367055</v>
      </c>
      <c r="L128">
        <f>100*(LN(L60)-LN(Results_2025_01!L60))</f>
        <v>0.39343494029964177</v>
      </c>
      <c r="M128">
        <f>100*(LN(M60)-LN(Results_2025_01!M60))</f>
        <v>5.2645929147487891E-2</v>
      </c>
      <c r="N128">
        <f>100*(LN(N60)-LN(Results_2025_01!N60))</f>
        <v>-0.2165127866588179</v>
      </c>
      <c r="O128">
        <f>100*(LN(O60)-LN(Results_2025_01!O60))</f>
        <v>0.16248988013654042</v>
      </c>
      <c r="P128">
        <f>100*(LN(P60)-LN(Results_2025_01!P60))</f>
        <v>6.8144190268260019E-2</v>
      </c>
      <c r="Q128">
        <f>100*(LN(Q60)-LN(Results_2025_01!Q60))</f>
        <v>4.0076948276102087E-2</v>
      </c>
      <c r="R128">
        <f>100*(LN(R60)-LN(Results_2025_01!R60))</f>
        <v>0.20777203109965114</v>
      </c>
      <c r="S128">
        <f>100*(Results_2025_01!S60/Results_2025_01!R60)*(LN(S60)-LN(Results_2025_01!S60))</f>
        <v>0.19514569300191903</v>
      </c>
      <c r="T128">
        <f t="shared" si="2"/>
        <v>1.2626338097732115E-2</v>
      </c>
    </row>
    <row r="129" spans="1:20" x14ac:dyDescent="0.35">
      <c r="A129" t="str">
        <f t="shared" si="1"/>
        <v>USA</v>
      </c>
      <c r="B129">
        <f>100*(LN(B61)-LN(Results_2025_01!B61))</f>
        <v>0.61016376741473977</v>
      </c>
      <c r="C129">
        <f>100*(LN(C61)-LN(Results_2025_01!C61))</f>
        <v>0.77303427148400772</v>
      </c>
      <c r="D129">
        <f>100*(LN(D61)-LN(Results_2025_01!D61))</f>
        <v>-0.20385312587114512</v>
      </c>
      <c r="E129">
        <f>100*(LN(E61)-LN(Results_2025_01!E61))</f>
        <v>-0.70542638686301729</v>
      </c>
      <c r="F129">
        <f>100*(LN(F61)-LN(Results_2025_01!F61))</f>
        <v>-0.20109296394039688</v>
      </c>
      <c r="G129">
        <f>100*(LN(G61)-LN(Results_2025_01!G61))</f>
        <v>-0.20763408504667069</v>
      </c>
      <c r="H129">
        <f>100*(LN(H61)-LN(Results_2025_01!H61))</f>
        <v>3.4248608540063508</v>
      </c>
      <c r="I129">
        <f>100*(LN(I61)-LN(Results_2025_01!I61))</f>
        <v>0.38231958440277936</v>
      </c>
      <c r="J129">
        <f>100*(LN(J61)-LN(Results_2025_01!J61))</f>
        <v>0.53948879536047656</v>
      </c>
      <c r="K129">
        <f>100*(LN(K61)-LN(Results_2025_01!K61))</f>
        <v>1.0075509806403815</v>
      </c>
      <c r="L129">
        <f>100*(LN(L61)-LN(Results_2025_01!L61))</f>
        <v>-0.60732421167273287</v>
      </c>
      <c r="M129">
        <f>100*(LN(M61)-LN(Results_2025_01!M61))</f>
        <v>-0.48628326753350493</v>
      </c>
      <c r="N129">
        <f>100*(LN(N61)-LN(Results_2025_01!N61))</f>
        <v>-4.0913508278972444E-2</v>
      </c>
      <c r="O129">
        <f>100*(LN(O61)-LN(Results_2025_01!O61))</f>
        <v>0.77779318634121353</v>
      </c>
      <c r="P129">
        <f>100*(LN(P61)-LN(Results_2025_01!P61))</f>
        <v>4.0538331619011103E-2</v>
      </c>
      <c r="Q129">
        <f>100*(LN(Q61)-LN(Results_2025_01!Q61))</f>
        <v>0.34872349368404443</v>
      </c>
      <c r="R129">
        <f>100*(LN(R61)-LN(Results_2025_01!R61))</f>
        <v>0.94147167981173396</v>
      </c>
      <c r="S129">
        <f>100*(Results_2025_01!S61/Results_2025_01!R61)*(LN(S61)-LN(Results_2025_01!S61))</f>
        <v>0.14750022573157645</v>
      </c>
      <c r="T129">
        <f>R129-S129</f>
        <v>0.79397145408015746</v>
      </c>
    </row>
  </sheetData>
  <conditionalFormatting sqref="B70:Q114">
    <cfRule type="colorScale" priority="1">
      <colorScale>
        <cfvo type="min"/>
        <cfvo type="percentile" val="50"/>
        <cfvo type="max"/>
        <color rgb="FF63BE7B"/>
        <color rgb="FFFCFCFF"/>
        <color rgb="FFF8696B"/>
      </colorScale>
    </cfRule>
  </conditionalFormatting>
  <pageMargins left="0.7" right="0.7" top="0.75" bottom="0.75" header="0.3" footer="0.3"/>
  <pageSetup orientation="portrait" horizontalDpi="1200" verticalDpi="1200" r:id="rId1"/>
  <headerFooter>
    <oddHeader>&amp;L&amp;"Aptos"&amp;11&amp;K000000 NONCONFIDENTIAL // FRSONLY&amp;1#_x000D_</oddHeader>
  </headerFooter>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3E7F09C-85C7-4A61-8B78-143732D3D8B9}">
  <dimension ref="A1:T129"/>
  <sheetViews>
    <sheetView workbookViewId="0">
      <pane xSplit="1" ySplit="1" topLeftCell="B47" activePane="bottomRight" state="frozen"/>
      <selection pane="topRight" activeCell="B1" sqref="B1"/>
      <selection pane="bottomLeft" activeCell="A2" sqref="A2"/>
      <selection pane="bottomRight" activeCell="E77" sqref="E77"/>
    </sheetView>
  </sheetViews>
  <sheetFormatPr defaultRowHeight="14.5" x14ac:dyDescent="0.35"/>
  <sheetData>
    <row r="1" spans="1:19" x14ac:dyDescent="0.35">
      <c r="A1" t="s">
        <v>78</v>
      </c>
      <c r="B1" t="s">
        <v>269</v>
      </c>
      <c r="C1" t="s">
        <v>270</v>
      </c>
      <c r="D1" t="s">
        <v>271</v>
      </c>
      <c r="E1" t="s">
        <v>272</v>
      </c>
      <c r="F1" t="s">
        <v>273</v>
      </c>
      <c r="G1" t="s">
        <v>274</v>
      </c>
      <c r="H1" t="s">
        <v>275</v>
      </c>
      <c r="I1" t="s">
        <v>276</v>
      </c>
      <c r="J1" t="s">
        <v>277</v>
      </c>
      <c r="K1" t="s">
        <v>278</v>
      </c>
      <c r="L1" t="s">
        <v>279</v>
      </c>
      <c r="M1" t="s">
        <v>280</v>
      </c>
      <c r="N1" t="s">
        <v>281</v>
      </c>
      <c r="O1" t="s">
        <v>282</v>
      </c>
      <c r="P1" t="s">
        <v>283</v>
      </c>
      <c r="Q1" t="s">
        <v>284</v>
      </c>
      <c r="R1" t="s">
        <v>157</v>
      </c>
      <c r="S1" t="s">
        <v>285</v>
      </c>
    </row>
    <row r="2" spans="1:19" x14ac:dyDescent="0.35">
      <c r="A2" t="s">
        <v>286</v>
      </c>
      <c r="B2">
        <v>6.3400000000000003E-6</v>
      </c>
      <c r="C2">
        <v>1.6180000000000001E-5</v>
      </c>
      <c r="D2">
        <v>1.2459999999999999E-5</v>
      </c>
      <c r="E2">
        <v>6.8600000000000004E-6</v>
      </c>
      <c r="F2">
        <v>4.2300000000000002E-6</v>
      </c>
      <c r="G2">
        <v>2.0950000000000001E-5</v>
      </c>
      <c r="H2">
        <v>2.7489999999999999E-5</v>
      </c>
      <c r="I2">
        <v>2.4409999999999998E-5</v>
      </c>
      <c r="J2">
        <v>2.7599999999999998E-6</v>
      </c>
      <c r="K2">
        <v>4.2349999999999999E-5</v>
      </c>
      <c r="L2">
        <v>7.0500000000000003E-6</v>
      </c>
      <c r="M2">
        <v>1.791E-5</v>
      </c>
      <c r="N2">
        <v>5.3260000000000002E-5</v>
      </c>
      <c r="O2">
        <v>7.0400000000000004E-6</v>
      </c>
      <c r="P2">
        <v>3.7365E-4</v>
      </c>
      <c r="Q2">
        <v>4.2759999999999999E-4</v>
      </c>
      <c r="R2">
        <v>1.494E-4</v>
      </c>
      <c r="S2">
        <v>1.4778999999999999E-4</v>
      </c>
    </row>
    <row r="3" spans="1:19" x14ac:dyDescent="0.35">
      <c r="A3" t="s">
        <v>287</v>
      </c>
      <c r="B3">
        <v>1.59E-6</v>
      </c>
      <c r="C3">
        <v>1.7806000000000001E-4</v>
      </c>
      <c r="D3">
        <v>3.8299999999999998E-6</v>
      </c>
      <c r="E3">
        <v>4.9999999999999998E-8</v>
      </c>
      <c r="F3">
        <v>1.3E-7</v>
      </c>
      <c r="G3">
        <v>1.4000000000000001E-7</v>
      </c>
      <c r="H3">
        <v>1.26E-6</v>
      </c>
      <c r="I3">
        <v>2.4999999999999999E-7</v>
      </c>
      <c r="J3">
        <v>2.2000000000000001E-7</v>
      </c>
      <c r="K3">
        <v>3.5999999999999999E-7</v>
      </c>
      <c r="L3">
        <v>4.9999999999999998E-8</v>
      </c>
      <c r="M3">
        <v>1.8E-7</v>
      </c>
      <c r="N3">
        <v>8.9999999999999999E-8</v>
      </c>
      <c r="O3">
        <v>9.9999999999999995E-8</v>
      </c>
      <c r="P3">
        <v>1.031E-4</v>
      </c>
      <c r="Q3">
        <v>1.4483000000000001E-4</v>
      </c>
      <c r="R3">
        <v>5.206E-5</v>
      </c>
      <c r="S3">
        <v>5.1770000000000001E-5</v>
      </c>
    </row>
    <row r="4" spans="1:19" x14ac:dyDescent="0.35">
      <c r="A4" t="s">
        <v>288</v>
      </c>
      <c r="B4">
        <v>4.8400000000000002E-6</v>
      </c>
      <c r="C4">
        <v>3.5150000000000001E-5</v>
      </c>
      <c r="D4">
        <v>8.5399999999999996E-6</v>
      </c>
      <c r="E4">
        <v>5.7000000000000005E-7</v>
      </c>
      <c r="F4">
        <v>9.0999999999999997E-7</v>
      </c>
      <c r="G4">
        <v>3.8E-6</v>
      </c>
      <c r="H4">
        <v>2.12E-6</v>
      </c>
      <c r="I4">
        <v>5.93E-6</v>
      </c>
      <c r="J4">
        <v>3.0000000000000001E-6</v>
      </c>
      <c r="K4">
        <v>1.3720000000000001E-5</v>
      </c>
      <c r="L4">
        <v>4.0999999999999997E-6</v>
      </c>
      <c r="M4">
        <v>1.2753999999999999E-4</v>
      </c>
      <c r="N4">
        <v>3.5760000000000003E-5</v>
      </c>
      <c r="O4">
        <v>9.3200000000000006E-6</v>
      </c>
      <c r="P4">
        <v>6.8444000000000003E-4</v>
      </c>
      <c r="Q4">
        <v>7.0821999999999997E-4</v>
      </c>
      <c r="R4">
        <v>2.3018999999999999E-4</v>
      </c>
      <c r="S4">
        <v>2.2798E-4</v>
      </c>
    </row>
    <row r="5" spans="1:19" x14ac:dyDescent="0.35">
      <c r="A5" t="s">
        <v>289</v>
      </c>
      <c r="B5">
        <v>1.0710000000000001E-5</v>
      </c>
      <c r="C5">
        <v>1.8709999999999999E-5</v>
      </c>
      <c r="D5">
        <v>1.893E-5</v>
      </c>
      <c r="E5">
        <v>9.9999999999999995E-7</v>
      </c>
      <c r="F5">
        <v>3.8399999999999997E-6</v>
      </c>
      <c r="G5">
        <v>1.291E-5</v>
      </c>
      <c r="H5">
        <v>8.6000000000000007E-6</v>
      </c>
      <c r="I5">
        <v>4.95E-6</v>
      </c>
      <c r="J5">
        <v>1.7400000000000001E-6</v>
      </c>
      <c r="K5">
        <v>2.0489999999999999E-5</v>
      </c>
      <c r="L5">
        <v>7.0899999999999999E-6</v>
      </c>
      <c r="M5">
        <v>1.448E-5</v>
      </c>
      <c r="N5">
        <v>7.7800000000000001E-6</v>
      </c>
      <c r="O5">
        <v>1.9E-6</v>
      </c>
      <c r="P5">
        <v>2.4466000000000001E-4</v>
      </c>
      <c r="Q5">
        <v>2.3979000000000001E-4</v>
      </c>
      <c r="R5">
        <v>8.7000000000000001E-5</v>
      </c>
      <c r="S5">
        <v>8.5989999999999995E-5</v>
      </c>
    </row>
    <row r="6" spans="1:19" x14ac:dyDescent="0.35">
      <c r="A6" t="s">
        <v>290</v>
      </c>
      <c r="B6">
        <v>8.5010000000000001E-5</v>
      </c>
      <c r="C6">
        <v>1.0504E-4</v>
      </c>
      <c r="D6">
        <v>1.0325E-4</v>
      </c>
      <c r="E6">
        <v>4.2110000000000002E-5</v>
      </c>
      <c r="F6">
        <v>6.2400000000000004E-6</v>
      </c>
      <c r="G6">
        <v>2.8160000000000001E-5</v>
      </c>
      <c r="H6">
        <v>1.4664999999999999E-4</v>
      </c>
      <c r="I6">
        <v>2.1147000000000001E-4</v>
      </c>
      <c r="J6">
        <v>1.4919999999999999E-5</v>
      </c>
      <c r="K6">
        <v>8.7529999999999997E-5</v>
      </c>
      <c r="L6">
        <v>6.1400000000000002E-5</v>
      </c>
      <c r="M6">
        <v>1.12685E-3</v>
      </c>
      <c r="N6">
        <v>1.1147E-4</v>
      </c>
      <c r="O6">
        <v>9.9480000000000003E-5</v>
      </c>
      <c r="P6">
        <v>5.2976200000000003E-3</v>
      </c>
      <c r="Q6">
        <v>4.5330300000000004E-3</v>
      </c>
      <c r="R6">
        <v>1.6452699999999999E-3</v>
      </c>
      <c r="S6">
        <v>1.6316900000000001E-3</v>
      </c>
    </row>
    <row r="7" spans="1:19" x14ac:dyDescent="0.35">
      <c r="A7" t="s">
        <v>291</v>
      </c>
      <c r="B7">
        <v>8.4700000000000002E-6</v>
      </c>
      <c r="C7">
        <v>8.1219999999999998E-5</v>
      </c>
      <c r="D7">
        <v>2.368E-5</v>
      </c>
      <c r="E7">
        <v>1.31E-6</v>
      </c>
      <c r="F7">
        <v>6.8999999999999996E-7</v>
      </c>
      <c r="G7">
        <v>2.7599999999999998E-6</v>
      </c>
      <c r="H7">
        <v>8.4200000000000007E-6</v>
      </c>
      <c r="I7">
        <v>1.295E-5</v>
      </c>
      <c r="J7">
        <v>3.8500000000000004E-6</v>
      </c>
      <c r="K7">
        <v>1.379E-5</v>
      </c>
      <c r="L7">
        <v>7.8299999999999996E-6</v>
      </c>
      <c r="M7">
        <v>6.1270000000000001E-5</v>
      </c>
      <c r="N7">
        <v>6.2700000000000001E-6</v>
      </c>
      <c r="O7">
        <v>1.19E-5</v>
      </c>
      <c r="P7">
        <v>7.9305E-4</v>
      </c>
      <c r="Q7">
        <v>6.6936000000000003E-4</v>
      </c>
      <c r="R7">
        <v>2.3934E-4</v>
      </c>
      <c r="S7">
        <v>2.3727000000000001E-4</v>
      </c>
    </row>
    <row r="8" spans="1:19" x14ac:dyDescent="0.35">
      <c r="A8" t="s">
        <v>292</v>
      </c>
      <c r="B8">
        <v>6.9999999999999997E-7</v>
      </c>
      <c r="C8">
        <v>5.9999999999999997E-7</v>
      </c>
      <c r="D8">
        <v>6.6800000000000004E-6</v>
      </c>
      <c r="E8">
        <v>1.9599999999999999E-6</v>
      </c>
      <c r="F8">
        <v>3.7E-7</v>
      </c>
      <c r="G8">
        <v>5.4700000000000001E-6</v>
      </c>
      <c r="H8">
        <v>4.6099999999999999E-6</v>
      </c>
      <c r="I8">
        <v>3.1940000000000003E-5</v>
      </c>
      <c r="J8">
        <v>1.3E-6</v>
      </c>
      <c r="K8">
        <v>2.796E-5</v>
      </c>
      <c r="L8">
        <v>1.658E-5</v>
      </c>
      <c r="M8">
        <v>3.6159999999999999E-5</v>
      </c>
      <c r="N8">
        <v>7.873E-5</v>
      </c>
      <c r="O8">
        <v>1.3149999999999999E-5</v>
      </c>
      <c r="P8">
        <v>6.9589999999999995E-4</v>
      </c>
      <c r="Q8">
        <v>5.4841999999999998E-4</v>
      </c>
      <c r="R8">
        <v>2.0291999999999999E-4</v>
      </c>
      <c r="S8">
        <v>2.0149999999999999E-4</v>
      </c>
    </row>
    <row r="9" spans="1:19" x14ac:dyDescent="0.35">
      <c r="A9" t="s">
        <v>293</v>
      </c>
      <c r="B9">
        <v>1.1799999999999999E-6</v>
      </c>
      <c r="C9">
        <v>4.0000000000000001E-8</v>
      </c>
      <c r="D9">
        <v>4.0199999999999996E-6</v>
      </c>
      <c r="E9">
        <v>4.5999999999999999E-7</v>
      </c>
      <c r="F9">
        <v>9.9999999999999995E-8</v>
      </c>
      <c r="G9">
        <v>1.75E-6</v>
      </c>
      <c r="H9">
        <v>3.9600000000000002E-6</v>
      </c>
      <c r="I9">
        <v>6.0700000000000003E-6</v>
      </c>
      <c r="J9">
        <v>2.4999999999999999E-7</v>
      </c>
      <c r="K9">
        <v>1.73E-6</v>
      </c>
      <c r="L9">
        <v>5.8999999999999996E-7</v>
      </c>
      <c r="M9">
        <v>9.2599999999999994E-6</v>
      </c>
      <c r="N9">
        <v>5.5000000000000003E-7</v>
      </c>
      <c r="O9">
        <v>1.35E-6</v>
      </c>
      <c r="P9">
        <v>1.852E-4</v>
      </c>
      <c r="Q9">
        <v>1.2594E-4</v>
      </c>
      <c r="R9">
        <v>4.6820000000000002E-5</v>
      </c>
      <c r="S9">
        <v>4.6480000000000002E-5</v>
      </c>
    </row>
    <row r="10" spans="1:19" x14ac:dyDescent="0.35">
      <c r="A10" t="s">
        <v>294</v>
      </c>
      <c r="B10">
        <v>1.5319999999999999E-5</v>
      </c>
      <c r="C10">
        <v>7.43E-6</v>
      </c>
      <c r="D10">
        <v>2.3479999999999999E-5</v>
      </c>
      <c r="E10">
        <v>3.6200000000000001E-6</v>
      </c>
      <c r="F10">
        <v>2.5100000000000001E-6</v>
      </c>
      <c r="G10">
        <v>1.5119999999999999E-5</v>
      </c>
      <c r="H10">
        <v>9.9299999999999998E-6</v>
      </c>
      <c r="I10">
        <v>2.4070000000000002E-5</v>
      </c>
      <c r="J10">
        <v>7.43E-6</v>
      </c>
      <c r="K10">
        <v>1.6969999999999998E-5</v>
      </c>
      <c r="L10">
        <v>1.0370000000000001E-5</v>
      </c>
      <c r="M10">
        <v>6.7589999999999995E-5</v>
      </c>
      <c r="N10">
        <v>1.7980000000000001E-5</v>
      </c>
      <c r="O10">
        <v>1.9890000000000001E-5</v>
      </c>
      <c r="P10">
        <v>1.9778700000000001E-3</v>
      </c>
      <c r="Q10">
        <v>1.87104E-3</v>
      </c>
      <c r="R10">
        <v>5.7740999999999999E-4</v>
      </c>
      <c r="S10">
        <v>5.7070000000000005E-4</v>
      </c>
    </row>
    <row r="11" spans="1:19" x14ac:dyDescent="0.35">
      <c r="A11" t="s">
        <v>295</v>
      </c>
      <c r="B11">
        <v>1.252E-5</v>
      </c>
      <c r="C11">
        <v>3.7500000000000001E-6</v>
      </c>
      <c r="D11">
        <v>5.1789999999999997E-5</v>
      </c>
      <c r="E11">
        <v>3.3309999999999998E-5</v>
      </c>
      <c r="F11">
        <v>6.4099999999999996E-6</v>
      </c>
      <c r="G11">
        <v>3.8559999999999997E-5</v>
      </c>
      <c r="H11">
        <v>1.202E-5</v>
      </c>
      <c r="I11">
        <v>2.5239999999999999E-5</v>
      </c>
      <c r="J11">
        <v>7.7000000000000008E-6</v>
      </c>
      <c r="K11">
        <v>2.3499999999999999E-5</v>
      </c>
      <c r="L11">
        <v>2.0599999999999999E-5</v>
      </c>
      <c r="M11">
        <v>3.9100000000000002E-5</v>
      </c>
      <c r="N11">
        <v>4.0030000000000001E-5</v>
      </c>
      <c r="O11">
        <v>1.1049999999999999E-5</v>
      </c>
      <c r="P11">
        <v>1.1770699999999999E-3</v>
      </c>
      <c r="Q11">
        <v>7.9177000000000002E-4</v>
      </c>
      <c r="R11">
        <v>3.1250000000000001E-4</v>
      </c>
      <c r="S11">
        <v>3.0903000000000001E-4</v>
      </c>
    </row>
    <row r="12" spans="1:19" x14ac:dyDescent="0.35">
      <c r="A12" t="s">
        <v>296</v>
      </c>
      <c r="B12">
        <v>1.19E-6</v>
      </c>
      <c r="C12">
        <v>4.3000000000000001E-7</v>
      </c>
      <c r="D12">
        <v>2.17E-6</v>
      </c>
      <c r="E12">
        <v>1.4000000000000001E-7</v>
      </c>
      <c r="F12">
        <v>2.9999999999999997E-8</v>
      </c>
      <c r="G12">
        <v>3.9000000000000002E-7</v>
      </c>
      <c r="H12">
        <v>4.3100000000000002E-6</v>
      </c>
      <c r="I12">
        <v>4.9999999999999998E-7</v>
      </c>
      <c r="J12">
        <v>4.0999999999999999E-7</v>
      </c>
      <c r="K12">
        <v>1.6E-7</v>
      </c>
      <c r="L12">
        <v>4.9999999999999998E-8</v>
      </c>
      <c r="M12">
        <v>1.9000000000000001E-7</v>
      </c>
      <c r="N12">
        <v>3.9000000000000002E-7</v>
      </c>
      <c r="O12">
        <v>3.3000000000000002E-7</v>
      </c>
      <c r="P12">
        <v>1.5032000000000001E-4</v>
      </c>
      <c r="Q12">
        <v>2.6242000000000003E-4</v>
      </c>
      <c r="R12">
        <v>6.0600000000000003E-5</v>
      </c>
      <c r="S12">
        <v>6.0050000000000003E-5</v>
      </c>
    </row>
    <row r="13" spans="1:19" x14ac:dyDescent="0.35">
      <c r="A13" t="s">
        <v>297</v>
      </c>
      <c r="B13">
        <v>1.376E-5</v>
      </c>
      <c r="C13">
        <v>3.5999999999999998E-6</v>
      </c>
      <c r="D13">
        <v>9.2599999999999994E-6</v>
      </c>
      <c r="E13">
        <v>2.8999999999999998E-7</v>
      </c>
      <c r="F13">
        <v>1.7999999999999999E-6</v>
      </c>
      <c r="G13">
        <v>1.44E-6</v>
      </c>
      <c r="H13">
        <v>7.0999999999999998E-7</v>
      </c>
      <c r="I13">
        <v>3.1200000000000002E-6</v>
      </c>
      <c r="J13">
        <v>3.2000000000000001E-7</v>
      </c>
      <c r="K13">
        <v>5.0699999999999997E-6</v>
      </c>
      <c r="L13">
        <v>1.6500000000000001E-6</v>
      </c>
      <c r="M13">
        <v>3.7669999999999997E-5</v>
      </c>
      <c r="N13">
        <v>1.7799999999999999E-6</v>
      </c>
      <c r="O13">
        <v>1.1200000000000001E-6</v>
      </c>
      <c r="P13">
        <v>1.137E-4</v>
      </c>
      <c r="Q13">
        <v>1.3981E-4</v>
      </c>
      <c r="R13">
        <v>4.727E-5</v>
      </c>
      <c r="S13">
        <v>4.6699999999999997E-5</v>
      </c>
    </row>
    <row r="14" spans="1:19" x14ac:dyDescent="0.35">
      <c r="A14" t="s">
        <v>298</v>
      </c>
      <c r="B14">
        <v>1.5679999999999999E-5</v>
      </c>
      <c r="C14">
        <v>1.096E-5</v>
      </c>
      <c r="D14">
        <v>4.6520000000000002E-5</v>
      </c>
      <c r="E14">
        <v>6.9E-6</v>
      </c>
      <c r="F14">
        <v>1.8199999999999999E-6</v>
      </c>
      <c r="G14">
        <v>3.1900000000000003E-5</v>
      </c>
      <c r="H14">
        <v>7.0409999999999998E-5</v>
      </c>
      <c r="I14">
        <v>1.3774999999999999E-4</v>
      </c>
      <c r="J14">
        <v>7.25E-6</v>
      </c>
      <c r="K14">
        <v>1.0372E-4</v>
      </c>
      <c r="L14">
        <v>1.6901000000000001E-4</v>
      </c>
      <c r="M14">
        <v>1.0327000000000001E-4</v>
      </c>
      <c r="N14">
        <v>2.4559999999999999E-5</v>
      </c>
      <c r="O14">
        <v>2.959E-5</v>
      </c>
      <c r="P14">
        <v>1.8990599999999999E-3</v>
      </c>
      <c r="Q14">
        <v>1.27757E-3</v>
      </c>
      <c r="R14">
        <v>5.2669000000000001E-4</v>
      </c>
      <c r="S14">
        <v>5.2187999999999996E-4</v>
      </c>
    </row>
    <row r="15" spans="1:19" x14ac:dyDescent="0.35">
      <c r="A15" t="s">
        <v>299</v>
      </c>
      <c r="B15">
        <v>1.362E-5</v>
      </c>
      <c r="C15">
        <v>9.6800000000000005E-6</v>
      </c>
      <c r="D15">
        <v>2.4850000000000001E-5</v>
      </c>
      <c r="E15">
        <v>2.3099999999999999E-6</v>
      </c>
      <c r="F15">
        <v>2.65E-6</v>
      </c>
      <c r="G15">
        <v>1.1970000000000001E-5</v>
      </c>
      <c r="H15">
        <v>5.1950000000000002E-5</v>
      </c>
      <c r="I15">
        <v>1.5881000000000001E-4</v>
      </c>
      <c r="J15">
        <v>5.1699999999999996E-6</v>
      </c>
      <c r="K15">
        <v>1.0445E-4</v>
      </c>
      <c r="L15">
        <v>4.0450000000000001E-5</v>
      </c>
      <c r="M15">
        <v>3.5559999999999998E-5</v>
      </c>
      <c r="N15">
        <v>9.5149999999999995E-5</v>
      </c>
      <c r="O15">
        <v>4.3869999999999998E-5</v>
      </c>
      <c r="P15">
        <v>5.5743999999999998E-4</v>
      </c>
      <c r="Q15">
        <v>5.4056999999999998E-4</v>
      </c>
      <c r="R15">
        <v>2.3603E-4</v>
      </c>
      <c r="S15">
        <v>2.3363999999999999E-4</v>
      </c>
    </row>
    <row r="16" spans="1:19" x14ac:dyDescent="0.35">
      <c r="A16" t="s">
        <v>300</v>
      </c>
      <c r="B16">
        <v>4.6810000000000001E-5</v>
      </c>
      <c r="C16">
        <v>1.6700000000000001E-6</v>
      </c>
      <c r="D16">
        <v>3.9390000000000001E-5</v>
      </c>
      <c r="E16">
        <v>7.0999999999999998E-7</v>
      </c>
      <c r="F16">
        <v>2.5900000000000002E-6</v>
      </c>
      <c r="G16">
        <v>6.2700000000000001E-6</v>
      </c>
      <c r="H16">
        <v>5.7100000000000004E-6</v>
      </c>
      <c r="I16">
        <v>2.1690000000000001E-5</v>
      </c>
      <c r="J16">
        <v>3.6500000000000002E-6</v>
      </c>
      <c r="K16">
        <v>1.8450000000000001E-5</v>
      </c>
      <c r="L16">
        <v>7.3889999999999999E-5</v>
      </c>
      <c r="M16">
        <v>2.7520000000000001E-5</v>
      </c>
      <c r="N16">
        <v>9.55E-6</v>
      </c>
      <c r="O16">
        <v>9.0299999999999999E-6</v>
      </c>
      <c r="P16">
        <v>3.4768000000000001E-4</v>
      </c>
      <c r="Q16">
        <v>3.0414E-4</v>
      </c>
      <c r="R16">
        <v>1.2451000000000001E-4</v>
      </c>
      <c r="S16">
        <v>1.2326000000000001E-4</v>
      </c>
    </row>
    <row r="17" spans="1:19" x14ac:dyDescent="0.35">
      <c r="A17" t="s">
        <v>301</v>
      </c>
      <c r="B17">
        <v>2.1569999999999998E-5</v>
      </c>
      <c r="C17">
        <v>1.3499999999999999E-5</v>
      </c>
      <c r="D17">
        <v>1.8729999999999999E-5</v>
      </c>
      <c r="E17">
        <v>1.6300000000000001E-6</v>
      </c>
      <c r="F17">
        <v>4.3000000000000001E-7</v>
      </c>
      <c r="G17">
        <v>1.1590000000000001E-5</v>
      </c>
      <c r="H17">
        <v>2.8180000000000001E-5</v>
      </c>
      <c r="I17">
        <v>9.4599999999999992E-6</v>
      </c>
      <c r="J17">
        <v>2.1600000000000001E-6</v>
      </c>
      <c r="K17">
        <v>9.9499999999999996E-6</v>
      </c>
      <c r="L17">
        <v>1.2979999999999999E-5</v>
      </c>
      <c r="M17">
        <v>1.6990000000000002E-5</v>
      </c>
      <c r="N17">
        <v>3.1489999999999998E-5</v>
      </c>
      <c r="O17">
        <v>2.8700000000000001E-6</v>
      </c>
      <c r="P17">
        <v>3.1142000000000002E-4</v>
      </c>
      <c r="Q17">
        <v>2.8572999999999999E-4</v>
      </c>
      <c r="R17">
        <v>1.0929000000000001E-4</v>
      </c>
      <c r="S17">
        <v>1.0815999999999999E-4</v>
      </c>
    </row>
    <row r="18" spans="1:19" x14ac:dyDescent="0.35">
      <c r="A18" t="s">
        <v>302</v>
      </c>
      <c r="B18">
        <v>6.9800000000000001E-6</v>
      </c>
      <c r="C18">
        <v>2.5239999999999999E-5</v>
      </c>
      <c r="D18">
        <v>3.8949999999999998E-5</v>
      </c>
      <c r="E18">
        <v>2.4099999999999998E-6</v>
      </c>
      <c r="F18">
        <v>2.7499999999999999E-6</v>
      </c>
      <c r="G18">
        <v>1.5489999999999999E-5</v>
      </c>
      <c r="H18">
        <v>1.3900000000000001E-5</v>
      </c>
      <c r="I18">
        <v>2.4620000000000001E-5</v>
      </c>
      <c r="J18">
        <v>3.72E-6</v>
      </c>
      <c r="K18">
        <v>2.9410000000000001E-5</v>
      </c>
      <c r="L18">
        <v>1.3699999999999999E-5</v>
      </c>
      <c r="M18">
        <v>3.375E-5</v>
      </c>
      <c r="N18">
        <v>4.4830000000000003E-5</v>
      </c>
      <c r="O18">
        <v>3.1E-6</v>
      </c>
      <c r="P18">
        <v>3.3076999999999998E-4</v>
      </c>
      <c r="Q18">
        <v>3.4137000000000002E-4</v>
      </c>
      <c r="R18">
        <v>1.3112E-4</v>
      </c>
      <c r="S18">
        <v>1.2961E-4</v>
      </c>
    </row>
    <row r="19" spans="1:19" x14ac:dyDescent="0.35">
      <c r="A19" t="s">
        <v>303</v>
      </c>
      <c r="B19">
        <v>4.8300000000000003E-6</v>
      </c>
      <c r="C19">
        <v>1.4479E-4</v>
      </c>
      <c r="D19">
        <v>1.115E-5</v>
      </c>
      <c r="E19">
        <v>5.2E-7</v>
      </c>
      <c r="F19">
        <v>2.9500000000000001E-6</v>
      </c>
      <c r="G19">
        <v>1.2130000000000001E-5</v>
      </c>
      <c r="H19">
        <v>1.5480999999999999E-4</v>
      </c>
      <c r="I19">
        <v>1.5801000000000001E-4</v>
      </c>
      <c r="J19">
        <v>3.3900000000000002E-6</v>
      </c>
      <c r="K19">
        <v>1.7980000000000001E-5</v>
      </c>
      <c r="L19">
        <v>1.271E-5</v>
      </c>
      <c r="M19">
        <v>3.36E-6</v>
      </c>
      <c r="N19">
        <v>1.147E-5</v>
      </c>
      <c r="O19">
        <v>2.4200000000000001E-6</v>
      </c>
      <c r="P19">
        <v>4.3281E-4</v>
      </c>
      <c r="Q19">
        <v>4.9978999999999996E-4</v>
      </c>
      <c r="R19">
        <v>2.0446E-4</v>
      </c>
      <c r="S19">
        <v>2.0285E-4</v>
      </c>
    </row>
    <row r="20" spans="1:19" x14ac:dyDescent="0.35">
      <c r="A20" t="s">
        <v>304</v>
      </c>
      <c r="B20">
        <v>2.2500000000000001E-6</v>
      </c>
      <c r="C20">
        <v>1.1000000000000001E-7</v>
      </c>
      <c r="D20">
        <v>4.8799999999999999E-6</v>
      </c>
      <c r="E20">
        <v>1.75E-6</v>
      </c>
      <c r="F20">
        <v>1.6700000000000001E-6</v>
      </c>
      <c r="G20">
        <v>8.1300000000000001E-6</v>
      </c>
      <c r="H20">
        <v>2.3199999999999998E-6</v>
      </c>
      <c r="I20">
        <v>4.5800000000000002E-6</v>
      </c>
      <c r="J20">
        <v>4.8999999999999997E-7</v>
      </c>
      <c r="K20">
        <v>4.1799999999999998E-6</v>
      </c>
      <c r="L20">
        <v>1.35E-6</v>
      </c>
      <c r="M20">
        <v>3.9600000000000002E-6</v>
      </c>
      <c r="N20">
        <v>6.5300000000000002E-6</v>
      </c>
      <c r="O20">
        <v>1.13E-6</v>
      </c>
      <c r="P20">
        <v>1.0272000000000001E-4</v>
      </c>
      <c r="Q20">
        <v>1.4590999999999999E-4</v>
      </c>
      <c r="R20">
        <v>4.2349999999999999E-5</v>
      </c>
      <c r="S20">
        <v>4.1829999999999998E-5</v>
      </c>
    </row>
    <row r="21" spans="1:19" x14ac:dyDescent="0.35">
      <c r="A21" t="s">
        <v>11</v>
      </c>
      <c r="B21">
        <v>2.65E-6</v>
      </c>
      <c r="C21">
        <v>1.11E-6</v>
      </c>
      <c r="D21">
        <v>1.501E-5</v>
      </c>
      <c r="E21">
        <v>2.83E-6</v>
      </c>
      <c r="F21">
        <v>5.8999999999999996E-7</v>
      </c>
      <c r="G21">
        <v>6.64E-6</v>
      </c>
      <c r="H21">
        <v>8.5799999999999992E-6</v>
      </c>
      <c r="I21">
        <v>2.995E-5</v>
      </c>
      <c r="J21">
        <v>2.4200000000000001E-6</v>
      </c>
      <c r="K21">
        <v>6.8600000000000004E-6</v>
      </c>
      <c r="L21">
        <v>5.7599999999999999E-6</v>
      </c>
      <c r="M21">
        <v>7.2080000000000001E-5</v>
      </c>
      <c r="N21">
        <v>7.3000000000000004E-6</v>
      </c>
      <c r="O21">
        <v>4.7400000000000004E-6</v>
      </c>
      <c r="P21">
        <v>8.0259000000000005E-4</v>
      </c>
      <c r="Q21">
        <v>9.9267999999999991E-4</v>
      </c>
      <c r="R21">
        <v>2.7777999999999999E-4</v>
      </c>
      <c r="S21">
        <v>2.7540000000000003E-4</v>
      </c>
    </row>
    <row r="22" spans="1:19" x14ac:dyDescent="0.35">
      <c r="A22" t="s">
        <v>305</v>
      </c>
      <c r="B22">
        <v>2.6900000000000001E-6</v>
      </c>
      <c r="C22">
        <v>7.8999999999999995E-7</v>
      </c>
      <c r="D22">
        <v>1.1739999999999999E-5</v>
      </c>
      <c r="E22">
        <v>6.4999999999999996E-6</v>
      </c>
      <c r="F22">
        <v>6.6000000000000003E-7</v>
      </c>
      <c r="G22">
        <v>1.293E-5</v>
      </c>
      <c r="H22">
        <v>1.029E-5</v>
      </c>
      <c r="I22">
        <v>4.3170000000000002E-5</v>
      </c>
      <c r="J22">
        <v>2.92E-6</v>
      </c>
      <c r="K22">
        <v>4.3579999999999999E-5</v>
      </c>
      <c r="L22">
        <v>1.552E-5</v>
      </c>
      <c r="M22">
        <v>2.0157000000000001E-4</v>
      </c>
      <c r="N22">
        <v>1.4039999999999999E-5</v>
      </c>
      <c r="O22">
        <v>2.5369999999999999E-5</v>
      </c>
      <c r="P22">
        <v>1.2599600000000001E-3</v>
      </c>
      <c r="Q22">
        <v>1.0502300000000001E-3</v>
      </c>
      <c r="R22">
        <v>3.6963000000000002E-4</v>
      </c>
      <c r="S22">
        <v>3.6695E-4</v>
      </c>
    </row>
    <row r="23" spans="1:19" x14ac:dyDescent="0.35">
      <c r="A23" t="s">
        <v>306</v>
      </c>
      <c r="B23">
        <v>1.013E-5</v>
      </c>
      <c r="C23">
        <v>8.32E-6</v>
      </c>
      <c r="D23">
        <v>2.9159999999999999E-5</v>
      </c>
      <c r="E23">
        <v>3.2399999999999999E-6</v>
      </c>
      <c r="F23">
        <v>3.01E-6</v>
      </c>
      <c r="G23">
        <v>1.275E-5</v>
      </c>
      <c r="H23">
        <v>2.2629999999999998E-5</v>
      </c>
      <c r="I23">
        <v>3.3309999999999998E-5</v>
      </c>
      <c r="J23">
        <v>6.1299999999999998E-6</v>
      </c>
      <c r="K23">
        <v>8.4569999999999998E-5</v>
      </c>
      <c r="L23">
        <v>5.5569999999999998E-5</v>
      </c>
      <c r="M23">
        <v>3.4669999999999998E-5</v>
      </c>
      <c r="N23">
        <v>3.4964000000000002E-4</v>
      </c>
      <c r="O23">
        <v>3.2929999999999998E-5</v>
      </c>
      <c r="P23">
        <v>1.01246E-3</v>
      </c>
      <c r="Q23">
        <v>8.8829999999999996E-4</v>
      </c>
      <c r="R23">
        <v>3.5358999999999998E-4</v>
      </c>
      <c r="S23">
        <v>3.5017000000000002E-4</v>
      </c>
    </row>
    <row r="24" spans="1:19" x14ac:dyDescent="0.35">
      <c r="A24" t="s">
        <v>307</v>
      </c>
      <c r="B24">
        <v>3.4690000000000002E-5</v>
      </c>
      <c r="C24">
        <v>1.66E-5</v>
      </c>
      <c r="D24">
        <v>2.794E-5</v>
      </c>
      <c r="E24">
        <v>2.74E-6</v>
      </c>
      <c r="F24">
        <v>3.9500000000000003E-6</v>
      </c>
      <c r="G24">
        <v>1.967E-5</v>
      </c>
      <c r="H24">
        <v>3.5450000000000001E-5</v>
      </c>
      <c r="I24">
        <v>1.2809999999999999E-5</v>
      </c>
      <c r="J24">
        <v>4.0300000000000004E-6</v>
      </c>
      <c r="K24">
        <v>3.3359999999999999E-5</v>
      </c>
      <c r="L24">
        <v>2.1379999999999999E-5</v>
      </c>
      <c r="M24">
        <v>7.7470000000000002E-5</v>
      </c>
      <c r="N24">
        <v>1.0509999999999999E-5</v>
      </c>
      <c r="O24">
        <v>2.904E-5</v>
      </c>
      <c r="P24">
        <v>7.6995999999999998E-4</v>
      </c>
      <c r="Q24">
        <v>6.2304999999999999E-4</v>
      </c>
      <c r="R24">
        <v>2.3889000000000001E-4</v>
      </c>
      <c r="S24">
        <v>2.3666E-4</v>
      </c>
    </row>
    <row r="25" spans="1:19" x14ac:dyDescent="0.35">
      <c r="A25" t="s">
        <v>308</v>
      </c>
      <c r="B25">
        <v>8.0900000000000005E-6</v>
      </c>
      <c r="C25">
        <v>1.4589999999999999E-5</v>
      </c>
      <c r="D25">
        <v>8.49E-6</v>
      </c>
      <c r="E25">
        <v>2.65E-6</v>
      </c>
      <c r="F25">
        <v>3.1700000000000001E-6</v>
      </c>
      <c r="G25">
        <v>5.2900000000000002E-6</v>
      </c>
      <c r="H25">
        <v>4.6619999999999997E-5</v>
      </c>
      <c r="I25">
        <v>9.5899999999999997E-6</v>
      </c>
      <c r="J25">
        <v>1.2699999999999999E-6</v>
      </c>
      <c r="K25">
        <v>1.131E-5</v>
      </c>
      <c r="L25">
        <v>1.1420000000000001E-5</v>
      </c>
      <c r="M25">
        <v>1.218E-5</v>
      </c>
      <c r="N25">
        <v>1.294E-5</v>
      </c>
      <c r="O25">
        <v>6.9299999999999997E-6</v>
      </c>
      <c r="P25">
        <v>1.7589999999999999E-4</v>
      </c>
      <c r="Q25">
        <v>2.3602000000000001E-4</v>
      </c>
      <c r="R25">
        <v>8.0649999999999995E-5</v>
      </c>
      <c r="S25">
        <v>7.9690000000000004E-5</v>
      </c>
    </row>
    <row r="26" spans="1:19" x14ac:dyDescent="0.35">
      <c r="A26" t="s">
        <v>309</v>
      </c>
      <c r="B26">
        <v>1.207E-5</v>
      </c>
      <c r="C26">
        <v>5.2700000000000004E-6</v>
      </c>
      <c r="D26">
        <v>3.3569999999999999E-5</v>
      </c>
      <c r="E26">
        <v>2.2699999999999999E-6</v>
      </c>
      <c r="F26">
        <v>1.77E-6</v>
      </c>
      <c r="G26">
        <v>1.243E-5</v>
      </c>
      <c r="H26">
        <v>8.7399999999999993E-6</v>
      </c>
      <c r="I26">
        <v>5.4700000000000001E-5</v>
      </c>
      <c r="J26">
        <v>3.6500000000000002E-6</v>
      </c>
      <c r="K26">
        <v>2.493E-5</v>
      </c>
      <c r="L26">
        <v>1.7540000000000001E-5</v>
      </c>
      <c r="M26">
        <v>3.5689999999999999E-5</v>
      </c>
      <c r="N26">
        <v>3.3500000000000001E-5</v>
      </c>
      <c r="O26">
        <v>6.0599999999999996E-6</v>
      </c>
      <c r="P26">
        <v>6.9740000000000004E-4</v>
      </c>
      <c r="Q26">
        <v>5.9141E-4</v>
      </c>
      <c r="R26">
        <v>2.1586000000000001E-4</v>
      </c>
      <c r="S26">
        <v>2.1363E-4</v>
      </c>
    </row>
    <row r="27" spans="1:19" x14ac:dyDescent="0.35">
      <c r="A27" t="s">
        <v>310</v>
      </c>
      <c r="B27">
        <v>7.1600000000000001E-6</v>
      </c>
      <c r="C27">
        <v>1.7940000000000001E-5</v>
      </c>
      <c r="D27">
        <v>1.31E-6</v>
      </c>
      <c r="E27">
        <v>8.0000000000000002E-8</v>
      </c>
      <c r="F27">
        <v>7.6000000000000003E-7</v>
      </c>
      <c r="G27">
        <v>5.4000000000000002E-7</v>
      </c>
      <c r="H27">
        <v>7.6399999999999997E-6</v>
      </c>
      <c r="I27">
        <v>5.6000000000000004E-7</v>
      </c>
      <c r="J27">
        <v>5.4000000000000002E-7</v>
      </c>
      <c r="K27">
        <v>1.17E-6</v>
      </c>
      <c r="L27">
        <v>4.7E-7</v>
      </c>
      <c r="M27">
        <v>1.46E-6</v>
      </c>
      <c r="N27">
        <v>1.1000000000000001E-7</v>
      </c>
      <c r="O27">
        <v>6.0999999999999998E-7</v>
      </c>
      <c r="P27">
        <v>7.4530000000000006E-5</v>
      </c>
      <c r="Q27">
        <v>1.1369E-4</v>
      </c>
      <c r="R27">
        <v>3.5070000000000001E-5</v>
      </c>
      <c r="S27">
        <v>3.4690000000000002E-5</v>
      </c>
    </row>
    <row r="28" spans="1:19" x14ac:dyDescent="0.35">
      <c r="A28" t="s">
        <v>311</v>
      </c>
      <c r="B28">
        <v>3.4829999999999997E-5</v>
      </c>
      <c r="C28">
        <v>9.7999999999999993E-7</v>
      </c>
      <c r="D28">
        <v>1.8139999999999999E-5</v>
      </c>
      <c r="E28">
        <v>5.7999999999999995E-7</v>
      </c>
      <c r="F28">
        <v>3.5999999999999999E-7</v>
      </c>
      <c r="G28">
        <v>2.3800000000000001E-6</v>
      </c>
      <c r="H28">
        <v>2.21E-6</v>
      </c>
      <c r="I28">
        <v>1.959E-5</v>
      </c>
      <c r="J28">
        <v>1.06E-6</v>
      </c>
      <c r="K28">
        <v>6.4300000000000003E-6</v>
      </c>
      <c r="L28">
        <v>1.7119999999999999E-5</v>
      </c>
      <c r="M28">
        <v>6.1299999999999998E-6</v>
      </c>
      <c r="N28">
        <v>5.3499999999999996E-6</v>
      </c>
      <c r="O28">
        <v>7.9799999999999998E-6</v>
      </c>
      <c r="P28">
        <v>2.5147E-4</v>
      </c>
      <c r="Q28">
        <v>2.0609E-4</v>
      </c>
      <c r="R28">
        <v>8.1349999999999999E-5</v>
      </c>
      <c r="S28">
        <v>8.0580000000000004E-5</v>
      </c>
    </row>
    <row r="29" spans="1:19" x14ac:dyDescent="0.35">
      <c r="A29" t="s">
        <v>312</v>
      </c>
      <c r="B29">
        <v>5.8999999999999996E-7</v>
      </c>
      <c r="C29">
        <v>2.6740000000000001E-5</v>
      </c>
      <c r="D29">
        <v>2.3499999999999999E-6</v>
      </c>
      <c r="E29">
        <v>3.5999999999999999E-7</v>
      </c>
      <c r="F29">
        <v>2.9999999999999999E-7</v>
      </c>
      <c r="G29">
        <v>2.4600000000000002E-6</v>
      </c>
      <c r="H29">
        <v>1.2300000000000001E-6</v>
      </c>
      <c r="I29">
        <v>2.5100000000000001E-6</v>
      </c>
      <c r="J29">
        <v>1.2699999999999999E-6</v>
      </c>
      <c r="K29">
        <v>3.9099999999999998E-6</v>
      </c>
      <c r="L29">
        <v>8.6000000000000002E-7</v>
      </c>
      <c r="M29">
        <v>4.33E-6</v>
      </c>
      <c r="N29">
        <v>7.9999999999999996E-7</v>
      </c>
      <c r="O29">
        <v>1.785E-5</v>
      </c>
      <c r="P29">
        <v>2.5558999999999998E-4</v>
      </c>
      <c r="Q29">
        <v>3.7772000000000001E-4</v>
      </c>
      <c r="R29">
        <v>1.0155E-4</v>
      </c>
      <c r="S29">
        <v>1.0055E-4</v>
      </c>
    </row>
    <row r="30" spans="1:19" x14ac:dyDescent="0.35">
      <c r="A30" t="s">
        <v>313</v>
      </c>
      <c r="B30">
        <v>4.9999999999999998E-7</v>
      </c>
      <c r="C30">
        <v>3.1E-7</v>
      </c>
      <c r="D30">
        <v>2.3300000000000001E-6</v>
      </c>
      <c r="E30">
        <v>1.35E-6</v>
      </c>
      <c r="F30">
        <v>4.4999999999999998E-7</v>
      </c>
      <c r="G30">
        <v>2.6599999999999999E-6</v>
      </c>
      <c r="H30">
        <v>6.3400000000000003E-6</v>
      </c>
      <c r="I30">
        <v>1.6899999999999999E-6</v>
      </c>
      <c r="J30">
        <v>1.02E-6</v>
      </c>
      <c r="K30">
        <v>1.2500000000000001E-5</v>
      </c>
      <c r="L30">
        <v>5.4099999999999999E-6</v>
      </c>
      <c r="M30">
        <v>2.8019999999999999E-5</v>
      </c>
      <c r="N30">
        <v>1.33E-6</v>
      </c>
      <c r="O30">
        <v>2.4499999999999998E-6</v>
      </c>
      <c r="P30">
        <v>1.5182999999999999E-4</v>
      </c>
      <c r="Q30">
        <v>1.5291999999999999E-4</v>
      </c>
      <c r="R30">
        <v>5.0909999999999999E-5</v>
      </c>
      <c r="S30">
        <v>5.0349999999999997E-5</v>
      </c>
    </row>
    <row r="31" spans="1:19" x14ac:dyDescent="0.35">
      <c r="A31" t="s">
        <v>314</v>
      </c>
      <c r="B31">
        <v>1.48E-6</v>
      </c>
      <c r="C31">
        <v>1.31E-6</v>
      </c>
      <c r="D31">
        <v>2.0409999999999999E-5</v>
      </c>
      <c r="E31">
        <v>6.1500000000000004E-6</v>
      </c>
      <c r="F31">
        <v>4.9999999999999998E-7</v>
      </c>
      <c r="G31">
        <v>1.995E-5</v>
      </c>
      <c r="H31">
        <v>4.2320000000000001E-5</v>
      </c>
      <c r="I31">
        <v>8.9649999999999997E-5</v>
      </c>
      <c r="J31">
        <v>6.1099999999999999E-6</v>
      </c>
      <c r="K31">
        <v>1.6209999999999999E-5</v>
      </c>
      <c r="L31">
        <v>1.1790000000000001E-5</v>
      </c>
      <c r="M31">
        <v>5.1570000000000003E-5</v>
      </c>
      <c r="N31">
        <v>5.48E-6</v>
      </c>
      <c r="O31">
        <v>2.012E-5</v>
      </c>
      <c r="P31">
        <v>1.37196E-3</v>
      </c>
      <c r="Q31">
        <v>1.0082299999999999E-3</v>
      </c>
      <c r="R31">
        <v>3.7038000000000001E-4</v>
      </c>
      <c r="S31">
        <v>3.6699999999999998E-4</v>
      </c>
    </row>
    <row r="32" spans="1:19" x14ac:dyDescent="0.35">
      <c r="A32" t="s">
        <v>315</v>
      </c>
      <c r="B32">
        <v>4.0999999999999997E-6</v>
      </c>
      <c r="C32">
        <v>6.4960000000000001E-5</v>
      </c>
      <c r="D32">
        <v>2.6400000000000001E-6</v>
      </c>
      <c r="E32">
        <v>3.4999999999999998E-7</v>
      </c>
      <c r="F32">
        <v>1.4999999999999999E-7</v>
      </c>
      <c r="G32">
        <v>1.1400000000000001E-6</v>
      </c>
      <c r="H32">
        <v>7.4699999999999996E-6</v>
      </c>
      <c r="I32">
        <v>1.48E-6</v>
      </c>
      <c r="J32">
        <v>9.4E-7</v>
      </c>
      <c r="K32">
        <v>1.73E-6</v>
      </c>
      <c r="L32">
        <v>9.5000000000000001E-7</v>
      </c>
      <c r="M32">
        <v>2.0420000000000001E-5</v>
      </c>
      <c r="N32">
        <v>2.0200000000000001E-6</v>
      </c>
      <c r="O32">
        <v>7.6000000000000003E-7</v>
      </c>
      <c r="P32">
        <v>1.5888E-4</v>
      </c>
      <c r="Q32">
        <v>2.8617999999999997E-4</v>
      </c>
      <c r="R32">
        <v>8.0060000000000003E-5</v>
      </c>
      <c r="S32">
        <v>7.9359999999999999E-5</v>
      </c>
    </row>
    <row r="33" spans="1:19" x14ac:dyDescent="0.35">
      <c r="A33" t="s">
        <v>316</v>
      </c>
      <c r="B33">
        <v>6.7499999999999997E-6</v>
      </c>
      <c r="C33">
        <v>3.7900000000000001E-6</v>
      </c>
      <c r="D33">
        <v>5.859E-5</v>
      </c>
      <c r="E33">
        <v>2.957E-5</v>
      </c>
      <c r="F33">
        <v>2.0099999999999998E-6</v>
      </c>
      <c r="G33">
        <v>2.516E-5</v>
      </c>
      <c r="H33">
        <v>1.6710000000000001E-5</v>
      </c>
      <c r="I33">
        <v>8.9099999999999997E-5</v>
      </c>
      <c r="J33">
        <v>8.5599999999999994E-6</v>
      </c>
      <c r="K33">
        <v>4.0469999999999997E-5</v>
      </c>
      <c r="L33">
        <v>4.587E-5</v>
      </c>
      <c r="M33">
        <v>1.9180999999999999E-4</v>
      </c>
      <c r="N33">
        <v>1.9709999999999999E-5</v>
      </c>
      <c r="O33">
        <v>2.864E-5</v>
      </c>
      <c r="P33">
        <v>4.9670299999999999E-3</v>
      </c>
      <c r="Q33">
        <v>3.0915999999999999E-3</v>
      </c>
      <c r="R33">
        <v>1.1489499999999999E-3</v>
      </c>
      <c r="S33">
        <v>1.14164E-3</v>
      </c>
    </row>
    <row r="34" spans="1:19" x14ac:dyDescent="0.35">
      <c r="A34" t="s">
        <v>317</v>
      </c>
      <c r="B34">
        <v>1.7669999999999999E-5</v>
      </c>
      <c r="C34">
        <v>1.7400000000000001E-6</v>
      </c>
      <c r="D34">
        <v>1.7305000000000001E-4</v>
      </c>
      <c r="E34">
        <v>2.09E-5</v>
      </c>
      <c r="F34">
        <v>6.3600000000000001E-6</v>
      </c>
      <c r="G34">
        <v>1.4810000000000001E-5</v>
      </c>
      <c r="H34">
        <v>1.931E-5</v>
      </c>
      <c r="I34">
        <v>1.2375E-4</v>
      </c>
      <c r="J34">
        <v>9.4700000000000008E-6</v>
      </c>
      <c r="K34">
        <v>3.0300000000000001E-5</v>
      </c>
      <c r="L34">
        <v>3.9749999999999997E-5</v>
      </c>
      <c r="M34">
        <v>1.2068E-4</v>
      </c>
      <c r="N34">
        <v>2.5239999999999999E-5</v>
      </c>
      <c r="O34">
        <v>2.5469999999999998E-5</v>
      </c>
      <c r="P34">
        <v>9.7194999999999996E-4</v>
      </c>
      <c r="Q34">
        <v>8.6642999999999996E-4</v>
      </c>
      <c r="R34">
        <v>3.4163999999999999E-4</v>
      </c>
      <c r="S34">
        <v>3.3815000000000001E-4</v>
      </c>
    </row>
    <row r="35" spans="1:19" x14ac:dyDescent="0.35">
      <c r="A35" t="s">
        <v>318</v>
      </c>
      <c r="B35">
        <v>2.2209999999999999E-5</v>
      </c>
      <c r="C35">
        <v>4.9469999999999999E-5</v>
      </c>
      <c r="D35">
        <v>5.8000000000000004E-6</v>
      </c>
      <c r="E35">
        <v>1.6999999999999999E-7</v>
      </c>
      <c r="F35">
        <v>5.8999999999999996E-7</v>
      </c>
      <c r="G35">
        <v>2.9999999999999999E-7</v>
      </c>
      <c r="H35">
        <v>1.9199999999999998E-6</v>
      </c>
      <c r="I35">
        <v>3.1E-7</v>
      </c>
      <c r="J35">
        <v>7.4000000000000001E-7</v>
      </c>
      <c r="K35">
        <v>1.0699999999999999E-6</v>
      </c>
      <c r="L35">
        <v>8.5900000000000008E-6</v>
      </c>
      <c r="M35">
        <v>3.72E-6</v>
      </c>
      <c r="N35">
        <v>1.4500000000000001E-6</v>
      </c>
      <c r="O35">
        <v>5.0999999999999999E-7</v>
      </c>
      <c r="P35">
        <v>8.9359999999999998E-5</v>
      </c>
      <c r="Q35">
        <v>9.8400000000000007E-5</v>
      </c>
      <c r="R35">
        <v>4.1390000000000002E-5</v>
      </c>
      <c r="S35">
        <v>4.108E-5</v>
      </c>
    </row>
    <row r="36" spans="1:19" x14ac:dyDescent="0.35">
      <c r="A36" t="s">
        <v>319</v>
      </c>
      <c r="B36">
        <v>1.2480000000000001E-5</v>
      </c>
      <c r="C36">
        <v>1.6820000000000002E-5</v>
      </c>
      <c r="D36">
        <v>6.9820000000000006E-5</v>
      </c>
      <c r="E36">
        <v>4.7899999999999999E-6</v>
      </c>
      <c r="F36">
        <v>3.1099999999999999E-6</v>
      </c>
      <c r="G36">
        <v>2.1800000000000001E-5</v>
      </c>
      <c r="H36">
        <v>7.6169999999999997E-5</v>
      </c>
      <c r="I36">
        <v>8.9690000000000004E-5</v>
      </c>
      <c r="J36">
        <v>1.293E-5</v>
      </c>
      <c r="K36">
        <v>1.236E-4</v>
      </c>
      <c r="L36">
        <v>5.3539999999999999E-5</v>
      </c>
      <c r="M36">
        <v>8.0060000000000003E-5</v>
      </c>
      <c r="N36">
        <v>9.1780000000000006E-5</v>
      </c>
      <c r="O36">
        <v>1.774E-5</v>
      </c>
      <c r="P36">
        <v>1.3952299999999999E-3</v>
      </c>
      <c r="Q36">
        <v>1.09004E-3</v>
      </c>
      <c r="R36">
        <v>4.3546999999999998E-4</v>
      </c>
      <c r="S36">
        <v>4.3123E-4</v>
      </c>
    </row>
    <row r="37" spans="1:19" x14ac:dyDescent="0.35">
      <c r="A37" t="s">
        <v>320</v>
      </c>
      <c r="B37">
        <v>1.1219999999999999E-5</v>
      </c>
      <c r="C37">
        <v>1.5109999999999999E-4</v>
      </c>
      <c r="D37">
        <v>1.0849999999999999E-5</v>
      </c>
      <c r="E37">
        <v>9.2999999999999999E-7</v>
      </c>
      <c r="F37">
        <v>8.2999999999999999E-7</v>
      </c>
      <c r="G37">
        <v>4.5499999999999996E-6</v>
      </c>
      <c r="H37">
        <v>3.0000000000000001E-5</v>
      </c>
      <c r="I37">
        <v>5.9900000000000002E-6</v>
      </c>
      <c r="J37">
        <v>3.5999999999999998E-6</v>
      </c>
      <c r="K37">
        <v>2.2840000000000002E-5</v>
      </c>
      <c r="L37">
        <v>2.8730000000000001E-5</v>
      </c>
      <c r="M37">
        <v>1.0849999999999999E-5</v>
      </c>
      <c r="N37">
        <v>6.3099999999999997E-6</v>
      </c>
      <c r="O37">
        <v>2.7700000000000002E-6</v>
      </c>
      <c r="P37">
        <v>3.3204000000000003E-4</v>
      </c>
      <c r="Q37">
        <v>4.0491000000000002E-4</v>
      </c>
      <c r="R37">
        <v>1.4535000000000001E-4</v>
      </c>
      <c r="S37">
        <v>1.4396999999999999E-4</v>
      </c>
    </row>
    <row r="38" spans="1:19" x14ac:dyDescent="0.35">
      <c r="A38" t="s">
        <v>321</v>
      </c>
      <c r="B38">
        <v>1.0890000000000001E-5</v>
      </c>
      <c r="C38">
        <v>8.2999999999999999E-7</v>
      </c>
      <c r="D38">
        <v>1.2119999999999999E-5</v>
      </c>
      <c r="E38">
        <v>1.24E-6</v>
      </c>
      <c r="F38">
        <v>7.7700000000000001E-6</v>
      </c>
      <c r="G38">
        <v>8.6500000000000002E-6</v>
      </c>
      <c r="H38">
        <v>1.7999999999999999E-6</v>
      </c>
      <c r="I38">
        <v>2.48E-6</v>
      </c>
      <c r="J38">
        <v>2.1600000000000001E-6</v>
      </c>
      <c r="K38">
        <v>1.486E-5</v>
      </c>
      <c r="L38">
        <v>6.8700000000000003E-6</v>
      </c>
      <c r="M38">
        <v>4.2529999999999998E-4</v>
      </c>
      <c r="N38">
        <v>4.3200000000000001E-6</v>
      </c>
      <c r="O38">
        <v>5.6400000000000002E-6</v>
      </c>
      <c r="P38">
        <v>3.5942999999999999E-4</v>
      </c>
      <c r="Q38">
        <v>4.2056999999999999E-4</v>
      </c>
      <c r="R38">
        <v>1.5779999999999999E-4</v>
      </c>
      <c r="S38">
        <v>1.5640000000000001E-4</v>
      </c>
    </row>
    <row r="39" spans="1:19" x14ac:dyDescent="0.35">
      <c r="A39" t="s">
        <v>322</v>
      </c>
      <c r="B39">
        <v>9.7100000000000002E-6</v>
      </c>
      <c r="C39">
        <v>7.6990000000000007E-5</v>
      </c>
      <c r="D39">
        <v>4.1680000000000001E-5</v>
      </c>
      <c r="E39">
        <v>5.3700000000000003E-6</v>
      </c>
      <c r="F39">
        <v>5.0200000000000002E-6</v>
      </c>
      <c r="G39">
        <v>3.7440000000000001E-5</v>
      </c>
      <c r="H39">
        <v>4.0349999999999998E-5</v>
      </c>
      <c r="I39">
        <v>7.7299999999999995E-5</v>
      </c>
      <c r="J39">
        <v>1.095E-5</v>
      </c>
      <c r="K39">
        <v>8.8230000000000001E-5</v>
      </c>
      <c r="L39">
        <v>3.6359999999999997E-5</v>
      </c>
      <c r="M39">
        <v>7.9980000000000003E-5</v>
      </c>
      <c r="N39">
        <v>2.813E-5</v>
      </c>
      <c r="O39">
        <v>2.6469999999999999E-5</v>
      </c>
      <c r="P39">
        <v>1.6255900000000001E-3</v>
      </c>
      <c r="Q39">
        <v>1.28466E-3</v>
      </c>
      <c r="R39">
        <v>4.8360999999999999E-4</v>
      </c>
      <c r="S39">
        <v>4.7886000000000001E-4</v>
      </c>
    </row>
    <row r="40" spans="1:19" x14ac:dyDescent="0.35">
      <c r="A40" t="s">
        <v>323</v>
      </c>
      <c r="B40">
        <v>2.2000000000000001E-7</v>
      </c>
      <c r="C40">
        <v>9.9999999999999995E-8</v>
      </c>
      <c r="D40">
        <v>1.13E-6</v>
      </c>
      <c r="E40">
        <v>9.9000000000000005E-7</v>
      </c>
      <c r="F40">
        <v>1.9000000000000001E-7</v>
      </c>
      <c r="G40">
        <v>1.9099999999999999E-6</v>
      </c>
      <c r="H40">
        <v>1.8899999999999999E-6</v>
      </c>
      <c r="I40">
        <v>2.5500000000000001E-6</v>
      </c>
      <c r="J40">
        <v>2.4999999999999999E-7</v>
      </c>
      <c r="K40">
        <v>5.5400000000000003E-6</v>
      </c>
      <c r="L40">
        <v>1.4899999999999999E-6</v>
      </c>
      <c r="M40">
        <v>6.4899999999999997E-6</v>
      </c>
      <c r="N40">
        <v>2.52E-6</v>
      </c>
      <c r="O40">
        <v>4.1999999999999996E-6</v>
      </c>
      <c r="P40">
        <v>1.0605E-4</v>
      </c>
      <c r="Q40">
        <v>1.3454E-4</v>
      </c>
      <c r="R40">
        <v>3.8470000000000003E-5</v>
      </c>
      <c r="S40">
        <v>3.8059999999999998E-5</v>
      </c>
    </row>
    <row r="41" spans="1:19" x14ac:dyDescent="0.35">
      <c r="A41" t="s">
        <v>324</v>
      </c>
      <c r="B41">
        <v>3.0800000000000002E-6</v>
      </c>
      <c r="C41">
        <v>8.9999999999999996E-7</v>
      </c>
      <c r="D41">
        <v>1.1229999999999999E-5</v>
      </c>
      <c r="E41">
        <v>1.342E-5</v>
      </c>
      <c r="F41">
        <v>3.1200000000000002E-6</v>
      </c>
      <c r="G41">
        <v>1.523E-5</v>
      </c>
      <c r="H41">
        <v>9.8200000000000008E-6</v>
      </c>
      <c r="I41">
        <v>2.285E-5</v>
      </c>
      <c r="J41">
        <v>3.9400000000000004E-6</v>
      </c>
      <c r="K41">
        <v>2.516E-5</v>
      </c>
      <c r="L41">
        <v>2.1710000000000001E-5</v>
      </c>
      <c r="M41">
        <v>3.7750000000000003E-5</v>
      </c>
      <c r="N41">
        <v>3.506E-5</v>
      </c>
      <c r="O41">
        <v>6.4999999999999996E-6</v>
      </c>
      <c r="P41">
        <v>3.1440999999999999E-4</v>
      </c>
      <c r="Q41">
        <v>3.4487E-4</v>
      </c>
      <c r="R41">
        <v>1.2231000000000001E-4</v>
      </c>
      <c r="S41">
        <v>1.2066E-4</v>
      </c>
    </row>
    <row r="42" spans="1:19" x14ac:dyDescent="0.35">
      <c r="A42" t="s">
        <v>325</v>
      </c>
      <c r="B42">
        <v>2.1670000000000001E-5</v>
      </c>
      <c r="C42">
        <v>9.5000000000000001E-7</v>
      </c>
      <c r="D42">
        <v>2.7499999999999999E-6</v>
      </c>
      <c r="E42">
        <v>2.7000000000000001E-7</v>
      </c>
      <c r="F42">
        <v>5.7000000000000005E-7</v>
      </c>
      <c r="G42">
        <v>9.7000000000000003E-7</v>
      </c>
      <c r="H42">
        <v>4.8999999999999997E-7</v>
      </c>
      <c r="I42">
        <v>1.24E-6</v>
      </c>
      <c r="J42">
        <v>1.2699999999999999E-6</v>
      </c>
      <c r="K42">
        <v>2.7999999999999999E-6</v>
      </c>
      <c r="L42">
        <v>6.0000000000000002E-6</v>
      </c>
      <c r="M42">
        <v>4.25E-6</v>
      </c>
      <c r="N42">
        <v>1.4300000000000001E-6</v>
      </c>
      <c r="O42">
        <v>6.5300000000000002E-6</v>
      </c>
      <c r="P42">
        <v>1.0034E-4</v>
      </c>
      <c r="Q42">
        <v>8.8200000000000003E-5</v>
      </c>
      <c r="R42">
        <v>3.3880000000000001E-5</v>
      </c>
      <c r="S42">
        <v>3.3540000000000001E-5</v>
      </c>
    </row>
    <row r="43" spans="1:19" x14ac:dyDescent="0.35">
      <c r="A43" t="s">
        <v>326</v>
      </c>
      <c r="B43">
        <v>4.42E-6</v>
      </c>
      <c r="C43">
        <v>3.6600000000000001E-6</v>
      </c>
      <c r="D43">
        <v>4.0420000000000003E-5</v>
      </c>
      <c r="E43">
        <v>5.6799999999999998E-6</v>
      </c>
      <c r="F43">
        <v>2.7499999999999999E-6</v>
      </c>
      <c r="G43">
        <v>2.181E-5</v>
      </c>
      <c r="H43">
        <v>1.239E-5</v>
      </c>
      <c r="I43">
        <v>3.3569999999999999E-5</v>
      </c>
      <c r="J43">
        <v>5.3399999999999997E-6</v>
      </c>
      <c r="K43">
        <v>3.3179999999999997E-5</v>
      </c>
      <c r="L43">
        <v>2.124E-5</v>
      </c>
      <c r="M43">
        <v>4.0339999999999997E-5</v>
      </c>
      <c r="N43">
        <v>1.036E-4</v>
      </c>
      <c r="O43">
        <v>1.508E-5</v>
      </c>
      <c r="P43">
        <v>6.4864000000000002E-4</v>
      </c>
      <c r="Q43">
        <v>5.5685999999999995E-4</v>
      </c>
      <c r="R43">
        <v>2.1394E-4</v>
      </c>
      <c r="S43">
        <v>2.1167000000000001E-4</v>
      </c>
    </row>
    <row r="44" spans="1:19" x14ac:dyDescent="0.35">
      <c r="A44" t="s">
        <v>327</v>
      </c>
      <c r="B44">
        <v>2.0579999999999999E-5</v>
      </c>
      <c r="C44">
        <v>9.7090000000000002E-4</v>
      </c>
      <c r="D44">
        <v>4.744E-5</v>
      </c>
      <c r="E44">
        <v>6.7299999999999999E-6</v>
      </c>
      <c r="F44">
        <v>5.8499999999999999E-6</v>
      </c>
      <c r="G44">
        <v>1.808E-5</v>
      </c>
      <c r="H44">
        <v>2.5296999999999999E-4</v>
      </c>
      <c r="I44">
        <v>2.6819000000000002E-4</v>
      </c>
      <c r="J44">
        <v>1.8600000000000001E-5</v>
      </c>
      <c r="K44">
        <v>1.0685E-4</v>
      </c>
      <c r="L44">
        <v>1.2516E-4</v>
      </c>
      <c r="M44">
        <v>3.0896999999999999E-4</v>
      </c>
      <c r="N44">
        <v>1.0132999999999999E-4</v>
      </c>
      <c r="O44">
        <v>2.1690000000000001E-5</v>
      </c>
      <c r="P44">
        <v>3.0477199999999999E-3</v>
      </c>
      <c r="Q44">
        <v>2.3433299999999998E-3</v>
      </c>
      <c r="R44">
        <v>1.00811E-3</v>
      </c>
      <c r="S44">
        <v>9.9858999999999994E-4</v>
      </c>
    </row>
    <row r="45" spans="1:19" x14ac:dyDescent="0.35">
      <c r="A45" t="s">
        <v>328</v>
      </c>
      <c r="B45">
        <v>1.72E-6</v>
      </c>
      <c r="C45">
        <v>2.3200000000000001E-5</v>
      </c>
      <c r="D45">
        <v>6.5100000000000004E-6</v>
      </c>
      <c r="E45">
        <v>5.7000000000000005E-7</v>
      </c>
      <c r="F45">
        <v>3.3999999999999997E-7</v>
      </c>
      <c r="G45">
        <v>6.5300000000000002E-6</v>
      </c>
      <c r="H45">
        <v>6.4899999999999997E-6</v>
      </c>
      <c r="I45">
        <v>1.1749999999999999E-5</v>
      </c>
      <c r="J45">
        <v>3.5700000000000001E-6</v>
      </c>
      <c r="K45">
        <v>2.0619999999999999E-5</v>
      </c>
      <c r="L45">
        <v>3.49E-6</v>
      </c>
      <c r="M45">
        <v>2.103E-5</v>
      </c>
      <c r="N45">
        <v>1.1749999999999999E-5</v>
      </c>
      <c r="O45">
        <v>1.52E-5</v>
      </c>
      <c r="P45">
        <v>3.0079E-4</v>
      </c>
      <c r="Q45">
        <v>2.7652999999999998E-4</v>
      </c>
      <c r="R45">
        <v>9.9889999999999994E-5</v>
      </c>
      <c r="S45">
        <v>9.8850000000000004E-5</v>
      </c>
    </row>
    <row r="46" spans="1:19" x14ac:dyDescent="0.35">
      <c r="A46" t="s">
        <v>329</v>
      </c>
      <c r="B46">
        <v>1.0100000000000001E-6</v>
      </c>
      <c r="C46">
        <v>8.1999999999999998E-7</v>
      </c>
      <c r="D46">
        <v>2.2199999999999999E-6</v>
      </c>
      <c r="E46">
        <v>2.3999999999999998E-7</v>
      </c>
      <c r="F46">
        <v>5.3000000000000001E-7</v>
      </c>
      <c r="G46">
        <v>9.9999999999999995E-7</v>
      </c>
      <c r="H46">
        <v>8.0999999999999997E-7</v>
      </c>
      <c r="I46">
        <v>8.2999999999999999E-7</v>
      </c>
      <c r="J46">
        <v>5.7000000000000005E-7</v>
      </c>
      <c r="K46">
        <v>1.7600000000000001E-6</v>
      </c>
      <c r="L46">
        <v>1.84E-6</v>
      </c>
      <c r="M46">
        <v>1.9530000000000001E-5</v>
      </c>
      <c r="N46">
        <v>8.8999999999999995E-7</v>
      </c>
      <c r="O46">
        <v>1.19E-6</v>
      </c>
      <c r="P46">
        <v>4.6910000000000003E-5</v>
      </c>
      <c r="Q46">
        <v>7.0759999999999993E-5</v>
      </c>
      <c r="R46">
        <v>2.1140000000000001E-5</v>
      </c>
      <c r="S46">
        <v>2.0869999999999998E-5</v>
      </c>
    </row>
    <row r="47" spans="1:19" x14ac:dyDescent="0.35">
      <c r="A47" t="s">
        <v>330</v>
      </c>
      <c r="B47">
        <v>5.1800000000000004E-6</v>
      </c>
      <c r="C47">
        <v>1.135E-5</v>
      </c>
      <c r="D47">
        <v>1.1322E-4</v>
      </c>
      <c r="E47">
        <v>4.5700000000000003E-6</v>
      </c>
      <c r="F47">
        <v>4.5499999999999996E-6</v>
      </c>
      <c r="G47">
        <v>1.171E-5</v>
      </c>
      <c r="H47">
        <v>1.061E-5</v>
      </c>
      <c r="I47">
        <v>3.8229999999999998E-5</v>
      </c>
      <c r="J47">
        <v>4.0099999999999997E-6</v>
      </c>
      <c r="K47">
        <v>2.003E-5</v>
      </c>
      <c r="L47">
        <v>1.3509999999999999E-5</v>
      </c>
      <c r="M47">
        <v>3.8739999999999998E-5</v>
      </c>
      <c r="N47">
        <v>3.6159999999999999E-5</v>
      </c>
      <c r="O47">
        <v>6.2500000000000003E-6</v>
      </c>
      <c r="P47">
        <v>1.2249699999999999E-3</v>
      </c>
      <c r="Q47">
        <v>1.1841E-3</v>
      </c>
      <c r="R47">
        <v>3.8557000000000001E-4</v>
      </c>
      <c r="S47">
        <v>3.8233000000000001E-4</v>
      </c>
    </row>
    <row r="48" spans="1:19" x14ac:dyDescent="0.35">
      <c r="A48" t="s">
        <v>331</v>
      </c>
      <c r="B48">
        <v>1.9170000000000001E-5</v>
      </c>
      <c r="C48">
        <v>1.6500000000000001E-6</v>
      </c>
      <c r="D48">
        <v>1.8830000000000001E-5</v>
      </c>
      <c r="E48">
        <v>3.32E-6</v>
      </c>
      <c r="F48">
        <v>5.1900000000000003E-6</v>
      </c>
      <c r="G48">
        <v>8.7600000000000008E-6</v>
      </c>
      <c r="H48">
        <v>2.904E-5</v>
      </c>
      <c r="I48">
        <v>1.1229999999999999E-5</v>
      </c>
      <c r="J48">
        <v>4.7700000000000001E-6</v>
      </c>
      <c r="K48">
        <v>1.8830000000000001E-5</v>
      </c>
      <c r="L48">
        <v>1.505E-5</v>
      </c>
      <c r="M48">
        <v>6.3570000000000003E-5</v>
      </c>
      <c r="N48">
        <v>2.3206E-4</v>
      </c>
      <c r="O48">
        <v>6.81E-6</v>
      </c>
      <c r="P48">
        <v>1.0320800000000001E-3</v>
      </c>
      <c r="Q48">
        <v>8.5753999999999995E-4</v>
      </c>
      <c r="R48">
        <v>3.2016999999999999E-4</v>
      </c>
      <c r="S48">
        <v>3.1757999999999998E-4</v>
      </c>
    </row>
    <row r="49" spans="1:19" x14ac:dyDescent="0.35">
      <c r="A49" t="s">
        <v>332</v>
      </c>
      <c r="B49">
        <v>7.6000000000000003E-7</v>
      </c>
      <c r="C49">
        <v>4.0099999999999999E-5</v>
      </c>
      <c r="D49">
        <v>1.95E-6</v>
      </c>
      <c r="E49">
        <v>1.1999999999999999E-7</v>
      </c>
      <c r="F49">
        <v>1.88E-6</v>
      </c>
      <c r="G49">
        <v>1.61E-6</v>
      </c>
      <c r="H49">
        <v>6.63E-6</v>
      </c>
      <c r="I49">
        <v>1.6010000000000001E-5</v>
      </c>
      <c r="J49">
        <v>1.4500000000000001E-6</v>
      </c>
      <c r="K49">
        <v>9.8800000000000003E-6</v>
      </c>
      <c r="L49">
        <v>1.39E-6</v>
      </c>
      <c r="M49">
        <v>2.0899999999999999E-6</v>
      </c>
      <c r="N49">
        <v>6.0900000000000001E-6</v>
      </c>
      <c r="O49">
        <v>1.19E-6</v>
      </c>
      <c r="P49">
        <v>1.131E-4</v>
      </c>
      <c r="Q49">
        <v>1.8205000000000001E-4</v>
      </c>
      <c r="R49">
        <v>5.834E-5</v>
      </c>
      <c r="S49">
        <v>5.7739999999999999E-5</v>
      </c>
    </row>
    <row r="50" spans="1:19" x14ac:dyDescent="0.35">
      <c r="A50" t="s">
        <v>333</v>
      </c>
      <c r="B50">
        <v>1.738E-5</v>
      </c>
      <c r="C50">
        <v>2.3800000000000001E-6</v>
      </c>
      <c r="D50">
        <v>4.3210000000000001E-5</v>
      </c>
      <c r="E50">
        <v>3.7100000000000001E-6</v>
      </c>
      <c r="F50">
        <v>5.5500000000000002E-6</v>
      </c>
      <c r="G50">
        <v>4.7929999999999997E-5</v>
      </c>
      <c r="H50">
        <v>1.186E-5</v>
      </c>
      <c r="I50">
        <v>3.4109999999999997E-5</v>
      </c>
      <c r="J50">
        <v>6.9199999999999998E-6</v>
      </c>
      <c r="K50">
        <v>6.3629999999999999E-5</v>
      </c>
      <c r="L50">
        <v>6.868E-5</v>
      </c>
      <c r="M50">
        <v>6.4820000000000006E-5</v>
      </c>
      <c r="N50">
        <v>2.461E-5</v>
      </c>
      <c r="O50">
        <v>1.4980000000000001E-5</v>
      </c>
      <c r="P50">
        <v>5.7441999999999997E-4</v>
      </c>
      <c r="Q50">
        <v>5.5710999999999998E-4</v>
      </c>
      <c r="R50">
        <v>2.1106E-4</v>
      </c>
      <c r="S50">
        <v>2.0879000000000001E-4</v>
      </c>
    </row>
    <row r="51" spans="1:19" x14ac:dyDescent="0.35">
      <c r="A51" t="s">
        <v>334</v>
      </c>
      <c r="B51">
        <v>1.48E-6</v>
      </c>
      <c r="C51">
        <v>7.8549999999999998E-5</v>
      </c>
      <c r="D51">
        <v>4.2E-7</v>
      </c>
      <c r="E51">
        <v>8.9999999999999999E-8</v>
      </c>
      <c r="F51">
        <v>5.9999999999999995E-8</v>
      </c>
      <c r="G51">
        <v>1.9999999999999999E-7</v>
      </c>
      <c r="H51">
        <v>6.2500000000000003E-6</v>
      </c>
      <c r="I51">
        <v>3.05E-6</v>
      </c>
      <c r="J51">
        <v>3.7E-7</v>
      </c>
      <c r="K51">
        <v>1.4500000000000001E-6</v>
      </c>
      <c r="L51">
        <v>3.5999999999999999E-7</v>
      </c>
      <c r="M51">
        <v>1.0300000000000001E-6</v>
      </c>
      <c r="N51">
        <v>2.1E-7</v>
      </c>
      <c r="O51">
        <v>7.0000000000000005E-8</v>
      </c>
      <c r="P51">
        <v>5.3409999999999999E-5</v>
      </c>
      <c r="Q51">
        <v>8.3430000000000006E-5</v>
      </c>
      <c r="R51">
        <v>3.2950000000000001E-5</v>
      </c>
      <c r="S51">
        <v>3.2719999999999998E-5</v>
      </c>
    </row>
    <row r="52" spans="1:19" x14ac:dyDescent="0.35">
      <c r="A52" t="s">
        <v>165</v>
      </c>
      <c r="B52">
        <v>7.3085999999999995E-4</v>
      </c>
      <c r="C52">
        <v>4.5487000000000001E-4</v>
      </c>
      <c r="D52">
        <v>1.6177699999999999E-3</v>
      </c>
      <c r="E52">
        <v>5.5243999999999996E-4</v>
      </c>
      <c r="F52">
        <v>1.8213999999999999E-4</v>
      </c>
      <c r="G52">
        <v>5.7870999999999997E-4</v>
      </c>
      <c r="H52">
        <v>1.1374499999999999E-3</v>
      </c>
      <c r="I52">
        <v>1.25516E-3</v>
      </c>
      <c r="J52">
        <v>5.0084999999999995E-4</v>
      </c>
      <c r="K52">
        <v>2.0728000000000001E-3</v>
      </c>
      <c r="L52">
        <v>1.7113E-3</v>
      </c>
      <c r="M52">
        <v>1.9469400000000001E-3</v>
      </c>
      <c r="N52">
        <v>1.19995E-3</v>
      </c>
      <c r="O52">
        <v>5.8701999999999995E-4</v>
      </c>
      <c r="P52">
        <v>3.1650079999999997E-2</v>
      </c>
      <c r="Q52">
        <v>2.7440989999999998E-2</v>
      </c>
      <c r="R52">
        <v>9.4186700000000005E-3</v>
      </c>
      <c r="S52">
        <v>9.4036799999999993E-3</v>
      </c>
    </row>
    <row r="53" spans="1:19" x14ac:dyDescent="0.35">
      <c r="A53" t="s">
        <v>166</v>
      </c>
      <c r="B53">
        <v>3.9677000000000001E-4</v>
      </c>
      <c r="C53">
        <v>3.4861000000000001E-4</v>
      </c>
      <c r="D53">
        <v>3.4087000000000001E-4</v>
      </c>
      <c r="E53">
        <v>1.294E-4</v>
      </c>
      <c r="F53">
        <v>1.802E-5</v>
      </c>
      <c r="G53">
        <v>6.9590000000000003E-5</v>
      </c>
      <c r="H53">
        <v>1.5309000000000001E-4</v>
      </c>
      <c r="I53">
        <v>1.4545000000000001E-4</v>
      </c>
      <c r="J53">
        <v>5.897E-5</v>
      </c>
      <c r="K53">
        <v>1.6333E-4</v>
      </c>
      <c r="L53">
        <v>1.2265999999999999E-4</v>
      </c>
      <c r="M53">
        <v>1.5275999999999999E-4</v>
      </c>
      <c r="N53">
        <v>2.1432999999999999E-4</v>
      </c>
      <c r="O53">
        <v>1.1037E-4</v>
      </c>
      <c r="P53">
        <v>4.7862199999999999E-3</v>
      </c>
      <c r="Q53">
        <v>4.2341599999999998E-3</v>
      </c>
      <c r="R53">
        <v>1.1159399999999999E-3</v>
      </c>
      <c r="S53">
        <v>1.1079099999999999E-3</v>
      </c>
    </row>
    <row r="54" spans="1:19" x14ac:dyDescent="0.35">
      <c r="A54" t="s">
        <v>88</v>
      </c>
      <c r="B54">
        <v>4.6499999999999999E-5</v>
      </c>
      <c r="C54">
        <v>1.2171999999999999E-4</v>
      </c>
      <c r="D54">
        <v>4.9799999999999998E-5</v>
      </c>
      <c r="E54">
        <v>7.5100000000000001E-6</v>
      </c>
      <c r="F54">
        <v>7.7999999999999999E-6</v>
      </c>
      <c r="G54">
        <v>3.3250000000000002E-5</v>
      </c>
      <c r="H54">
        <v>5.2729999999999998E-5</v>
      </c>
      <c r="I54">
        <v>3.2650000000000001E-5</v>
      </c>
      <c r="J54">
        <v>1.242E-5</v>
      </c>
      <c r="K54">
        <v>7.8910000000000002E-5</v>
      </c>
      <c r="L54">
        <v>3.8269999999999998E-5</v>
      </c>
      <c r="M54">
        <v>9.8099999999999999E-5</v>
      </c>
      <c r="N54">
        <v>3.1430000000000002E-5</v>
      </c>
      <c r="O54">
        <v>5.2769999999999998E-5</v>
      </c>
      <c r="P54">
        <v>3.9810599999999998E-3</v>
      </c>
      <c r="Q54">
        <v>3.41494E-3</v>
      </c>
      <c r="R54">
        <v>1.05328E-3</v>
      </c>
      <c r="S54">
        <v>1.0497600000000001E-3</v>
      </c>
    </row>
    <row r="55" spans="1:19" x14ac:dyDescent="0.35">
      <c r="A55" t="s">
        <v>149</v>
      </c>
      <c r="B55">
        <v>1.52958E-3</v>
      </c>
      <c r="C55">
        <v>1.1250100000000001E-3</v>
      </c>
      <c r="D55">
        <v>8.1809000000000005E-4</v>
      </c>
      <c r="E55">
        <v>7.0127000000000004E-4</v>
      </c>
      <c r="F55">
        <v>1.3307999999999999E-4</v>
      </c>
      <c r="G55">
        <v>1.3573E-4</v>
      </c>
      <c r="H55">
        <v>6.6607999999999999E-4</v>
      </c>
      <c r="I55">
        <v>5.2526999999999999E-4</v>
      </c>
      <c r="J55">
        <v>4.9353999999999999E-4</v>
      </c>
      <c r="K55">
        <v>1.3126699999999999E-3</v>
      </c>
      <c r="L55">
        <v>1.0251800000000001E-3</v>
      </c>
      <c r="M55">
        <v>1.69936E-3</v>
      </c>
      <c r="N55">
        <v>8.7078999999999998E-4</v>
      </c>
      <c r="O55">
        <v>8.6609999999999999E-5</v>
      </c>
      <c r="P55">
        <v>7.9431799999999993E-3</v>
      </c>
      <c r="Q55">
        <v>1.283669E-2</v>
      </c>
      <c r="R55">
        <v>3.3952100000000001E-3</v>
      </c>
      <c r="S55">
        <v>3.3823299999999998E-3</v>
      </c>
    </row>
    <row r="56" spans="1:19" x14ac:dyDescent="0.35">
      <c r="A56" t="s">
        <v>167</v>
      </c>
      <c r="B56">
        <v>6.3980000000000005E-4</v>
      </c>
      <c r="C56">
        <v>1.7600999999999999E-4</v>
      </c>
      <c r="D56">
        <v>1.4714E-4</v>
      </c>
      <c r="E56">
        <v>1.6693E-4</v>
      </c>
      <c r="F56">
        <v>1.416E-5</v>
      </c>
      <c r="G56">
        <v>2.387E-5</v>
      </c>
      <c r="H56">
        <v>1.2674999999999999E-4</v>
      </c>
      <c r="I56">
        <v>9.5149999999999995E-5</v>
      </c>
      <c r="J56">
        <v>4.956E-5</v>
      </c>
      <c r="K56">
        <v>1.4401E-4</v>
      </c>
      <c r="L56">
        <v>8.4939999999999997E-5</v>
      </c>
      <c r="M56">
        <v>1.1752999999999999E-4</v>
      </c>
      <c r="N56">
        <v>6.5790000000000005E-5</v>
      </c>
      <c r="O56">
        <v>6.4700000000000001E-5</v>
      </c>
      <c r="P56">
        <v>2.1761900000000002E-3</v>
      </c>
      <c r="Q56">
        <v>3.0795100000000001E-3</v>
      </c>
      <c r="R56">
        <v>5.2632000000000004E-4</v>
      </c>
      <c r="S56">
        <v>5.2090999999999997E-4</v>
      </c>
    </row>
    <row r="57" spans="1:19" x14ac:dyDescent="0.35">
      <c r="A57" t="s">
        <v>168</v>
      </c>
      <c r="B57">
        <v>1.628E-4</v>
      </c>
      <c r="C57">
        <v>1.5578E-4</v>
      </c>
      <c r="D57">
        <v>7.0111000000000001E-4</v>
      </c>
      <c r="E57">
        <v>1.8521999999999999E-4</v>
      </c>
      <c r="F57">
        <v>4.6579999999999998E-5</v>
      </c>
      <c r="G57">
        <v>5.5002999999999996E-4</v>
      </c>
      <c r="H57">
        <v>7.4326999999999998E-4</v>
      </c>
      <c r="I57">
        <v>4.527E-4</v>
      </c>
      <c r="J57">
        <v>2.541E-4</v>
      </c>
      <c r="K57">
        <v>1.1505599999999999E-3</v>
      </c>
      <c r="L57">
        <v>1.1209200000000001E-3</v>
      </c>
      <c r="M57">
        <v>2.16614E-3</v>
      </c>
      <c r="N57">
        <v>1.0363600000000001E-3</v>
      </c>
      <c r="O57">
        <v>1.4294000000000001E-4</v>
      </c>
      <c r="P57">
        <v>2.205157E-2</v>
      </c>
      <c r="Q57">
        <v>2.7905559999999999E-2</v>
      </c>
      <c r="R57">
        <v>8.8303300000000008E-3</v>
      </c>
      <c r="S57">
        <v>8.8152100000000004E-3</v>
      </c>
    </row>
    <row r="58" spans="1:19" x14ac:dyDescent="0.35">
      <c r="A58" t="s">
        <v>169</v>
      </c>
      <c r="B58">
        <v>2.0429999999999999E-5</v>
      </c>
      <c r="C58">
        <v>6.3999999999999997E-6</v>
      </c>
      <c r="D58">
        <v>4.5550000000000003E-5</v>
      </c>
      <c r="E58">
        <v>9.0160000000000004E-5</v>
      </c>
      <c r="F58">
        <v>4.0199999999999996E-6</v>
      </c>
      <c r="G58">
        <v>4.6369999999999998E-5</v>
      </c>
      <c r="H58">
        <v>1.3128E-4</v>
      </c>
      <c r="I58">
        <v>2.0222999999999999E-4</v>
      </c>
      <c r="J58">
        <v>1.235E-5</v>
      </c>
      <c r="K58">
        <v>2.0369999999999999E-4</v>
      </c>
      <c r="L58">
        <v>2.1369E-4</v>
      </c>
      <c r="M58">
        <v>7.6957000000000002E-4</v>
      </c>
      <c r="N58">
        <v>2.7901E-4</v>
      </c>
      <c r="O58">
        <v>2.349E-5</v>
      </c>
      <c r="P58">
        <v>1.85005E-3</v>
      </c>
      <c r="Q58">
        <v>1.6271899999999999E-3</v>
      </c>
      <c r="R58">
        <v>6.1089E-4</v>
      </c>
      <c r="S58">
        <v>6.0413999999999997E-4</v>
      </c>
    </row>
    <row r="59" spans="1:19" x14ac:dyDescent="0.35">
      <c r="A59" t="s">
        <v>89</v>
      </c>
      <c r="B59">
        <v>2.056E-5</v>
      </c>
      <c r="C59">
        <v>5.6830000000000003E-5</v>
      </c>
      <c r="D59">
        <v>4.9259999999999999E-5</v>
      </c>
      <c r="E59">
        <v>1.096E-5</v>
      </c>
      <c r="F59">
        <v>9.4E-7</v>
      </c>
      <c r="G59">
        <v>5.4500000000000003E-6</v>
      </c>
      <c r="H59">
        <v>1.7669999999999999E-5</v>
      </c>
      <c r="I59">
        <v>3.5219999999999998E-5</v>
      </c>
      <c r="J59">
        <v>1.0890000000000001E-5</v>
      </c>
      <c r="K59">
        <v>2.372E-5</v>
      </c>
      <c r="L59">
        <v>2.1860000000000001E-5</v>
      </c>
      <c r="M59">
        <v>6.5930000000000001E-5</v>
      </c>
      <c r="N59">
        <v>3.807E-5</v>
      </c>
      <c r="O59">
        <v>1.537E-5</v>
      </c>
      <c r="P59">
        <v>1.57533E-3</v>
      </c>
      <c r="Q59">
        <v>7.6829999999999997E-4</v>
      </c>
      <c r="R59">
        <v>2.5691000000000001E-4</v>
      </c>
      <c r="S59">
        <v>2.5482E-4</v>
      </c>
    </row>
    <row r="60" spans="1:19" x14ac:dyDescent="0.35">
      <c r="A60" t="s">
        <v>170</v>
      </c>
      <c r="B60">
        <v>1.6165299999999999E-3</v>
      </c>
      <c r="C60">
        <v>6.6418900000000001E-3</v>
      </c>
      <c r="D60">
        <v>7.9801999999999998E-4</v>
      </c>
      <c r="E60">
        <v>5.5449999999999998E-4</v>
      </c>
      <c r="F60">
        <v>8.5829999999999996E-5</v>
      </c>
      <c r="G60">
        <v>1.9720999999999999E-4</v>
      </c>
      <c r="H60">
        <v>6.1896E-4</v>
      </c>
      <c r="I60">
        <v>4.5197999999999999E-4</v>
      </c>
      <c r="J60">
        <v>3.8015E-4</v>
      </c>
      <c r="K60">
        <v>7.9874000000000004E-4</v>
      </c>
      <c r="L60">
        <v>4.8145000000000002E-4</v>
      </c>
      <c r="M60">
        <v>1.06434E-3</v>
      </c>
      <c r="N60">
        <v>2.7699000000000002E-4</v>
      </c>
      <c r="O60">
        <v>1.6017000000000001E-4</v>
      </c>
      <c r="P60">
        <v>1.316725E-2</v>
      </c>
      <c r="Q60">
        <v>1.7470650000000001E-2</v>
      </c>
      <c r="R60">
        <v>4.6738300000000003E-3</v>
      </c>
      <c r="S60">
        <v>4.6493200000000002E-3</v>
      </c>
    </row>
    <row r="61" spans="1:19" x14ac:dyDescent="0.35">
      <c r="A61" t="s">
        <v>90</v>
      </c>
      <c r="B61">
        <v>5.7994999999999998E-4</v>
      </c>
      <c r="C61">
        <v>2.2503800000000002E-3</v>
      </c>
      <c r="D61">
        <v>1.28689E-3</v>
      </c>
      <c r="E61">
        <v>2.3969E-4</v>
      </c>
      <c r="F61">
        <v>1.1406E-4</v>
      </c>
      <c r="G61">
        <v>5.7622000000000001E-4</v>
      </c>
      <c r="H61">
        <v>1.29239E-3</v>
      </c>
      <c r="I61">
        <v>1.9970600000000002E-3</v>
      </c>
      <c r="J61">
        <v>2.0055999999999999E-4</v>
      </c>
      <c r="K61">
        <v>1.41943E-3</v>
      </c>
      <c r="L61">
        <v>1.12487E-3</v>
      </c>
      <c r="M61">
        <v>3.82921E-3</v>
      </c>
      <c r="N61">
        <v>1.7533399999999999E-3</v>
      </c>
      <c r="O61">
        <v>6.3040999999999998E-4</v>
      </c>
      <c r="P61">
        <v>4.006448E-2</v>
      </c>
      <c r="Q61">
        <v>3.4319759999999998E-2</v>
      </c>
      <c r="R61">
        <v>1.258099E-2</v>
      </c>
      <c r="S61">
        <v>1.246594E-2</v>
      </c>
    </row>
    <row r="68" spans="1:20" x14ac:dyDescent="0.35">
      <c r="S68" t="s">
        <v>335</v>
      </c>
      <c r="T68" t="s">
        <v>335</v>
      </c>
    </row>
    <row r="69" spans="1:20" x14ac:dyDescent="0.35">
      <c r="A69" t="str">
        <f>A1</f>
        <v>isocode</v>
      </c>
      <c r="B69" t="str">
        <f>B1</f>
        <v>Agriculture</v>
      </c>
      <c r="C69" t="str">
        <f t="shared" ref="C69:S69" si="0">C1</f>
        <v>Mining</v>
      </c>
      <c r="D69" t="str">
        <f t="shared" si="0"/>
        <v>Food</v>
      </c>
      <c r="E69" t="str">
        <f t="shared" si="0"/>
        <v>Textiles</v>
      </c>
      <c r="F69" t="str">
        <f t="shared" si="0"/>
        <v>Wood</v>
      </c>
      <c r="G69" t="str">
        <f t="shared" si="0"/>
        <v>Paper &amp; printing</v>
      </c>
      <c r="H69" t="str">
        <f t="shared" si="0"/>
        <v>Refined products</v>
      </c>
      <c r="I69" t="str">
        <f t="shared" si="0"/>
        <v>Chemicals</v>
      </c>
      <c r="J69" t="str">
        <f t="shared" si="0"/>
        <v>Non-metallic minerals</v>
      </c>
      <c r="K69" t="str">
        <f t="shared" si="0"/>
        <v>Metals</v>
      </c>
      <c r="L69" t="str">
        <f t="shared" si="0"/>
        <v>Machines n.e.c</v>
      </c>
      <c r="M69" t="str">
        <f t="shared" si="0"/>
        <v>Computers and electronics</v>
      </c>
      <c r="N69" t="str">
        <f t="shared" si="0"/>
        <v>Transport equipment</v>
      </c>
      <c r="O69" t="str">
        <f t="shared" si="0"/>
        <v>Furniture &amp; other</v>
      </c>
      <c r="P69" t="str">
        <f t="shared" si="0"/>
        <v>Tradable services</v>
      </c>
      <c r="Q69" t="str">
        <f t="shared" si="0"/>
        <v>Nontradable services</v>
      </c>
      <c r="R69" t="str">
        <f t="shared" si="0"/>
        <v>Consumption</v>
      </c>
      <c r="S69" t="str">
        <f t="shared" si="0"/>
        <v>Real Factor Income</v>
      </c>
      <c r="T69" t="s">
        <v>336</v>
      </c>
    </row>
    <row r="70" spans="1:20" x14ac:dyDescent="0.35">
      <c r="A70" t="str">
        <f t="shared" ref="A70:A129" si="1">A2</f>
        <v>AL</v>
      </c>
      <c r="B70">
        <f>100*(LN(B2)-LN(Results_2025_01!B2))</f>
        <v>0.95087879690272104</v>
      </c>
      <c r="C70">
        <f>100*(LN(C2)-LN(Results_2025_01!C2))</f>
        <v>6.0508744723275498</v>
      </c>
      <c r="D70">
        <f>100*(LN(D2)-LN(Results_2025_01!D2))</f>
        <v>0.48270407483155253</v>
      </c>
      <c r="E70">
        <f>100*(LN(E2)-LN(Results_2025_01!E2))</f>
        <v>-1.0152371464016596</v>
      </c>
      <c r="F70">
        <f>100*(LN(F2)-LN(Results_2025_01!F2))</f>
        <v>0.47393453638964189</v>
      </c>
      <c r="G70">
        <f>100*(LN(G2)-LN(Results_2025_01!G2))</f>
        <v>0.47846981233359287</v>
      </c>
      <c r="H70">
        <f>100*(LN(H2)-LN(Results_2025_01!H2))</f>
        <v>10.096454963451684</v>
      </c>
      <c r="I70">
        <f>100*(LN(I2)-LN(Results_2025_01!I2))</f>
        <v>0.69887232037562086</v>
      </c>
      <c r="J70">
        <f>100*(LN(J2)-LN(Results_2025_01!J2))</f>
        <v>1.4598799421152719</v>
      </c>
      <c r="K70">
        <f>100*(LN(K2)-LN(Results_2025_01!K2))</f>
        <v>1.1160035095727494</v>
      </c>
      <c r="L70">
        <f>100*(LN(L2)-LN(Results_2025_01!L2))</f>
        <v>-1.548236414837767</v>
      </c>
      <c r="M70">
        <f>100*(LN(M2)-LN(Results_2025_01!M2))</f>
        <v>1.0665270895685808</v>
      </c>
      <c r="N70">
        <f>100*(LN(N2)-LN(Results_2025_01!N2))</f>
        <v>0.33853709217783745</v>
      </c>
      <c r="O70">
        <f>100*(LN(O2)-LN(Results_2025_01!O2))</f>
        <v>1.1428695823623158</v>
      </c>
      <c r="P70">
        <f>100*(LN(P2)-LN(Results_2025_01!P2))</f>
        <v>0.25725554826037111</v>
      </c>
      <c r="Q70">
        <f>100*(LN(Q2)-LN(Results_2025_01!Q2))</f>
        <v>0.55109478749191254</v>
      </c>
      <c r="R70">
        <f>100*(LN(R2)-LN(Results_2025_01!R2))</f>
        <v>1.5038891522696218</v>
      </c>
      <c r="S70">
        <f>100*(Results_2025_01!S2/Results_2025_01!R2)*(LN(S2)-LN(Results_2025_01!S2))</f>
        <v>0.65693400818601644</v>
      </c>
      <c r="T70">
        <f t="shared" ref="T70:T128" si="2">R70-S70</f>
        <v>0.84695514408360539</v>
      </c>
    </row>
    <row r="71" spans="1:20" x14ac:dyDescent="0.35">
      <c r="A71" t="str">
        <f t="shared" si="1"/>
        <v>AK</v>
      </c>
      <c r="B71">
        <f>100*(LN(B3)-LN(Results_2025_01!B3))</f>
        <v>1.2658396871923827</v>
      </c>
      <c r="C71">
        <f>100*(LN(C3)-LN(Results_2025_01!C3))</f>
        <v>-0.20197493401123978</v>
      </c>
      <c r="D71">
        <f>100*(LN(D3)-LN(Results_2025_01!D3))</f>
        <v>0</v>
      </c>
      <c r="E71">
        <f>100*(LN(E3)-LN(Results_2025_01!E3))</f>
        <v>0</v>
      </c>
      <c r="F71">
        <f>100*(LN(F3)-LN(Results_2025_01!F3))</f>
        <v>0</v>
      </c>
      <c r="G71">
        <f>100*(LN(G3)-LN(Results_2025_01!G3))</f>
        <v>0</v>
      </c>
      <c r="H71">
        <f>100*(LN(H3)-LN(Results_2025_01!H3))</f>
        <v>-0.79051795071141129</v>
      </c>
      <c r="I71">
        <f>100*(LN(I3)-LN(Results_2025_01!I3))</f>
        <v>0</v>
      </c>
      <c r="J71">
        <f>100*(LN(J3)-LN(Results_2025_01!J3))</f>
        <v>0</v>
      </c>
      <c r="K71">
        <f>100*(LN(K3)-LN(Results_2025_01!K3))</f>
        <v>0</v>
      </c>
      <c r="L71">
        <f>100*(LN(L3)-LN(Results_2025_01!L3))</f>
        <v>0</v>
      </c>
      <c r="M71">
        <f>100*(LN(M3)-LN(Results_2025_01!M3))</f>
        <v>-5.4067221270274857</v>
      </c>
      <c r="N71">
        <f>100*(LN(N3)-LN(Results_2025_01!N3))</f>
        <v>0</v>
      </c>
      <c r="O71">
        <f>100*(LN(O3)-LN(Results_2025_01!O3))</f>
        <v>0</v>
      </c>
      <c r="P71">
        <f>100*(LN(P3)-LN(Results_2025_01!P3))</f>
        <v>3.8804812283643741E-2</v>
      </c>
      <c r="Q71">
        <f>100*(LN(Q3)-LN(Results_2025_01!Q3))</f>
        <v>3.4529194777022099E-2</v>
      </c>
      <c r="R71">
        <f>100*(LN(R3)-LN(Results_2025_01!R3))</f>
        <v>-5.7609219068233131E-2</v>
      </c>
      <c r="S71">
        <f>100*(Results_2025_01!S3/Results_2025_01!R3)*(LN(S3)-LN(Results_2025_01!S3))</f>
        <v>-0.50038740166737117</v>
      </c>
      <c r="T71">
        <f t="shared" si="2"/>
        <v>0.44277818259913804</v>
      </c>
    </row>
    <row r="72" spans="1:20" x14ac:dyDescent="0.35">
      <c r="A72" t="str">
        <f t="shared" si="1"/>
        <v>AZ</v>
      </c>
      <c r="B72">
        <f>100*(LN(B4)-LN(Results_2025_01!B4))</f>
        <v>-0.41237171838623965</v>
      </c>
      <c r="C72">
        <f>100*(LN(C4)-LN(Results_2025_01!C4))</f>
        <v>-1.6366053778643419</v>
      </c>
      <c r="D72">
        <f>100*(LN(D4)-LN(Results_2025_01!D4))</f>
        <v>0.23446669592530611</v>
      </c>
      <c r="E72">
        <f>100*(LN(E4)-LN(Results_2025_01!E4))</f>
        <v>-1.7391742711870606</v>
      </c>
      <c r="F72">
        <f>100*(LN(F4)-LN(Results_2025_01!F4))</f>
        <v>1.1049836186584727</v>
      </c>
      <c r="G72">
        <f>100*(LN(G4)-LN(Results_2025_01!G4))</f>
        <v>-1.5666116744400327</v>
      </c>
      <c r="H72">
        <f>100*(LN(H4)-LN(Results_2025_01!H4))</f>
        <v>0.4728141195947444</v>
      </c>
      <c r="I72">
        <f>100*(LN(I4)-LN(Results_2025_01!I4))</f>
        <v>-0.33670065479043387</v>
      </c>
      <c r="J72">
        <f>100*(LN(J4)-LN(Results_2025_01!J4))</f>
        <v>0.66889881507972149</v>
      </c>
      <c r="K72">
        <f>100*(LN(K4)-LN(Results_2025_01!K4))</f>
        <v>0.29197101033346939</v>
      </c>
      <c r="L72">
        <f>100*(LN(L4)-LN(Results_2025_01!L4))</f>
        <v>-3.12150193479237</v>
      </c>
      <c r="M72">
        <f>100*(LN(M4)-LN(Results_2025_01!M4))</f>
        <v>-0.39907717584082292</v>
      </c>
      <c r="N72">
        <f>100*(LN(N4)-LN(Results_2025_01!N4))</f>
        <v>-0.16764463272522789</v>
      </c>
      <c r="O72">
        <f>100*(LN(O4)-LN(Results_2025_01!O4))</f>
        <v>0.2148228538290553</v>
      </c>
      <c r="P72">
        <f>100*(LN(P4)-LN(Results_2025_01!P4))</f>
        <v>8.3314458415273407E-2</v>
      </c>
      <c r="Q72">
        <f>100*(LN(Q4)-LN(Results_2025_01!Q4))</f>
        <v>0.28138164134405841</v>
      </c>
      <c r="R72">
        <f>100*(LN(R4)-LN(Results_2025_01!R4))</f>
        <v>0.75876868484030524</v>
      </c>
      <c r="S72">
        <f>100*(Results_2025_01!S4/Results_2025_01!R4)*(LN(S4)-LN(Results_2025_01!S4))</f>
        <v>8.754266887482258E-3</v>
      </c>
      <c r="T72">
        <f t="shared" si="2"/>
        <v>0.75001441795282298</v>
      </c>
    </row>
    <row r="73" spans="1:20" x14ac:dyDescent="0.35">
      <c r="A73" t="str">
        <f t="shared" si="1"/>
        <v>AR</v>
      </c>
      <c r="B73">
        <f>100*(LN(B5)-LN(Results_2025_01!B5))</f>
        <v>0.56179923042236624</v>
      </c>
      <c r="C73">
        <f>100*(LN(C5)-LN(Results_2025_01!C5))</f>
        <v>0.10695188185270155</v>
      </c>
      <c r="D73">
        <f>100*(LN(D5)-LN(Results_2025_01!D5))</f>
        <v>-0.26378279605498989</v>
      </c>
      <c r="E73">
        <f>100*(LN(E5)-LN(Results_2025_01!E5))</f>
        <v>0</v>
      </c>
      <c r="F73">
        <f>100*(LN(F5)-LN(Results_2025_01!F5))</f>
        <v>0.26075634070803488</v>
      </c>
      <c r="G73">
        <f>100*(LN(G5)-LN(Results_2025_01!G5))</f>
        <v>0.31031832505146184</v>
      </c>
      <c r="H73">
        <f>100*(LN(H5)-LN(Results_2025_01!H5))</f>
        <v>0.11634672632983012</v>
      </c>
      <c r="I73">
        <f>100*(LN(I5)-LN(Results_2025_01!I5))</f>
        <v>0</v>
      </c>
      <c r="J73">
        <f>100*(LN(J5)-LN(Results_2025_01!J5))</f>
        <v>1.1560822401076365</v>
      </c>
      <c r="K73">
        <f>100*(LN(K5)-LN(Results_2025_01!K5))</f>
        <v>0.6856050362204158</v>
      </c>
      <c r="L73">
        <f>100*(LN(L5)-LN(Results_2025_01!L5))</f>
        <v>-1.1220314067493575</v>
      </c>
      <c r="M73">
        <f>100*(LN(M5)-LN(Results_2025_01!M5))</f>
        <v>0.13821702269520841</v>
      </c>
      <c r="N73">
        <f>100*(LN(N5)-LN(Results_2025_01!N5))</f>
        <v>2.2093166316706103</v>
      </c>
      <c r="O73">
        <f>100*(LN(O5)-LN(Results_2025_01!O5))</f>
        <v>0.5277057100842697</v>
      </c>
      <c r="P73">
        <f>100*(LN(P5)-LN(Results_2025_01!P5))</f>
        <v>0.16772006958767349</v>
      </c>
      <c r="Q73">
        <f>100*(LN(Q5)-LN(Results_2025_01!Q5))</f>
        <v>0.36347724419325544</v>
      </c>
      <c r="R73">
        <f>100*(LN(R5)-LN(Results_2025_01!R5))</f>
        <v>1.1328291298994486</v>
      </c>
      <c r="S73">
        <f>100*(Results_2025_01!S5/Results_2025_01!R5)*(LN(S5)-LN(Results_2025_01!S5))</f>
        <v>0.22063466298366771</v>
      </c>
      <c r="T73">
        <f t="shared" si="2"/>
        <v>0.91219446691578088</v>
      </c>
    </row>
    <row r="74" spans="1:20" x14ac:dyDescent="0.35">
      <c r="A74" t="str">
        <f t="shared" si="1"/>
        <v>CA</v>
      </c>
      <c r="B74">
        <f>100*(LN(B6)-LN(Results_2025_01!B6))</f>
        <v>1.6486170700849456</v>
      </c>
      <c r="C74">
        <f>100*(LN(C6)-LN(Results_2025_01!C6))</f>
        <v>2.5552178407814097</v>
      </c>
      <c r="D74">
        <f>100*(LN(D6)-LN(Results_2025_01!D6))</f>
        <v>1.384847565756786</v>
      </c>
      <c r="E74">
        <f>100*(LN(E6)-LN(Results_2025_01!E6))</f>
        <v>-0.45018438783959169</v>
      </c>
      <c r="F74">
        <f>100*(LN(F6)-LN(Results_2025_01!F6))</f>
        <v>0</v>
      </c>
      <c r="G74">
        <f>100*(LN(G6)-LN(Results_2025_01!G6))</f>
        <v>0.46271661131456199</v>
      </c>
      <c r="H74">
        <f>100*(LN(H6)-LN(Results_2025_01!H6))</f>
        <v>11.376792256902313</v>
      </c>
      <c r="I74">
        <f>100*(LN(I6)-LN(Results_2025_01!I6))</f>
        <v>1.7747710718335696</v>
      </c>
      <c r="J74">
        <f>100*(LN(J6)-LN(Results_2025_01!J6))</f>
        <v>2.3051868195102188</v>
      </c>
      <c r="K74">
        <f>100*(LN(K6)-LN(Results_2025_01!K6))</f>
        <v>2.2880591406144291</v>
      </c>
      <c r="L74">
        <f>100*(LN(L6)-LN(Results_2025_01!L6))</f>
        <v>1.0807375535495822</v>
      </c>
      <c r="M74">
        <f>100*(LN(M6)-LN(Results_2025_01!M6))</f>
        <v>-0.32073459706776219</v>
      </c>
      <c r="N74">
        <f>100*(LN(N6)-LN(Results_2025_01!N6))</f>
        <v>0.9464219545634478</v>
      </c>
      <c r="O74">
        <f>100*(LN(O6)-LN(Results_2025_01!O6))</f>
        <v>1.1932591782084501</v>
      </c>
      <c r="P74">
        <f>100*(LN(P6)-LN(Results_2025_01!P6))</f>
        <v>0.12296093715153944</v>
      </c>
      <c r="Q74">
        <f>100*(LN(Q6)-LN(Results_2025_01!Q6))</f>
        <v>0.53617652357589307</v>
      </c>
      <c r="R74">
        <f>100*(LN(R6)-LN(Results_2025_01!R6))</f>
        <v>1.1978314697918435</v>
      </c>
      <c r="S74">
        <f>100*(Results_2025_01!S6/Results_2025_01!R6)*(LN(S6)-LN(Results_2025_01!S6))</f>
        <v>0.55208487200403755</v>
      </c>
      <c r="T74">
        <f t="shared" si="2"/>
        <v>0.64574659778780596</v>
      </c>
    </row>
    <row r="75" spans="1:20" x14ac:dyDescent="0.35">
      <c r="A75" t="str">
        <f t="shared" si="1"/>
        <v>CO</v>
      </c>
      <c r="B75">
        <f>100*(LN(B7)-LN(Results_2025_01!B7))</f>
        <v>0.35482000560982385</v>
      </c>
      <c r="C75">
        <f>100*(LN(C7)-LN(Results_2025_01!C7))</f>
        <v>-0.85816390330446524</v>
      </c>
      <c r="D75">
        <f>100*(LN(D7)-LN(Results_2025_01!D7))</f>
        <v>-0.29517204648445983</v>
      </c>
      <c r="E75">
        <f>100*(LN(E7)-LN(Results_2025_01!E7))</f>
        <v>-0.76045993852194016</v>
      </c>
      <c r="F75">
        <f>100*(LN(F7)-LN(Results_2025_01!F7))</f>
        <v>1.4598799421152719</v>
      </c>
      <c r="G75">
        <f>100*(LN(G7)-LN(Results_2025_01!G7))</f>
        <v>-1.0810916104215806</v>
      </c>
      <c r="H75">
        <f>100*(LN(H7)-LN(Results_2025_01!H7))</f>
        <v>-0.82791720690202908</v>
      </c>
      <c r="I75">
        <f>100*(LN(I7)-LN(Results_2025_01!I7))</f>
        <v>0</v>
      </c>
      <c r="J75">
        <f>100*(LN(J7)-LN(Results_2025_01!J7))</f>
        <v>0.52083451071371911</v>
      </c>
      <c r="K75">
        <f>100*(LN(K7)-LN(Results_2025_01!K7))</f>
        <v>0.58181982309868374</v>
      </c>
      <c r="L75">
        <f>100*(LN(L7)-LN(Results_2025_01!L7))</f>
        <v>-1.1428695823621382</v>
      </c>
      <c r="M75">
        <f>100*(LN(M7)-LN(Results_2025_01!M7))</f>
        <v>-0.27707621018535633</v>
      </c>
      <c r="N75">
        <f>100*(LN(N7)-LN(Results_2025_01!N7))</f>
        <v>0.31948908965180323</v>
      </c>
      <c r="O75">
        <f>100*(LN(O7)-LN(Results_2025_01!O7))</f>
        <v>0.67453881395316273</v>
      </c>
      <c r="P75">
        <f>100*(LN(P7)-LN(Results_2025_01!P7))</f>
        <v>5.1712504857448494E-2</v>
      </c>
      <c r="Q75">
        <f>100*(LN(Q7)-LN(Results_2025_01!Q7))</f>
        <v>0.248306112351937</v>
      </c>
      <c r="R75">
        <f>100*(LN(R7)-LN(Results_2025_01!R7))</f>
        <v>0.72544610004481314</v>
      </c>
      <c r="S75">
        <f>100*(Results_2025_01!S7/Results_2025_01!R7)*(LN(S7)-LN(Results_2025_01!S7))</f>
        <v>5.0490151806228081E-2</v>
      </c>
      <c r="T75">
        <f t="shared" si="2"/>
        <v>0.67495594823858507</v>
      </c>
    </row>
    <row r="76" spans="1:20" x14ac:dyDescent="0.35">
      <c r="A76" t="str">
        <f t="shared" si="1"/>
        <v>CT</v>
      </c>
      <c r="B76">
        <f>100*(LN(B8)-LN(Results_2025_01!B8))</f>
        <v>1.4388737452099676</v>
      </c>
      <c r="C76">
        <f>100*(LN(C8)-LN(Results_2025_01!C8))</f>
        <v>0</v>
      </c>
      <c r="D76">
        <f>100*(LN(D8)-LN(Results_2025_01!D8))</f>
        <v>0.14981276210210837</v>
      </c>
      <c r="E76">
        <f>100*(LN(E8)-LN(Results_2025_01!E8))</f>
        <v>0</v>
      </c>
      <c r="F76">
        <f>100*(LN(F8)-LN(Results_2025_01!F8))</f>
        <v>0</v>
      </c>
      <c r="G76">
        <f>100*(LN(G8)-LN(Results_2025_01!G8))</f>
        <v>0.54995555660397599</v>
      </c>
      <c r="H76">
        <f>100*(LN(H8)-LN(Results_2025_01!H8))</f>
        <v>1.9715863164416092</v>
      </c>
      <c r="I76">
        <f>100*(LN(I8)-LN(Results_2025_01!I8))</f>
        <v>9.3970249671393447E-2</v>
      </c>
      <c r="J76">
        <f>100*(LN(J8)-LN(Results_2025_01!J8))</f>
        <v>0.77220460939102509</v>
      </c>
      <c r="K76">
        <f>100*(LN(K8)-LN(Results_2025_01!K8))</f>
        <v>0.53792491197359737</v>
      </c>
      <c r="L76">
        <f>100*(LN(L8)-LN(Results_2025_01!L8))</f>
        <v>-3.3217763462484839</v>
      </c>
      <c r="M76">
        <f>100*(LN(M8)-LN(Results_2025_01!M8))</f>
        <v>-0.77135368677812011</v>
      </c>
      <c r="N76">
        <f>100*(LN(N8)-LN(Results_2025_01!N8))</f>
        <v>-0.17766502135234674</v>
      </c>
      <c r="O76">
        <f>100*(LN(O8)-LN(Results_2025_01!O8))</f>
        <v>0.76336248550710195</v>
      </c>
      <c r="P76">
        <f>100*(LN(P8)-LN(Results_2025_01!P8))</f>
        <v>-5.7477871036049066E-3</v>
      </c>
      <c r="Q76">
        <f>100*(LN(Q8)-LN(Results_2025_01!Q8))</f>
        <v>0.18616201467001048</v>
      </c>
      <c r="R76">
        <f>100*(LN(R8)-LN(Results_2025_01!R8))</f>
        <v>0.54356016621053271</v>
      </c>
      <c r="S76">
        <f>100*(Results_2025_01!S8/Results_2025_01!R8)*(LN(S8)-LN(Results_2025_01!S8))</f>
        <v>-4.9550332648625088E-3</v>
      </c>
      <c r="T76">
        <f t="shared" si="2"/>
        <v>0.54851519947539518</v>
      </c>
    </row>
    <row r="77" spans="1:20" x14ac:dyDescent="0.35">
      <c r="A77" t="str">
        <f t="shared" si="1"/>
        <v>DE</v>
      </c>
      <c r="B77">
        <f>100*(LN(B9)-LN(Results_2025_01!B9))</f>
        <v>-5.7629112836636409</v>
      </c>
      <c r="C77">
        <f>100*(LN(C9)-LN(Results_2025_01!C9))</f>
        <v>0</v>
      </c>
      <c r="D77">
        <f>100*(LN(D9)-LN(Results_2025_01!D9))</f>
        <v>-2.9413885206293955</v>
      </c>
      <c r="E77">
        <f>100*(LN(E9)-LN(Results_2025_01!E9))</f>
        <v>2.1978906718775448</v>
      </c>
      <c r="F77">
        <f>100*(LN(F9)-LN(Results_2025_01!F9))</f>
        <v>0</v>
      </c>
      <c r="G77">
        <f>100*(LN(G9)-LN(Results_2025_01!G9))</f>
        <v>-0.56980211146377968</v>
      </c>
      <c r="H77">
        <f>100*(LN(H9)-LN(Results_2025_01!H9))</f>
        <v>-2.4938948347253742</v>
      </c>
      <c r="I77">
        <f>100*(LN(I9)-LN(Results_2025_01!I9))</f>
        <v>0.66115943323126203</v>
      </c>
      <c r="J77">
        <f>100*(LN(J9)-LN(Results_2025_01!J9))</f>
        <v>0</v>
      </c>
      <c r="K77">
        <f>100*(LN(K9)-LN(Results_2025_01!K9))</f>
        <v>-0.5763704716750695</v>
      </c>
      <c r="L77">
        <f>100*(LN(L9)-LN(Results_2025_01!L9))</f>
        <v>5.2185753170569171</v>
      </c>
      <c r="M77">
        <f>100*(LN(M9)-LN(Results_2025_01!M9))</f>
        <v>-0.64585800394123538</v>
      </c>
      <c r="N77">
        <f>100*(LN(N9)-LN(Results_2025_01!N9))</f>
        <v>1.8349138668195764</v>
      </c>
      <c r="O77">
        <f>100*(LN(O9)-LN(Results_2025_01!O9))</f>
        <v>0.74349784875167302</v>
      </c>
      <c r="P77">
        <f>100*(LN(P9)-LN(Results_2025_01!P9))</f>
        <v>-5.399422263252518E-3</v>
      </c>
      <c r="Q77">
        <f>100*(LN(Q9)-LN(Results_2025_01!Q9))</f>
        <v>0.10327706975576945</v>
      </c>
      <c r="R77">
        <f>100*(LN(R9)-LN(Results_2025_01!R9))</f>
        <v>0.44953516781145453</v>
      </c>
      <c r="S77">
        <f>100*(Results_2025_01!S9/Results_2025_01!R9)*(LN(S9)-LN(Results_2025_01!S9))</f>
        <v>-0.10733079521401313</v>
      </c>
      <c r="T77">
        <f t="shared" si="2"/>
        <v>0.55686596302546765</v>
      </c>
    </row>
    <row r="78" spans="1:20" x14ac:dyDescent="0.35">
      <c r="A78" t="str">
        <f t="shared" si="1"/>
        <v>FL</v>
      </c>
      <c r="B78">
        <f>100*(LN(B10)-LN(Results_2025_01!B10))</f>
        <v>-1.4901474312797092</v>
      </c>
      <c r="C78">
        <f>100*(LN(C10)-LN(Results_2025_01!C10))</f>
        <v>0.40458585195430885</v>
      </c>
      <c r="D78">
        <f>100*(LN(D10)-LN(Results_2025_01!D10))</f>
        <v>-1.5635222374454472</v>
      </c>
      <c r="E78">
        <f>100*(LN(E10)-LN(Results_2025_01!E10))</f>
        <v>-0.27586224390798719</v>
      </c>
      <c r="F78">
        <f>100*(LN(F10)-LN(Results_2025_01!F10))</f>
        <v>-0.39761483796389996</v>
      </c>
      <c r="G78">
        <f>100*(LN(G10)-LN(Results_2025_01!G10))</f>
        <v>0.53050522296942404</v>
      </c>
      <c r="H78">
        <f>100*(LN(H10)-LN(Results_2025_01!H10))</f>
        <v>2.7566829832654349</v>
      </c>
      <c r="I78">
        <f>100*(LN(I10)-LN(Results_2025_01!I10))</f>
        <v>2.1840431332554644</v>
      </c>
      <c r="J78">
        <f>100*(LN(J10)-LN(Results_2025_01!J10))</f>
        <v>1.3550342831107898</v>
      </c>
      <c r="K78">
        <f>100*(LN(K10)-LN(Results_2025_01!K10))</f>
        <v>0.8878424701332932</v>
      </c>
      <c r="L78">
        <f>100*(LN(L10)-LN(Results_2025_01!L10))</f>
        <v>4.8404510481660168</v>
      </c>
      <c r="M78">
        <f>100*(LN(M10)-LN(Results_2025_01!M10))</f>
        <v>5.9197870605487424E-2</v>
      </c>
      <c r="N78">
        <f>100*(LN(N10)-LN(Results_2025_01!N10))</f>
        <v>4.4350645224065843</v>
      </c>
      <c r="O78">
        <f>100*(LN(O10)-LN(Results_2025_01!O10))</f>
        <v>0.5545766671314567</v>
      </c>
      <c r="P78">
        <f>100*(LN(P10)-LN(Results_2025_01!P10))</f>
        <v>-5.2567998420371964E-2</v>
      </c>
      <c r="Q78">
        <f>100*(LN(Q10)-LN(Results_2025_01!Q10))</f>
        <v>0.28634681422454733</v>
      </c>
      <c r="R78">
        <f>100*(LN(R10)-LN(Results_2025_01!R10))</f>
        <v>1.0585609928264184</v>
      </c>
      <c r="S78">
        <f>100*(Results_2025_01!S10/Results_2025_01!R10)*(LN(S10)-LN(Results_2025_01!S10))</f>
        <v>0.1469171071513109</v>
      </c>
      <c r="T78">
        <f t="shared" si="2"/>
        <v>0.91164388567510746</v>
      </c>
    </row>
    <row r="79" spans="1:20" x14ac:dyDescent="0.35">
      <c r="A79" t="str">
        <f t="shared" si="1"/>
        <v>GA</v>
      </c>
      <c r="B79">
        <f>100*(LN(B11)-LN(Results_2025_01!B11))</f>
        <v>1.0437670030901458</v>
      </c>
      <c r="C79">
        <f>100*(LN(C11)-LN(Results_2025_01!C11))</f>
        <v>1.6129381929884445</v>
      </c>
      <c r="D79">
        <f>100*(LN(D11)-LN(Results_2025_01!D11))</f>
        <v>1.1066999664420152</v>
      </c>
      <c r="E79">
        <f>100*(LN(E11)-LN(Results_2025_01!E11))</f>
        <v>-1.3419017522167564</v>
      </c>
      <c r="F79">
        <f>100*(LN(F11)-LN(Results_2025_01!F11))</f>
        <v>1.7309637535092293</v>
      </c>
      <c r="G79">
        <f>100*(LN(G11)-LN(Results_2025_01!G11))</f>
        <v>7.7831110427872829E-2</v>
      </c>
      <c r="H79">
        <f>100*(LN(H11)-LN(Results_2025_01!H11))</f>
        <v>3.7292456962212839</v>
      </c>
      <c r="I79">
        <f>100*(LN(I11)-LN(Results_2025_01!I11))</f>
        <v>-0.27695368840188195</v>
      </c>
      <c r="J79">
        <f>100*(LN(J11)-LN(Results_2025_01!J11))</f>
        <v>1.0443959161083427</v>
      </c>
      <c r="K79">
        <f>100*(LN(K11)-LN(Results_2025_01!K11))</f>
        <v>1.2417200863767519</v>
      </c>
      <c r="L79">
        <f>100*(LN(L11)-LN(Results_2025_01!L11))</f>
        <v>-0.62908506521530683</v>
      </c>
      <c r="M79">
        <f>100*(LN(M11)-LN(Results_2025_01!M11))</f>
        <v>-1.0178204915755273</v>
      </c>
      <c r="N79">
        <f>100*(LN(N11)-LN(Results_2025_01!N11))</f>
        <v>-2.4978144253751111E-2</v>
      </c>
      <c r="O79">
        <f>100*(LN(O11)-LN(Results_2025_01!O11))</f>
        <v>-0.27112533553754758</v>
      </c>
      <c r="P79">
        <f>100*(LN(P11)-LN(Results_2025_01!P11))</f>
        <v>-2.1236923444245548E-2</v>
      </c>
      <c r="Q79">
        <f>100*(LN(Q11)-LN(Results_2025_01!Q11))</f>
        <v>0.33398727990956445</v>
      </c>
      <c r="R79">
        <f>100*(LN(R11)-LN(Results_2025_01!R11))</f>
        <v>0.9387929030726383</v>
      </c>
      <c r="S79">
        <f>100*(Results_2025_01!S11/Results_2025_01!R11)*(LN(S11)-LN(Results_2025_01!S11))</f>
        <v>7.1038720802851035E-2</v>
      </c>
      <c r="T79">
        <f t="shared" si="2"/>
        <v>0.86775418226978729</v>
      </c>
    </row>
    <row r="80" spans="1:20" x14ac:dyDescent="0.35">
      <c r="A80" t="str">
        <f t="shared" si="1"/>
        <v>HI</v>
      </c>
      <c r="B80">
        <f>100*(LN(B12)-LN(Results_2025_01!B12))</f>
        <v>0.84388686458645168</v>
      </c>
      <c r="C80">
        <f>100*(LN(C12)-LN(Results_2025_01!C12))</f>
        <v>9.7638469563914754</v>
      </c>
      <c r="D80">
        <f>100*(LN(D12)-LN(Results_2025_01!D12))</f>
        <v>1.3921338518606774</v>
      </c>
      <c r="E80">
        <f>100*(LN(E12)-LN(Results_2025_01!E12))</f>
        <v>0</v>
      </c>
      <c r="F80">
        <f>100*(LN(F12)-LN(Results_2025_01!F12))</f>
        <v>0</v>
      </c>
      <c r="G80">
        <f>100*(LN(G12)-LN(Results_2025_01!G12))</f>
        <v>0</v>
      </c>
      <c r="H80">
        <f>100*(LN(H12)-LN(Results_2025_01!H12))</f>
        <v>11.54655375160214</v>
      </c>
      <c r="I80">
        <f>100*(LN(I12)-LN(Results_2025_01!I12))</f>
        <v>2.0202707317519497</v>
      </c>
      <c r="J80">
        <f>100*(LN(J12)-LN(Results_2025_01!J12))</f>
        <v>2.4692612590371255</v>
      </c>
      <c r="K80">
        <f>100*(LN(K12)-LN(Results_2025_01!K12))</f>
        <v>0</v>
      </c>
      <c r="L80">
        <f>100*(LN(L12)-LN(Results_2025_01!L12))</f>
        <v>0</v>
      </c>
      <c r="M80">
        <f>100*(LN(M12)-LN(Results_2025_01!M12))</f>
        <v>0</v>
      </c>
      <c r="N80">
        <f>100*(LN(N12)-LN(Results_2025_01!N12))</f>
        <v>8.0042707673536384</v>
      </c>
      <c r="O80">
        <f>100*(LN(O12)-LN(Results_2025_01!O12))</f>
        <v>3.0771658666752799</v>
      </c>
      <c r="P80">
        <f>100*(LN(P12)-LN(Results_2025_01!P12))</f>
        <v>0.29981034483057556</v>
      </c>
      <c r="Q80">
        <f>100*(LN(Q12)-LN(Results_2025_01!Q12))</f>
        <v>0.66526722133897209</v>
      </c>
      <c r="R80">
        <f>100*(LN(R12)-LN(Results_2025_01!R12))</f>
        <v>1.6639319003964204</v>
      </c>
      <c r="S80">
        <f>100*(Results_2025_01!S12/Results_2025_01!R12)*(LN(S12)-LN(Results_2025_01!S12))</f>
        <v>0.95182240610166979</v>
      </c>
      <c r="T80">
        <f t="shared" si="2"/>
        <v>0.71210949429475057</v>
      </c>
    </row>
    <row r="81" spans="1:20" x14ac:dyDescent="0.35">
      <c r="A81" t="str">
        <f t="shared" si="1"/>
        <v>ID</v>
      </c>
      <c r="B81">
        <f>100*(LN(B13)-LN(Results_2025_01!B13))</f>
        <v>0.21826127253170569</v>
      </c>
      <c r="C81">
        <f>100*(LN(C13)-LN(Results_2025_01!C13))</f>
        <v>-1.652930195121094</v>
      </c>
      <c r="D81">
        <f>100*(LN(D13)-LN(Results_2025_01!D13))</f>
        <v>-0.75309662011644463</v>
      </c>
      <c r="E81">
        <f>100*(LN(E13)-LN(Results_2025_01!E13))</f>
        <v>3.5091319811270338</v>
      </c>
      <c r="F81">
        <f>100*(LN(F13)-LN(Results_2025_01!F13))</f>
        <v>-2.1978906718775448</v>
      </c>
      <c r="G81">
        <f>100*(LN(G13)-LN(Results_2025_01!G13))</f>
        <v>0</v>
      </c>
      <c r="H81">
        <f>100*(LN(H13)-LN(Results_2025_01!H13))</f>
        <v>-2.7779564107076382</v>
      </c>
      <c r="I81">
        <f>100*(LN(I13)-LN(Results_2025_01!I13))</f>
        <v>-2.843793532053418</v>
      </c>
      <c r="J81">
        <f>100*(LN(J13)-LN(Results_2025_01!J13))</f>
        <v>0</v>
      </c>
      <c r="K81">
        <f>100*(LN(K13)-LN(Results_2025_01!K13))</f>
        <v>-1.3712261863981112</v>
      </c>
      <c r="L81">
        <f>100*(LN(L13)-LN(Results_2025_01!L13))</f>
        <v>-1.2048338516173374</v>
      </c>
      <c r="M81">
        <f>100*(LN(M13)-LN(Results_2025_01!M13))</f>
        <v>-0.10612895663157929</v>
      </c>
      <c r="N81">
        <f>100*(LN(N13)-LN(Results_2025_01!N13))</f>
        <v>2.8491955794306634</v>
      </c>
      <c r="O81">
        <f>100*(LN(O13)-LN(Results_2025_01!O13))</f>
        <v>0.89686699827602467</v>
      </c>
      <c r="P81">
        <f>100*(LN(P13)-LN(Results_2025_01!P13))</f>
        <v>0.16724619892425352</v>
      </c>
      <c r="Q81">
        <f>100*(LN(Q13)-LN(Results_2025_01!Q13))</f>
        <v>0.34391378742331113</v>
      </c>
      <c r="R81">
        <f>100*(LN(R13)-LN(Results_2025_01!R13))</f>
        <v>1.1275515694432414</v>
      </c>
      <c r="S81">
        <f>100*(Results_2025_01!S13/Results_2025_01!R13)*(LN(S13)-LN(Results_2025_01!S13))</f>
        <v>0.17101291903020183</v>
      </c>
      <c r="T81">
        <f t="shared" si="2"/>
        <v>0.95653865041303954</v>
      </c>
    </row>
    <row r="82" spans="1:20" x14ac:dyDescent="0.35">
      <c r="A82" t="str">
        <f t="shared" si="1"/>
        <v>IL</v>
      </c>
      <c r="B82">
        <f>100*(LN(B14)-LN(Results_2025_01!B14))</f>
        <v>0.832537629701946</v>
      </c>
      <c r="C82">
        <f>100*(LN(C14)-LN(Results_2025_01!C14))</f>
        <v>-2.877896455004425</v>
      </c>
      <c r="D82">
        <f>100*(LN(D14)-LN(Results_2025_01!D14))</f>
        <v>-0.21473059571484043</v>
      </c>
      <c r="E82">
        <f>100*(LN(E14)-LN(Results_2025_01!E14))</f>
        <v>-0.72202479734873037</v>
      </c>
      <c r="F82">
        <f>100*(LN(F14)-LN(Results_2025_01!F14))</f>
        <v>0</v>
      </c>
      <c r="G82">
        <f>100*(LN(G14)-LN(Results_2025_01!G14))</f>
        <v>-0.81174345199670483</v>
      </c>
      <c r="H82">
        <f>100*(LN(H14)-LN(Results_2025_01!H14))</f>
        <v>-5.9278653456669161</v>
      </c>
      <c r="I82">
        <f>100*(LN(I14)-LN(Results_2025_01!I14))</f>
        <v>0.4438146176806157</v>
      </c>
      <c r="J82">
        <f>100*(LN(J14)-LN(Results_2025_01!J14))</f>
        <v>-0.13783599701202576</v>
      </c>
      <c r="K82">
        <f>100*(LN(K14)-LN(Results_2025_01!K14))</f>
        <v>0.50261076230011525</v>
      </c>
      <c r="L82">
        <f>100*(LN(L14)-LN(Results_2025_01!L14))</f>
        <v>-0.78385549427988366</v>
      </c>
      <c r="M82">
        <f>100*(LN(M14)-LN(Results_2025_01!M14))</f>
        <v>-0.30938823866986098</v>
      </c>
      <c r="N82">
        <f>100*(LN(N14)-LN(Results_2025_01!N14))</f>
        <v>-0.81103445374530736</v>
      </c>
      <c r="O82">
        <f>100*(LN(O14)-LN(Results_2025_01!O14))</f>
        <v>0.37243990909825442</v>
      </c>
      <c r="P82">
        <f>100*(LN(P14)-LN(Results_2025_01!P14))</f>
        <v>-1.0530971597155769E-2</v>
      </c>
      <c r="Q82">
        <f>100*(LN(Q14)-LN(Results_2025_01!Q14))</f>
        <v>0.199797135323454</v>
      </c>
      <c r="R82">
        <f>100*(LN(R14)-LN(Results_2025_01!R14))</f>
        <v>0.54067563700126442</v>
      </c>
      <c r="S82">
        <f>100*(Results_2025_01!S14/Results_2025_01!R14)*(LN(S14)-LN(Results_2025_01!S14))</f>
        <v>-0.1738652134929517</v>
      </c>
      <c r="T82">
        <f t="shared" si="2"/>
        <v>0.71454085049421612</v>
      </c>
    </row>
    <row r="83" spans="1:20" x14ac:dyDescent="0.35">
      <c r="A83" t="str">
        <f t="shared" si="1"/>
        <v>IN</v>
      </c>
      <c r="B83">
        <f>100*(LN(B15)-LN(Results_2025_01!B15))</f>
        <v>0.58910332372388297</v>
      </c>
      <c r="C83">
        <f>100*(LN(C15)-LN(Results_2025_01!C15))</f>
        <v>0.41407926660319561</v>
      </c>
      <c r="D83">
        <f>100*(LN(D15)-LN(Results_2025_01!D15))</f>
        <v>-0.40160696548898756</v>
      </c>
      <c r="E83">
        <f>100*(LN(E15)-LN(Results_2025_01!E15))</f>
        <v>-0.86207430439078081</v>
      </c>
      <c r="F83">
        <f>100*(LN(F15)-LN(Results_2025_01!F15))</f>
        <v>-1.1257154524635382</v>
      </c>
      <c r="G83">
        <f>100*(LN(G15)-LN(Results_2025_01!G15))</f>
        <v>-1.4925650216675024</v>
      </c>
      <c r="H83">
        <f>100*(LN(H15)-LN(Results_2025_01!H15))</f>
        <v>-0.26912742118643251</v>
      </c>
      <c r="I83">
        <f>100*(LN(I15)-LN(Results_2025_01!I15))</f>
        <v>0.23956637356032928</v>
      </c>
      <c r="J83">
        <f>100*(LN(J15)-LN(Results_2025_01!J15))</f>
        <v>-1.1538589556494117</v>
      </c>
      <c r="K83">
        <f>100*(LN(K15)-LN(Results_2025_01!K15))</f>
        <v>0.14371259958476656</v>
      </c>
      <c r="L83">
        <f>100*(LN(L15)-LN(Results_2025_01!L15))</f>
        <v>-1.8371612850978991</v>
      </c>
      <c r="M83">
        <f>100*(LN(M15)-LN(Results_2025_01!M15))</f>
        <v>-1.0907673521352024</v>
      </c>
      <c r="N83">
        <f>100*(LN(N15)-LN(Results_2025_01!N15))</f>
        <v>-1.7398990769388334</v>
      </c>
      <c r="O83">
        <f>100*(LN(O15)-LN(Results_2025_01!O15))</f>
        <v>0.20536230834053981</v>
      </c>
      <c r="P83">
        <f>100*(LN(P15)-LN(Results_2025_01!P15))</f>
        <v>8.0758777932654624E-2</v>
      </c>
      <c r="Q83">
        <f>100*(LN(Q15)-LN(Results_2025_01!Q15))</f>
        <v>0.27416055554940755</v>
      </c>
      <c r="R83">
        <f>100*(LN(R15)-LN(Results_2025_01!R15))</f>
        <v>0.79115682768673423</v>
      </c>
      <c r="S83">
        <f>100*(Results_2025_01!S15/Results_2025_01!R15)*(LN(S15)-LN(Results_2025_01!S15))</f>
        <v>0</v>
      </c>
      <c r="T83">
        <f t="shared" si="2"/>
        <v>0.79115682768673423</v>
      </c>
    </row>
    <row r="84" spans="1:20" x14ac:dyDescent="0.35">
      <c r="A84" t="str">
        <f t="shared" si="1"/>
        <v>IA</v>
      </c>
      <c r="B84">
        <f>100*(LN(B16)-LN(Results_2025_01!B16))</f>
        <v>0.23526906371280631</v>
      </c>
      <c r="C84">
        <f>100*(LN(C16)-LN(Results_2025_01!C16))</f>
        <v>0</v>
      </c>
      <c r="D84">
        <f>100*(LN(D16)-LN(Results_2025_01!D16))</f>
        <v>-0.78392107103297803</v>
      </c>
      <c r="E84">
        <f>100*(LN(E16)-LN(Results_2025_01!E16))</f>
        <v>0</v>
      </c>
      <c r="F84">
        <f>100*(LN(F16)-LN(Results_2025_01!F16))</f>
        <v>0</v>
      </c>
      <c r="G84">
        <f>100*(LN(G16)-LN(Results_2025_01!G16))</f>
        <v>-2.208291628775072</v>
      </c>
      <c r="H84">
        <f>100*(LN(H16)-LN(Results_2025_01!H16))</f>
        <v>-1.908123807542772</v>
      </c>
      <c r="I84">
        <f>100*(LN(I16)-LN(Results_2025_01!I16))</f>
        <v>-0.7349596702816541</v>
      </c>
      <c r="J84">
        <f>100*(LN(J16)-LN(Results_2025_01!J16))</f>
        <v>0</v>
      </c>
      <c r="K84">
        <f>100*(LN(K16)-LN(Results_2025_01!K16))</f>
        <v>0.38012535589952989</v>
      </c>
      <c r="L84">
        <f>100*(LN(L16)-LN(Results_2025_01!L16))</f>
        <v>-0.52642356839491811</v>
      </c>
      <c r="M84">
        <f>100*(LN(M16)-LN(Results_2025_01!M16))</f>
        <v>-3.6330608937262809E-2</v>
      </c>
      <c r="N84">
        <f>100*(LN(N16)-LN(Results_2025_01!N16))</f>
        <v>-0.93799541298160705</v>
      </c>
      <c r="O84">
        <f>100*(LN(O16)-LN(Results_2025_01!O16))</f>
        <v>0.22172958086468242</v>
      </c>
      <c r="P84">
        <f>100*(LN(P16)-LN(Results_2025_01!P16))</f>
        <v>0.11223507228788066</v>
      </c>
      <c r="Q84">
        <f>100*(LN(Q16)-LN(Results_2025_01!Q16))</f>
        <v>0.29965282477615318</v>
      </c>
      <c r="R84">
        <f>100*(LN(R16)-LN(Results_2025_01!R16))</f>
        <v>0.83068343303640546</v>
      </c>
      <c r="S84">
        <f>100*(Results_2025_01!S16/Results_2025_01!R16)*(LN(S16)-LN(Results_2025_01!S16))</f>
        <v>4.0484173520841084E-2</v>
      </c>
      <c r="T84">
        <f t="shared" si="2"/>
        <v>0.79019925951556436</v>
      </c>
    </row>
    <row r="85" spans="1:20" x14ac:dyDescent="0.35">
      <c r="A85" t="str">
        <f t="shared" si="1"/>
        <v>KS</v>
      </c>
      <c r="B85">
        <f>100*(LN(B17)-LN(Results_2025_01!B17))</f>
        <v>0.55788150270394965</v>
      </c>
      <c r="C85">
        <f>100*(LN(C17)-LN(Results_2025_01!C17))</f>
        <v>-0.14803851704332516</v>
      </c>
      <c r="D85">
        <f>100*(LN(D17)-LN(Results_2025_01!D17))</f>
        <v>-0.16004271220815269</v>
      </c>
      <c r="E85">
        <f>100*(LN(E17)-LN(Results_2025_01!E17))</f>
        <v>0</v>
      </c>
      <c r="F85">
        <f>100*(LN(F17)-LN(Results_2025_01!F17))</f>
        <v>0</v>
      </c>
      <c r="G85">
        <f>100*(LN(G17)-LN(Results_2025_01!G17))</f>
        <v>0.17271161460765683</v>
      </c>
      <c r="H85">
        <f>100*(LN(H17)-LN(Results_2025_01!H17))</f>
        <v>-0.74244640143454887</v>
      </c>
      <c r="I85">
        <f>100*(LN(I17)-LN(Results_2025_01!I17))</f>
        <v>1.2766130823035127</v>
      </c>
      <c r="J85">
        <f>100*(LN(J17)-LN(Results_2025_01!J17))</f>
        <v>0</v>
      </c>
      <c r="K85">
        <f>100*(LN(K17)-LN(Results_2025_01!K17))</f>
        <v>1.1116840106337733</v>
      </c>
      <c r="L85">
        <f>100*(LN(L17)-LN(Results_2025_01!L17))</f>
        <v>-1.1489977038761978</v>
      </c>
      <c r="M85">
        <f>100*(LN(M17)-LN(Results_2025_01!M17))</f>
        <v>-0.35252680456849816</v>
      </c>
      <c r="N85">
        <f>100*(LN(N17)-LN(Results_2025_01!N17))</f>
        <v>0.15890675519276698</v>
      </c>
      <c r="O85">
        <f>100*(LN(O17)-LN(Results_2025_01!O17))</f>
        <v>0.34904049397681547</v>
      </c>
      <c r="P85">
        <f>100*(LN(P17)-LN(Results_2025_01!P17))</f>
        <v>0.12531128637931488</v>
      </c>
      <c r="Q85">
        <f>100*(LN(Q17)-LN(Results_2025_01!Q17))</f>
        <v>0.32952424125074486</v>
      </c>
      <c r="R85">
        <f>100*(LN(R17)-LN(Results_2025_01!R17))</f>
        <v>0.92844349424812123</v>
      </c>
      <c r="S85">
        <f>100*(Results_2025_01!S17/Results_2025_01!R17)*(LN(S17)-LN(Results_2025_01!S17))</f>
        <v>0.11998692619234207</v>
      </c>
      <c r="T85">
        <f t="shared" si="2"/>
        <v>0.80845656805577915</v>
      </c>
    </row>
    <row r="86" spans="1:20" x14ac:dyDescent="0.35">
      <c r="A86" t="str">
        <f t="shared" si="1"/>
        <v>KY</v>
      </c>
      <c r="B86">
        <f>100*(LN(B18)-LN(Results_2025_01!B18))</f>
        <v>0.57471422555686047</v>
      </c>
      <c r="C86">
        <f>100*(LN(C18)-LN(Results_2025_01!C18))</f>
        <v>0.35721411272646719</v>
      </c>
      <c r="D86">
        <f>100*(LN(D18)-LN(Results_2025_01!D18))</f>
        <v>-0.17955628782075905</v>
      </c>
      <c r="E86">
        <f>100*(LN(E18)-LN(Results_2025_01!E18))</f>
        <v>-1.6461277054071743</v>
      </c>
      <c r="F86">
        <f>100*(LN(F18)-LN(Results_2025_01!F18))</f>
        <v>0.72993024816128127</v>
      </c>
      <c r="G86">
        <f>100*(LN(G18)-LN(Results_2025_01!G18))</f>
        <v>-0.19348603262958619</v>
      </c>
      <c r="H86">
        <f>100*(LN(H18)-LN(Results_2025_01!H18))</f>
        <v>0</v>
      </c>
      <c r="I86">
        <f>100*(LN(I18)-LN(Results_2025_01!I18))</f>
        <v>0.85662363514380502</v>
      </c>
      <c r="J86">
        <f>100*(LN(J18)-LN(Results_2025_01!J18))</f>
        <v>1.6260520871780315</v>
      </c>
      <c r="K86">
        <f>100*(LN(K18)-LN(Results_2025_01!K18))</f>
        <v>-0.30555107798697634</v>
      </c>
      <c r="L86">
        <f>100*(LN(L18)-LN(Results_2025_01!L18))</f>
        <v>-1.0889399799268062</v>
      </c>
      <c r="M86">
        <f>100*(LN(M18)-LN(Results_2025_01!M18))</f>
        <v>-1.119634560007654</v>
      </c>
      <c r="N86">
        <f>100*(LN(N18)-LN(Results_2025_01!N18))</f>
        <v>-1.3735262456139097</v>
      </c>
      <c r="O86">
        <f>100*(LN(O18)-LN(Results_2025_01!O18))</f>
        <v>0</v>
      </c>
      <c r="P86">
        <f>100*(LN(P18)-LN(Results_2025_01!P18))</f>
        <v>0.10889622661753862</v>
      </c>
      <c r="Q86">
        <f>100*(LN(Q18)-LN(Results_2025_01!Q18))</f>
        <v>0.33156820916486751</v>
      </c>
      <c r="R86">
        <f>100*(LN(R18)-LN(Results_2025_01!R18))</f>
        <v>0.94249960163814706</v>
      </c>
      <c r="S86">
        <f>100*(Results_2025_01!S18/Results_2025_01!R18)*(LN(S18)-LN(Results_2025_01!S18))</f>
        <v>3.8486684457547778E-2</v>
      </c>
      <c r="T86">
        <f t="shared" si="2"/>
        <v>0.90401291718059928</v>
      </c>
    </row>
    <row r="87" spans="1:20" x14ac:dyDescent="0.35">
      <c r="A87" t="str">
        <f t="shared" si="1"/>
        <v>LA</v>
      </c>
      <c r="B87">
        <f>100*(LN(B19)-LN(Results_2025_01!B19))</f>
        <v>-2.8573372444055778</v>
      </c>
      <c r="C87">
        <f>100*(LN(C19)-LN(Results_2025_01!C19))</f>
        <v>-1.4399590549993846</v>
      </c>
      <c r="D87">
        <f>100*(LN(D19)-LN(Results_2025_01!D19))</f>
        <v>-2.9166892985292847</v>
      </c>
      <c r="E87">
        <f>100*(LN(E19)-LN(Results_2025_01!E19))</f>
        <v>-1.904819497069532</v>
      </c>
      <c r="F87">
        <f>100*(LN(F19)-LN(Results_2025_01!F19))</f>
        <v>-1.0118130165583494</v>
      </c>
      <c r="G87">
        <f>100*(LN(G19)-LN(Results_2025_01!G19))</f>
        <v>-8.2406267539347766E-2</v>
      </c>
      <c r="H87">
        <f>100*(LN(H19)-LN(Results_2025_01!H19))</f>
        <v>1.3526901970019267</v>
      </c>
      <c r="I87">
        <f>100*(LN(I19)-LN(Results_2025_01!I19))</f>
        <v>-0.53649890415776724</v>
      </c>
      <c r="J87">
        <f>100*(LN(J19)-LN(Results_2025_01!J19))</f>
        <v>0.29542118974319465</v>
      </c>
      <c r="K87">
        <f>100*(LN(K19)-LN(Results_2025_01!K19))</f>
        <v>1.2874513122049791</v>
      </c>
      <c r="L87">
        <f>100*(LN(L19)-LN(Results_2025_01!L19))</f>
        <v>-1.0954726139866366</v>
      </c>
      <c r="M87">
        <f>100*(LN(M19)-LN(Results_2025_01!M19))</f>
        <v>-1.4771317320311894</v>
      </c>
      <c r="N87">
        <f>100*(LN(N19)-LN(Results_2025_01!N19))</f>
        <v>0</v>
      </c>
      <c r="O87">
        <f>100*(LN(O19)-LN(Results_2025_01!O19))</f>
        <v>0.82988028146946391</v>
      </c>
      <c r="P87">
        <f>100*(LN(P19)-LN(Results_2025_01!P19))</f>
        <v>7.3962790844284143E-2</v>
      </c>
      <c r="Q87">
        <f>100*(LN(Q19)-LN(Results_2025_01!Q19))</f>
        <v>0.17021621563975131</v>
      </c>
      <c r="R87">
        <f>100*(LN(R19)-LN(Results_2025_01!R19))</f>
        <v>0.44606823798805095</v>
      </c>
      <c r="S87">
        <f>100*(Results_2025_01!S19/Results_2025_01!R19)*(LN(S19)-LN(Results_2025_01!S19))</f>
        <v>-0.16717503342989212</v>
      </c>
      <c r="T87">
        <f t="shared" si="2"/>
        <v>0.6132432714179431</v>
      </c>
    </row>
    <row r="88" spans="1:20" x14ac:dyDescent="0.35">
      <c r="A88" t="str">
        <f t="shared" si="1"/>
        <v>ME</v>
      </c>
      <c r="B88">
        <f>100*(LN(B20)-LN(Results_2025_01!B20))</f>
        <v>-2.1978906718775448</v>
      </c>
      <c r="C88">
        <f>100*(LN(C20)-LN(Results_2025_01!C20))</f>
        <v>-8.7011376989629241</v>
      </c>
      <c r="D88">
        <f>100*(LN(D20)-LN(Results_2025_01!D20))</f>
        <v>-1.8274620243481365</v>
      </c>
      <c r="E88">
        <f>100*(LN(E20)-LN(Results_2025_01!E20))</f>
        <v>-1.1363758650315248</v>
      </c>
      <c r="F88">
        <f>100*(LN(F20)-LN(Results_2025_01!F20))</f>
        <v>-1.1904902506318038</v>
      </c>
      <c r="G88">
        <f>100*(LN(G20)-LN(Results_2025_01!G20))</f>
        <v>-2.4302532619032036</v>
      </c>
      <c r="H88">
        <f>100*(LN(H20)-LN(Results_2025_01!H20))</f>
        <v>-2.13227694688225</v>
      </c>
      <c r="I88">
        <f>100*(LN(I20)-LN(Results_2025_01!I20))</f>
        <v>-0.65288588824632399</v>
      </c>
      <c r="J88">
        <f>100*(LN(J20)-LN(Results_2025_01!J20))</f>
        <v>0</v>
      </c>
      <c r="K88">
        <f>100*(LN(K20)-LN(Results_2025_01!K20))</f>
        <v>0.96154586994412483</v>
      </c>
      <c r="L88">
        <f>100*(LN(L20)-LN(Results_2025_01!L20))</f>
        <v>-0.73801072976227289</v>
      </c>
      <c r="M88">
        <f>100*(LN(M20)-LN(Results_2025_01!M20))</f>
        <v>-1.2547216052089638</v>
      </c>
      <c r="N88">
        <f>100*(LN(N20)-LN(Results_2025_01!N20))</f>
        <v>0.46047663867483379</v>
      </c>
      <c r="O88">
        <f>100*(LN(O20)-LN(Results_2025_01!O20))</f>
        <v>0.88889474172457739</v>
      </c>
      <c r="P88">
        <f>100*(LN(P20)-LN(Results_2025_01!P20))</f>
        <v>8.7655228402816476E-2</v>
      </c>
      <c r="Q88">
        <f>100*(LN(Q20)-LN(Results_2025_01!Q20))</f>
        <v>0.15089166100263895</v>
      </c>
      <c r="R88">
        <f>100*(LN(R20)-LN(Results_2025_01!R20))</f>
        <v>0.97283956242897318</v>
      </c>
      <c r="S88">
        <f>100*(Results_2025_01!S20/Results_2025_01!R20)*(LN(S20)-LN(Results_2025_01!S20))</f>
        <v>0</v>
      </c>
      <c r="T88">
        <f t="shared" si="2"/>
        <v>0.97283956242897318</v>
      </c>
    </row>
    <row r="89" spans="1:20" x14ac:dyDescent="0.35">
      <c r="A89" t="str">
        <f t="shared" si="1"/>
        <v>MD</v>
      </c>
      <c r="B89">
        <f>100*(LN(B21)-LN(Results_2025_01!B21))</f>
        <v>1.5209418663529206</v>
      </c>
      <c r="C89">
        <f>100*(LN(C21)-LN(Results_2025_01!C21))</f>
        <v>0</v>
      </c>
      <c r="D89">
        <f>100*(LN(D21)-LN(Results_2025_01!D21))</f>
        <v>0.46744659407007561</v>
      </c>
      <c r="E89">
        <f>100*(LN(E21)-LN(Results_2025_01!E21))</f>
        <v>-0.35273405179676587</v>
      </c>
      <c r="F89">
        <f>100*(LN(F21)-LN(Results_2025_01!F21))</f>
        <v>1.7094433359298833</v>
      </c>
      <c r="G89">
        <f>100*(LN(G21)-LN(Results_2025_01!G21))</f>
        <v>0.90772181511180605</v>
      </c>
      <c r="H89">
        <f>100*(LN(H21)-LN(Results_2025_01!H21))</f>
        <v>5.2643733485421507</v>
      </c>
      <c r="I89">
        <f>100*(LN(I21)-LN(Results_2025_01!I21))</f>
        <v>0.3009532450414909</v>
      </c>
      <c r="J89">
        <f>100*(LN(J21)-LN(Results_2025_01!J21))</f>
        <v>0.82988028146946391</v>
      </c>
      <c r="K89">
        <f>100*(LN(K21)-LN(Results_2025_01!K21))</f>
        <v>0.58479698824243087</v>
      </c>
      <c r="L89">
        <f>100*(LN(L21)-LN(Results_2025_01!L21))</f>
        <v>-4.7466537238923578</v>
      </c>
      <c r="M89">
        <f>100*(LN(M21)-LN(Results_2025_01!M21))</f>
        <v>-9.7067191979682832E-2</v>
      </c>
      <c r="N89">
        <f>100*(LN(N21)-LN(Results_2025_01!N21))</f>
        <v>5.0572573635632168</v>
      </c>
      <c r="O89">
        <f>100*(LN(O21)-LN(Results_2025_01!O21))</f>
        <v>-0.21074823395643705</v>
      </c>
      <c r="P89">
        <f>100*(LN(P21)-LN(Results_2025_01!P21))</f>
        <v>4.4864845408021381E-2</v>
      </c>
      <c r="Q89">
        <f>100*(LN(Q21)-LN(Results_2025_01!Q21))</f>
        <v>0.2420624895998813</v>
      </c>
      <c r="R89">
        <f>100*(LN(R21)-LN(Results_2025_01!R21))</f>
        <v>0.77700468619319452</v>
      </c>
      <c r="S89">
        <f>100*(Results_2025_01!S21/Results_2025_01!R21)*(LN(S21)-LN(Results_2025_01!S21))</f>
        <v>0.10515809577225192</v>
      </c>
      <c r="T89">
        <f t="shared" si="2"/>
        <v>0.67184659042094264</v>
      </c>
    </row>
    <row r="90" spans="1:20" x14ac:dyDescent="0.35">
      <c r="A90" t="str">
        <f t="shared" si="1"/>
        <v>MA</v>
      </c>
      <c r="B90">
        <f>100*(LN(B22)-LN(Results_2025_01!B22))</f>
        <v>1.1215070820140838</v>
      </c>
      <c r="C90">
        <f>100*(LN(C22)-LN(Results_2025_01!C22))</f>
        <v>2.5642430613336487</v>
      </c>
      <c r="D90">
        <f>100*(LN(D22)-LN(Results_2025_01!D22))</f>
        <v>0.42680389159741594</v>
      </c>
      <c r="E90">
        <f>100*(LN(E22)-LN(Results_2025_01!E22))</f>
        <v>-0.15372793188870304</v>
      </c>
      <c r="F90">
        <f>100*(LN(F22)-LN(Results_2025_01!F22))</f>
        <v>1.5267472130787496</v>
      </c>
      <c r="G90">
        <f>100*(LN(G22)-LN(Results_2025_01!G22))</f>
        <v>-0.46296378987413789</v>
      </c>
      <c r="H90">
        <f>100*(LN(H22)-LN(Results_2025_01!H22))</f>
        <v>5.1856083791266272</v>
      </c>
      <c r="I90">
        <f>100*(LN(I22)-LN(Results_2025_01!I22))</f>
        <v>0.48763593667775496</v>
      </c>
      <c r="J90">
        <f>100*(LN(J22)-LN(Results_2025_01!J22))</f>
        <v>0.34305350967898107</v>
      </c>
      <c r="K90">
        <f>100*(LN(K22)-LN(Results_2025_01!K22))</f>
        <v>1.037951885672328</v>
      </c>
      <c r="L90">
        <f>100*(LN(L22)-LN(Results_2025_01!L22))</f>
        <v>0.77620053354898744</v>
      </c>
      <c r="M90">
        <f>100*(LN(M22)-LN(Results_2025_01!M22))</f>
        <v>-0.75617529861702337</v>
      </c>
      <c r="N90">
        <f>100*(LN(N22)-LN(Results_2025_01!N22))</f>
        <v>-0.21344725286329691</v>
      </c>
      <c r="O90">
        <f>100*(LN(O22)-LN(Results_2025_01!O22))</f>
        <v>-0.66784769932013432</v>
      </c>
      <c r="P90">
        <f>100*(LN(P22)-LN(Results_2025_01!P22))</f>
        <v>-8.4094285751401543E-2</v>
      </c>
      <c r="Q90">
        <f>100*(LN(Q22)-LN(Results_2025_01!Q22))</f>
        <v>0.15723198764314716</v>
      </c>
      <c r="R90">
        <f>100*(LN(R22)-LN(Results_2025_01!R22))</f>
        <v>0.61874332384004305</v>
      </c>
      <c r="S90">
        <f>100*(Results_2025_01!S22/Results_2025_01!R22)*(LN(S22)-LN(Results_2025_01!S22))</f>
        <v>5.1708398596758125E-2</v>
      </c>
      <c r="T90">
        <f t="shared" si="2"/>
        <v>0.56703492524328492</v>
      </c>
    </row>
    <row r="91" spans="1:20" x14ac:dyDescent="0.35">
      <c r="A91" t="str">
        <f t="shared" si="1"/>
        <v>MI</v>
      </c>
      <c r="B91">
        <f>100*(LN(B23)-LN(Results_2025_01!B23))</f>
        <v>-0.19723872272034981</v>
      </c>
      <c r="C91">
        <f>100*(LN(C23)-LN(Results_2025_01!C23))</f>
        <v>-7.7450593650411292</v>
      </c>
      <c r="D91">
        <f>100*(LN(D23)-LN(Results_2025_01!D23))</f>
        <v>-1.3962426723928445</v>
      </c>
      <c r="E91">
        <f>100*(LN(E23)-LN(Results_2025_01!E23))</f>
        <v>-0.61538655743778037</v>
      </c>
      <c r="F91">
        <f>100*(LN(F23)-LN(Results_2025_01!F23))</f>
        <v>-0.99174366573464567</v>
      </c>
      <c r="G91">
        <f>100*(LN(G23)-LN(Results_2025_01!G23))</f>
        <v>-2.095536517598795</v>
      </c>
      <c r="H91">
        <f>100*(LN(H23)-LN(Results_2025_01!H23))</f>
        <v>-5.0409121031982806</v>
      </c>
      <c r="I91">
        <f>100*(LN(I23)-LN(Results_2025_01!I23))</f>
        <v>-0.23988017499743108</v>
      </c>
      <c r="J91">
        <f>100*(LN(J23)-LN(Results_2025_01!J23))</f>
        <v>-1.1354542102926857</v>
      </c>
      <c r="K91">
        <f>100*(LN(K23)-LN(Results_2025_01!K23))</f>
        <v>-0.83603666234033369</v>
      </c>
      <c r="L91">
        <f>100*(LN(L23)-LN(Results_2025_01!L23))</f>
        <v>-2.3124474026877451</v>
      </c>
      <c r="M91">
        <f>100*(LN(M23)-LN(Results_2025_01!M23))</f>
        <v>-2.3376206961474466</v>
      </c>
      <c r="N91">
        <f>100*(LN(N23)-LN(Results_2025_01!N23))</f>
        <v>-2.7921382905982561</v>
      </c>
      <c r="O91">
        <f>100*(LN(O23)-LN(Results_2025_01!O23))</f>
        <v>9.1143861694575889E-2</v>
      </c>
      <c r="P91">
        <f>100*(LN(P23)-LN(Results_2025_01!P23))</f>
        <v>-2.4689285469303712E-2</v>
      </c>
      <c r="Q91">
        <f>100*(LN(Q23)-LN(Results_2025_01!Q23))</f>
        <v>0.11151098524866399</v>
      </c>
      <c r="R91">
        <f>100*(LN(R23)-LN(Results_2025_01!R23))</f>
        <v>0.30590591763370867</v>
      </c>
      <c r="S91">
        <f>100*(Results_2025_01!S23/Results_2025_01!R23)*(LN(S23)-LN(Results_2025_01!S23))</f>
        <v>-0.45207352041557525</v>
      </c>
      <c r="T91">
        <f t="shared" si="2"/>
        <v>0.75797943804928392</v>
      </c>
    </row>
    <row r="92" spans="1:20" x14ac:dyDescent="0.35">
      <c r="A92" t="str">
        <f t="shared" si="1"/>
        <v>MN</v>
      </c>
      <c r="B92">
        <f>100*(LN(B24)-LN(Results_2025_01!B24))</f>
        <v>2.8830906931709421E-2</v>
      </c>
      <c r="C92">
        <f>100*(LN(C24)-LN(Results_2025_01!C24))</f>
        <v>-2.8505492997926041</v>
      </c>
      <c r="D92">
        <f>100*(LN(D24)-LN(Results_2025_01!D24))</f>
        <v>-1.1034103763634562</v>
      </c>
      <c r="E92">
        <f>100*(LN(E24)-LN(Results_2025_01!E24))</f>
        <v>-0.36429912785020946</v>
      </c>
      <c r="F92">
        <f>100*(LN(F24)-LN(Results_2025_01!F24))</f>
        <v>-0.2528446353357694</v>
      </c>
      <c r="G92">
        <f>100*(LN(G24)-LN(Results_2025_01!G24))</f>
        <v>-0.40588589461627578</v>
      </c>
      <c r="H92">
        <f>100*(LN(H24)-LN(Results_2025_01!H24))</f>
        <v>-3.3835729105097911</v>
      </c>
      <c r="I92">
        <f>100*(LN(I24)-LN(Results_2025_01!I24))</f>
        <v>-0.70011954589830339</v>
      </c>
      <c r="J92">
        <f>100*(LN(J24)-LN(Results_2025_01!J24))</f>
        <v>-0.74165976550499835</v>
      </c>
      <c r="K92">
        <f>100*(LN(K24)-LN(Results_2025_01!K24))</f>
        <v>0.5108951758662883</v>
      </c>
      <c r="L92">
        <f>100*(LN(L24)-LN(Results_2025_01!L24))</f>
        <v>-0.88475548041664354</v>
      </c>
      <c r="M92">
        <f>100*(LN(M24)-LN(Results_2025_01!M24))</f>
        <v>-1.3717284506054028</v>
      </c>
      <c r="N92">
        <f>100*(LN(N24)-LN(Results_2025_01!N24))</f>
        <v>-1.6981540148094609</v>
      </c>
      <c r="O92">
        <f>100*(LN(O24)-LN(Results_2025_01!O24))</f>
        <v>0.89934884973743578</v>
      </c>
      <c r="P92">
        <f>100*(LN(P24)-LN(Results_2025_01!P24))</f>
        <v>6.4940546952385603E-3</v>
      </c>
      <c r="Q92">
        <f>100*(LN(Q24)-LN(Results_2025_01!Q24))</f>
        <v>0.19921925519534867</v>
      </c>
      <c r="R92">
        <f>100*(LN(R24)-LN(Results_2025_01!R24))</f>
        <v>0.6256712761894434</v>
      </c>
      <c r="S92">
        <f>100*(Results_2025_01!S24/Results_2025_01!R24)*(LN(S24)-LN(Results_2025_01!S24))</f>
        <v>-0.10536310004254647</v>
      </c>
      <c r="T92">
        <f t="shared" si="2"/>
        <v>0.73103437623198986</v>
      </c>
    </row>
    <row r="93" spans="1:20" x14ac:dyDescent="0.35">
      <c r="A93" t="str">
        <f t="shared" si="1"/>
        <v>MS</v>
      </c>
      <c r="B93">
        <f>100*(LN(B25)-LN(Results_2025_01!B25))</f>
        <v>0</v>
      </c>
      <c r="C93">
        <f>100*(LN(C25)-LN(Results_2025_01!C25))</f>
        <v>5.4219544195170499</v>
      </c>
      <c r="D93">
        <f>100*(LN(D25)-LN(Results_2025_01!D25))</f>
        <v>-0.23529422620267582</v>
      </c>
      <c r="E93">
        <f>100*(LN(E25)-LN(Results_2025_01!E25))</f>
        <v>-1.8692133012152112</v>
      </c>
      <c r="F93">
        <f>100*(LN(F25)-LN(Results_2025_01!F25))</f>
        <v>-0.62893289075649506</v>
      </c>
      <c r="G93">
        <f>100*(LN(G25)-LN(Results_2025_01!G25))</f>
        <v>-0.1888574687868072</v>
      </c>
      <c r="H93">
        <f>100*(LN(H25)-LN(Results_2025_01!H25))</f>
        <v>9.7715472605575115</v>
      </c>
      <c r="I93">
        <f>100*(LN(I25)-LN(Results_2025_01!I25))</f>
        <v>-0.20833340868549044</v>
      </c>
      <c r="J93">
        <f>100*(LN(J25)-LN(Results_2025_01!J25))</f>
        <v>1.5873349156290573</v>
      </c>
      <c r="K93">
        <f>100*(LN(K25)-LN(Results_2025_01!K25))</f>
        <v>1.1560822401076365</v>
      </c>
      <c r="L93">
        <f>100*(LN(L25)-LN(Results_2025_01!L25))</f>
        <v>-0.69808311413410706</v>
      </c>
      <c r="M93">
        <f>100*(LN(M25)-LN(Results_2025_01!M25))</f>
        <v>-0.98040000966204133</v>
      </c>
      <c r="N93">
        <f>100*(LN(N25)-LN(Results_2025_01!N25))</f>
        <v>-0.46260683887826559</v>
      </c>
      <c r="O93">
        <f>100*(LN(O25)-LN(Results_2025_01!O25))</f>
        <v>0.2890175422232133</v>
      </c>
      <c r="P93">
        <f>100*(LN(P25)-LN(Results_2025_01!P25))</f>
        <v>0.26755488024186036</v>
      </c>
      <c r="Q93">
        <f>100*(LN(Q25)-LN(Results_2025_01!Q25))</f>
        <v>0.53528315074693467</v>
      </c>
      <c r="R93">
        <f>100*(LN(R25)-LN(Results_2025_01!R25))</f>
        <v>1.826877634889712</v>
      </c>
      <c r="S93">
        <f>100*(Results_2025_01!S25/Results_2025_01!R25)*(LN(S25)-LN(Results_2025_01!S25))</f>
        <v>0.89257189482268251</v>
      </c>
      <c r="T93">
        <f t="shared" si="2"/>
        <v>0.93430574006702949</v>
      </c>
    </row>
    <row r="94" spans="1:20" x14ac:dyDescent="0.35">
      <c r="A94" t="str">
        <f t="shared" si="1"/>
        <v>MO</v>
      </c>
      <c r="B94">
        <f>100*(LN(B26)-LN(Results_2025_01!B26))</f>
        <v>0.91552865869548583</v>
      </c>
      <c r="C94">
        <f>100*(LN(C26)-LN(Results_2025_01!C26))</f>
        <v>0.57088642203204643</v>
      </c>
      <c r="D94">
        <f>100*(LN(D26)-LN(Results_2025_01!D26))</f>
        <v>0.47775546232777799</v>
      </c>
      <c r="E94">
        <f>100*(LN(E26)-LN(Results_2025_01!E26))</f>
        <v>1.7778246021283195</v>
      </c>
      <c r="F94">
        <f>100*(LN(F26)-LN(Results_2025_01!F26))</f>
        <v>0</v>
      </c>
      <c r="G94">
        <f>100*(LN(G26)-LN(Results_2025_01!G26))</f>
        <v>0.3223209881568323</v>
      </c>
      <c r="H94">
        <f>100*(LN(H26)-LN(Results_2025_01!H26))</f>
        <v>-0.57045220296423338</v>
      </c>
      <c r="I94">
        <f>100*(LN(I26)-LN(Results_2025_01!I26))</f>
        <v>0.45808600489660734</v>
      </c>
      <c r="J94">
        <f>100*(LN(J26)-LN(Results_2025_01!J26))</f>
        <v>0</v>
      </c>
      <c r="K94">
        <f>100*(LN(K26)-LN(Results_2025_01!K26))</f>
        <v>1.0078698498279692</v>
      </c>
      <c r="L94">
        <f>100*(LN(L26)-LN(Results_2025_01!L26))</f>
        <v>-1.0209958232898941</v>
      </c>
      <c r="M94">
        <f>100*(LN(M26)-LN(Results_2025_01!M26))</f>
        <v>-0.25185405785048687</v>
      </c>
      <c r="N94">
        <f>100*(LN(N26)-LN(Results_2025_01!N26))</f>
        <v>-1.2459372092681775</v>
      </c>
      <c r="O94">
        <f>100*(LN(O26)-LN(Results_2025_01!O26))</f>
        <v>0.66225407604942887</v>
      </c>
      <c r="P94">
        <f>100*(LN(P26)-LN(Results_2025_01!P26))</f>
        <v>7.4590473091440401E-2</v>
      </c>
      <c r="Q94">
        <f>100*(LN(Q26)-LN(Results_2025_01!Q26))</f>
        <v>0.30482149222574861</v>
      </c>
      <c r="R94">
        <f>100*(LN(R26)-LN(Results_2025_01!R26))</f>
        <v>0.90746835834849549</v>
      </c>
      <c r="S94">
        <f>100*(Results_2025_01!S26/Results_2025_01!R26)*(LN(S26)-LN(Results_2025_01!S26))</f>
        <v>9.8123860652837971E-2</v>
      </c>
      <c r="T94">
        <f t="shared" si="2"/>
        <v>0.80934449769565753</v>
      </c>
    </row>
    <row r="95" spans="1:20" x14ac:dyDescent="0.35">
      <c r="A95" t="str">
        <f t="shared" si="1"/>
        <v>MT</v>
      </c>
      <c r="B95">
        <f>100*(LN(B27)-LN(Results_2025_01!B27))</f>
        <v>-0.55710450494554919</v>
      </c>
      <c r="C95">
        <f>100*(LN(C27)-LN(Results_2025_01!C27))</f>
        <v>-3.6666214023508559</v>
      </c>
      <c r="D95">
        <f>100*(LN(D27)-LN(Results_2025_01!D27))</f>
        <v>-1.5151805020602538</v>
      </c>
      <c r="E95">
        <f>100*(LN(E27)-LN(Results_2025_01!E27))</f>
        <v>0</v>
      </c>
      <c r="F95">
        <f>100*(LN(F27)-LN(Results_2025_01!F27))</f>
        <v>-1.3072081567353067</v>
      </c>
      <c r="G95">
        <f>100*(LN(G27)-LN(Results_2025_01!G27))</f>
        <v>-1.8349138668195764</v>
      </c>
      <c r="H95">
        <f>100*(LN(H27)-LN(Results_2025_01!H27))</f>
        <v>-6.5846565797587076</v>
      </c>
      <c r="I95">
        <f>100*(LN(I27)-LN(Results_2025_01!I27))</f>
        <v>-1.7699577099399733</v>
      </c>
      <c r="J95">
        <f>100*(LN(J27)-LN(Results_2025_01!J27))</f>
        <v>-1.8349138668195764</v>
      </c>
      <c r="K95">
        <f>100*(LN(K27)-LN(Results_2025_01!K27))</f>
        <v>0.85837436913909215</v>
      </c>
      <c r="L95">
        <f>100*(LN(L27)-LN(Results_2025_01!L27))</f>
        <v>-6.1875403718087085</v>
      </c>
      <c r="M95">
        <f>100*(LN(M27)-LN(Results_2025_01!M27))</f>
        <v>0</v>
      </c>
      <c r="N95">
        <f>100*(LN(N27)-LN(Results_2025_01!N27))</f>
        <v>-8.7011376989629241</v>
      </c>
      <c r="O95">
        <f>100*(LN(O27)-LN(Results_2025_01!O27))</f>
        <v>0</v>
      </c>
      <c r="P95">
        <f>100*(LN(P27)-LN(Results_2025_01!P27))</f>
        <v>0.107396976358487</v>
      </c>
      <c r="Q95">
        <f>100*(LN(Q27)-LN(Results_2025_01!Q27))</f>
        <v>0.18488362003648007</v>
      </c>
      <c r="R95">
        <f>100*(LN(R27)-LN(Results_2025_01!R27))</f>
        <v>0.60060240602126669</v>
      </c>
      <c r="S95">
        <f>100*(Results_2025_01!S27/Results_2025_01!R27)*(LN(S27)-LN(Results_2025_01!S27))</f>
        <v>-0.25851017644575319</v>
      </c>
      <c r="T95">
        <f t="shared" si="2"/>
        <v>0.85911258246701983</v>
      </c>
    </row>
    <row r="96" spans="1:20" x14ac:dyDescent="0.35">
      <c r="A96" t="str">
        <f t="shared" si="1"/>
        <v>NE</v>
      </c>
      <c r="B96">
        <f>100*(LN(B28)-LN(Results_2025_01!B28))</f>
        <v>8.6169759748067065E-2</v>
      </c>
      <c r="C96">
        <f>100*(LN(C28)-LN(Results_2025_01!C28))</f>
        <v>-8.7861355791334361</v>
      </c>
      <c r="D96">
        <f>100*(LN(D28)-LN(Results_2025_01!D28))</f>
        <v>-0.11019284861557566</v>
      </c>
      <c r="E96">
        <f>100*(LN(E28)-LN(Results_2025_01!E28))</f>
        <v>-1.7094433359298833</v>
      </c>
      <c r="F96">
        <f>100*(LN(F28)-LN(Results_2025_01!F28))</f>
        <v>0</v>
      </c>
      <c r="G96">
        <f>100*(LN(G28)-LN(Results_2025_01!G28))</f>
        <v>-1.6667052485212608</v>
      </c>
      <c r="H96">
        <f>100*(LN(H28)-LN(Results_2025_01!H28))</f>
        <v>0.45351551653922684</v>
      </c>
      <c r="I96">
        <f>100*(LN(I28)-LN(Results_2025_01!I28))</f>
        <v>-0.50916606945854426</v>
      </c>
      <c r="J96">
        <f>100*(LN(J28)-LN(Results_2025_01!J28))</f>
        <v>0.94787439545438446</v>
      </c>
      <c r="K96">
        <f>100*(LN(K28)-LN(Results_2025_01!K28))</f>
        <v>0.78064408928284479</v>
      </c>
      <c r="L96">
        <f>100*(LN(L28)-LN(Results_2025_01!L28))</f>
        <v>-1.392133851860855</v>
      </c>
      <c r="M96">
        <f>100*(LN(M28)-LN(Results_2025_01!M28))</f>
        <v>0</v>
      </c>
      <c r="N96">
        <f>100*(LN(N28)-LN(Results_2025_01!N28))</f>
        <v>-0.74488240129912953</v>
      </c>
      <c r="O96">
        <f>100*(LN(O28)-LN(Results_2025_01!O28))</f>
        <v>1.007565198874083</v>
      </c>
      <c r="P96">
        <f>100*(LN(P28)-LN(Results_2025_01!P28))</f>
        <v>0.13927855969235736</v>
      </c>
      <c r="Q96">
        <f>100*(LN(Q28)-LN(Results_2025_01!Q28))</f>
        <v>0.33049847823356515</v>
      </c>
      <c r="R96">
        <f>100*(LN(R28)-LN(Results_2025_01!R28))</f>
        <v>0.90140759760259925</v>
      </c>
      <c r="S96">
        <f>100*(Results_2025_01!S28/Results_2025_01!R28)*(LN(S28)-LN(Results_2025_01!S28))</f>
        <v>0.16112016724247902</v>
      </c>
      <c r="T96">
        <f t="shared" si="2"/>
        <v>0.74028743036012024</v>
      </c>
    </row>
    <row r="97" spans="1:20" x14ac:dyDescent="0.35">
      <c r="A97" t="str">
        <f t="shared" si="1"/>
        <v>NV</v>
      </c>
      <c r="B97">
        <f>100*(LN(B29)-LN(Results_2025_01!B29))</f>
        <v>-3.3336420267591649</v>
      </c>
      <c r="C97">
        <f>100*(LN(C29)-LN(Results_2025_01!C29))</f>
        <v>-2.9115747480718213</v>
      </c>
      <c r="D97">
        <f>100*(LN(D29)-LN(Results_2025_01!D29))</f>
        <v>-2.1053409197833162</v>
      </c>
      <c r="E97">
        <f>100*(LN(E29)-LN(Results_2025_01!E29))</f>
        <v>0</v>
      </c>
      <c r="F97">
        <f>100*(LN(F29)-LN(Results_2025_01!F29))</f>
        <v>0</v>
      </c>
      <c r="G97">
        <f>100*(LN(G29)-LN(Results_2025_01!G29))</f>
        <v>0</v>
      </c>
      <c r="H97">
        <f>100*(LN(H29)-LN(Results_2025_01!H29))</f>
        <v>1.6393809775676615</v>
      </c>
      <c r="I97">
        <f>100*(LN(I29)-LN(Results_2025_01!I29))</f>
        <v>-0.39761483796389996</v>
      </c>
      <c r="J97">
        <f>100*(LN(J29)-LN(Results_2025_01!J29))</f>
        <v>0.79051795071141129</v>
      </c>
      <c r="K97">
        <f>100*(LN(K29)-LN(Results_2025_01!K29))</f>
        <v>15.159640002216079</v>
      </c>
      <c r="L97">
        <f>100*(LN(L29)-LN(Results_2025_01!L29))</f>
        <v>-1.1560822401076365</v>
      </c>
      <c r="M97">
        <f>100*(LN(M29)-LN(Results_2025_01!M29))</f>
        <v>-3.4055504412496163</v>
      </c>
      <c r="N97">
        <f>100*(LN(N29)-LN(Results_2025_01!N29))</f>
        <v>-1.2422519998557036</v>
      </c>
      <c r="O97">
        <f>100*(LN(O29)-LN(Results_2025_01!O29))</f>
        <v>0.56179923042236624</v>
      </c>
      <c r="P97">
        <f>100*(LN(P29)-LN(Results_2025_01!P29))</f>
        <v>0.11352738599192946</v>
      </c>
      <c r="Q97">
        <f>100*(LN(Q29)-LN(Results_2025_01!Q29))</f>
        <v>0.30492274616866766</v>
      </c>
      <c r="R97">
        <f>100*(LN(R29)-LN(Results_2025_01!R29))</f>
        <v>0.71153576212701353</v>
      </c>
      <c r="S97">
        <f>100*(Results_2025_01!S29/Results_2025_01!R29)*(LN(S29)-LN(Results_2025_01!S29))</f>
        <v>-5.9523850026530337E-2</v>
      </c>
      <c r="T97">
        <f t="shared" si="2"/>
        <v>0.77105961215354391</v>
      </c>
    </row>
    <row r="98" spans="1:20" x14ac:dyDescent="0.35">
      <c r="A98" t="str">
        <f t="shared" si="1"/>
        <v>NH</v>
      </c>
      <c r="B98">
        <f>100*(LN(B30)-LN(Results_2025_01!B30))</f>
        <v>-1.9802627296179764</v>
      </c>
      <c r="C98">
        <f>100*(LN(C30)-LN(Results_2025_01!C30))</f>
        <v>0</v>
      </c>
      <c r="D98">
        <f>100*(LN(D30)-LN(Results_2025_01!D30))</f>
        <v>-1.2793351459908564</v>
      </c>
      <c r="E98">
        <f>100*(LN(E30)-LN(Results_2025_01!E30))</f>
        <v>2.247285585205816</v>
      </c>
      <c r="F98">
        <f>100*(LN(F30)-LN(Results_2025_01!F30))</f>
        <v>-2.1978906718775448</v>
      </c>
      <c r="G98">
        <f>100*(LN(G30)-LN(Results_2025_01!G30))</f>
        <v>-0.37523496185496441</v>
      </c>
      <c r="H98">
        <f>100*(LN(H30)-LN(Results_2025_01!H30))</f>
        <v>1.1102413804305655</v>
      </c>
      <c r="I98">
        <f>100*(LN(I30)-LN(Results_2025_01!I30))</f>
        <v>-0.58997221271894773</v>
      </c>
      <c r="J98">
        <f>100*(LN(J30)-LN(Results_2025_01!J30))</f>
        <v>1.9802627296179764</v>
      </c>
      <c r="K98">
        <f>100*(LN(K30)-LN(Results_2025_01!K30))</f>
        <v>1.7756721589259783</v>
      </c>
      <c r="L98">
        <f>100*(LN(L30)-LN(Results_2025_01!L30))</f>
        <v>0.18501392881624668</v>
      </c>
      <c r="M98">
        <f>100*(LN(M30)-LN(Results_2025_01!M30))</f>
        <v>-1.3118429576019608</v>
      </c>
      <c r="N98">
        <f>100*(LN(N30)-LN(Results_2025_01!N30))</f>
        <v>-0.74906717291582936</v>
      </c>
      <c r="O98">
        <f>100*(LN(O30)-LN(Results_2025_01!O30))</f>
        <v>-0.40733253876368281</v>
      </c>
      <c r="P98">
        <f>100*(LN(P30)-LN(Results_2025_01!P30))</f>
        <v>-6.5860967520592339E-3</v>
      </c>
      <c r="Q98">
        <f>100*(LN(Q30)-LN(Results_2025_01!Q30))</f>
        <v>0.17671896473245852</v>
      </c>
      <c r="R98">
        <f>100*(LN(R30)-LN(Results_2025_01!R30))</f>
        <v>0.94731318256116026</v>
      </c>
      <c r="S98">
        <f>100*(Results_2025_01!S30/Results_2025_01!R30)*(LN(S30)-LN(Results_2025_01!S30))</f>
        <v>9.9098087569938736E-2</v>
      </c>
      <c r="T98">
        <f t="shared" si="2"/>
        <v>0.8482150949912215</v>
      </c>
    </row>
    <row r="99" spans="1:20" x14ac:dyDescent="0.35">
      <c r="A99" t="str">
        <f t="shared" si="1"/>
        <v>NJ</v>
      </c>
      <c r="B99">
        <f>100*(LN(B31)-LN(Results_2025_01!B31))</f>
        <v>-2.6668247082161756</v>
      </c>
      <c r="C99">
        <f>100*(LN(C31)-LN(Results_2025_01!C31))</f>
        <v>-0.76045993852194016</v>
      </c>
      <c r="D99">
        <f>100*(LN(D31)-LN(Results_2025_01!D31))</f>
        <v>-3.3721885038476174</v>
      </c>
      <c r="E99">
        <f>100*(LN(E31)-LN(Results_2025_01!E31))</f>
        <v>-2.0917898661680923</v>
      </c>
      <c r="F99">
        <f>100*(LN(F31)-LN(Results_2025_01!F31))</f>
        <v>0</v>
      </c>
      <c r="G99">
        <f>100*(LN(G31)-LN(Results_2025_01!G31))</f>
        <v>0.35149421074454068</v>
      </c>
      <c r="H99">
        <f>100*(LN(H31)-LN(Results_2025_01!H31))</f>
        <v>5.4382330773433907</v>
      </c>
      <c r="I99">
        <f>100*(LN(I31)-LN(Results_2025_01!I31))</f>
        <v>-0.52289155129017217</v>
      </c>
      <c r="J99">
        <f>100*(LN(J31)-LN(Results_2025_01!J31))</f>
        <v>-0.48979689755466183</v>
      </c>
      <c r="K99">
        <f>100*(LN(K31)-LN(Results_2025_01!K31))</f>
        <v>-0.73755712347907121</v>
      </c>
      <c r="L99">
        <f>100*(LN(L31)-LN(Results_2025_01!L31))</f>
        <v>0.16977932770938509</v>
      </c>
      <c r="M99">
        <f>100*(LN(M31)-LN(Results_2025_01!M31))</f>
        <v>-1.3291152029598408</v>
      </c>
      <c r="N99">
        <f>100*(LN(N31)-LN(Results_2025_01!N31))</f>
        <v>1.1009285508368549</v>
      </c>
      <c r="O99">
        <f>100*(LN(O31)-LN(Results_2025_01!O31))</f>
        <v>-0.44631861839921072</v>
      </c>
      <c r="P99">
        <f>100*(LN(P31)-LN(Results_2025_01!P31))</f>
        <v>-3.425169196757949E-2</v>
      </c>
      <c r="Q99">
        <f>100*(LN(Q31)-LN(Results_2025_01!Q31))</f>
        <v>0.26914975900407256</v>
      </c>
      <c r="R99">
        <f>100*(LN(R31)-LN(Results_2025_01!R31))</f>
        <v>0.81599910588492364</v>
      </c>
      <c r="S99">
        <f>100*(Results_2025_01!S31/Results_2025_01!R31)*(LN(S31)-LN(Results_2025_01!S31))</f>
        <v>0.10338438136479416</v>
      </c>
      <c r="T99">
        <f t="shared" si="2"/>
        <v>0.71261472452012953</v>
      </c>
    </row>
    <row r="100" spans="1:20" x14ac:dyDescent="0.35">
      <c r="A100" t="str">
        <f t="shared" si="1"/>
        <v>NM</v>
      </c>
      <c r="B100">
        <f>100*(LN(B32)-LN(Results_2025_01!B32))</f>
        <v>0.24420036555525826</v>
      </c>
      <c r="C100">
        <f>100*(LN(C32)-LN(Results_2025_01!C32))</f>
        <v>-0.30740878804227378</v>
      </c>
      <c r="D100">
        <f>100*(LN(D32)-LN(Results_2025_01!D32))</f>
        <v>0</v>
      </c>
      <c r="E100">
        <f>100*(LN(E32)-LN(Results_2025_01!E32))</f>
        <v>2.8987536873252395</v>
      </c>
      <c r="F100">
        <f>100*(LN(F32)-LN(Results_2025_01!F32))</f>
        <v>0</v>
      </c>
      <c r="G100">
        <f>100*(LN(G32)-LN(Results_2025_01!G32))</f>
        <v>0</v>
      </c>
      <c r="H100">
        <f>100*(LN(H32)-LN(Results_2025_01!H32))</f>
        <v>0.26809667532567971</v>
      </c>
      <c r="I100">
        <f>100*(LN(I32)-LN(Results_2025_01!I32))</f>
        <v>-0.67340321813436077</v>
      </c>
      <c r="J100">
        <f>100*(LN(J32)-LN(Results_2025_01!J32))</f>
        <v>1.0695289116748441</v>
      </c>
      <c r="K100">
        <f>100*(LN(K32)-LN(Results_2025_01!K32))</f>
        <v>0</v>
      </c>
      <c r="L100">
        <f>100*(LN(L32)-LN(Results_2025_01!L32))</f>
        <v>-1.0471299867294448</v>
      </c>
      <c r="M100">
        <f>100*(LN(M32)-LN(Results_2025_01!M32))</f>
        <v>-4.8959609301135742E-2</v>
      </c>
      <c r="N100">
        <f>100*(LN(N32)-LN(Results_2025_01!N32))</f>
        <v>0</v>
      </c>
      <c r="O100">
        <f>100*(LN(O32)-LN(Results_2025_01!O32))</f>
        <v>1.3245226750020933</v>
      </c>
      <c r="P100">
        <f>100*(LN(P32)-LN(Results_2025_01!P32))</f>
        <v>0.16377956416882</v>
      </c>
      <c r="Q100">
        <f>100*(LN(Q32)-LN(Results_2025_01!Q32))</f>
        <v>0.27643175921134855</v>
      </c>
      <c r="R100">
        <f>100*(LN(R32)-LN(Results_2025_01!R32))</f>
        <v>0.70193319041411684</v>
      </c>
      <c r="S100">
        <f>100*(Results_2025_01!S32/Results_2025_01!R32)*(LN(S32)-LN(Results_2025_01!S32))</f>
        <v>2.515406242380681E-2</v>
      </c>
      <c r="T100">
        <f t="shared" si="2"/>
        <v>0.67677912799031004</v>
      </c>
    </row>
    <row r="101" spans="1:20" x14ac:dyDescent="0.35">
      <c r="A101" t="str">
        <f t="shared" si="1"/>
        <v>NY</v>
      </c>
      <c r="B101">
        <f>100*(LN(B33)-LN(Results_2025_01!B33))</f>
        <v>-0.14803851704332516</v>
      </c>
      <c r="C101">
        <f>100*(LN(C33)-LN(Results_2025_01!C33))</f>
        <v>-1.049878409821936</v>
      </c>
      <c r="D101">
        <f>100*(LN(D33)-LN(Results_2025_01!D33))</f>
        <v>-1.1539242243049586</v>
      </c>
      <c r="E101">
        <f>100*(LN(E33)-LN(Results_2025_01!E33))</f>
        <v>-0.40499549112826827</v>
      </c>
      <c r="F101">
        <f>100*(LN(F33)-LN(Results_2025_01!F33))</f>
        <v>-0.49627893421284597</v>
      </c>
      <c r="G101">
        <f>100*(LN(G33)-LN(Results_2025_01!G33))</f>
        <v>-0.67340321813436077</v>
      </c>
      <c r="H101">
        <f>100*(LN(H33)-LN(Results_2025_01!H33))</f>
        <v>-0.47761284821472572</v>
      </c>
      <c r="I101">
        <f>100*(LN(I33)-LN(Results_2025_01!I33))</f>
        <v>0.16849203649194067</v>
      </c>
      <c r="J101">
        <f>100*(LN(J33)-LN(Results_2025_01!J33))</f>
        <v>0.35108286500644681</v>
      </c>
      <c r="K101">
        <f>100*(LN(K33)-LN(Results_2025_01!K33))</f>
        <v>-0.98353386884113547</v>
      </c>
      <c r="L101">
        <f>100*(LN(L33)-LN(Results_2025_01!L33))</f>
        <v>-0.54353867917775744</v>
      </c>
      <c r="M101">
        <f>100*(LN(M33)-LN(Results_2025_01!M33))</f>
        <v>-0.35908549942416101</v>
      </c>
      <c r="N101">
        <f>100*(LN(N33)-LN(Results_2025_01!N33))</f>
        <v>0.10152285135944794</v>
      </c>
      <c r="O101">
        <f>100*(LN(O33)-LN(Results_2025_01!O33))</f>
        <v>6.9017811941616714</v>
      </c>
      <c r="P101">
        <f>100*(LN(P33)-LN(Results_2025_01!P33))</f>
        <v>-0.13077735915070221</v>
      </c>
      <c r="Q101">
        <f>100*(LN(Q33)-LN(Results_2025_01!Q33))</f>
        <v>0.1016171451474257</v>
      </c>
      <c r="R101">
        <f>100*(LN(R33)-LN(Results_2025_01!R33))</f>
        <v>0.36534737701199305</v>
      </c>
      <c r="S101">
        <f>100*(Results_2025_01!S33/Results_2025_01!R33)*(LN(S33)-LN(Results_2025_01!S33))</f>
        <v>-0.13199257200514378</v>
      </c>
      <c r="T101">
        <f t="shared" si="2"/>
        <v>0.49733994901713685</v>
      </c>
    </row>
    <row r="102" spans="1:20" x14ac:dyDescent="0.35">
      <c r="A102" t="str">
        <f t="shared" si="1"/>
        <v>NC</v>
      </c>
      <c r="B102">
        <f>100*(LN(B34)-LN(Results_2025_01!B34))</f>
        <v>0.73842993875690155</v>
      </c>
      <c r="C102">
        <f>100*(LN(C34)-LN(Results_2025_01!C34))</f>
        <v>0</v>
      </c>
      <c r="D102">
        <f>100*(LN(D34)-LN(Results_2025_01!D34))</f>
        <v>0.66676576925495112</v>
      </c>
      <c r="E102">
        <f>100*(LN(E34)-LN(Results_2025_01!E34))</f>
        <v>-2.036537351249379</v>
      </c>
      <c r="F102">
        <f>100*(LN(F34)-LN(Results_2025_01!F34))</f>
        <v>-0.15710922320408827</v>
      </c>
      <c r="G102">
        <f>100*(LN(G34)-LN(Results_2025_01!G34))</f>
        <v>-0.80699832713904129</v>
      </c>
      <c r="H102">
        <f>100*(LN(H34)-LN(Results_2025_01!H34))</f>
        <v>1.0934761387838776</v>
      </c>
      <c r="I102">
        <f>100*(LN(I34)-LN(Results_2025_01!I34))</f>
        <v>-0.40322635279377295</v>
      </c>
      <c r="J102">
        <f>100*(LN(J34)-LN(Results_2025_01!J34))</f>
        <v>0.63559536006998485</v>
      </c>
      <c r="K102">
        <f>100*(LN(K34)-LN(Results_2025_01!K34))</f>
        <v>0.89508305200851623</v>
      </c>
      <c r="L102">
        <f>100*(LN(L34)-LN(Results_2025_01!L34))</f>
        <v>-1.720955305192895</v>
      </c>
      <c r="M102">
        <f>100*(LN(M34)-LN(Results_2025_01!M34))</f>
        <v>-0.48770503778392538</v>
      </c>
      <c r="N102">
        <f>100*(LN(N34)-LN(Results_2025_01!N34))</f>
        <v>-0.67127596590594862</v>
      </c>
      <c r="O102">
        <f>100*(LN(O34)-LN(Results_2025_01!O34))</f>
        <v>0.55118249777823536</v>
      </c>
      <c r="P102">
        <f>100*(LN(P34)-LN(Results_2025_01!P34))</f>
        <v>7.2022759223244748E-3</v>
      </c>
      <c r="Q102">
        <f>100*(LN(Q34)-LN(Results_2025_01!Q34))</f>
        <v>0.26696730773183575</v>
      </c>
      <c r="R102">
        <f>100*(LN(R34)-LN(Results_2025_01!R34))</f>
        <v>0.83180727970271207</v>
      </c>
      <c r="S102">
        <f>100*(Results_2025_01!S34/Results_2025_01!R34)*(LN(S34)-LN(Results_2025_01!S34))</f>
        <v>3.2461292934491723E-2</v>
      </c>
      <c r="T102">
        <f t="shared" si="2"/>
        <v>0.79934598676822033</v>
      </c>
    </row>
    <row r="103" spans="1:20" x14ac:dyDescent="0.35">
      <c r="A103" t="str">
        <f t="shared" si="1"/>
        <v>ND</v>
      </c>
      <c r="B103">
        <f>100*(LN(B35)-LN(Results_2025_01!B35))</f>
        <v>0.3156710625844994</v>
      </c>
      <c r="C103">
        <f>100*(LN(C35)-LN(Results_2025_01!C35))</f>
        <v>-1.1855860764010018</v>
      </c>
      <c r="D103">
        <f>100*(LN(D35)-LN(Results_2025_01!D35))</f>
        <v>-1.3698844358161821</v>
      </c>
      <c r="E103">
        <f>100*(LN(E35)-LN(Results_2025_01!E35))</f>
        <v>0</v>
      </c>
      <c r="F103">
        <f>100*(LN(F35)-LN(Results_2025_01!F35))</f>
        <v>0</v>
      </c>
      <c r="G103">
        <f>100*(LN(G35)-LN(Results_2025_01!G35))</f>
        <v>-12.516314295400477</v>
      </c>
      <c r="H103">
        <f>100*(LN(H35)-LN(Results_2025_01!H35))</f>
        <v>-4.5809536031294229</v>
      </c>
      <c r="I103">
        <f>100*(LN(I35)-LN(Results_2025_01!I35))</f>
        <v>-14.953173397096542</v>
      </c>
      <c r="J103">
        <f>100*(LN(J35)-LN(Results_2025_01!J35))</f>
        <v>0</v>
      </c>
      <c r="K103">
        <f>100*(LN(K35)-LN(Results_2025_01!K35))</f>
        <v>0.93897403498388599</v>
      </c>
      <c r="L103">
        <f>100*(LN(L35)-LN(Results_2025_01!L35))</f>
        <v>-2.3015975700921842</v>
      </c>
      <c r="M103">
        <f>100*(LN(M35)-LN(Results_2025_01!M35))</f>
        <v>-0.53619431413842733</v>
      </c>
      <c r="N103">
        <f>100*(LN(N35)-LN(Results_2025_01!N35))</f>
        <v>-2.0478531343540496</v>
      </c>
      <c r="O103">
        <f>100*(LN(O35)-LN(Results_2025_01!O35))</f>
        <v>0</v>
      </c>
      <c r="P103">
        <f>100*(LN(P35)-LN(Results_2025_01!P35))</f>
        <v>0.123173410119648</v>
      </c>
      <c r="Q103">
        <f>100*(LN(Q35)-LN(Results_2025_01!Q35))</f>
        <v>0.1525553308837857</v>
      </c>
      <c r="R103">
        <f>100*(LN(R35)-LN(Results_2025_01!R35))</f>
        <v>0.38731590418308315</v>
      </c>
      <c r="S103">
        <f>100*(Results_2025_01!S35/Results_2025_01!R35)*(LN(S35)-LN(Results_2025_01!S35))</f>
        <v>-0.19422228054814744</v>
      </c>
      <c r="T103">
        <f t="shared" si="2"/>
        <v>0.58153818473123065</v>
      </c>
    </row>
    <row r="104" spans="1:20" x14ac:dyDescent="0.35">
      <c r="A104" t="str">
        <f t="shared" si="1"/>
        <v>OH</v>
      </c>
      <c r="B104">
        <f>100*(LN(B36)-LN(Results_2025_01!B36))</f>
        <v>0.32102756302485602</v>
      </c>
      <c r="C104">
        <f>100*(LN(C36)-LN(Results_2025_01!C36))</f>
        <v>-1.0056281139039669</v>
      </c>
      <c r="D104">
        <f>100*(LN(D36)-LN(Results_2025_01!D36))</f>
        <v>-0.71357517000301129</v>
      </c>
      <c r="E104">
        <f>100*(LN(E36)-LN(Results_2025_01!E36))</f>
        <v>-1.2448293526567511</v>
      </c>
      <c r="F104">
        <f>100*(LN(F36)-LN(Results_2025_01!F36))</f>
        <v>-0.64102783609190084</v>
      </c>
      <c r="G104">
        <f>100*(LN(G36)-LN(Results_2025_01!G36))</f>
        <v>-1.0041161499492191</v>
      </c>
      <c r="H104">
        <f>100*(LN(H36)-LN(Results_2025_01!H36))</f>
        <v>-2.5662372482788243</v>
      </c>
      <c r="I104">
        <f>100*(LN(I36)-LN(Results_2025_01!I36))</f>
        <v>-0.7442411469890331</v>
      </c>
      <c r="J104">
        <f>100*(LN(J36)-LN(Results_2025_01!J36))</f>
        <v>-0.38595184921774717</v>
      </c>
      <c r="K104">
        <f>100*(LN(K36)-LN(Results_2025_01!K36))</f>
        <v>0.68193152720557038</v>
      </c>
      <c r="L104">
        <f>100*(LN(L36)-LN(Results_2025_01!L36))</f>
        <v>-0.81845694976525607</v>
      </c>
      <c r="M104">
        <f>100*(LN(M36)-LN(Results_2025_01!M36))</f>
        <v>-0.37401863823056658</v>
      </c>
      <c r="N104">
        <f>100*(LN(N36)-LN(Results_2025_01!N36))</f>
        <v>-1.6747190610969298</v>
      </c>
      <c r="O104">
        <f>100*(LN(O36)-LN(Results_2025_01!O36))</f>
        <v>-0.22522532043254273</v>
      </c>
      <c r="P104">
        <f>100*(LN(P36)-LN(Results_2025_01!P36))</f>
        <v>1.5052414686600457E-2</v>
      </c>
      <c r="Q104">
        <f>100*(LN(Q36)-LN(Results_2025_01!Q36))</f>
        <v>0.22133757492079909</v>
      </c>
      <c r="R104">
        <f>100*(LN(R36)-LN(Results_2025_01!R36))</f>
        <v>0.63812603514019628</v>
      </c>
      <c r="S104">
        <f>100*(Results_2025_01!S36/Results_2025_01!R36)*(LN(S36)-LN(Results_2025_01!S36))</f>
        <v>-0.12256195121673599</v>
      </c>
      <c r="T104">
        <f t="shared" si="2"/>
        <v>0.76068798635693224</v>
      </c>
    </row>
    <row r="105" spans="1:20" x14ac:dyDescent="0.35">
      <c r="A105" t="str">
        <f t="shared" si="1"/>
        <v>OK</v>
      </c>
      <c r="B105">
        <f>100*(LN(B37)-LN(Results_2025_01!B37))</f>
        <v>0.44662870134413168</v>
      </c>
      <c r="C105">
        <f>100*(LN(C37)-LN(Results_2025_01!C37))</f>
        <v>-0.29077472245333524</v>
      </c>
      <c r="D105">
        <f>100*(LN(D37)-LN(Results_2025_01!D37))</f>
        <v>0.27688065681328311</v>
      </c>
      <c r="E105">
        <f>100*(LN(E37)-LN(Results_2025_01!E37))</f>
        <v>0</v>
      </c>
      <c r="F105">
        <f>100*(LN(F37)-LN(Results_2025_01!F37))</f>
        <v>0</v>
      </c>
      <c r="G105">
        <f>100*(LN(G37)-LN(Results_2025_01!G37))</f>
        <v>-0.65717651632333229</v>
      </c>
      <c r="H105">
        <f>100*(LN(H37)-LN(Results_2025_01!H37))</f>
        <v>0.87044406301455268</v>
      </c>
      <c r="I105">
        <f>100*(LN(I37)-LN(Results_2025_01!I37))</f>
        <v>-0.83125998193640527</v>
      </c>
      <c r="J105">
        <f>100*(LN(J37)-LN(Results_2025_01!J37))</f>
        <v>0.27816429618763294</v>
      </c>
      <c r="K105">
        <f>100*(LN(K37)-LN(Results_2025_01!K37))</f>
        <v>0.48277469233575232</v>
      </c>
      <c r="L105">
        <f>100*(LN(L37)-LN(Results_2025_01!L37))</f>
        <v>-1.107661030672169</v>
      </c>
      <c r="M105">
        <f>100*(LN(M37)-LN(Results_2025_01!M37))</f>
        <v>-0.18416211466494303</v>
      </c>
      <c r="N105">
        <f>100*(LN(N37)-LN(Results_2025_01!N37))</f>
        <v>-0.78927007989086917</v>
      </c>
      <c r="O105">
        <f>100*(LN(O37)-LN(Results_2025_01!O37))</f>
        <v>0.36166404701880595</v>
      </c>
      <c r="P105">
        <f>100*(LN(P37)-LN(Results_2025_01!P37))</f>
        <v>0.12054003388168866</v>
      </c>
      <c r="Q105">
        <f>100*(LN(Q37)-LN(Results_2025_01!Q37))</f>
        <v>0.24974976199336751</v>
      </c>
      <c r="R105">
        <f>100*(LN(R37)-LN(Results_2025_01!R37))</f>
        <v>0.64189059818495764</v>
      </c>
      <c r="S105">
        <f>100*(Results_2025_01!S37/Results_2025_01!R37)*(LN(S37)-LN(Results_2025_01!S37))</f>
        <v>-9.6986599974594259E-2</v>
      </c>
      <c r="T105">
        <f t="shared" si="2"/>
        <v>0.73887719815955188</v>
      </c>
    </row>
    <row r="106" spans="1:20" x14ac:dyDescent="0.35">
      <c r="A106" t="str">
        <f t="shared" si="1"/>
        <v>OR</v>
      </c>
      <c r="B106">
        <f>100*(LN(B38)-LN(Results_2025_01!B38))</f>
        <v>1.1080445776572745</v>
      </c>
      <c r="C106">
        <f>100*(LN(C38)-LN(Results_2025_01!C38))</f>
        <v>-1.1976191046715101</v>
      </c>
      <c r="D106">
        <f>100*(LN(D38)-LN(Results_2025_01!D38))</f>
        <v>8.2542307616861876E-2</v>
      </c>
      <c r="E106">
        <f>100*(LN(E38)-LN(Results_2025_01!E38))</f>
        <v>-1.6000341346440905</v>
      </c>
      <c r="F106">
        <f>100*(LN(F38)-LN(Results_2025_01!F38))</f>
        <v>-1.2787898049754887</v>
      </c>
      <c r="G106">
        <f>100*(LN(G38)-LN(Results_2025_01!G38))</f>
        <v>0</v>
      </c>
      <c r="H106">
        <f>100*(LN(H38)-LN(Results_2025_01!H38))</f>
        <v>-2.7398974188114877</v>
      </c>
      <c r="I106">
        <f>100*(LN(I38)-LN(Results_2025_01!I38))</f>
        <v>2.0367302824432443</v>
      </c>
      <c r="J106">
        <f>100*(LN(J38)-LN(Results_2025_01!J38))</f>
        <v>-0.46189458562935215</v>
      </c>
      <c r="K106">
        <f>100*(LN(K38)-LN(Results_2025_01!K38))</f>
        <v>0.87868088150742096</v>
      </c>
      <c r="L106">
        <f>100*(LN(L38)-LN(Results_2025_01!L38))</f>
        <v>-0.72516633953192411</v>
      </c>
      <c r="M106">
        <f>100*(LN(M38)-LN(Results_2025_01!M38))</f>
        <v>0.24718981452522826</v>
      </c>
      <c r="N106">
        <f>100*(LN(N38)-LN(Results_2025_01!N38))</f>
        <v>0.93023926623132525</v>
      </c>
      <c r="O106">
        <f>100*(LN(O38)-LN(Results_2025_01!O38))</f>
        <v>0.71174677688645716</v>
      </c>
      <c r="P106">
        <f>100*(LN(P38)-LN(Results_2025_01!P38))</f>
        <v>0.19494269290465382</v>
      </c>
      <c r="Q106">
        <f>100*(LN(Q38)-LN(Results_2025_01!Q38))</f>
        <v>0.44084952667180488</v>
      </c>
      <c r="R106">
        <f>100*(LN(R38)-LN(Results_2025_01!R38))</f>
        <v>1.1536505780997075</v>
      </c>
      <c r="S106">
        <f>100*(Results_2025_01!S38/Results_2025_01!R38)*(LN(S38)-LN(Results_2025_01!S38))</f>
        <v>0.46050398228923073</v>
      </c>
      <c r="T106">
        <f t="shared" si="2"/>
        <v>0.69314659581047677</v>
      </c>
    </row>
    <row r="107" spans="1:20" x14ac:dyDescent="0.35">
      <c r="A107" t="str">
        <f t="shared" si="1"/>
        <v>PA</v>
      </c>
      <c r="B107">
        <f>100*(LN(B39)-LN(Results_2025_01!B39))</f>
        <v>0</v>
      </c>
      <c r="C107">
        <f>100*(LN(C39)-LN(Results_2025_01!C39))</f>
        <v>7.6078199367113797</v>
      </c>
      <c r="D107">
        <f>100*(LN(D39)-LN(Results_2025_01!D39))</f>
        <v>-1.5002067286864929</v>
      </c>
      <c r="E107">
        <f>100*(LN(E39)-LN(Results_2025_01!E39))</f>
        <v>-2.2100347000666432</v>
      </c>
      <c r="F107">
        <f>100*(LN(F39)-LN(Results_2025_01!F39))</f>
        <v>-0.99108838994546034</v>
      </c>
      <c r="G107">
        <f>100*(LN(G39)-LN(Results_2025_01!G39))</f>
        <v>0</v>
      </c>
      <c r="H107">
        <f>100*(LN(H39)-LN(Results_2025_01!H39))</f>
        <v>10.055314426760198</v>
      </c>
      <c r="I107">
        <f>100*(LN(I39)-LN(Results_2025_01!I39))</f>
        <v>7.7649803306378828E-2</v>
      </c>
      <c r="J107">
        <f>100*(LN(J39)-LN(Results_2025_01!J39))</f>
        <v>0.73327551293917992</v>
      </c>
      <c r="K107">
        <f>100*(LN(K39)-LN(Results_2025_01!K39))</f>
        <v>1.8185438541278742</v>
      </c>
      <c r="L107">
        <f>100*(LN(L39)-LN(Results_2025_01!L39))</f>
        <v>-0.41169263582681026</v>
      </c>
      <c r="M107">
        <f>100*(LN(M39)-LN(Results_2025_01!M39))</f>
        <v>-0.80941852782583368</v>
      </c>
      <c r="N107">
        <f>100*(LN(N39)-LN(Results_2025_01!N39))</f>
        <v>0.24915478274518676</v>
      </c>
      <c r="O107">
        <f>100*(LN(O39)-LN(Results_2025_01!O39))</f>
        <v>0.45437412516395881</v>
      </c>
      <c r="P107">
        <f>100*(LN(P39)-LN(Results_2025_01!P39))</f>
        <v>3.5685719938172156E-2</v>
      </c>
      <c r="Q107">
        <f>100*(LN(Q39)-LN(Results_2025_01!Q39))</f>
        <v>0.39856382780616428</v>
      </c>
      <c r="R107">
        <f>100*(LN(R39)-LN(Results_2025_01!R39))</f>
        <v>1.0873401030870866</v>
      </c>
      <c r="S107">
        <f>100*(Results_2025_01!S39/Results_2025_01!R39)*(LN(S39)-LN(Results_2025_01!S39))</f>
        <v>0.31931793763673338</v>
      </c>
      <c r="T107">
        <f t="shared" si="2"/>
        <v>0.76802216545035318</v>
      </c>
    </row>
    <row r="108" spans="1:20" x14ac:dyDescent="0.35">
      <c r="A108" t="str">
        <f t="shared" si="1"/>
        <v>RI</v>
      </c>
      <c r="B108">
        <f>100*(LN(B40)-LN(Results_2025_01!B40))</f>
        <v>0</v>
      </c>
      <c r="C108">
        <f>100*(LN(C40)-LN(Results_2025_01!C40))</f>
        <v>0</v>
      </c>
      <c r="D108">
        <f>100*(LN(D40)-LN(Results_2025_01!D40))</f>
        <v>0</v>
      </c>
      <c r="E108">
        <f>100*(LN(E40)-LN(Results_2025_01!E40))</f>
        <v>3.0771658666754576</v>
      </c>
      <c r="F108">
        <f>100*(LN(F40)-LN(Results_2025_01!F40))</f>
        <v>5.4067221270274857</v>
      </c>
      <c r="G108">
        <f>100*(LN(G40)-LN(Results_2025_01!G40))</f>
        <v>-0.52219439811516111</v>
      </c>
      <c r="H108">
        <f>100*(LN(H40)-LN(Results_2025_01!H40))</f>
        <v>2.6811257450656711</v>
      </c>
      <c r="I108">
        <f>100*(LN(I40)-LN(Results_2025_01!I40))</f>
        <v>-1.1696039763190669</v>
      </c>
      <c r="J108">
        <f>100*(LN(J40)-LN(Results_2025_01!J40))</f>
        <v>-3.9220713153280684</v>
      </c>
      <c r="K108">
        <f>100*(LN(K40)-LN(Results_2025_01!K40))</f>
        <v>0.72464085207659679</v>
      </c>
      <c r="L108">
        <f>100*(LN(L40)-LN(Results_2025_01!L40))</f>
        <v>-0.66889881507972149</v>
      </c>
      <c r="M108">
        <f>100*(LN(M40)-LN(Results_2025_01!M40))</f>
        <v>-0.30769255044802435</v>
      </c>
      <c r="N108">
        <f>100*(LN(N40)-LN(Results_2025_01!N40))</f>
        <v>-2.7398974188114877</v>
      </c>
      <c r="O108">
        <f>100*(LN(O40)-LN(Results_2025_01!O40))</f>
        <v>0.95694510161496993</v>
      </c>
      <c r="P108">
        <f>100*(LN(P40)-LN(Results_2025_01!P40))</f>
        <v>4.7158689862492054E-2</v>
      </c>
      <c r="Q108">
        <f>100*(LN(Q40)-LN(Results_2025_01!Q40))</f>
        <v>0.19343804856255531</v>
      </c>
      <c r="R108">
        <f>100*(LN(R40)-LN(Results_2025_01!R40))</f>
        <v>0.9664434631547536</v>
      </c>
      <c r="S108">
        <f>100*(Results_2025_01!S40/Results_2025_01!R40)*(LN(S40)-LN(Results_2025_01!S40))</f>
        <v>0.1311473562436842</v>
      </c>
      <c r="T108">
        <f t="shared" si="2"/>
        <v>0.83529610691106937</v>
      </c>
    </row>
    <row r="109" spans="1:20" x14ac:dyDescent="0.35">
      <c r="A109" t="str">
        <f t="shared" si="1"/>
        <v>SC</v>
      </c>
      <c r="B109">
        <f>100*(LN(B41)-LN(Results_2025_01!B41))</f>
        <v>-2.5642430613336487</v>
      </c>
      <c r="C109">
        <f>100*(LN(C41)-LN(Results_2025_01!C41))</f>
        <v>0</v>
      </c>
      <c r="D109">
        <f>100*(LN(D41)-LN(Results_2025_01!D41))</f>
        <v>-2.1146162390927259</v>
      </c>
      <c r="E109">
        <f>100*(LN(E41)-LN(Results_2025_01!E41))</f>
        <v>-0.81633106391620913</v>
      </c>
      <c r="F109">
        <f>100*(LN(F41)-LN(Results_2025_01!F41))</f>
        <v>0.96619109117366264</v>
      </c>
      <c r="G109">
        <f>100*(LN(G41)-LN(Results_2025_01!G41))</f>
        <v>0.26298502993888917</v>
      </c>
      <c r="H109">
        <f>100*(LN(H41)-LN(Results_2025_01!H41))</f>
        <v>-3.0092541492944491</v>
      </c>
      <c r="I109">
        <f>100*(LN(I41)-LN(Results_2025_01!I41))</f>
        <v>0.61457612227471259</v>
      </c>
      <c r="J109">
        <f>100*(LN(J41)-LN(Results_2025_01!J41))</f>
        <v>-0.75853713892577446</v>
      </c>
      <c r="K109">
        <f>100*(LN(K41)-LN(Results_2025_01!K41))</f>
        <v>0.63796069640389419</v>
      </c>
      <c r="L109">
        <f>100*(LN(L41)-LN(Results_2025_01!L41))</f>
        <v>-2.7710153622908962</v>
      </c>
      <c r="M109">
        <f>100*(LN(M41)-LN(Results_2025_01!M41))</f>
        <v>-1.394209088972076</v>
      </c>
      <c r="N109">
        <f>100*(LN(N41)-LN(Results_2025_01!N41))</f>
        <v>2.3958426950994038</v>
      </c>
      <c r="O109">
        <f>100*(LN(O41)-LN(Results_2025_01!O41))</f>
        <v>0.9273636785328776</v>
      </c>
      <c r="P109">
        <f>100*(LN(P41)-LN(Results_2025_01!P41))</f>
        <v>2.8629141480251974E-2</v>
      </c>
      <c r="Q109">
        <f>100*(LN(Q41)-LN(Results_2025_01!Q41))</f>
        <v>0.28747751195856708</v>
      </c>
      <c r="R109">
        <f>100*(LN(R41)-LN(Results_2025_01!R41))</f>
        <v>1.1346939702088221</v>
      </c>
      <c r="S109">
        <f>100*(Results_2025_01!S41/Results_2025_01!R41)*(LN(S41)-LN(Results_2025_01!S41))</f>
        <v>8.2658190518509089E-2</v>
      </c>
      <c r="T109">
        <f t="shared" si="2"/>
        <v>1.052035779690313</v>
      </c>
    </row>
    <row r="110" spans="1:20" x14ac:dyDescent="0.35">
      <c r="A110" t="str">
        <f t="shared" si="1"/>
        <v>SD</v>
      </c>
      <c r="B110">
        <f>100*(LN(B42)-LN(Results_2025_01!B42))</f>
        <v>0.41618557182783178</v>
      </c>
      <c r="C110">
        <f>100*(LN(C42)-LN(Results_2025_01!C42))</f>
        <v>0</v>
      </c>
      <c r="D110">
        <f>100*(LN(D42)-LN(Results_2025_01!D42))</f>
        <v>-2.5135973271542156</v>
      </c>
      <c r="E110">
        <f>100*(LN(E42)-LN(Results_2025_01!E42))</f>
        <v>0</v>
      </c>
      <c r="F110">
        <f>100*(LN(F42)-LN(Results_2025_01!F42))</f>
        <v>0</v>
      </c>
      <c r="G110">
        <f>100*(LN(G42)-LN(Results_2025_01!G42))</f>
        <v>-1.0256500167189486</v>
      </c>
      <c r="H110">
        <f>100*(LN(H42)-LN(Results_2025_01!H42))</f>
        <v>-4.0005334613699262</v>
      </c>
      <c r="I110">
        <f>100*(LN(I42)-LN(Results_2025_01!I42))</f>
        <v>-1.6000341346440905</v>
      </c>
      <c r="J110">
        <f>100*(LN(J42)-LN(Results_2025_01!J42))</f>
        <v>0.79051795071141129</v>
      </c>
      <c r="K110">
        <f>100*(LN(K42)-LN(Results_2025_01!K42))</f>
        <v>1.8018505502677584</v>
      </c>
      <c r="L110">
        <f>100*(LN(L42)-LN(Results_2025_01!L42))</f>
        <v>-1.4888612493750841</v>
      </c>
      <c r="M110">
        <f>100*(LN(M42)-LN(Results_2025_01!M42))</f>
        <v>0</v>
      </c>
      <c r="N110">
        <f>100*(LN(N42)-LN(Results_2025_01!N42))</f>
        <v>-0.6968669316092857</v>
      </c>
      <c r="O110">
        <f>100*(LN(O42)-LN(Results_2025_01!O42))</f>
        <v>1.2326812480658589</v>
      </c>
      <c r="P110">
        <f>100*(LN(P42)-LN(Results_2025_01!P42))</f>
        <v>0.15958511266358499</v>
      </c>
      <c r="Q110">
        <f>100*(LN(Q42)-LN(Results_2025_01!Q42))</f>
        <v>0.32933991496584269</v>
      </c>
      <c r="R110">
        <f>100*(LN(R42)-LN(Results_2025_01!R42))</f>
        <v>1.0682594169972859</v>
      </c>
      <c r="S110">
        <f>100*(Results_2025_01!S42/Results_2025_01!R42)*(LN(S42)-LN(Results_2025_01!S42))</f>
        <v>0.29788417628613789</v>
      </c>
      <c r="T110">
        <f t="shared" si="2"/>
        <v>0.77037524071114794</v>
      </c>
    </row>
    <row r="111" spans="1:20" x14ac:dyDescent="0.35">
      <c r="A111" t="str">
        <f t="shared" si="1"/>
        <v>TN</v>
      </c>
      <c r="B111">
        <f>100*(LN(B43)-LN(Results_2025_01!B43))</f>
        <v>0.45351551653922684</v>
      </c>
      <c r="C111">
        <f>100*(LN(C43)-LN(Results_2025_01!C43))</f>
        <v>1.0989121575596172</v>
      </c>
      <c r="D111">
        <f>100*(LN(D43)-LN(Results_2025_01!D43))</f>
        <v>-0.22241452391238425</v>
      </c>
      <c r="E111">
        <f>100*(LN(E43)-LN(Results_2025_01!E43))</f>
        <v>-2.4349029010286571</v>
      </c>
      <c r="F111">
        <f>100*(LN(F43)-LN(Results_2025_01!F43))</f>
        <v>-0.36297680505779084</v>
      </c>
      <c r="G111">
        <f>100*(LN(G43)-LN(Results_2025_01!G43))</f>
        <v>-0.73093061829823114</v>
      </c>
      <c r="H111">
        <f>100*(LN(H43)-LN(Results_2025_01!H43))</f>
        <v>2.2032714999882685</v>
      </c>
      <c r="I111">
        <f>100*(LN(I43)-LN(Results_2025_01!I43))</f>
        <v>2.9792939293749043E-2</v>
      </c>
      <c r="J111">
        <f>100*(LN(J43)-LN(Results_2025_01!J43))</f>
        <v>-0.18709079358121272</v>
      </c>
      <c r="K111">
        <f>100*(LN(K43)-LN(Results_2025_01!K43))</f>
        <v>-0.36101122240985717</v>
      </c>
      <c r="L111">
        <f>100*(LN(L43)-LN(Results_2025_01!L43))</f>
        <v>-2.6940784031186382</v>
      </c>
      <c r="M111">
        <f>100*(LN(M43)-LN(Results_2025_01!M43))</f>
        <v>-4.649747966184492</v>
      </c>
      <c r="N111">
        <f>100*(LN(N43)-LN(Results_2025_01!N43))</f>
        <v>-2.3844715794556492</v>
      </c>
      <c r="O111">
        <f>100*(LN(O43)-LN(Results_2025_01!O43))</f>
        <v>-0.59504307806310663</v>
      </c>
      <c r="P111">
        <f>100*(LN(P43)-LN(Results_2025_01!P43))</f>
        <v>7.708733227751452E-3</v>
      </c>
      <c r="Q111">
        <f>100*(LN(Q43)-LN(Results_2025_01!Q43))</f>
        <v>0.25172625490350597</v>
      </c>
      <c r="R111">
        <f>100*(LN(R43)-LN(Results_2025_01!R43))</f>
        <v>0.67536135135135567</v>
      </c>
      <c r="S111">
        <f>100*(Results_2025_01!S43/Results_2025_01!R43)*(LN(S43)-LN(Results_2025_01!S43))</f>
        <v>-0.1554151089250394</v>
      </c>
      <c r="T111">
        <f t="shared" si="2"/>
        <v>0.83077646027639507</v>
      </c>
    </row>
    <row r="112" spans="1:20" x14ac:dyDescent="0.35">
      <c r="A112" t="str">
        <f t="shared" si="1"/>
        <v>TX</v>
      </c>
      <c r="B112">
        <f>100*(LN(B44)-LN(Results_2025_01!B44))</f>
        <v>9.7228981893948685E-2</v>
      </c>
      <c r="C112">
        <f>100*(LN(C44)-LN(Results_2025_01!C44))</f>
        <v>1.5162262044847274</v>
      </c>
      <c r="D112">
        <f>100*(LN(D44)-LN(Results_2025_01!D44))</f>
        <v>0.63438571814860012</v>
      </c>
      <c r="E112">
        <f>100*(LN(E44)-LN(Results_2025_01!E44))</f>
        <v>-2.7840625972942235</v>
      </c>
      <c r="F112">
        <f>100*(LN(F44)-LN(Results_2025_01!F44))</f>
        <v>-0.17079423451562548</v>
      </c>
      <c r="G112">
        <f>100*(LN(G44)-LN(Results_2025_01!G44))</f>
        <v>-3.5853921846245029</v>
      </c>
      <c r="H112">
        <f>100*(LN(H44)-LN(Results_2025_01!H44))</f>
        <v>4.8225039461406993</v>
      </c>
      <c r="I112">
        <f>100*(LN(I44)-LN(Results_2025_01!I44))</f>
        <v>0.66216736213799976</v>
      </c>
      <c r="J112">
        <f>100*(LN(J44)-LN(Results_2025_01!J44))</f>
        <v>0.37705404218861815</v>
      </c>
      <c r="K112">
        <f>100*(LN(K44)-LN(Results_2025_01!K44))</f>
        <v>-0.62508950096837879</v>
      </c>
      <c r="L112">
        <f>100*(LN(L44)-LN(Results_2025_01!L44))</f>
        <v>-0.7006398088391208</v>
      </c>
      <c r="M112">
        <f>100*(LN(M44)-LN(Results_2025_01!M44))</f>
        <v>-1.7549094119734931</v>
      </c>
      <c r="N112">
        <f>100*(LN(N44)-LN(Results_2025_01!N44))</f>
        <v>-2.1672070381367092</v>
      </c>
      <c r="O112">
        <f>100*(LN(O44)-LN(Results_2025_01!O44))</f>
        <v>-1.5099806455751263</v>
      </c>
      <c r="P112">
        <f>100*(LN(P44)-LN(Results_2025_01!P44))</f>
        <v>4.2655746802289229E-3</v>
      </c>
      <c r="Q112">
        <f>100*(LN(Q44)-LN(Results_2025_01!Q44))</f>
        <v>0.21958688910244106</v>
      </c>
      <c r="R112">
        <f>100*(LN(R44)-LN(Results_2025_01!R44))</f>
        <v>0.51116924161025423</v>
      </c>
      <c r="S112">
        <f>100*(Results_2025_01!S44/Results_2025_01!R44)*(LN(S44)-LN(Results_2025_01!S44))</f>
        <v>-0.22758416416546942</v>
      </c>
      <c r="T112">
        <f t="shared" si="2"/>
        <v>0.73875340577572368</v>
      </c>
    </row>
    <row r="113" spans="1:20" x14ac:dyDescent="0.35">
      <c r="A113" t="str">
        <f t="shared" si="1"/>
        <v>UT</v>
      </c>
      <c r="B113">
        <f>100*(LN(B45)-LN(Results_2025_01!B45))</f>
        <v>-0.579711768432567</v>
      </c>
      <c r="C113">
        <f>100*(LN(C45)-LN(Results_2025_01!C45))</f>
        <v>-0.60163481861454926</v>
      </c>
      <c r="D113">
        <f>100*(LN(D45)-LN(Results_2025_01!D45))</f>
        <v>-1.2213892293937434</v>
      </c>
      <c r="E113">
        <f>100*(LN(E45)-LN(Results_2025_01!E45))</f>
        <v>0</v>
      </c>
      <c r="F113">
        <f>100*(LN(F45)-LN(Results_2025_01!F45))</f>
        <v>0</v>
      </c>
      <c r="G113">
        <f>100*(LN(G45)-LN(Results_2025_01!G45))</f>
        <v>0.30674870678613075</v>
      </c>
      <c r="H113">
        <f>100*(LN(H45)-LN(Results_2025_01!H45))</f>
        <v>-0.6144412572341551</v>
      </c>
      <c r="I113">
        <f>100*(LN(I45)-LN(Results_2025_01!I45))</f>
        <v>-8.5070188031366456E-2</v>
      </c>
      <c r="J113">
        <f>100*(LN(J45)-LN(Results_2025_01!J45))</f>
        <v>0.84388686458645168</v>
      </c>
      <c r="K113">
        <f>100*(LN(K45)-LN(Results_2025_01!K45))</f>
        <v>3.3533714055121067</v>
      </c>
      <c r="L113">
        <f>100*(LN(L45)-LN(Results_2025_01!L45))</f>
        <v>-1.7045867272988957</v>
      </c>
      <c r="M113">
        <f>100*(LN(M45)-LN(Results_2025_01!M45))</f>
        <v>-9.5057041378332485E-2</v>
      </c>
      <c r="N113">
        <f>100*(LN(N45)-LN(Results_2025_01!N45))</f>
        <v>-1.0160968031408757</v>
      </c>
      <c r="O113">
        <f>100*(LN(O45)-LN(Results_2025_01!O45))</f>
        <v>0.66006840313512782</v>
      </c>
      <c r="P113">
        <f>100*(LN(P45)-LN(Results_2025_01!P45))</f>
        <v>0.12641385582341513</v>
      </c>
      <c r="Q113">
        <f>100*(LN(Q45)-LN(Results_2025_01!Q45))</f>
        <v>0.3332491221144096</v>
      </c>
      <c r="R113">
        <f>100*(LN(R45)-LN(Results_2025_01!R45))</f>
        <v>1.0061459262159289</v>
      </c>
      <c r="S113">
        <f>100*(Results_2025_01!S45/Results_2025_01!R45)*(LN(S45)-LN(Results_2025_01!S45))</f>
        <v>0.19194790473915846</v>
      </c>
      <c r="T113">
        <f t="shared" si="2"/>
        <v>0.81419802147677045</v>
      </c>
    </row>
    <row r="114" spans="1:20" x14ac:dyDescent="0.35">
      <c r="A114" t="str">
        <f t="shared" si="1"/>
        <v>VT</v>
      </c>
      <c r="B114">
        <f>100*(LN(B46)-LN(Results_2025_01!B46))</f>
        <v>-0.98522964430127757</v>
      </c>
      <c r="C114">
        <f>100*(LN(C46)-LN(Results_2025_01!C46))</f>
        <v>-3.593200922606421</v>
      </c>
      <c r="D114">
        <f>100*(LN(D46)-LN(Results_2025_01!D46))</f>
        <v>-3.5401927050914495</v>
      </c>
      <c r="E114">
        <f>100*(LN(E46)-LN(Results_2025_01!E46))</f>
        <v>0</v>
      </c>
      <c r="F114">
        <f>100*(LN(F46)-LN(Results_2025_01!F46))</f>
        <v>-3.7041271680347876</v>
      </c>
      <c r="G114">
        <f>100*(LN(G46)-LN(Results_2025_01!G46))</f>
        <v>-1.9802627296179764</v>
      </c>
      <c r="H114">
        <f>100*(LN(H46)-LN(Results_2025_01!H46))</f>
        <v>-2.4391453124160023</v>
      </c>
      <c r="I114">
        <f>100*(LN(I46)-LN(Results_2025_01!I46))</f>
        <v>-1.1976191046715101</v>
      </c>
      <c r="J114">
        <f>100*(LN(J46)-LN(Results_2025_01!J46))</f>
        <v>0</v>
      </c>
      <c r="K114">
        <f>100*(LN(K46)-LN(Results_2025_01!K46))</f>
        <v>0</v>
      </c>
      <c r="L114">
        <f>100*(LN(L46)-LN(Results_2025_01!L46))</f>
        <v>-0.54200674693394291</v>
      </c>
      <c r="M114">
        <f>100*(LN(M46)-LN(Results_2025_01!M46))</f>
        <v>-3.9653877821693939</v>
      </c>
      <c r="N114">
        <f>100*(LN(N46)-LN(Results_2025_01!N46))</f>
        <v>-1.117330059812538</v>
      </c>
      <c r="O114">
        <f>100*(LN(O46)-LN(Results_2025_01!O46))</f>
        <v>-0.83682496705179688</v>
      </c>
      <c r="P114">
        <f>100*(LN(P46)-LN(Results_2025_01!P46))</f>
        <v>0.1279863655936353</v>
      </c>
      <c r="Q114">
        <f>100*(LN(Q46)-LN(Results_2025_01!Q46))</f>
        <v>0.1555760161048525</v>
      </c>
      <c r="R114">
        <f>100*(LN(R46)-LN(Results_2025_01!R46))</f>
        <v>0.66445427186678785</v>
      </c>
      <c r="S114">
        <f>100*(Results_2025_01!S46/Results_2025_01!R46)*(LN(S46)-LN(Results_2025_01!S46))</f>
        <v>-0.33389172551278284</v>
      </c>
      <c r="T114">
        <f t="shared" si="2"/>
        <v>0.99834599737957075</v>
      </c>
    </row>
    <row r="115" spans="1:20" x14ac:dyDescent="0.35">
      <c r="A115" t="str">
        <f t="shared" si="1"/>
        <v>VA</v>
      </c>
      <c r="B115">
        <f>100*(LN(B47)-LN(Results_2025_01!B47))</f>
        <v>-0.7692345623155461</v>
      </c>
      <c r="C115">
        <f>100*(LN(C47)-LN(Results_2025_01!C47))</f>
        <v>8.8144562780634317E-2</v>
      </c>
      <c r="D115">
        <f>100*(LN(D47)-LN(Results_2025_01!D47))</f>
        <v>-2.1235560068934234</v>
      </c>
      <c r="E115">
        <f>100*(LN(E47)-LN(Results_2025_01!E47))</f>
        <v>0.65861928528576641</v>
      </c>
      <c r="F115">
        <f>100*(LN(F47)-LN(Results_2025_01!F47))</f>
        <v>-0.87527911095932609</v>
      </c>
      <c r="G115">
        <f>100*(LN(G47)-LN(Results_2025_01!G47))</f>
        <v>8.5433580591676161E-2</v>
      </c>
      <c r="H115">
        <f>100*(LN(H47)-LN(Results_2025_01!H47))</f>
        <v>0.94697677370323419</v>
      </c>
      <c r="I115">
        <f>100*(LN(I47)-LN(Results_2025_01!I47))</f>
        <v>0.39313377851577513</v>
      </c>
      <c r="J115">
        <f>100*(LN(J47)-LN(Results_2025_01!J47))</f>
        <v>0.75094220221316732</v>
      </c>
      <c r="K115">
        <f>100*(LN(K47)-LN(Results_2025_01!K47))</f>
        <v>1.3065512495201048</v>
      </c>
      <c r="L115">
        <f>100*(LN(L47)-LN(Results_2025_01!L47))</f>
        <v>-0.22181155120204465</v>
      </c>
      <c r="M115">
        <f>100*(LN(M47)-LN(Results_2025_01!M47))</f>
        <v>-2.5809782050600916E-2</v>
      </c>
      <c r="N115">
        <f>100*(LN(N47)-LN(Results_2025_01!N47))</f>
        <v>0.66592920899779529</v>
      </c>
      <c r="O115">
        <f>100*(LN(O47)-LN(Results_2025_01!O47))</f>
        <v>0.6420567802923216</v>
      </c>
      <c r="P115">
        <f>100*(LN(P47)-LN(Results_2025_01!P47))</f>
        <v>6.1244739970600648E-2</v>
      </c>
      <c r="Q115">
        <f>100*(LN(Q47)-LN(Results_2025_01!Q47))</f>
        <v>0.29178580803428389</v>
      </c>
      <c r="R115">
        <f>100*(LN(R47)-LN(Results_2025_01!R47))</f>
        <v>0.76281595078322439</v>
      </c>
      <c r="S115">
        <f>100*(Results_2025_01!S47/Results_2025_01!R47)*(LN(S47)-LN(Results_2025_01!S47))</f>
        <v>0.10448219832391713</v>
      </c>
      <c r="T115">
        <f t="shared" si="2"/>
        <v>0.65833375245930725</v>
      </c>
    </row>
    <row r="116" spans="1:20" x14ac:dyDescent="0.35">
      <c r="A116" t="str">
        <f t="shared" si="1"/>
        <v>WA</v>
      </c>
      <c r="B116">
        <f>100*(LN(B48)-LN(Results_2025_01!B48))</f>
        <v>4.589919837113321</v>
      </c>
      <c r="C116">
        <f>100*(LN(C48)-LN(Results_2025_01!C48))</f>
        <v>8.8665637085657778</v>
      </c>
      <c r="D116">
        <f>100*(LN(D48)-LN(Results_2025_01!D48))</f>
        <v>0</v>
      </c>
      <c r="E116">
        <f>100*(LN(E48)-LN(Results_2025_01!E48))</f>
        <v>0.60423144559624831</v>
      </c>
      <c r="F116">
        <f>100*(LN(F48)-LN(Results_2025_01!F48))</f>
        <v>-2.2858138076049528</v>
      </c>
      <c r="G116">
        <f>100*(LN(G48)-LN(Results_2025_01!G48))</f>
        <v>-0.11409014357930403</v>
      </c>
      <c r="H116">
        <f>100*(LN(H48)-LN(Results_2025_01!H48))</f>
        <v>6.3620668847342188</v>
      </c>
      <c r="I116">
        <f>100*(LN(I48)-LN(Results_2025_01!I48))</f>
        <v>1.3447087431215365</v>
      </c>
      <c r="J116">
        <f>100*(LN(J48)-LN(Results_2025_01!J48))</f>
        <v>1.9048194970693544</v>
      </c>
      <c r="K116">
        <f>100*(LN(K48)-LN(Results_2025_01!K48))</f>
        <v>2.1471570987328548</v>
      </c>
      <c r="L116">
        <f>100*(LN(L48)-LN(Results_2025_01!L48))</f>
        <v>-0.59622568144170884</v>
      </c>
      <c r="M116">
        <f>100*(LN(M48)-LN(Results_2025_01!M48))</f>
        <v>-0.11005425212680109</v>
      </c>
      <c r="N116">
        <f>100*(LN(N48)-LN(Results_2025_01!N48))</f>
        <v>4.2608328644295312</v>
      </c>
      <c r="O116">
        <f>100*(LN(O48)-LN(Results_2025_01!O48))</f>
        <v>-0.73153215763728241</v>
      </c>
      <c r="P116">
        <f>100*(LN(P48)-LN(Results_2025_01!P48))</f>
        <v>0.29984448030369037</v>
      </c>
      <c r="Q116">
        <f>100*(LN(Q48)-LN(Results_2025_01!Q48))</f>
        <v>0.72445003158145838</v>
      </c>
      <c r="R116">
        <f>100*(LN(R48)-LN(Results_2025_01!R48))</f>
        <v>1.6851057803773273</v>
      </c>
      <c r="S116">
        <f>100*(Results_2025_01!S48/Results_2025_01!R48)*(LN(S48)-LN(Results_2025_01!S48))</f>
        <v>1.0521822698593464</v>
      </c>
      <c r="T116">
        <f t="shared" si="2"/>
        <v>0.6329235105179809</v>
      </c>
    </row>
    <row r="117" spans="1:20" x14ac:dyDescent="0.35">
      <c r="A117" t="str">
        <f t="shared" si="1"/>
        <v>WV</v>
      </c>
      <c r="B117">
        <f>100*(LN(B49)-LN(Results_2025_01!B49))</f>
        <v>1.3245226750020933</v>
      </c>
      <c r="C117">
        <f>100*(LN(C49)-LN(Results_2025_01!C49))</f>
        <v>0.22469114433789628</v>
      </c>
      <c r="D117">
        <f>100*(LN(D49)-LN(Results_2025_01!D49))</f>
        <v>0</v>
      </c>
      <c r="E117">
        <f>100*(LN(E49)-LN(Results_2025_01!E49))</f>
        <v>0</v>
      </c>
      <c r="F117">
        <f>100*(LN(F49)-LN(Results_2025_01!F49))</f>
        <v>0</v>
      </c>
      <c r="G117">
        <f>100*(LN(G49)-LN(Results_2025_01!G49))</f>
        <v>-0.61919702479205085</v>
      </c>
      <c r="H117">
        <f>100*(LN(H49)-LN(Results_2025_01!H49))</f>
        <v>0.60514556833553002</v>
      </c>
      <c r="I117">
        <f>100*(LN(I49)-LN(Results_2025_01!I49))</f>
        <v>-1.2414808738959948</v>
      </c>
      <c r="J117">
        <f>100*(LN(J49)-LN(Results_2025_01!J49))</f>
        <v>0.69204428445743815</v>
      </c>
      <c r="K117">
        <f>100*(LN(K49)-LN(Results_2025_01!K49))</f>
        <v>0.50735776007009292</v>
      </c>
      <c r="L117">
        <f>100*(LN(L49)-LN(Results_2025_01!L49))</f>
        <v>-1.4285957247476944</v>
      </c>
      <c r="M117">
        <f>100*(LN(M49)-LN(Results_2025_01!M49))</f>
        <v>-0.95238815112548281</v>
      </c>
      <c r="N117">
        <f>100*(LN(N49)-LN(Results_2025_01!N49))</f>
        <v>-3.7071126436959645</v>
      </c>
      <c r="O117">
        <f>100*(LN(O49)-LN(Results_2025_01!O49))</f>
        <v>1.6949558313772428</v>
      </c>
      <c r="P117">
        <f>100*(LN(P49)-LN(Results_2025_01!P49))</f>
        <v>0.18584898486206924</v>
      </c>
      <c r="Q117">
        <f>100*(LN(Q49)-LN(Results_2025_01!Q49))</f>
        <v>0.30808188531317171</v>
      </c>
      <c r="R117">
        <f>100*(LN(R49)-LN(Results_2025_01!R49))</f>
        <v>0.80888488538271019</v>
      </c>
      <c r="S117">
        <f>100*(Results_2025_01!S49/Results_2025_01!R49)*(LN(S49)-LN(Results_2025_01!S49))</f>
        <v>0</v>
      </c>
      <c r="T117">
        <f t="shared" si="2"/>
        <v>0.80888488538271019</v>
      </c>
    </row>
    <row r="118" spans="1:20" x14ac:dyDescent="0.35">
      <c r="A118" t="str">
        <f t="shared" si="1"/>
        <v>WI</v>
      </c>
      <c r="B118">
        <f>100*(LN(B50)-LN(Results_2025_01!B50))</f>
        <v>0.57703564613351688</v>
      </c>
      <c r="C118">
        <f>100*(LN(C50)-LN(Results_2025_01!C50))</f>
        <v>0.4210532536342626</v>
      </c>
      <c r="D118">
        <f>100*(LN(D50)-LN(Results_2025_01!D50))</f>
        <v>-0.69188467887464355</v>
      </c>
      <c r="E118">
        <f>100*(LN(E50)-LN(Results_2025_01!E50))</f>
        <v>-0.53763570363791757</v>
      </c>
      <c r="F118">
        <f>100*(LN(F50)-LN(Results_2025_01!F50))</f>
        <v>-1.2533736147256391</v>
      </c>
      <c r="G118">
        <f>100*(LN(G50)-LN(Results_2025_01!G50))</f>
        <v>-0.25005222447607167</v>
      </c>
      <c r="H118">
        <f>100*(LN(H50)-LN(Results_2025_01!H50))</f>
        <v>0.42247633603089696</v>
      </c>
      <c r="I118">
        <f>100*(LN(I50)-LN(Results_2025_01!I50))</f>
        <v>-0.32196720334933815</v>
      </c>
      <c r="J118">
        <f>100*(LN(J50)-LN(Results_2025_01!J50))</f>
        <v>0</v>
      </c>
      <c r="K118">
        <f>100*(LN(K50)-LN(Results_2025_01!K50))</f>
        <v>0.86812951498629332</v>
      </c>
      <c r="L118">
        <f>100*(LN(L50)-LN(Results_2025_01!L50))</f>
        <v>-0.3343269339842081</v>
      </c>
      <c r="M118">
        <f>100*(LN(M50)-LN(Results_2025_01!M50))</f>
        <v>-0.66118484894008844</v>
      </c>
      <c r="N118">
        <f>100*(LN(N50)-LN(Results_2025_01!N50))</f>
        <v>-0.36503792309670047</v>
      </c>
      <c r="O118">
        <f>100*(LN(O50)-LN(Results_2025_01!O50))</f>
        <v>6.6777965753672675E-2</v>
      </c>
      <c r="P118">
        <f>100*(LN(P50)-LN(Results_2025_01!P50))</f>
        <v>9.7537193784802412E-2</v>
      </c>
      <c r="Q118">
        <f>100*(LN(Q50)-LN(Results_2025_01!Q50))</f>
        <v>0.34162864066278331</v>
      </c>
      <c r="R118">
        <f>100*(LN(R50)-LN(Results_2025_01!R50))</f>
        <v>0.99996071548780208</v>
      </c>
      <c r="S118">
        <f>100*(Results_2025_01!S50/Results_2025_01!R50)*(LN(S50)-LN(Results_2025_01!S50))</f>
        <v>0.15780009290965788</v>
      </c>
      <c r="T118">
        <f t="shared" si="2"/>
        <v>0.84216062257814417</v>
      </c>
    </row>
    <row r="119" spans="1:20" x14ac:dyDescent="0.35">
      <c r="A119" t="str">
        <f t="shared" si="1"/>
        <v>WY</v>
      </c>
      <c r="B119">
        <f>100*(LN(B51)-LN(Results_2025_01!B51))</f>
        <v>0.67796869853786745</v>
      </c>
      <c r="C119">
        <f>100*(LN(C51)-LN(Results_2025_01!C51))</f>
        <v>-1.0511082653289705</v>
      </c>
      <c r="D119">
        <f>100*(LN(D51)-LN(Results_2025_01!D51))</f>
        <v>0</v>
      </c>
      <c r="E119">
        <f>100*(LN(E51)-LN(Results_2025_01!E51))</f>
        <v>0</v>
      </c>
      <c r="F119">
        <f>100*(LN(F51)-LN(Results_2025_01!F51))</f>
        <v>0</v>
      </c>
      <c r="G119">
        <f>100*(LN(G51)-LN(Results_2025_01!G51))</f>
        <v>-4.879016416943216</v>
      </c>
      <c r="H119">
        <f>100*(LN(H51)-LN(Results_2025_01!H51))</f>
        <v>-2.2152804641132562</v>
      </c>
      <c r="I119">
        <f>100*(LN(I51)-LN(Results_2025_01!I51))</f>
        <v>-0.32733253449688249</v>
      </c>
      <c r="J119">
        <f>100*(LN(J51)-LN(Results_2025_01!J51))</f>
        <v>0</v>
      </c>
      <c r="K119">
        <f>100*(LN(K51)-LN(Results_2025_01!K51))</f>
        <v>1.3889112160667239</v>
      </c>
      <c r="L119">
        <f>100*(LN(L51)-LN(Results_2025_01!L51))</f>
        <v>-5.4067221270274857</v>
      </c>
      <c r="M119">
        <f>100*(LN(M51)-LN(Results_2025_01!M51))</f>
        <v>0</v>
      </c>
      <c r="N119">
        <f>100*(LN(N51)-LN(Results_2025_01!N51))</f>
        <v>0</v>
      </c>
      <c r="O119">
        <f>100*(LN(O51)-LN(Results_2025_01!O51))</f>
        <v>0</v>
      </c>
      <c r="P119">
        <f>100*(LN(P51)-LN(Results_2025_01!P51))</f>
        <v>0.1124016603917255</v>
      </c>
      <c r="Q119">
        <f>100*(LN(Q51)-LN(Results_2025_01!Q51))</f>
        <v>0.13193405212117426</v>
      </c>
      <c r="R119">
        <f>100*(LN(R51)-LN(Results_2025_01!R51))</f>
        <v>3.0353619902179219E-2</v>
      </c>
      <c r="S119">
        <f>100*(Results_2025_01!S51/Results_2025_01!R51)*(LN(S51)-LN(Results_2025_01!S51))</f>
        <v>-0.5174282424424006</v>
      </c>
      <c r="T119">
        <f t="shared" si="2"/>
        <v>0.54778186234457982</v>
      </c>
    </row>
    <row r="120" spans="1:20" x14ac:dyDescent="0.35">
      <c r="A120" t="str">
        <f t="shared" si="1"/>
        <v>EUR</v>
      </c>
      <c r="B120">
        <f>100*(LN(B52)-LN(Results_2025_01!B52))</f>
        <v>5.8852111820506536E-2</v>
      </c>
      <c r="C120">
        <f>100*(LN(C52)-LN(Results_2025_01!C52))</f>
        <v>-0.32703078870355284</v>
      </c>
      <c r="D120">
        <f>100*(LN(D52)-LN(Results_2025_01!D52))</f>
        <v>0.28164760694107116</v>
      </c>
      <c r="E120">
        <f>100*(LN(E52)-LN(Results_2025_01!E52))</f>
        <v>0.39175906169326424</v>
      </c>
      <c r="F120">
        <f>100*(LN(F52)-LN(Results_2025_01!F52))</f>
        <v>8.2388162735824721E-2</v>
      </c>
      <c r="G120">
        <f>100*(LN(G52)-LN(Results_2025_01!G52))</f>
        <v>2.765152187400588E-2</v>
      </c>
      <c r="H120">
        <f>100*(LN(H52)-LN(Results_2025_01!H52))</f>
        <v>-0.72792574435753821</v>
      </c>
      <c r="I120">
        <f>100*(LN(I52)-LN(Results_2025_01!I52))</f>
        <v>0.57929025352425612</v>
      </c>
      <c r="J120">
        <f>100*(LN(J52)-LN(Results_2025_01!J52))</f>
        <v>0.57065780331200244</v>
      </c>
      <c r="K120">
        <f>100*(LN(K52)-LN(Results_2025_01!K52))</f>
        <v>-0.48464000798897899</v>
      </c>
      <c r="L120">
        <f>100*(LN(L52)-LN(Results_2025_01!L52))</f>
        <v>0.75254697822622063</v>
      </c>
      <c r="M120">
        <f>100*(LN(M52)-LN(Results_2025_01!M52))</f>
        <v>0.19897127651411495</v>
      </c>
      <c r="N120">
        <f>100*(LN(N52)-LN(Results_2025_01!N52))</f>
        <v>0.39663538627925377</v>
      </c>
      <c r="O120">
        <f>100*(LN(O52)-LN(Results_2025_01!O52))</f>
        <v>5.9640963180207507E-2</v>
      </c>
      <c r="P120">
        <f>100*(LN(P52)-LN(Results_2025_01!P52))</f>
        <v>3.5045546137757455E-2</v>
      </c>
      <c r="Q120">
        <f>100*(LN(Q52)-LN(Results_2025_01!Q52))</f>
        <v>3.2146864062321256E-2</v>
      </c>
      <c r="R120">
        <f>100*(LN(R52)-LN(Results_2025_01!R52))</f>
        <v>7.6366894044177513E-2</v>
      </c>
      <c r="S120">
        <f>100*(Results_2025_01!S52/Results_2025_01!R52)*(LN(S52)-LN(Results_2025_01!S52))</f>
        <v>6.6173820016235549E-2</v>
      </c>
      <c r="T120">
        <f t="shared" si="2"/>
        <v>1.0193074027941965E-2</v>
      </c>
    </row>
    <row r="121" spans="1:20" x14ac:dyDescent="0.35">
      <c r="A121" t="str">
        <f t="shared" si="1"/>
        <v>BRA</v>
      </c>
      <c r="B121">
        <f>100*(LN(B53)-LN(Results_2025_01!B53))</f>
        <v>-0.77076993728244503</v>
      </c>
      <c r="C121">
        <f>100*(LN(C53)-LN(Results_2025_01!C53))</f>
        <v>0.29301945699895526</v>
      </c>
      <c r="D121">
        <f>100*(LN(D53)-LN(Results_2025_01!D53))</f>
        <v>0.37621653285944134</v>
      </c>
      <c r="E121">
        <f>100*(LN(E53)-LN(Results_2025_01!E53))</f>
        <v>-0.51643850088485266</v>
      </c>
      <c r="F121">
        <f>100*(LN(F53)-LN(Results_2025_01!F53))</f>
        <v>-5.5478503503358922E-2</v>
      </c>
      <c r="G121">
        <f>100*(LN(G53)-LN(Results_2025_01!G53))</f>
        <v>0.34547320959177341</v>
      </c>
      <c r="H121">
        <f>100*(LN(H53)-LN(Results_2025_01!H53))</f>
        <v>0.49767635953799072</v>
      </c>
      <c r="I121">
        <f>100*(LN(I53)-LN(Results_2025_01!I53))</f>
        <v>-0.41851112507540478</v>
      </c>
      <c r="J121">
        <f>100*(LN(J53)-LN(Results_2025_01!J53))</f>
        <v>-3.2532688014548228</v>
      </c>
      <c r="K121">
        <f>100*(LN(K53)-LN(Results_2025_01!K53))</f>
        <v>-0.59213309781753765</v>
      </c>
      <c r="L121">
        <f>100*(LN(L53)-LN(Results_2025_01!L53))</f>
        <v>-0.42304000610595693</v>
      </c>
      <c r="M121">
        <f>100*(LN(M53)-LN(Results_2025_01!M53))</f>
        <v>-6.5460020316265854E-3</v>
      </c>
      <c r="N121">
        <f>100*(LN(N53)-LN(Results_2025_01!N53))</f>
        <v>7.0010037631185185E-2</v>
      </c>
      <c r="O121">
        <f>100*(LN(O53)-LN(Results_2025_01!O53))</f>
        <v>-0.81213223848148886</v>
      </c>
      <c r="P121">
        <f>100*(LN(P53)-LN(Results_2025_01!P53))</f>
        <v>8.3573607456699506E-4</v>
      </c>
      <c r="Q121">
        <f>100*(LN(Q53)-LN(Results_2025_01!Q53))</f>
        <v>-5.6680238450290688E-3</v>
      </c>
      <c r="R121">
        <f>100*(LN(R53)-LN(Results_2025_01!R53))</f>
        <v>2.6883527119991868E-3</v>
      </c>
      <c r="S121">
        <f>100*(Results_2025_01!S53/Results_2025_01!R53)*(LN(S53)-LN(Results_2025_01!S53))</f>
        <v>-8.9617005732190638E-3</v>
      </c>
      <c r="T121">
        <f t="shared" si="2"/>
        <v>1.1650053285218251E-2</v>
      </c>
    </row>
    <row r="122" spans="1:20" x14ac:dyDescent="0.35">
      <c r="A122" t="str">
        <f t="shared" si="1"/>
        <v>CAN</v>
      </c>
      <c r="B122">
        <f>100*(LN(B54)-LN(Results_2025_01!B54))</f>
        <v>0.75553516444504254</v>
      </c>
      <c r="C122">
        <f>100*(LN(C54)-LN(Results_2025_01!C54))</f>
        <v>-12.806338120416605</v>
      </c>
      <c r="D122">
        <f>100*(LN(D54)-LN(Results_2025_01!D54))</f>
        <v>-3.2401095898757504</v>
      </c>
      <c r="E122">
        <f>100*(LN(E54)-LN(Results_2025_01!E54))</f>
        <v>-14.938377214484433</v>
      </c>
      <c r="F122">
        <f>100*(LN(F54)-LN(Results_2025_01!F54))</f>
        <v>-15.963014559188338</v>
      </c>
      <c r="G122">
        <f>100*(LN(G54)-LN(Results_2025_01!G54))</f>
        <v>-6.7166643543840721</v>
      </c>
      <c r="H122">
        <f>100*(LN(H54)-LN(Results_2025_01!H54))</f>
        <v>-12.464985320183786</v>
      </c>
      <c r="I122">
        <f>100*(LN(I54)-LN(Results_2025_01!I54))</f>
        <v>-9.405643582175216</v>
      </c>
      <c r="J122">
        <f>100*(LN(J54)-LN(Results_2025_01!J54))</f>
        <v>-11.68880208288936</v>
      </c>
      <c r="K122">
        <f>100*(LN(K54)-LN(Results_2025_01!K54))</f>
        <v>-3.1067310475551224</v>
      </c>
      <c r="L122">
        <f>100*(LN(L54)-LN(Results_2025_01!L54))</f>
        <v>-10.601355558177339</v>
      </c>
      <c r="M122">
        <f>100*(LN(M54)-LN(Results_2025_01!M54))</f>
        <v>-2.3772271750582163</v>
      </c>
      <c r="N122">
        <f>100*(LN(N54)-LN(Results_2025_01!N54))</f>
        <v>-10.901276267112259</v>
      </c>
      <c r="O122">
        <f>100*(LN(O54)-LN(Results_2025_01!O54))</f>
        <v>-4.2480652296884358</v>
      </c>
      <c r="P122">
        <f>100*(LN(P54)-LN(Results_2025_01!P54))</f>
        <v>0.46830709794329906</v>
      </c>
      <c r="Q122">
        <f>100*(LN(Q54)-LN(Results_2025_01!Q54))</f>
        <v>0.44639066181586529</v>
      </c>
      <c r="R122">
        <f>100*(LN(R54)-LN(Results_2025_01!R54))</f>
        <v>-0.18591244707524268</v>
      </c>
      <c r="S122">
        <f>100*(Results_2025_01!S54/Results_2025_01!R54)*(LN(S54)-LN(Results_2025_01!S54))</f>
        <v>-0.2770987982360692</v>
      </c>
      <c r="T122">
        <f t="shared" si="2"/>
        <v>9.1186351160826518E-2</v>
      </c>
    </row>
    <row r="123" spans="1:20" x14ac:dyDescent="0.35">
      <c r="A123" t="str">
        <f t="shared" si="1"/>
        <v>CHN</v>
      </c>
      <c r="B123">
        <f>100*(LN(B55)-LN(Results_2025_01!B55))</f>
        <v>-0.24551747278653835</v>
      </c>
      <c r="C123">
        <f>100*(LN(C55)-LN(Results_2025_01!C55))</f>
        <v>-0.20866916649691092</v>
      </c>
      <c r="D123">
        <f>100*(LN(D55)-LN(Results_2025_01!D55))</f>
        <v>-8.3085913165259484E-2</v>
      </c>
      <c r="E123">
        <f>100*(LN(E55)-LN(Results_2025_01!E55))</f>
        <v>-0.47514813267293121</v>
      </c>
      <c r="F123">
        <f>100*(LN(F55)-LN(Results_2025_01!F55))</f>
        <v>-0.51714561572193674</v>
      </c>
      <c r="G123">
        <f>100*(LN(G55)-LN(Results_2025_01!G55))</f>
        <v>-0.23548469193812593</v>
      </c>
      <c r="H123">
        <f>100*(LN(H55)-LN(Results_2025_01!H55))</f>
        <v>-0.27137058715966944</v>
      </c>
      <c r="I123">
        <f>100*(LN(I55)-LN(Results_2025_01!I55))</f>
        <v>-0.2205953162312646</v>
      </c>
      <c r="J123">
        <f>100*(LN(J55)-LN(Results_2025_01!J55))</f>
        <v>-1.9920218176983973</v>
      </c>
      <c r="K123">
        <f>100*(LN(K55)-LN(Results_2025_01!K55))</f>
        <v>-0.30577807012033276</v>
      </c>
      <c r="L123">
        <f>100*(LN(L55)-LN(Results_2025_01!L55))</f>
        <v>-0.20560600089787329</v>
      </c>
      <c r="M123">
        <f>100*(LN(M55)-LN(Results_2025_01!M55))</f>
        <v>-0.26973756625210399</v>
      </c>
      <c r="N123">
        <f>100*(LN(N55)-LN(Results_2025_01!N55))</f>
        <v>-0.19847308486671267</v>
      </c>
      <c r="O123">
        <f>100*(LN(O55)-LN(Results_2025_01!O55))</f>
        <v>-0.83932657144618616</v>
      </c>
      <c r="P123">
        <f>100*(LN(P55)-LN(Results_2025_01!P55))</f>
        <v>-2.8070458292894784E-2</v>
      </c>
      <c r="Q123">
        <f>100*(LN(Q55)-LN(Results_2025_01!Q55))</f>
        <v>-4.2681023092061565E-2</v>
      </c>
      <c r="R123">
        <f>100*(LN(R55)-LN(Results_2025_01!R55))</f>
        <v>-7.3311735663317279E-2</v>
      </c>
      <c r="S123">
        <f>100*(Results_2025_01!S55/Results_2025_01!R55)*(LN(S55)-LN(Results_2025_01!S55))</f>
        <v>-7.3900906353027471E-2</v>
      </c>
      <c r="T123">
        <f t="shared" si="2"/>
        <v>5.8917068971019171E-4</v>
      </c>
    </row>
    <row r="124" spans="1:20" x14ac:dyDescent="0.35">
      <c r="A124" t="str">
        <f t="shared" si="1"/>
        <v>IND</v>
      </c>
      <c r="B124">
        <f>100*(LN(B56)-LN(Results_2025_01!B56))</f>
        <v>0.26762882887556572</v>
      </c>
      <c r="C124">
        <f>100*(LN(C56)-LN(Results_2025_01!C56))</f>
        <v>0.29587503803636395</v>
      </c>
      <c r="D124">
        <f>100*(LN(D56)-LN(Results_2025_01!D56))</f>
        <v>0.27903512847426981</v>
      </c>
      <c r="E124">
        <f>100*(LN(E56)-LN(Results_2025_01!E56))</f>
        <v>2.7388990013033521</v>
      </c>
      <c r="F124">
        <f>100*(LN(F56)-LN(Results_2025_01!F56))</f>
        <v>0.85106896679096877</v>
      </c>
      <c r="G124">
        <f>100*(LN(G56)-LN(Results_2025_01!G56))</f>
        <v>8.3822301638747376E-2</v>
      </c>
      <c r="H124">
        <f>100*(LN(H56)-LN(Results_2025_01!H56))</f>
        <v>1.9277321506447009</v>
      </c>
      <c r="I124">
        <f>100*(LN(I56)-LN(Results_2025_01!I56))</f>
        <v>0.49518090963758254</v>
      </c>
      <c r="J124">
        <f>100*(LN(J56)-LN(Results_2025_01!J56))</f>
        <v>0.83072101677643673</v>
      </c>
      <c r="K124">
        <f>100*(LN(K56)-LN(Results_2025_01!K56))</f>
        <v>0.82976454883283424</v>
      </c>
      <c r="L124">
        <f>100*(LN(L56)-LN(Results_2025_01!L56))</f>
        <v>0.27114664416654222</v>
      </c>
      <c r="M124">
        <f>100*(LN(M56)-LN(Results_2025_01!M56))</f>
        <v>0.19588644853332227</v>
      </c>
      <c r="N124">
        <f>100*(LN(N56)-LN(Results_2025_01!N56))</f>
        <v>-0.3338394602772965</v>
      </c>
      <c r="O124">
        <f>100*(LN(O56)-LN(Results_2025_01!O56))</f>
        <v>2.5515980831295693</v>
      </c>
      <c r="P124">
        <f>100*(LN(P56)-LN(Results_2025_01!P56))</f>
        <v>5.6996558767075101E-2</v>
      </c>
      <c r="Q124">
        <f>100*(LN(Q56)-LN(Results_2025_01!Q56))</f>
        <v>-1.2988995073293097E-3</v>
      </c>
      <c r="R124">
        <f>100*(LN(R56)-LN(Results_2025_01!R56))</f>
        <v>0.2568274675976312</v>
      </c>
      <c r="S124">
        <f>100*(Results_2025_01!S56/Results_2025_01!R56)*(LN(S56)-LN(Results_2025_01!S56))</f>
        <v>0.20171072070113322</v>
      </c>
      <c r="T124">
        <f t="shared" si="2"/>
        <v>5.5116746896497981E-2</v>
      </c>
    </row>
    <row r="125" spans="1:20" x14ac:dyDescent="0.35">
      <c r="A125" t="str">
        <f t="shared" si="1"/>
        <v>JPN</v>
      </c>
      <c r="B125">
        <f>100*(LN(B57)-LN(Results_2025_01!B57))</f>
        <v>-0.34339008479165045</v>
      </c>
      <c r="C125">
        <f>100*(LN(C57)-LN(Results_2025_01!C57))</f>
        <v>-0.22442380616265467</v>
      </c>
      <c r="D125">
        <f>100*(LN(D57)-LN(Results_2025_01!D57))</f>
        <v>0.58793826512060221</v>
      </c>
      <c r="E125">
        <f>100*(LN(E57)-LN(Results_2025_01!E57))</f>
        <v>0.11344300706124244</v>
      </c>
      <c r="F125">
        <f>100*(LN(F57)-LN(Results_2025_01!F57))</f>
        <v>-8.5836915141612735E-2</v>
      </c>
      <c r="G125">
        <f>100*(LN(G57)-LN(Results_2025_01!G57))</f>
        <v>-0.36114553112813752</v>
      </c>
      <c r="H125">
        <f>100*(LN(H57)-LN(Results_2025_01!H57))</f>
        <v>-0.48451592956819667</v>
      </c>
      <c r="I125">
        <f>100*(LN(I57)-LN(Results_2025_01!I57))</f>
        <v>-0.15891938187708732</v>
      </c>
      <c r="J125">
        <f>100*(LN(J57)-LN(Results_2025_01!J57))</f>
        <v>-0.52205091775512358</v>
      </c>
      <c r="K125">
        <f>100*(LN(K57)-LN(Results_2025_01!K57))</f>
        <v>-0.66873657511123952</v>
      </c>
      <c r="L125">
        <f>100*(LN(L57)-LN(Results_2025_01!L57))</f>
        <v>-0.495682710732126</v>
      </c>
      <c r="M125">
        <f>100*(LN(M57)-LN(Results_2025_01!M57))</f>
        <v>3.0473587484980413E-2</v>
      </c>
      <c r="N125">
        <f>100*(LN(N57)-LN(Results_2025_01!N57))</f>
        <v>0.79535030386033156</v>
      </c>
      <c r="O125">
        <f>100*(LN(O57)-LN(Results_2025_01!O57))</f>
        <v>-0.22361993944723935</v>
      </c>
      <c r="P125">
        <f>100*(LN(P57)-LN(Results_2025_01!P57))</f>
        <v>3.0297216833696794E-2</v>
      </c>
      <c r="Q125">
        <f>100*(LN(Q57)-LN(Results_2025_01!Q57))</f>
        <v>-5.3752584379118673E-4</v>
      </c>
      <c r="R125">
        <f>100*(LN(R57)-LN(Results_2025_01!R57))</f>
        <v>3.3413166570817054E-2</v>
      </c>
      <c r="S125">
        <f>100*(Results_2025_01!S57/Results_2025_01!R57)*(LN(S57)-LN(Results_2025_01!S57))</f>
        <v>3.1827700681951204E-2</v>
      </c>
      <c r="T125">
        <f t="shared" si="2"/>
        <v>1.5854658888658502E-3</v>
      </c>
    </row>
    <row r="126" spans="1:20" x14ac:dyDescent="0.35">
      <c r="A126" t="str">
        <f t="shared" si="1"/>
        <v>KOR</v>
      </c>
      <c r="B126">
        <f>100*(LN(B58)-LN(Results_2025_01!B58))</f>
        <v>-0.14673516939502917</v>
      </c>
      <c r="C126">
        <f>100*(LN(C58)-LN(Results_2025_01!C58))</f>
        <v>0.62696130135950767</v>
      </c>
      <c r="D126">
        <f>100*(LN(D58)-LN(Results_2025_01!D58))</f>
        <v>4.3917435927731674E-2</v>
      </c>
      <c r="E126">
        <f>100*(LN(E58)-LN(Results_2025_01!E58))</f>
        <v>-0.12193095785413277</v>
      </c>
      <c r="F126">
        <f>100*(LN(F58)-LN(Results_2025_01!F58))</f>
        <v>-0.24844733276623288</v>
      </c>
      <c r="G126">
        <f>100*(LN(G58)-LN(Results_2025_01!G58))</f>
        <v>-0.51624119812796465</v>
      </c>
      <c r="H126">
        <f>100*(LN(H58)-LN(Results_2025_01!H58))</f>
        <v>2.9686781180043198</v>
      </c>
      <c r="I126">
        <f>100*(LN(I58)-LN(Results_2025_01!I58))</f>
        <v>-4.9436425764604053E-2</v>
      </c>
      <c r="J126">
        <f>100*(LN(J58)-LN(Results_2025_01!J58))</f>
        <v>-0.32336325670652144</v>
      </c>
      <c r="K126">
        <f>100*(LN(K58)-LN(Results_2025_01!K58))</f>
        <v>-1.2973893143687576</v>
      </c>
      <c r="L126">
        <f>100*(LN(L58)-LN(Results_2025_01!L58))</f>
        <v>-0.26171908195173899</v>
      </c>
      <c r="M126">
        <f>100*(LN(M58)-LN(Results_2025_01!M58))</f>
        <v>0.14694315424836901</v>
      </c>
      <c r="N126">
        <f>100*(LN(N58)-LN(Results_2025_01!N58))</f>
        <v>0.11116889850502076</v>
      </c>
      <c r="O126">
        <f>100*(LN(O58)-LN(Results_2025_01!O58))</f>
        <v>-0.46719133607435737</v>
      </c>
      <c r="P126">
        <f>100*(LN(P58)-LN(Results_2025_01!P58))</f>
        <v>-3.0805232809605343E-2</v>
      </c>
      <c r="Q126">
        <f>100*(LN(Q58)-LN(Results_2025_01!Q58))</f>
        <v>-1.7206098375321943E-2</v>
      </c>
      <c r="R126">
        <f>100*(LN(R58)-LN(Results_2025_01!R58))</f>
        <v>1.637089912627232E-2</v>
      </c>
      <c r="S126">
        <f>100*(Results_2025_01!S58/Results_2025_01!R58)*(LN(S58)-LN(Results_2025_01!S58))</f>
        <v>1.6372103729787883E-3</v>
      </c>
      <c r="T126">
        <f t="shared" si="2"/>
        <v>1.4733688753293532E-2</v>
      </c>
    </row>
    <row r="127" spans="1:20" x14ac:dyDescent="0.35">
      <c r="A127" t="str">
        <f t="shared" si="1"/>
        <v>MEX</v>
      </c>
      <c r="B127">
        <f>100*(LN(B59)-LN(Results_2025_01!B59))</f>
        <v>-1.3046814685916175</v>
      </c>
      <c r="C127">
        <f>100*(LN(C59)-LN(Results_2025_01!C59))</f>
        <v>-2.5366196748429104</v>
      </c>
      <c r="D127">
        <f>100*(LN(D59)-LN(Results_2025_01!D59))</f>
        <v>-3.5693151918284372</v>
      </c>
      <c r="E127">
        <f>100*(LN(E59)-LN(Results_2025_01!E59))</f>
        <v>-21.287200099238035</v>
      </c>
      <c r="F127">
        <f>100*(LN(F59)-LN(Results_2025_01!F59))</f>
        <v>-6.1875403718087085</v>
      </c>
      <c r="G127">
        <f>100*(LN(G59)-LN(Results_2025_01!G59))</f>
        <v>-2.8935110859451996</v>
      </c>
      <c r="H127">
        <f>100*(LN(H59)-LN(Results_2025_01!H59))</f>
        <v>-5.6120335135865673</v>
      </c>
      <c r="I127">
        <f>100*(LN(I59)-LN(Results_2025_01!I59))</f>
        <v>-2.30153296720772</v>
      </c>
      <c r="J127">
        <f>100*(LN(J59)-LN(Results_2025_01!J59))</f>
        <v>-13.548082274707518</v>
      </c>
      <c r="K127">
        <f>100*(LN(K59)-LN(Results_2025_01!K59))</f>
        <v>-5.455525340134848</v>
      </c>
      <c r="L127">
        <f>100*(LN(L59)-LN(Results_2025_01!L59))</f>
        <v>-20.597970834669965</v>
      </c>
      <c r="M127">
        <f>100*(LN(M59)-LN(Results_2025_01!M59))</f>
        <v>-7.19713930114807</v>
      </c>
      <c r="N127">
        <f>100*(LN(N59)-LN(Results_2025_01!N59))</f>
        <v>-8.7711595836619694</v>
      </c>
      <c r="O127">
        <f>100*(LN(O59)-LN(Results_2025_01!O59))</f>
        <v>-9.3119339007373014</v>
      </c>
      <c r="P127">
        <f>100*(LN(P59)-LN(Results_2025_01!P59))</f>
        <v>4.6350237184267229E-2</v>
      </c>
      <c r="Q127">
        <f>100*(LN(Q59)-LN(Results_2025_01!Q59))</f>
        <v>-0.42211966436243031</v>
      </c>
      <c r="R127">
        <f>100*(LN(R59)-LN(Results_2025_01!R59))</f>
        <v>-1.2224996538400035</v>
      </c>
      <c r="S127">
        <f>100*(Results_2025_01!S59/Results_2025_01!R59)*(LN(S59)-LN(Results_2025_01!S59))</f>
        <v>-1.0786397055752091</v>
      </c>
      <c r="T127">
        <f t="shared" si="2"/>
        <v>-0.14385994826479442</v>
      </c>
    </row>
    <row r="128" spans="1:20" x14ac:dyDescent="0.35">
      <c r="A128" t="str">
        <f t="shared" si="1"/>
        <v>ROW</v>
      </c>
      <c r="B128">
        <f>100*(LN(B60)-LN(Results_2025_01!B60))</f>
        <v>6.0642065173688309E-2</v>
      </c>
      <c r="C128">
        <f>100*(LN(C60)-LN(Results_2025_01!C60))</f>
        <v>0.32694700405277999</v>
      </c>
      <c r="D128">
        <f>100*(LN(D60)-LN(Results_2025_01!D60))</f>
        <v>0.31376709100952027</v>
      </c>
      <c r="E128">
        <f>100*(LN(E60)-LN(Results_2025_01!E60))</f>
        <v>-0.41393022297881998</v>
      </c>
      <c r="F128">
        <f>100*(LN(F60)-LN(Results_2025_01!F60))</f>
        <v>1.348914946346369</v>
      </c>
      <c r="G128">
        <f>100*(LN(G60)-LN(Results_2025_01!G60))</f>
        <v>0.35558302223019922</v>
      </c>
      <c r="H128">
        <f>100*(LN(H60)-LN(Results_2025_01!H60))</f>
        <v>-1.0190884332052619</v>
      </c>
      <c r="I128">
        <f>100*(LN(I60)-LN(Results_2025_01!I60))</f>
        <v>0.55688202043882029</v>
      </c>
      <c r="J128">
        <f>100*(LN(J60)-LN(Results_2025_01!J60))</f>
        <v>0.42705817000880941</v>
      </c>
      <c r="K128">
        <f>100*(LN(K60)-LN(Results_2025_01!K60))</f>
        <v>0.22686404786682601</v>
      </c>
      <c r="L128">
        <f>100*(LN(L60)-LN(Results_2025_01!L60))</f>
        <v>0.41836275363635878</v>
      </c>
      <c r="M128">
        <f>100*(LN(M60)-LN(Results_2025_01!M60))</f>
        <v>8.5535565919503398E-2</v>
      </c>
      <c r="N128">
        <f>100*(LN(N60)-LN(Results_2025_01!N60))</f>
        <v>-0.15511988824972178</v>
      </c>
      <c r="O128">
        <f>100*(LN(O60)-LN(Results_2025_01!O60))</f>
        <v>0.18122173370826999</v>
      </c>
      <c r="P128">
        <f>100*(LN(P60)-LN(Results_2025_01!P60))</f>
        <v>6.4346962244243855E-2</v>
      </c>
      <c r="Q128">
        <f>100*(LN(Q60)-LN(Results_2025_01!Q60))</f>
        <v>4.4369954540268708E-2</v>
      </c>
      <c r="R128">
        <f>100*(LN(R60)-LN(Results_2025_01!R60))</f>
        <v>0.21633068893613938</v>
      </c>
      <c r="S128">
        <f>100*(Results_2025_01!S60/Results_2025_01!R60)*(LN(S60)-LN(Results_2025_01!S60))</f>
        <v>0.20349136125448214</v>
      </c>
      <c r="T128">
        <f t="shared" si="2"/>
        <v>1.2839327681657242E-2</v>
      </c>
    </row>
    <row r="129" spans="1:20" x14ac:dyDescent="0.35">
      <c r="A129" t="str">
        <f t="shared" si="1"/>
        <v>USA</v>
      </c>
      <c r="B129">
        <f>100*(LN(B61)-LN(Results_2025_01!B61))</f>
        <v>0.54983194054702977</v>
      </c>
      <c r="C129">
        <f>100*(LN(C61)-LN(Results_2025_01!C61))</f>
        <v>0.71039780746335879</v>
      </c>
      <c r="D129">
        <f>100*(LN(D61)-LN(Results_2025_01!D61))</f>
        <v>-0.35449064600916458</v>
      </c>
      <c r="E129">
        <f>100*(LN(E61)-LN(Results_2025_01!E61))</f>
        <v>-0.89299287163022711</v>
      </c>
      <c r="F129">
        <f>100*(LN(F61)-LN(Results_2025_01!F61))</f>
        <v>-0.37628572073273858</v>
      </c>
      <c r="G129">
        <f>100*(LN(G61)-LN(Results_2025_01!G61))</f>
        <v>-0.40181563640544482</v>
      </c>
      <c r="H129">
        <f>100*(LN(H61)-LN(Results_2025_01!H61))</f>
        <v>2.9277966711451775</v>
      </c>
      <c r="I129">
        <f>100*(LN(I61)-LN(Results_2025_01!I61))</f>
        <v>0.25871419508449733</v>
      </c>
      <c r="J129">
        <f>100*(LN(J61)-LN(Results_2025_01!J61))</f>
        <v>0.45476203408068017</v>
      </c>
      <c r="K129">
        <f>100*(LN(K61)-LN(Results_2025_01!K61))</f>
        <v>0.65451180782254426</v>
      </c>
      <c r="L129">
        <f>100*(LN(L61)-LN(Results_2025_01!L61))</f>
        <v>-0.86391331734896326</v>
      </c>
      <c r="M129">
        <f>100*(LN(M61)-LN(Results_2025_01!M61))</f>
        <v>-0.56042251173318292</v>
      </c>
      <c r="N129">
        <f>100*(LN(N61)-LN(Results_2025_01!N61))</f>
        <v>-0.3887854938901647</v>
      </c>
      <c r="O129">
        <f>100*(LN(O61)-LN(Results_2025_01!O61))</f>
        <v>0.66047810265583706</v>
      </c>
      <c r="P129">
        <f>100*(LN(P61)-LN(Results_2025_01!P61))</f>
        <v>2.9332025127271066E-2</v>
      </c>
      <c r="Q129">
        <f>100*(LN(Q61)-LN(Results_2025_01!Q61))</f>
        <v>0.30071603529293611</v>
      </c>
      <c r="R129">
        <f>100*(LN(R61)-LN(Results_2025_01!R61))</f>
        <v>0.8148527841314035</v>
      </c>
      <c r="S129">
        <f>100*(Results_2025_01!S61/Results_2025_01!R61)*(LN(S61)-LN(Results_2025_01!S61))</f>
        <v>9.9398430418548317E-2</v>
      </c>
      <c r="T129">
        <f>R129-S129</f>
        <v>0.71545435371285515</v>
      </c>
    </row>
  </sheetData>
  <conditionalFormatting sqref="B70:Q114">
    <cfRule type="colorScale" priority="1">
      <colorScale>
        <cfvo type="min"/>
        <cfvo type="percentile" val="50"/>
        <cfvo type="max"/>
        <color rgb="FF63BE7B"/>
        <color rgb="FFFCFCFF"/>
        <color rgb="FFF8696B"/>
      </colorScale>
    </cfRule>
  </conditionalFormatting>
  <pageMargins left="0.7" right="0.7" top="0.75" bottom="0.75" header="0.3" footer="0.3"/>
  <pageSetup orientation="portrait" horizontalDpi="1200" verticalDpi="1200" r:id="rId1"/>
  <headerFooter>
    <oddHeader>&amp;L&amp;"Aptos"&amp;11&amp;K000000 NONCONFIDENTIAL // FRSONLY&amp;1#_x000D_</oddHeader>
  </headerFooter>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8ED59D3-FC6D-4DF5-ABA1-A6C5798BD9EC}">
  <dimension ref="A1:T129"/>
  <sheetViews>
    <sheetView workbookViewId="0">
      <pane xSplit="1" ySplit="1" topLeftCell="B54" activePane="bottomRight" state="frozen"/>
      <selection pane="topRight" activeCell="B1" sqref="B1"/>
      <selection pane="bottomLeft" activeCell="A2" sqref="A2"/>
      <selection pane="bottomRight" activeCell="A68" sqref="A68:XFD131"/>
    </sheetView>
  </sheetViews>
  <sheetFormatPr defaultRowHeight="14.5" x14ac:dyDescent="0.35"/>
  <sheetData>
    <row r="1" spans="1:19" x14ac:dyDescent="0.35">
      <c r="A1" t="s">
        <v>78</v>
      </c>
      <c r="B1" t="s">
        <v>269</v>
      </c>
      <c r="C1" t="s">
        <v>270</v>
      </c>
      <c r="D1" t="s">
        <v>271</v>
      </c>
      <c r="E1" t="s">
        <v>272</v>
      </c>
      <c r="F1" t="s">
        <v>273</v>
      </c>
      <c r="G1" t="s">
        <v>274</v>
      </c>
      <c r="H1" t="s">
        <v>275</v>
      </c>
      <c r="I1" t="s">
        <v>276</v>
      </c>
      <c r="J1" t="s">
        <v>277</v>
      </c>
      <c r="K1" t="s">
        <v>278</v>
      </c>
      <c r="L1" t="s">
        <v>279</v>
      </c>
      <c r="M1" t="s">
        <v>280</v>
      </c>
      <c r="N1" t="s">
        <v>281</v>
      </c>
      <c r="O1" t="s">
        <v>282</v>
      </c>
      <c r="P1" t="s">
        <v>283</v>
      </c>
      <c r="Q1" t="s">
        <v>284</v>
      </c>
      <c r="R1" t="s">
        <v>157</v>
      </c>
      <c r="S1" t="s">
        <v>285</v>
      </c>
    </row>
    <row r="2" spans="1:19" x14ac:dyDescent="0.35">
      <c r="A2" t="s">
        <v>286</v>
      </c>
      <c r="B2">
        <v>6.3500000000000002E-6</v>
      </c>
      <c r="C2">
        <v>1.6209999999999999E-5</v>
      </c>
      <c r="D2">
        <v>1.2459999999999999E-5</v>
      </c>
      <c r="E2">
        <v>6.8600000000000004E-6</v>
      </c>
      <c r="F2">
        <v>4.2400000000000001E-6</v>
      </c>
      <c r="G2">
        <v>2.0959999999999999E-5</v>
      </c>
      <c r="H2">
        <v>2.7520000000000001E-5</v>
      </c>
      <c r="I2">
        <v>2.44E-5</v>
      </c>
      <c r="J2">
        <v>2.7700000000000002E-6</v>
      </c>
      <c r="K2">
        <v>4.2360000000000001E-5</v>
      </c>
      <c r="L2">
        <v>7.0400000000000004E-6</v>
      </c>
      <c r="M2">
        <v>1.791E-5</v>
      </c>
      <c r="N2">
        <v>5.3199999999999999E-5</v>
      </c>
      <c r="O2">
        <v>7.0400000000000004E-6</v>
      </c>
      <c r="P2">
        <v>3.7363000000000001E-4</v>
      </c>
      <c r="Q2">
        <v>4.2757E-4</v>
      </c>
      <c r="R2">
        <v>1.494E-4</v>
      </c>
      <c r="S2">
        <v>1.4778999999999999E-4</v>
      </c>
    </row>
    <row r="3" spans="1:19" x14ac:dyDescent="0.35">
      <c r="A3" t="s">
        <v>287</v>
      </c>
      <c r="B3">
        <v>1.59E-6</v>
      </c>
      <c r="C3">
        <v>1.7834E-4</v>
      </c>
      <c r="D3">
        <v>3.8299999999999998E-6</v>
      </c>
      <c r="E3">
        <v>4.9999999999999998E-8</v>
      </c>
      <c r="F3">
        <v>1.3E-7</v>
      </c>
      <c r="G3">
        <v>1.4000000000000001E-7</v>
      </c>
      <c r="H3">
        <v>1.2500000000000001E-6</v>
      </c>
      <c r="I3">
        <v>2.4999999999999999E-7</v>
      </c>
      <c r="J3">
        <v>2.2000000000000001E-7</v>
      </c>
      <c r="K3">
        <v>3.5999999999999999E-7</v>
      </c>
      <c r="L3">
        <v>4.9999999999999998E-8</v>
      </c>
      <c r="M3">
        <v>1.8E-7</v>
      </c>
      <c r="N3">
        <v>8.9999999999999999E-8</v>
      </c>
      <c r="O3">
        <v>9.9999999999999995E-8</v>
      </c>
      <c r="P3">
        <v>1.0313E-4</v>
      </c>
      <c r="Q3">
        <v>1.4490999999999999E-4</v>
      </c>
      <c r="R3">
        <v>5.2160000000000002E-5</v>
      </c>
      <c r="S3">
        <v>5.1860000000000002E-5</v>
      </c>
    </row>
    <row r="4" spans="1:19" x14ac:dyDescent="0.35">
      <c r="A4" t="s">
        <v>288</v>
      </c>
      <c r="B4">
        <v>4.8400000000000002E-6</v>
      </c>
      <c r="C4">
        <v>3.5160000000000002E-5</v>
      </c>
      <c r="D4">
        <v>8.5399999999999996E-6</v>
      </c>
      <c r="E4">
        <v>5.6000000000000004E-7</v>
      </c>
      <c r="F4">
        <v>9.0999999999999997E-7</v>
      </c>
      <c r="G4">
        <v>3.7900000000000001E-6</v>
      </c>
      <c r="H4">
        <v>2.12E-6</v>
      </c>
      <c r="I4">
        <v>5.93E-6</v>
      </c>
      <c r="J4">
        <v>3.0000000000000001E-6</v>
      </c>
      <c r="K4">
        <v>1.3709999999999999E-5</v>
      </c>
      <c r="L4">
        <v>4.0899999999999998E-6</v>
      </c>
      <c r="M4">
        <v>1.2747E-4</v>
      </c>
      <c r="N4">
        <v>3.5719999999999997E-5</v>
      </c>
      <c r="O4">
        <v>9.3100000000000006E-6</v>
      </c>
      <c r="P4">
        <v>6.8433999999999997E-4</v>
      </c>
      <c r="Q4">
        <v>7.0806000000000005E-4</v>
      </c>
      <c r="R4">
        <v>2.3011E-4</v>
      </c>
      <c r="S4">
        <v>2.2788999999999999E-4</v>
      </c>
    </row>
    <row r="5" spans="1:19" x14ac:dyDescent="0.35">
      <c r="A5" t="s">
        <v>289</v>
      </c>
      <c r="B5">
        <v>1.0710000000000001E-5</v>
      </c>
      <c r="C5">
        <v>1.874E-5</v>
      </c>
      <c r="D5">
        <v>1.893E-5</v>
      </c>
      <c r="E5">
        <v>9.9999999999999995E-7</v>
      </c>
      <c r="F5">
        <v>3.8500000000000004E-6</v>
      </c>
      <c r="G5">
        <v>1.292E-5</v>
      </c>
      <c r="H5">
        <v>8.5799999999999992E-6</v>
      </c>
      <c r="I5">
        <v>4.95E-6</v>
      </c>
      <c r="J5">
        <v>1.7400000000000001E-6</v>
      </c>
      <c r="K5">
        <v>2.0489999999999999E-5</v>
      </c>
      <c r="L5">
        <v>7.0899999999999999E-6</v>
      </c>
      <c r="M5">
        <v>1.447E-5</v>
      </c>
      <c r="N5">
        <v>7.7600000000000002E-6</v>
      </c>
      <c r="O5">
        <v>1.9E-6</v>
      </c>
      <c r="P5">
        <v>2.4465000000000001E-4</v>
      </c>
      <c r="Q5">
        <v>2.3976999999999999E-4</v>
      </c>
      <c r="R5">
        <v>8.7000000000000001E-5</v>
      </c>
      <c r="S5">
        <v>8.5989999999999995E-5</v>
      </c>
    </row>
    <row r="6" spans="1:19" x14ac:dyDescent="0.35">
      <c r="A6" t="s">
        <v>290</v>
      </c>
      <c r="B6">
        <v>8.4939999999999997E-5</v>
      </c>
      <c r="C6">
        <v>1.0511E-4</v>
      </c>
      <c r="D6">
        <v>1.0329E-4</v>
      </c>
      <c r="E6">
        <v>4.2120000000000003E-5</v>
      </c>
      <c r="F6">
        <v>6.2500000000000003E-6</v>
      </c>
      <c r="G6">
        <v>2.8160000000000001E-5</v>
      </c>
      <c r="H6">
        <v>1.4677000000000001E-4</v>
      </c>
      <c r="I6">
        <v>2.1141000000000001E-4</v>
      </c>
      <c r="J6">
        <v>1.4929999999999999E-5</v>
      </c>
      <c r="K6">
        <v>8.7559999999999995E-5</v>
      </c>
      <c r="L6">
        <v>6.1320000000000002E-5</v>
      </c>
      <c r="M6">
        <v>1.1261999999999999E-3</v>
      </c>
      <c r="N6">
        <v>1.114E-4</v>
      </c>
      <c r="O6">
        <v>9.9419999999999993E-5</v>
      </c>
      <c r="P6">
        <v>5.2969100000000002E-3</v>
      </c>
      <c r="Q6">
        <v>4.5324800000000002E-3</v>
      </c>
      <c r="R6">
        <v>1.6448999999999999E-3</v>
      </c>
      <c r="S6">
        <v>1.6313300000000001E-3</v>
      </c>
    </row>
    <row r="7" spans="1:19" x14ac:dyDescent="0.35">
      <c r="A7" t="s">
        <v>291</v>
      </c>
      <c r="B7">
        <v>8.4700000000000002E-6</v>
      </c>
      <c r="C7">
        <v>8.1199999999999995E-5</v>
      </c>
      <c r="D7">
        <v>2.3669999999999999E-5</v>
      </c>
      <c r="E7">
        <v>1.31E-6</v>
      </c>
      <c r="F7">
        <v>6.8999999999999996E-7</v>
      </c>
      <c r="G7">
        <v>2.7599999999999998E-6</v>
      </c>
      <c r="H7">
        <v>8.3699999999999995E-6</v>
      </c>
      <c r="I7">
        <v>1.294E-5</v>
      </c>
      <c r="J7">
        <v>3.8500000000000004E-6</v>
      </c>
      <c r="K7">
        <v>1.378E-5</v>
      </c>
      <c r="L7">
        <v>7.8199999999999997E-6</v>
      </c>
      <c r="M7">
        <v>6.122E-5</v>
      </c>
      <c r="N7">
        <v>6.2700000000000001E-6</v>
      </c>
      <c r="O7">
        <v>1.19E-5</v>
      </c>
      <c r="P7">
        <v>7.9290000000000003E-4</v>
      </c>
      <c r="Q7">
        <v>6.6921000000000005E-4</v>
      </c>
      <c r="R7">
        <v>2.3929999999999999E-4</v>
      </c>
      <c r="S7">
        <v>2.3723E-4</v>
      </c>
    </row>
    <row r="8" spans="1:19" x14ac:dyDescent="0.35">
      <c r="A8" t="s">
        <v>292</v>
      </c>
      <c r="B8">
        <v>6.9999999999999997E-7</v>
      </c>
      <c r="C8">
        <v>5.9999999999999997E-7</v>
      </c>
      <c r="D8">
        <v>6.6800000000000004E-6</v>
      </c>
      <c r="E8">
        <v>1.9599999999999999E-6</v>
      </c>
      <c r="F8">
        <v>3.7E-7</v>
      </c>
      <c r="G8">
        <v>5.4700000000000001E-6</v>
      </c>
      <c r="H8">
        <v>4.6E-6</v>
      </c>
      <c r="I8">
        <v>3.1919999999999999E-5</v>
      </c>
      <c r="J8">
        <v>1.3E-6</v>
      </c>
      <c r="K8">
        <v>2.794E-5</v>
      </c>
      <c r="L8">
        <v>1.6560000000000001E-5</v>
      </c>
      <c r="M8">
        <v>3.6109999999999998E-5</v>
      </c>
      <c r="N8">
        <v>7.8640000000000006E-5</v>
      </c>
      <c r="O8">
        <v>1.3159999999999999E-5</v>
      </c>
      <c r="P8">
        <v>6.9576999999999996E-4</v>
      </c>
      <c r="Q8">
        <v>5.4827000000000001E-4</v>
      </c>
      <c r="R8">
        <v>2.0282000000000001E-4</v>
      </c>
      <c r="S8">
        <v>2.0139999999999999E-4</v>
      </c>
    </row>
    <row r="9" spans="1:19" x14ac:dyDescent="0.35">
      <c r="A9" t="s">
        <v>293</v>
      </c>
      <c r="B9">
        <v>1.1799999999999999E-6</v>
      </c>
      <c r="C9">
        <v>4.0000000000000001E-8</v>
      </c>
      <c r="D9">
        <v>4.0199999999999996E-6</v>
      </c>
      <c r="E9">
        <v>4.5999999999999999E-7</v>
      </c>
      <c r="F9">
        <v>9.9999999999999995E-8</v>
      </c>
      <c r="G9">
        <v>1.75E-6</v>
      </c>
      <c r="H9">
        <v>3.9700000000000001E-6</v>
      </c>
      <c r="I9">
        <v>6.0599999999999996E-6</v>
      </c>
      <c r="J9">
        <v>2.4999999999999999E-7</v>
      </c>
      <c r="K9">
        <v>1.73E-6</v>
      </c>
      <c r="L9">
        <v>5.8999999999999996E-7</v>
      </c>
      <c r="M9">
        <v>9.2499999999999995E-6</v>
      </c>
      <c r="N9">
        <v>5.5000000000000003E-7</v>
      </c>
      <c r="O9">
        <v>1.35E-6</v>
      </c>
      <c r="P9">
        <v>1.8518000000000001E-4</v>
      </c>
      <c r="Q9">
        <v>1.2590999999999999E-4</v>
      </c>
      <c r="R9">
        <v>4.6799999999999999E-5</v>
      </c>
      <c r="S9">
        <v>4.6459999999999999E-5</v>
      </c>
    </row>
    <row r="10" spans="1:19" x14ac:dyDescent="0.35">
      <c r="A10" t="s">
        <v>294</v>
      </c>
      <c r="B10">
        <v>1.5319999999999999E-5</v>
      </c>
      <c r="C10">
        <v>7.43E-6</v>
      </c>
      <c r="D10">
        <v>2.3470000000000001E-5</v>
      </c>
      <c r="E10">
        <v>3.6200000000000001E-6</v>
      </c>
      <c r="F10">
        <v>2.5100000000000001E-6</v>
      </c>
      <c r="G10">
        <v>1.5119999999999999E-5</v>
      </c>
      <c r="H10">
        <v>9.9199999999999999E-6</v>
      </c>
      <c r="I10">
        <v>2.4029999999999999E-5</v>
      </c>
      <c r="J10">
        <v>7.43E-6</v>
      </c>
      <c r="K10">
        <v>1.696E-5</v>
      </c>
      <c r="L10">
        <v>1.0329999999999999E-5</v>
      </c>
      <c r="M10">
        <v>6.7420000000000002E-5</v>
      </c>
      <c r="N10">
        <v>1.7949999999999999E-5</v>
      </c>
      <c r="O10">
        <v>1.9890000000000001E-5</v>
      </c>
      <c r="P10">
        <v>1.9775499999999998E-3</v>
      </c>
      <c r="Q10">
        <v>1.8706700000000001E-3</v>
      </c>
      <c r="R10">
        <v>5.7715999999999996E-4</v>
      </c>
      <c r="S10">
        <v>5.7045000000000002E-4</v>
      </c>
    </row>
    <row r="11" spans="1:19" x14ac:dyDescent="0.35">
      <c r="A11" t="s">
        <v>295</v>
      </c>
      <c r="B11">
        <v>1.252E-5</v>
      </c>
      <c r="C11">
        <v>3.7500000000000001E-6</v>
      </c>
      <c r="D11">
        <v>5.1789999999999997E-5</v>
      </c>
      <c r="E11">
        <v>3.3330000000000001E-5</v>
      </c>
      <c r="F11">
        <v>6.4200000000000004E-6</v>
      </c>
      <c r="G11">
        <v>3.858E-5</v>
      </c>
      <c r="H11">
        <v>1.202E-5</v>
      </c>
      <c r="I11">
        <v>2.5210000000000001E-5</v>
      </c>
      <c r="J11">
        <v>7.7100000000000007E-6</v>
      </c>
      <c r="K11">
        <v>2.3499999999999999E-5</v>
      </c>
      <c r="L11">
        <v>2.0570000000000001E-5</v>
      </c>
      <c r="M11">
        <v>3.9050000000000001E-5</v>
      </c>
      <c r="N11">
        <v>3.998E-5</v>
      </c>
      <c r="O11">
        <v>1.1049999999999999E-5</v>
      </c>
      <c r="P11">
        <v>1.1768900000000001E-3</v>
      </c>
      <c r="Q11">
        <v>7.9164000000000003E-4</v>
      </c>
      <c r="R11">
        <v>3.124E-4</v>
      </c>
      <c r="S11">
        <v>3.0893000000000001E-4</v>
      </c>
    </row>
    <row r="12" spans="1:19" x14ac:dyDescent="0.35">
      <c r="A12" t="s">
        <v>296</v>
      </c>
      <c r="B12">
        <v>1.19E-6</v>
      </c>
      <c r="C12">
        <v>4.4000000000000002E-7</v>
      </c>
      <c r="D12">
        <v>2.17E-6</v>
      </c>
      <c r="E12">
        <v>1.4000000000000001E-7</v>
      </c>
      <c r="F12">
        <v>2.9999999999999997E-8</v>
      </c>
      <c r="G12">
        <v>3.9000000000000002E-7</v>
      </c>
      <c r="H12">
        <v>4.3200000000000001E-6</v>
      </c>
      <c r="I12">
        <v>4.9999999999999998E-7</v>
      </c>
      <c r="J12">
        <v>4.0999999999999999E-7</v>
      </c>
      <c r="K12">
        <v>1.6E-7</v>
      </c>
      <c r="L12">
        <v>4.9999999999999998E-8</v>
      </c>
      <c r="M12">
        <v>1.9000000000000001E-7</v>
      </c>
      <c r="N12">
        <v>3.9000000000000002E-7</v>
      </c>
      <c r="O12">
        <v>3.3000000000000002E-7</v>
      </c>
      <c r="P12">
        <v>1.5030999999999999E-4</v>
      </c>
      <c r="Q12">
        <v>2.6240999999999998E-4</v>
      </c>
      <c r="R12">
        <v>6.0590000000000001E-5</v>
      </c>
      <c r="S12">
        <v>6.0040000000000001E-5</v>
      </c>
    </row>
    <row r="13" spans="1:19" x14ac:dyDescent="0.35">
      <c r="A13" t="s">
        <v>297</v>
      </c>
      <c r="B13">
        <v>1.375E-5</v>
      </c>
      <c r="C13">
        <v>3.5899999999999999E-6</v>
      </c>
      <c r="D13">
        <v>9.2499999999999995E-6</v>
      </c>
      <c r="E13">
        <v>2.8999999999999998E-7</v>
      </c>
      <c r="F13">
        <v>1.7999999999999999E-6</v>
      </c>
      <c r="G13">
        <v>1.44E-6</v>
      </c>
      <c r="H13">
        <v>7.0999999999999998E-7</v>
      </c>
      <c r="I13">
        <v>3.1099999999999999E-6</v>
      </c>
      <c r="J13">
        <v>3.2000000000000001E-7</v>
      </c>
      <c r="K13">
        <v>5.0599999999999998E-6</v>
      </c>
      <c r="L13">
        <v>1.6500000000000001E-6</v>
      </c>
      <c r="M13">
        <v>3.7660000000000002E-5</v>
      </c>
      <c r="N13">
        <v>1.77E-6</v>
      </c>
      <c r="O13">
        <v>1.1200000000000001E-6</v>
      </c>
      <c r="P13">
        <v>1.1369E-4</v>
      </c>
      <c r="Q13">
        <v>1.3977999999999999E-4</v>
      </c>
      <c r="R13">
        <v>4.7259999999999998E-5</v>
      </c>
      <c r="S13">
        <v>4.6690000000000002E-5</v>
      </c>
    </row>
    <row r="14" spans="1:19" x14ac:dyDescent="0.35">
      <c r="A14" t="s">
        <v>298</v>
      </c>
      <c r="B14">
        <v>1.5670000000000001E-5</v>
      </c>
      <c r="C14">
        <v>1.0890000000000001E-5</v>
      </c>
      <c r="D14">
        <v>4.6470000000000001E-5</v>
      </c>
      <c r="E14">
        <v>6.9E-6</v>
      </c>
      <c r="F14">
        <v>1.8300000000000001E-6</v>
      </c>
      <c r="G14">
        <v>3.1850000000000002E-5</v>
      </c>
      <c r="H14">
        <v>6.915E-5</v>
      </c>
      <c r="I14">
        <v>1.3756E-4</v>
      </c>
      <c r="J14">
        <v>7.2400000000000001E-6</v>
      </c>
      <c r="K14">
        <v>1.0357999999999999E-4</v>
      </c>
      <c r="L14">
        <v>1.6888999999999999E-4</v>
      </c>
      <c r="M14">
        <v>1.0315E-4</v>
      </c>
      <c r="N14">
        <v>2.4510000000000001E-5</v>
      </c>
      <c r="O14">
        <v>2.959E-5</v>
      </c>
      <c r="P14">
        <v>1.89851E-3</v>
      </c>
      <c r="Q14">
        <v>1.27691E-3</v>
      </c>
      <c r="R14">
        <v>5.2616000000000002E-4</v>
      </c>
      <c r="S14">
        <v>5.2134999999999996E-4</v>
      </c>
    </row>
    <row r="15" spans="1:19" x14ac:dyDescent="0.35">
      <c r="A15" t="s">
        <v>299</v>
      </c>
      <c r="B15">
        <v>1.362E-5</v>
      </c>
      <c r="C15">
        <v>9.6900000000000004E-6</v>
      </c>
      <c r="D15">
        <v>2.4830000000000001E-5</v>
      </c>
      <c r="E15">
        <v>2.3099999999999999E-6</v>
      </c>
      <c r="F15">
        <v>2.6599999999999999E-6</v>
      </c>
      <c r="G15">
        <v>1.1950000000000001E-5</v>
      </c>
      <c r="H15">
        <v>5.1740000000000003E-5</v>
      </c>
      <c r="I15">
        <v>1.5861E-4</v>
      </c>
      <c r="J15">
        <v>5.1699999999999996E-6</v>
      </c>
      <c r="K15">
        <v>1.0438999999999999E-4</v>
      </c>
      <c r="L15">
        <v>4.0399999999999999E-5</v>
      </c>
      <c r="M15">
        <v>3.5519999999999999E-5</v>
      </c>
      <c r="N15">
        <v>9.5050000000000006E-5</v>
      </c>
      <c r="O15">
        <v>4.3890000000000002E-5</v>
      </c>
      <c r="P15">
        <v>5.5736000000000002E-4</v>
      </c>
      <c r="Q15">
        <v>5.4042999999999995E-4</v>
      </c>
      <c r="R15">
        <v>2.3594999999999999E-4</v>
      </c>
      <c r="S15">
        <v>2.3356000000000001E-4</v>
      </c>
    </row>
    <row r="16" spans="1:19" x14ac:dyDescent="0.35">
      <c r="A16" t="s">
        <v>300</v>
      </c>
      <c r="B16">
        <v>4.6789999999999998E-5</v>
      </c>
      <c r="C16">
        <v>1.6700000000000001E-6</v>
      </c>
      <c r="D16">
        <v>3.9339999999999999E-5</v>
      </c>
      <c r="E16">
        <v>7.0999999999999998E-7</v>
      </c>
      <c r="F16">
        <v>2.6000000000000001E-6</v>
      </c>
      <c r="G16">
        <v>6.2500000000000003E-6</v>
      </c>
      <c r="H16">
        <v>5.6699999999999999E-6</v>
      </c>
      <c r="I16">
        <v>2.1659999999999999E-5</v>
      </c>
      <c r="J16">
        <v>3.6500000000000002E-6</v>
      </c>
      <c r="K16">
        <v>1.844E-5</v>
      </c>
      <c r="L16">
        <v>7.3860000000000001E-5</v>
      </c>
      <c r="M16">
        <v>2.7509999999999999E-5</v>
      </c>
      <c r="N16">
        <v>9.5400000000000001E-6</v>
      </c>
      <c r="O16">
        <v>9.0299999999999999E-6</v>
      </c>
      <c r="P16">
        <v>3.4762999999999998E-4</v>
      </c>
      <c r="Q16">
        <v>3.0405999999999999E-4</v>
      </c>
      <c r="R16">
        <v>1.2447000000000001E-4</v>
      </c>
      <c r="S16">
        <v>1.2323E-4</v>
      </c>
    </row>
    <row r="17" spans="1:19" x14ac:dyDescent="0.35">
      <c r="A17" t="s">
        <v>301</v>
      </c>
      <c r="B17">
        <v>2.1569999999999998E-5</v>
      </c>
      <c r="C17">
        <v>1.3519999999999999E-5</v>
      </c>
      <c r="D17">
        <v>1.8729999999999999E-5</v>
      </c>
      <c r="E17">
        <v>1.6300000000000001E-6</v>
      </c>
      <c r="F17">
        <v>4.3000000000000001E-7</v>
      </c>
      <c r="G17">
        <v>1.1600000000000001E-5</v>
      </c>
      <c r="H17">
        <v>2.811E-5</v>
      </c>
      <c r="I17">
        <v>9.4499999999999993E-6</v>
      </c>
      <c r="J17">
        <v>2.1600000000000001E-6</v>
      </c>
      <c r="K17">
        <v>9.9499999999999996E-6</v>
      </c>
      <c r="L17">
        <v>1.2979999999999999E-5</v>
      </c>
      <c r="M17">
        <v>1.6990000000000002E-5</v>
      </c>
      <c r="N17">
        <v>3.1439999999999997E-5</v>
      </c>
      <c r="O17">
        <v>2.8700000000000001E-6</v>
      </c>
      <c r="P17">
        <v>3.1139999999999998E-4</v>
      </c>
      <c r="Q17">
        <v>2.8569000000000001E-4</v>
      </c>
      <c r="R17">
        <v>1.0927E-4</v>
      </c>
      <c r="S17">
        <v>1.0815E-4</v>
      </c>
    </row>
    <row r="18" spans="1:19" x14ac:dyDescent="0.35">
      <c r="A18" t="s">
        <v>302</v>
      </c>
      <c r="B18">
        <v>6.9800000000000001E-6</v>
      </c>
      <c r="C18">
        <v>2.5299999999999998E-5</v>
      </c>
      <c r="D18">
        <v>3.8930000000000002E-5</v>
      </c>
      <c r="E18">
        <v>2.4099999999999998E-6</v>
      </c>
      <c r="F18">
        <v>2.7499999999999999E-6</v>
      </c>
      <c r="G18">
        <v>1.5480000000000001E-5</v>
      </c>
      <c r="H18">
        <v>1.3859999999999999E-5</v>
      </c>
      <c r="I18">
        <v>2.457E-5</v>
      </c>
      <c r="J18">
        <v>3.7299999999999999E-6</v>
      </c>
      <c r="K18">
        <v>2.94E-5</v>
      </c>
      <c r="L18">
        <v>1.3689999999999999E-5</v>
      </c>
      <c r="M18">
        <v>3.3699999999999999E-5</v>
      </c>
      <c r="N18">
        <v>4.4740000000000002E-5</v>
      </c>
      <c r="O18">
        <v>3.0900000000000001E-6</v>
      </c>
      <c r="P18">
        <v>3.3072E-4</v>
      </c>
      <c r="Q18">
        <v>3.413E-4</v>
      </c>
      <c r="R18">
        <v>1.3109999999999999E-4</v>
      </c>
      <c r="S18">
        <v>1.2960000000000001E-4</v>
      </c>
    </row>
    <row r="19" spans="1:19" x14ac:dyDescent="0.35">
      <c r="A19" t="s">
        <v>303</v>
      </c>
      <c r="B19">
        <v>4.8199999999999996E-6</v>
      </c>
      <c r="C19">
        <v>1.4530000000000001E-4</v>
      </c>
      <c r="D19">
        <v>1.114E-5</v>
      </c>
      <c r="E19">
        <v>5.2E-7</v>
      </c>
      <c r="F19">
        <v>2.96E-6</v>
      </c>
      <c r="G19">
        <v>1.2140000000000001E-5</v>
      </c>
      <c r="H19">
        <v>1.5454999999999999E-4</v>
      </c>
      <c r="I19">
        <v>1.5797000000000001E-4</v>
      </c>
      <c r="J19">
        <v>3.3900000000000002E-6</v>
      </c>
      <c r="K19">
        <v>1.7980000000000001E-5</v>
      </c>
      <c r="L19">
        <v>1.271E-5</v>
      </c>
      <c r="M19">
        <v>3.3500000000000001E-6</v>
      </c>
      <c r="N19">
        <v>1.147E-5</v>
      </c>
      <c r="O19">
        <v>2.4200000000000001E-6</v>
      </c>
      <c r="P19">
        <v>4.3281999999999999E-4</v>
      </c>
      <c r="Q19">
        <v>4.9982E-4</v>
      </c>
      <c r="R19">
        <v>2.0452E-4</v>
      </c>
      <c r="S19">
        <v>2.0290999999999999E-4</v>
      </c>
    </row>
    <row r="20" spans="1:19" x14ac:dyDescent="0.35">
      <c r="A20" t="s">
        <v>304</v>
      </c>
      <c r="B20">
        <v>2.2500000000000001E-6</v>
      </c>
      <c r="C20">
        <v>1.1000000000000001E-7</v>
      </c>
      <c r="D20">
        <v>4.87E-6</v>
      </c>
      <c r="E20">
        <v>1.75E-6</v>
      </c>
      <c r="F20">
        <v>1.68E-6</v>
      </c>
      <c r="G20">
        <v>8.0900000000000005E-6</v>
      </c>
      <c r="H20">
        <v>2.2900000000000001E-6</v>
      </c>
      <c r="I20">
        <v>4.5700000000000003E-6</v>
      </c>
      <c r="J20">
        <v>4.8999999999999997E-7</v>
      </c>
      <c r="K20">
        <v>4.1799999999999998E-6</v>
      </c>
      <c r="L20">
        <v>1.35E-6</v>
      </c>
      <c r="M20">
        <v>3.9500000000000003E-6</v>
      </c>
      <c r="N20">
        <v>6.5200000000000003E-6</v>
      </c>
      <c r="O20">
        <v>1.13E-6</v>
      </c>
      <c r="P20">
        <v>1.027E-4</v>
      </c>
      <c r="Q20">
        <v>1.4584E-4</v>
      </c>
      <c r="R20">
        <v>4.2320000000000001E-5</v>
      </c>
      <c r="S20">
        <v>4.18E-5</v>
      </c>
    </row>
    <row r="21" spans="1:19" x14ac:dyDescent="0.35">
      <c r="A21" t="s">
        <v>11</v>
      </c>
      <c r="B21">
        <v>2.65E-6</v>
      </c>
      <c r="C21">
        <v>1.11E-6</v>
      </c>
      <c r="D21">
        <v>1.501E-5</v>
      </c>
      <c r="E21">
        <v>2.83E-6</v>
      </c>
      <c r="F21">
        <v>5.8999999999999996E-7</v>
      </c>
      <c r="G21">
        <v>6.64E-6</v>
      </c>
      <c r="H21">
        <v>8.5599999999999994E-6</v>
      </c>
      <c r="I21">
        <v>2.993E-5</v>
      </c>
      <c r="J21">
        <v>2.4200000000000001E-6</v>
      </c>
      <c r="K21">
        <v>6.8600000000000004E-6</v>
      </c>
      <c r="L21">
        <v>5.7599999999999999E-6</v>
      </c>
      <c r="M21">
        <v>7.2059999999999998E-5</v>
      </c>
      <c r="N21">
        <v>7.2699999999999999E-6</v>
      </c>
      <c r="O21">
        <v>4.7400000000000004E-6</v>
      </c>
      <c r="P21">
        <v>8.0245999999999996E-4</v>
      </c>
      <c r="Q21">
        <v>9.9241999999999993E-4</v>
      </c>
      <c r="R21">
        <v>2.7764E-4</v>
      </c>
      <c r="S21">
        <v>2.7525999999999999E-4</v>
      </c>
    </row>
    <row r="22" spans="1:19" x14ac:dyDescent="0.35">
      <c r="A22" t="s">
        <v>305</v>
      </c>
      <c r="B22">
        <v>2.6800000000000002E-6</v>
      </c>
      <c r="C22">
        <v>7.8999999999999995E-7</v>
      </c>
      <c r="D22">
        <v>1.172E-5</v>
      </c>
      <c r="E22">
        <v>6.4999999999999996E-6</v>
      </c>
      <c r="F22">
        <v>6.6000000000000003E-7</v>
      </c>
      <c r="G22">
        <v>1.291E-5</v>
      </c>
      <c r="H22">
        <v>1.026E-5</v>
      </c>
      <c r="I22">
        <v>4.3130000000000002E-5</v>
      </c>
      <c r="J22">
        <v>2.92E-6</v>
      </c>
      <c r="K22">
        <v>4.354E-5</v>
      </c>
      <c r="L22">
        <v>1.5500000000000001E-5</v>
      </c>
      <c r="M22">
        <v>2.0138999999999999E-4</v>
      </c>
      <c r="N22">
        <v>1.4039999999999999E-5</v>
      </c>
      <c r="O22">
        <v>2.533E-5</v>
      </c>
      <c r="P22">
        <v>1.2596300000000001E-3</v>
      </c>
      <c r="Q22">
        <v>1.04984E-3</v>
      </c>
      <c r="R22">
        <v>3.6942000000000002E-4</v>
      </c>
      <c r="S22">
        <v>3.6674E-4</v>
      </c>
    </row>
    <row r="23" spans="1:19" x14ac:dyDescent="0.35">
      <c r="A23" t="s">
        <v>306</v>
      </c>
      <c r="B23">
        <v>1.012E-5</v>
      </c>
      <c r="C23">
        <v>8.2600000000000005E-6</v>
      </c>
      <c r="D23">
        <v>2.9110000000000001E-5</v>
      </c>
      <c r="E23">
        <v>3.2399999999999999E-6</v>
      </c>
      <c r="F23">
        <v>3.01E-6</v>
      </c>
      <c r="G23">
        <v>1.271E-5</v>
      </c>
      <c r="H23">
        <v>2.23E-5</v>
      </c>
      <c r="I23">
        <v>3.324E-5</v>
      </c>
      <c r="J23">
        <v>6.1099999999999999E-6</v>
      </c>
      <c r="K23">
        <v>8.4430000000000003E-5</v>
      </c>
      <c r="L23">
        <v>5.5460000000000001E-5</v>
      </c>
      <c r="M23">
        <v>3.4589999999999999E-5</v>
      </c>
      <c r="N23">
        <v>3.4875999999999999E-4</v>
      </c>
      <c r="O23">
        <v>3.2910000000000002E-5</v>
      </c>
      <c r="P23">
        <v>1.01217E-3</v>
      </c>
      <c r="Q23">
        <v>8.8783999999999998E-4</v>
      </c>
      <c r="R23">
        <v>3.5326999999999998E-4</v>
      </c>
      <c r="S23">
        <v>3.4985000000000002E-4</v>
      </c>
    </row>
    <row r="24" spans="1:19" x14ac:dyDescent="0.35">
      <c r="A24" t="s">
        <v>307</v>
      </c>
      <c r="B24">
        <v>3.4659999999999997E-5</v>
      </c>
      <c r="C24">
        <v>1.6509999999999999E-5</v>
      </c>
      <c r="D24">
        <v>2.7900000000000001E-5</v>
      </c>
      <c r="E24">
        <v>2.74E-6</v>
      </c>
      <c r="F24">
        <v>3.9500000000000003E-6</v>
      </c>
      <c r="G24">
        <v>1.965E-5</v>
      </c>
      <c r="H24">
        <v>3.4910000000000003E-5</v>
      </c>
      <c r="I24">
        <v>1.279E-5</v>
      </c>
      <c r="J24">
        <v>4.0199999999999996E-6</v>
      </c>
      <c r="K24">
        <v>3.3309999999999998E-5</v>
      </c>
      <c r="L24">
        <v>2.1339999999999999E-5</v>
      </c>
      <c r="M24">
        <v>7.737E-5</v>
      </c>
      <c r="N24">
        <v>1.0499999999999999E-5</v>
      </c>
      <c r="O24">
        <v>2.904E-5</v>
      </c>
      <c r="P24">
        <v>7.6975999999999998E-4</v>
      </c>
      <c r="Q24">
        <v>6.2277000000000003E-4</v>
      </c>
      <c r="R24">
        <v>2.3871E-4</v>
      </c>
      <c r="S24">
        <v>2.3649000000000001E-4</v>
      </c>
    </row>
    <row r="25" spans="1:19" x14ac:dyDescent="0.35">
      <c r="A25" t="s">
        <v>308</v>
      </c>
      <c r="B25">
        <v>8.0900000000000005E-6</v>
      </c>
      <c r="C25">
        <v>1.464E-5</v>
      </c>
      <c r="D25">
        <v>8.49E-6</v>
      </c>
      <c r="E25">
        <v>2.65E-6</v>
      </c>
      <c r="F25">
        <v>3.18E-6</v>
      </c>
      <c r="G25">
        <v>5.2900000000000002E-6</v>
      </c>
      <c r="H25">
        <v>4.6730000000000002E-5</v>
      </c>
      <c r="I25">
        <v>9.5699999999999999E-6</v>
      </c>
      <c r="J25">
        <v>1.28E-6</v>
      </c>
      <c r="K25">
        <v>1.132E-5</v>
      </c>
      <c r="L25">
        <v>1.1420000000000001E-5</v>
      </c>
      <c r="M25">
        <v>1.217E-5</v>
      </c>
      <c r="N25">
        <v>1.293E-5</v>
      </c>
      <c r="O25">
        <v>6.9399999999999996E-6</v>
      </c>
      <c r="P25">
        <v>1.7590999999999999E-4</v>
      </c>
      <c r="Q25">
        <v>2.3602000000000001E-4</v>
      </c>
      <c r="R25">
        <v>8.0679999999999993E-5</v>
      </c>
      <c r="S25">
        <v>7.9709999999999994E-5</v>
      </c>
    </row>
    <row r="26" spans="1:19" x14ac:dyDescent="0.35">
      <c r="A26" t="s">
        <v>309</v>
      </c>
      <c r="B26">
        <v>1.207E-5</v>
      </c>
      <c r="C26">
        <v>5.2700000000000004E-6</v>
      </c>
      <c r="D26">
        <v>3.3559999999999997E-5</v>
      </c>
      <c r="E26">
        <v>2.2800000000000002E-6</v>
      </c>
      <c r="F26">
        <v>1.77E-6</v>
      </c>
      <c r="G26">
        <v>1.243E-5</v>
      </c>
      <c r="H26">
        <v>8.6899999999999998E-6</v>
      </c>
      <c r="I26">
        <v>5.4669999999999997E-5</v>
      </c>
      <c r="J26">
        <v>3.6500000000000002E-6</v>
      </c>
      <c r="K26">
        <v>2.4919999999999999E-5</v>
      </c>
      <c r="L26">
        <v>1.753E-5</v>
      </c>
      <c r="M26">
        <v>3.5670000000000002E-5</v>
      </c>
      <c r="N26">
        <v>3.345E-5</v>
      </c>
      <c r="O26">
        <v>6.0599999999999996E-6</v>
      </c>
      <c r="P26">
        <v>6.9727000000000005E-4</v>
      </c>
      <c r="Q26">
        <v>5.9124000000000004E-4</v>
      </c>
      <c r="R26">
        <v>2.1576000000000001E-4</v>
      </c>
      <c r="S26">
        <v>2.1353E-4</v>
      </c>
    </row>
    <row r="27" spans="1:19" x14ac:dyDescent="0.35">
      <c r="A27" t="s">
        <v>310</v>
      </c>
      <c r="B27">
        <v>7.1400000000000002E-6</v>
      </c>
      <c r="C27">
        <v>1.7790000000000001E-5</v>
      </c>
      <c r="D27">
        <v>1.31E-6</v>
      </c>
      <c r="E27">
        <v>8.0000000000000002E-8</v>
      </c>
      <c r="F27">
        <v>7.6000000000000003E-7</v>
      </c>
      <c r="G27">
        <v>5.4000000000000002E-7</v>
      </c>
      <c r="H27">
        <v>7.5100000000000001E-6</v>
      </c>
      <c r="I27">
        <v>5.6000000000000004E-7</v>
      </c>
      <c r="J27">
        <v>5.4000000000000002E-7</v>
      </c>
      <c r="K27">
        <v>1.17E-6</v>
      </c>
      <c r="L27">
        <v>4.7E-7</v>
      </c>
      <c r="M27">
        <v>1.46E-6</v>
      </c>
      <c r="N27">
        <v>1.1000000000000001E-7</v>
      </c>
      <c r="O27">
        <v>6.0999999999999998E-7</v>
      </c>
      <c r="P27">
        <v>7.4519999999999998E-5</v>
      </c>
      <c r="Q27">
        <v>1.1364E-4</v>
      </c>
      <c r="R27">
        <v>3.5070000000000001E-5</v>
      </c>
      <c r="S27">
        <v>3.4690000000000002E-5</v>
      </c>
    </row>
    <row r="28" spans="1:19" x14ac:dyDescent="0.35">
      <c r="A28" t="s">
        <v>311</v>
      </c>
      <c r="B28">
        <v>3.4820000000000002E-5</v>
      </c>
      <c r="C28">
        <v>9.7999999999999993E-7</v>
      </c>
      <c r="D28">
        <v>1.8130000000000001E-5</v>
      </c>
      <c r="E28">
        <v>5.7999999999999995E-7</v>
      </c>
      <c r="F28">
        <v>3.5999999999999999E-7</v>
      </c>
      <c r="G28">
        <v>2.3700000000000002E-6</v>
      </c>
      <c r="H28">
        <v>2.21E-6</v>
      </c>
      <c r="I28">
        <v>1.959E-5</v>
      </c>
      <c r="J28">
        <v>1.06E-6</v>
      </c>
      <c r="K28">
        <v>6.4300000000000003E-6</v>
      </c>
      <c r="L28">
        <v>1.7110000000000001E-5</v>
      </c>
      <c r="M28">
        <v>6.1199999999999999E-6</v>
      </c>
      <c r="N28">
        <v>5.3399999999999997E-6</v>
      </c>
      <c r="O28">
        <v>7.9899999999999997E-6</v>
      </c>
      <c r="P28">
        <v>2.5144000000000002E-4</v>
      </c>
      <c r="Q28">
        <v>2.0604999999999999E-4</v>
      </c>
      <c r="R28">
        <v>8.1329999999999996E-5</v>
      </c>
      <c r="S28">
        <v>8.0560000000000001E-5</v>
      </c>
    </row>
    <row r="29" spans="1:19" x14ac:dyDescent="0.35">
      <c r="A29" t="s">
        <v>312</v>
      </c>
      <c r="B29">
        <v>5.8999999999999996E-7</v>
      </c>
      <c r="C29">
        <v>2.673E-5</v>
      </c>
      <c r="D29">
        <v>2.3499999999999999E-6</v>
      </c>
      <c r="E29">
        <v>3.5999999999999999E-7</v>
      </c>
      <c r="F29">
        <v>2.9999999999999999E-7</v>
      </c>
      <c r="G29">
        <v>2.4600000000000002E-6</v>
      </c>
      <c r="H29">
        <v>1.2300000000000001E-6</v>
      </c>
      <c r="I29">
        <v>2.5100000000000001E-6</v>
      </c>
      <c r="J29">
        <v>1.2699999999999999E-6</v>
      </c>
      <c r="K29">
        <v>3.9099999999999998E-6</v>
      </c>
      <c r="L29">
        <v>8.6000000000000002E-7</v>
      </c>
      <c r="M29">
        <v>4.3200000000000001E-6</v>
      </c>
      <c r="N29">
        <v>7.9999999999999996E-7</v>
      </c>
      <c r="O29">
        <v>1.7859999999999998E-5</v>
      </c>
      <c r="P29">
        <v>2.5556999999999999E-4</v>
      </c>
      <c r="Q29">
        <v>3.7765999999999999E-4</v>
      </c>
      <c r="R29">
        <v>1.0153E-4</v>
      </c>
      <c r="S29">
        <v>1.0053E-4</v>
      </c>
    </row>
    <row r="30" spans="1:19" x14ac:dyDescent="0.35">
      <c r="A30" t="s">
        <v>313</v>
      </c>
      <c r="B30">
        <v>4.9999999999999998E-7</v>
      </c>
      <c r="C30">
        <v>3.1E-7</v>
      </c>
      <c r="D30">
        <v>2.3199999999999998E-6</v>
      </c>
      <c r="E30">
        <v>1.35E-6</v>
      </c>
      <c r="F30">
        <v>4.4999999999999998E-7</v>
      </c>
      <c r="G30">
        <v>2.65E-6</v>
      </c>
      <c r="H30">
        <v>6.2999999999999998E-6</v>
      </c>
      <c r="I30">
        <v>1.6899999999999999E-6</v>
      </c>
      <c r="J30">
        <v>1.0300000000000001E-6</v>
      </c>
      <c r="K30">
        <v>1.2490000000000001E-5</v>
      </c>
      <c r="L30">
        <v>5.4E-6</v>
      </c>
      <c r="M30">
        <v>2.798E-5</v>
      </c>
      <c r="N30">
        <v>1.3200000000000001E-6</v>
      </c>
      <c r="O30">
        <v>2.4399999999999999E-6</v>
      </c>
      <c r="P30">
        <v>1.5179000000000001E-4</v>
      </c>
      <c r="Q30">
        <v>1.5285E-4</v>
      </c>
      <c r="R30">
        <v>5.0869999999999999E-5</v>
      </c>
      <c r="S30">
        <v>5.0319999999999999E-5</v>
      </c>
    </row>
    <row r="31" spans="1:19" x14ac:dyDescent="0.35">
      <c r="A31" t="s">
        <v>314</v>
      </c>
      <c r="B31">
        <v>1.48E-6</v>
      </c>
      <c r="C31">
        <v>1.3200000000000001E-6</v>
      </c>
      <c r="D31">
        <v>2.039E-5</v>
      </c>
      <c r="E31">
        <v>6.1600000000000003E-6</v>
      </c>
      <c r="F31">
        <v>5.0999999999999999E-7</v>
      </c>
      <c r="G31">
        <v>1.9959999999999999E-5</v>
      </c>
      <c r="H31">
        <v>4.2360000000000001E-5</v>
      </c>
      <c r="I31">
        <v>8.9549999999999995E-5</v>
      </c>
      <c r="J31">
        <v>6.1099999999999999E-6</v>
      </c>
      <c r="K31">
        <v>1.6200000000000001E-5</v>
      </c>
      <c r="L31">
        <v>1.1790000000000001E-5</v>
      </c>
      <c r="M31">
        <v>5.151E-5</v>
      </c>
      <c r="N31">
        <v>5.48E-6</v>
      </c>
      <c r="O31">
        <v>2.012E-5</v>
      </c>
      <c r="P31">
        <v>1.3717499999999999E-3</v>
      </c>
      <c r="Q31">
        <v>1.0080600000000001E-3</v>
      </c>
      <c r="R31">
        <v>3.7028000000000001E-4</v>
      </c>
      <c r="S31">
        <v>3.6689999999999997E-4</v>
      </c>
    </row>
    <row r="32" spans="1:19" x14ac:dyDescent="0.35">
      <c r="A32" t="s">
        <v>315</v>
      </c>
      <c r="B32">
        <v>4.0999999999999997E-6</v>
      </c>
      <c r="C32">
        <v>6.5069999999999999E-5</v>
      </c>
      <c r="D32">
        <v>2.6400000000000001E-6</v>
      </c>
      <c r="E32">
        <v>3.4999999999999998E-7</v>
      </c>
      <c r="F32">
        <v>1.4999999999999999E-7</v>
      </c>
      <c r="G32">
        <v>1.1400000000000001E-6</v>
      </c>
      <c r="H32">
        <v>7.4499999999999998E-6</v>
      </c>
      <c r="I32">
        <v>1.48E-6</v>
      </c>
      <c r="J32">
        <v>9.4E-7</v>
      </c>
      <c r="K32">
        <v>1.73E-6</v>
      </c>
      <c r="L32">
        <v>9.5000000000000001E-7</v>
      </c>
      <c r="M32">
        <v>2.0400000000000001E-5</v>
      </c>
      <c r="N32">
        <v>2.0099999999999998E-6</v>
      </c>
      <c r="O32">
        <v>7.6000000000000003E-7</v>
      </c>
      <c r="P32">
        <v>1.5888E-4</v>
      </c>
      <c r="Q32">
        <v>2.8616999999999998E-4</v>
      </c>
      <c r="R32">
        <v>8.0099999999999995E-5</v>
      </c>
      <c r="S32">
        <v>7.9389999999999997E-5</v>
      </c>
    </row>
    <row r="33" spans="1:19" x14ac:dyDescent="0.35">
      <c r="A33" t="s">
        <v>316</v>
      </c>
      <c r="B33">
        <v>6.7499999999999997E-6</v>
      </c>
      <c r="C33">
        <v>3.7799999999999998E-6</v>
      </c>
      <c r="D33">
        <v>5.855E-5</v>
      </c>
      <c r="E33">
        <v>2.957E-5</v>
      </c>
      <c r="F33">
        <v>2.0200000000000001E-6</v>
      </c>
      <c r="G33">
        <v>2.512E-5</v>
      </c>
      <c r="H33">
        <v>1.6589999999999999E-5</v>
      </c>
      <c r="I33">
        <v>8.9030000000000006E-5</v>
      </c>
      <c r="J33">
        <v>8.5499999999999995E-6</v>
      </c>
      <c r="K33">
        <v>4.0389999999999998E-5</v>
      </c>
      <c r="L33">
        <v>4.5800000000000002E-5</v>
      </c>
      <c r="M33">
        <v>1.917E-4</v>
      </c>
      <c r="N33">
        <v>1.9680000000000001E-5</v>
      </c>
      <c r="O33">
        <v>2.851E-5</v>
      </c>
      <c r="P33">
        <v>4.9656600000000002E-3</v>
      </c>
      <c r="Q33">
        <v>3.0903800000000002E-3</v>
      </c>
      <c r="R33">
        <v>1.1481200000000001E-3</v>
      </c>
      <c r="S33">
        <v>1.1408099999999999E-3</v>
      </c>
    </row>
    <row r="34" spans="1:19" x14ac:dyDescent="0.35">
      <c r="A34" t="s">
        <v>317</v>
      </c>
      <c r="B34">
        <v>1.7669999999999999E-5</v>
      </c>
      <c r="C34">
        <v>1.7400000000000001E-6</v>
      </c>
      <c r="D34">
        <v>1.7312999999999999E-4</v>
      </c>
      <c r="E34">
        <v>2.088E-5</v>
      </c>
      <c r="F34">
        <v>6.37E-6</v>
      </c>
      <c r="G34">
        <v>1.4800000000000001E-5</v>
      </c>
      <c r="H34">
        <v>1.9279999999999998E-5</v>
      </c>
      <c r="I34">
        <v>1.2368000000000001E-4</v>
      </c>
      <c r="J34">
        <v>9.4700000000000008E-6</v>
      </c>
      <c r="K34">
        <v>3.0300000000000001E-5</v>
      </c>
      <c r="L34">
        <v>3.9740000000000002E-5</v>
      </c>
      <c r="M34">
        <v>1.2057000000000001E-4</v>
      </c>
      <c r="N34">
        <v>2.5219999999999999E-5</v>
      </c>
      <c r="O34">
        <v>2.5490000000000002E-5</v>
      </c>
      <c r="P34">
        <v>9.7183000000000002E-4</v>
      </c>
      <c r="Q34">
        <v>8.6629999999999997E-4</v>
      </c>
      <c r="R34">
        <v>3.4157000000000002E-4</v>
      </c>
      <c r="S34">
        <v>3.3808999999999998E-4</v>
      </c>
    </row>
    <row r="35" spans="1:19" x14ac:dyDescent="0.35">
      <c r="A35" t="s">
        <v>318</v>
      </c>
      <c r="B35">
        <v>2.2180000000000001E-5</v>
      </c>
      <c r="C35">
        <v>4.9440000000000001E-5</v>
      </c>
      <c r="D35">
        <v>5.7899999999999996E-6</v>
      </c>
      <c r="E35">
        <v>1.6999999999999999E-7</v>
      </c>
      <c r="F35">
        <v>5.8999999999999996E-7</v>
      </c>
      <c r="G35">
        <v>2.9999999999999999E-7</v>
      </c>
      <c r="H35">
        <v>1.9099999999999999E-6</v>
      </c>
      <c r="I35">
        <v>3.1E-7</v>
      </c>
      <c r="J35">
        <v>7.4000000000000001E-7</v>
      </c>
      <c r="K35">
        <v>1.0699999999999999E-6</v>
      </c>
      <c r="L35">
        <v>8.5699999999999993E-6</v>
      </c>
      <c r="M35">
        <v>3.72E-6</v>
      </c>
      <c r="N35">
        <v>1.4500000000000001E-6</v>
      </c>
      <c r="O35">
        <v>5.0999999999999999E-7</v>
      </c>
      <c r="P35">
        <v>8.9359999999999998E-5</v>
      </c>
      <c r="Q35">
        <v>9.8410000000000001E-5</v>
      </c>
      <c r="R35">
        <v>4.1440000000000003E-5</v>
      </c>
      <c r="S35">
        <v>4.1140000000000003E-5</v>
      </c>
    </row>
    <row r="36" spans="1:19" x14ac:dyDescent="0.35">
      <c r="A36" t="s">
        <v>319</v>
      </c>
      <c r="B36">
        <v>1.2480000000000001E-5</v>
      </c>
      <c r="C36">
        <v>1.679E-5</v>
      </c>
      <c r="D36">
        <v>6.9759999999999996E-5</v>
      </c>
      <c r="E36">
        <v>4.7899999999999999E-6</v>
      </c>
      <c r="F36">
        <v>3.1099999999999999E-6</v>
      </c>
      <c r="G36">
        <v>2.177E-5</v>
      </c>
      <c r="H36">
        <v>7.5480000000000002E-5</v>
      </c>
      <c r="I36">
        <v>8.9560000000000003E-5</v>
      </c>
      <c r="J36">
        <v>1.292E-5</v>
      </c>
      <c r="K36">
        <v>1.2350999999999999E-4</v>
      </c>
      <c r="L36">
        <v>5.346E-5</v>
      </c>
      <c r="M36">
        <v>7.9980000000000003E-5</v>
      </c>
      <c r="N36">
        <v>9.1609999999999999E-5</v>
      </c>
      <c r="O36">
        <v>1.774E-5</v>
      </c>
      <c r="P36">
        <v>1.39489E-3</v>
      </c>
      <c r="Q36">
        <v>1.08961E-3</v>
      </c>
      <c r="R36">
        <v>4.3518000000000002E-4</v>
      </c>
      <c r="S36">
        <v>4.3093999999999999E-4</v>
      </c>
    </row>
    <row r="37" spans="1:19" x14ac:dyDescent="0.35">
      <c r="A37" t="s">
        <v>320</v>
      </c>
      <c r="B37">
        <v>1.1219999999999999E-5</v>
      </c>
      <c r="C37">
        <v>1.5119999999999999E-4</v>
      </c>
      <c r="D37">
        <v>1.0859999999999999E-5</v>
      </c>
      <c r="E37">
        <v>9.2999999999999999E-7</v>
      </c>
      <c r="F37">
        <v>8.2999999999999999E-7</v>
      </c>
      <c r="G37">
        <v>4.5399999999999997E-6</v>
      </c>
      <c r="H37">
        <v>2.991E-5</v>
      </c>
      <c r="I37">
        <v>5.9900000000000002E-6</v>
      </c>
      <c r="J37">
        <v>3.5999999999999998E-6</v>
      </c>
      <c r="K37">
        <v>2.283E-5</v>
      </c>
      <c r="L37">
        <v>2.8730000000000001E-5</v>
      </c>
      <c r="M37">
        <v>1.083E-5</v>
      </c>
      <c r="N37">
        <v>6.2999999999999998E-6</v>
      </c>
      <c r="O37">
        <v>2.7700000000000002E-6</v>
      </c>
      <c r="P37">
        <v>3.3204000000000003E-4</v>
      </c>
      <c r="Q37">
        <v>4.0492000000000002E-4</v>
      </c>
      <c r="R37">
        <v>1.4545000000000001E-4</v>
      </c>
      <c r="S37">
        <v>1.4406999999999999E-4</v>
      </c>
    </row>
    <row r="38" spans="1:19" x14ac:dyDescent="0.35">
      <c r="A38" t="s">
        <v>321</v>
      </c>
      <c r="B38">
        <v>1.0869999999999999E-5</v>
      </c>
      <c r="C38">
        <v>8.2999999999999999E-7</v>
      </c>
      <c r="D38">
        <v>1.2119999999999999E-5</v>
      </c>
      <c r="E38">
        <v>1.24E-6</v>
      </c>
      <c r="F38">
        <v>7.7800000000000001E-6</v>
      </c>
      <c r="G38">
        <v>8.6400000000000003E-6</v>
      </c>
      <c r="H38">
        <v>1.79E-6</v>
      </c>
      <c r="I38">
        <v>2.4600000000000002E-6</v>
      </c>
      <c r="J38">
        <v>2.1600000000000001E-6</v>
      </c>
      <c r="K38">
        <v>1.486E-5</v>
      </c>
      <c r="L38">
        <v>6.8700000000000003E-6</v>
      </c>
      <c r="M38">
        <v>4.2524000000000001E-4</v>
      </c>
      <c r="N38">
        <v>4.3200000000000001E-6</v>
      </c>
      <c r="O38">
        <v>5.6400000000000002E-6</v>
      </c>
      <c r="P38">
        <v>3.5941E-4</v>
      </c>
      <c r="Q38">
        <v>4.2051000000000002E-4</v>
      </c>
      <c r="R38">
        <v>1.5778999999999999E-4</v>
      </c>
      <c r="S38">
        <v>1.5637999999999999E-4</v>
      </c>
    </row>
    <row r="39" spans="1:19" x14ac:dyDescent="0.35">
      <c r="A39" t="s">
        <v>322</v>
      </c>
      <c r="B39">
        <v>9.7100000000000002E-6</v>
      </c>
      <c r="C39">
        <v>7.7399999999999998E-5</v>
      </c>
      <c r="D39">
        <v>4.1640000000000001E-5</v>
      </c>
      <c r="E39">
        <v>5.3700000000000003E-6</v>
      </c>
      <c r="F39">
        <v>5.0300000000000001E-6</v>
      </c>
      <c r="G39">
        <v>3.7440000000000001E-5</v>
      </c>
      <c r="H39">
        <v>4.0399999999999999E-5</v>
      </c>
      <c r="I39">
        <v>7.7210000000000001E-5</v>
      </c>
      <c r="J39">
        <v>1.096E-5</v>
      </c>
      <c r="K39">
        <v>8.8239999999999995E-5</v>
      </c>
      <c r="L39">
        <v>3.6340000000000001E-5</v>
      </c>
      <c r="M39">
        <v>7.9900000000000004E-5</v>
      </c>
      <c r="N39">
        <v>2.8119999999999998E-5</v>
      </c>
      <c r="O39">
        <v>2.6469999999999999E-5</v>
      </c>
      <c r="P39">
        <v>1.62535E-3</v>
      </c>
      <c r="Q39">
        <v>1.28448E-3</v>
      </c>
      <c r="R39">
        <v>4.8357000000000001E-4</v>
      </c>
      <c r="S39">
        <v>4.7882000000000003E-4</v>
      </c>
    </row>
    <row r="40" spans="1:19" x14ac:dyDescent="0.35">
      <c r="A40" t="s">
        <v>323</v>
      </c>
      <c r="B40">
        <v>2.2000000000000001E-7</v>
      </c>
      <c r="C40">
        <v>9.9999999999999995E-8</v>
      </c>
      <c r="D40">
        <v>1.13E-6</v>
      </c>
      <c r="E40">
        <v>9.9000000000000005E-7</v>
      </c>
      <c r="F40">
        <v>1.9000000000000001E-7</v>
      </c>
      <c r="G40">
        <v>1.9099999999999999E-6</v>
      </c>
      <c r="H40">
        <v>1.8899999999999999E-6</v>
      </c>
      <c r="I40">
        <v>2.5500000000000001E-6</v>
      </c>
      <c r="J40">
        <v>2.4999999999999999E-7</v>
      </c>
      <c r="K40">
        <v>5.5300000000000004E-6</v>
      </c>
      <c r="L40">
        <v>1.4899999999999999E-6</v>
      </c>
      <c r="M40">
        <v>6.4899999999999997E-6</v>
      </c>
      <c r="N40">
        <v>2.52E-6</v>
      </c>
      <c r="O40">
        <v>4.1999999999999996E-6</v>
      </c>
      <c r="P40">
        <v>1.0603999999999999E-4</v>
      </c>
      <c r="Q40">
        <v>1.3449999999999999E-4</v>
      </c>
      <c r="R40">
        <v>3.8449999999999999E-5</v>
      </c>
      <c r="S40">
        <v>3.8040000000000002E-5</v>
      </c>
    </row>
    <row r="41" spans="1:19" x14ac:dyDescent="0.35">
      <c r="A41" t="s">
        <v>324</v>
      </c>
      <c r="B41">
        <v>3.0800000000000002E-6</v>
      </c>
      <c r="C41">
        <v>8.9999999999999996E-7</v>
      </c>
      <c r="D41">
        <v>1.1219999999999999E-5</v>
      </c>
      <c r="E41">
        <v>1.343E-5</v>
      </c>
      <c r="F41">
        <v>3.1300000000000001E-6</v>
      </c>
      <c r="G41">
        <v>1.523E-5</v>
      </c>
      <c r="H41">
        <v>9.7899999999999994E-6</v>
      </c>
      <c r="I41">
        <v>2.283E-5</v>
      </c>
      <c r="J41">
        <v>3.9299999999999996E-6</v>
      </c>
      <c r="K41">
        <v>2.516E-5</v>
      </c>
      <c r="L41">
        <v>2.1690000000000001E-5</v>
      </c>
      <c r="M41">
        <v>3.7710000000000003E-5</v>
      </c>
      <c r="N41">
        <v>3.4969999999999999E-5</v>
      </c>
      <c r="O41">
        <v>6.4999999999999996E-6</v>
      </c>
      <c r="P41">
        <v>3.1436000000000002E-4</v>
      </c>
      <c r="Q41">
        <v>3.4479999999999998E-4</v>
      </c>
      <c r="R41">
        <v>1.2227000000000001E-4</v>
      </c>
      <c r="S41">
        <v>1.2061999999999999E-4</v>
      </c>
    </row>
    <row r="42" spans="1:19" x14ac:dyDescent="0.35">
      <c r="A42" t="s">
        <v>325</v>
      </c>
      <c r="B42">
        <v>2.1670000000000001E-5</v>
      </c>
      <c r="C42">
        <v>9.5000000000000001E-7</v>
      </c>
      <c r="D42">
        <v>2.7499999999999999E-6</v>
      </c>
      <c r="E42">
        <v>2.7000000000000001E-7</v>
      </c>
      <c r="F42">
        <v>5.7999999999999995E-7</v>
      </c>
      <c r="G42">
        <v>9.5999999999999991E-7</v>
      </c>
      <c r="H42">
        <v>4.8999999999999997E-7</v>
      </c>
      <c r="I42">
        <v>1.24E-6</v>
      </c>
      <c r="J42">
        <v>1.2699999999999999E-6</v>
      </c>
      <c r="K42">
        <v>2.7999999999999999E-6</v>
      </c>
      <c r="L42">
        <v>5.9900000000000002E-6</v>
      </c>
      <c r="M42">
        <v>4.25E-6</v>
      </c>
      <c r="N42">
        <v>1.4300000000000001E-6</v>
      </c>
      <c r="O42">
        <v>6.5300000000000002E-6</v>
      </c>
      <c r="P42">
        <v>1.0033E-4</v>
      </c>
      <c r="Q42">
        <v>8.8179999999999999E-5</v>
      </c>
      <c r="R42">
        <v>3.3869999999999999E-5</v>
      </c>
      <c r="S42">
        <v>3.3529999999999999E-5</v>
      </c>
    </row>
    <row r="43" spans="1:19" x14ac:dyDescent="0.35">
      <c r="A43" t="s">
        <v>326</v>
      </c>
      <c r="B43">
        <v>4.42E-6</v>
      </c>
      <c r="C43">
        <v>3.6600000000000001E-6</v>
      </c>
      <c r="D43">
        <v>4.0410000000000001E-5</v>
      </c>
      <c r="E43">
        <v>5.6799999999999998E-6</v>
      </c>
      <c r="F43">
        <v>2.7499999999999999E-6</v>
      </c>
      <c r="G43">
        <v>2.1800000000000001E-5</v>
      </c>
      <c r="H43">
        <v>1.237E-5</v>
      </c>
      <c r="I43">
        <v>3.3519999999999998E-5</v>
      </c>
      <c r="J43">
        <v>5.3399999999999997E-6</v>
      </c>
      <c r="K43">
        <v>3.3160000000000001E-5</v>
      </c>
      <c r="L43">
        <v>2.1209999999999999E-5</v>
      </c>
      <c r="M43">
        <v>4.0219999999999998E-5</v>
      </c>
      <c r="N43">
        <v>1.0355E-4</v>
      </c>
      <c r="O43">
        <v>1.506E-5</v>
      </c>
      <c r="P43">
        <v>6.4855000000000002E-4</v>
      </c>
      <c r="Q43">
        <v>5.5674000000000001E-4</v>
      </c>
      <c r="R43">
        <v>2.1385999999999999E-4</v>
      </c>
      <c r="S43">
        <v>2.1159E-4</v>
      </c>
    </row>
    <row r="44" spans="1:19" x14ac:dyDescent="0.35">
      <c r="A44" t="s">
        <v>327</v>
      </c>
      <c r="B44">
        <v>2.056E-5</v>
      </c>
      <c r="C44">
        <v>9.722E-4</v>
      </c>
      <c r="D44">
        <v>4.7429999999999998E-5</v>
      </c>
      <c r="E44">
        <v>6.7299999999999999E-6</v>
      </c>
      <c r="F44">
        <v>5.8599999999999998E-6</v>
      </c>
      <c r="G44">
        <v>1.8E-5</v>
      </c>
      <c r="H44">
        <v>2.521E-4</v>
      </c>
      <c r="I44">
        <v>2.677E-4</v>
      </c>
      <c r="J44">
        <v>1.8600000000000001E-5</v>
      </c>
      <c r="K44">
        <v>1.0679E-4</v>
      </c>
      <c r="L44">
        <v>1.2489000000000001E-4</v>
      </c>
      <c r="M44">
        <v>3.0838000000000003E-4</v>
      </c>
      <c r="N44">
        <v>1.011E-4</v>
      </c>
      <c r="O44">
        <v>2.1670000000000001E-5</v>
      </c>
      <c r="P44">
        <v>3.04733E-3</v>
      </c>
      <c r="Q44">
        <v>2.3430500000000002E-3</v>
      </c>
      <c r="R44">
        <v>1.00796E-3</v>
      </c>
      <c r="S44">
        <v>9.984499999999999E-4</v>
      </c>
    </row>
    <row r="45" spans="1:19" x14ac:dyDescent="0.35">
      <c r="A45" t="s">
        <v>328</v>
      </c>
      <c r="B45">
        <v>1.72E-6</v>
      </c>
      <c r="C45">
        <v>2.321E-5</v>
      </c>
      <c r="D45">
        <v>6.5100000000000004E-6</v>
      </c>
      <c r="E45">
        <v>5.7000000000000005E-7</v>
      </c>
      <c r="F45">
        <v>3.3999999999999997E-7</v>
      </c>
      <c r="G45">
        <v>6.5400000000000001E-6</v>
      </c>
      <c r="H45">
        <v>6.4699999999999999E-6</v>
      </c>
      <c r="I45">
        <v>1.1739999999999999E-5</v>
      </c>
      <c r="J45">
        <v>3.5700000000000001E-6</v>
      </c>
      <c r="K45">
        <v>2.056E-5</v>
      </c>
      <c r="L45">
        <v>3.49E-6</v>
      </c>
      <c r="M45">
        <v>2.101E-5</v>
      </c>
      <c r="N45">
        <v>1.1739999999999999E-5</v>
      </c>
      <c r="O45">
        <v>1.521E-5</v>
      </c>
      <c r="P45">
        <v>3.0076000000000001E-4</v>
      </c>
      <c r="Q45">
        <v>2.7649E-4</v>
      </c>
      <c r="R45">
        <v>9.9879999999999999E-5</v>
      </c>
      <c r="S45">
        <v>9.8830000000000001E-5</v>
      </c>
    </row>
    <row r="46" spans="1:19" x14ac:dyDescent="0.35">
      <c r="A46" t="s">
        <v>329</v>
      </c>
      <c r="B46">
        <v>1.0100000000000001E-6</v>
      </c>
      <c r="C46">
        <v>8.1999999999999998E-7</v>
      </c>
      <c r="D46">
        <v>2.2199999999999999E-6</v>
      </c>
      <c r="E46">
        <v>2.3999999999999998E-7</v>
      </c>
      <c r="F46">
        <v>5.3000000000000001E-7</v>
      </c>
      <c r="G46">
        <v>9.9999999999999995E-7</v>
      </c>
      <c r="H46">
        <v>7.9999999999999996E-7</v>
      </c>
      <c r="I46">
        <v>8.1999999999999998E-7</v>
      </c>
      <c r="J46">
        <v>5.7000000000000005E-7</v>
      </c>
      <c r="K46">
        <v>1.7600000000000001E-6</v>
      </c>
      <c r="L46">
        <v>1.84E-6</v>
      </c>
      <c r="M46">
        <v>1.944E-5</v>
      </c>
      <c r="N46">
        <v>8.8999999999999995E-7</v>
      </c>
      <c r="O46">
        <v>1.1799999999999999E-6</v>
      </c>
      <c r="P46">
        <v>4.6910000000000003E-5</v>
      </c>
      <c r="Q46">
        <v>7.0720000000000001E-5</v>
      </c>
      <c r="R46">
        <v>2.1109999999999999E-5</v>
      </c>
      <c r="S46">
        <v>2.0849999999999999E-5</v>
      </c>
    </row>
    <row r="47" spans="1:19" x14ac:dyDescent="0.35">
      <c r="A47" t="s">
        <v>330</v>
      </c>
      <c r="B47">
        <v>5.1800000000000004E-6</v>
      </c>
      <c r="C47">
        <v>1.135E-5</v>
      </c>
      <c r="D47">
        <v>1.1325E-4</v>
      </c>
      <c r="E47">
        <v>4.5800000000000002E-6</v>
      </c>
      <c r="F47">
        <v>4.5600000000000004E-6</v>
      </c>
      <c r="G47">
        <v>1.17E-5</v>
      </c>
      <c r="H47">
        <v>1.059E-5</v>
      </c>
      <c r="I47">
        <v>3.8210000000000002E-5</v>
      </c>
      <c r="J47">
        <v>4.0099999999999997E-6</v>
      </c>
      <c r="K47">
        <v>2.003E-5</v>
      </c>
      <c r="L47">
        <v>1.3509999999999999E-5</v>
      </c>
      <c r="M47">
        <v>3.8720000000000002E-5</v>
      </c>
      <c r="N47">
        <v>3.6149999999999998E-5</v>
      </c>
      <c r="O47">
        <v>6.2500000000000003E-6</v>
      </c>
      <c r="P47">
        <v>1.2248000000000001E-3</v>
      </c>
      <c r="Q47">
        <v>1.18388E-3</v>
      </c>
      <c r="R47">
        <v>3.8546000000000001E-4</v>
      </c>
      <c r="S47">
        <v>3.8222000000000001E-4</v>
      </c>
    </row>
    <row r="48" spans="1:19" x14ac:dyDescent="0.35">
      <c r="A48" t="s">
        <v>331</v>
      </c>
      <c r="B48">
        <v>1.9110000000000002E-5</v>
      </c>
      <c r="C48">
        <v>1.6500000000000001E-6</v>
      </c>
      <c r="D48">
        <v>1.8810000000000001E-5</v>
      </c>
      <c r="E48">
        <v>3.32E-6</v>
      </c>
      <c r="F48">
        <v>5.1800000000000004E-6</v>
      </c>
      <c r="G48">
        <v>8.7499999999999992E-6</v>
      </c>
      <c r="H48">
        <v>2.8960000000000001E-5</v>
      </c>
      <c r="I48">
        <v>1.1229999999999999E-5</v>
      </c>
      <c r="J48">
        <v>4.7700000000000001E-6</v>
      </c>
      <c r="K48">
        <v>1.8819999999999999E-5</v>
      </c>
      <c r="L48">
        <v>1.504E-5</v>
      </c>
      <c r="M48">
        <v>6.3529999999999997E-5</v>
      </c>
      <c r="N48">
        <v>2.3167000000000001E-4</v>
      </c>
      <c r="O48">
        <v>6.8000000000000001E-6</v>
      </c>
      <c r="P48">
        <v>1.0318899999999999E-3</v>
      </c>
      <c r="Q48">
        <v>8.5729000000000003E-4</v>
      </c>
      <c r="R48">
        <v>3.1997999999999998E-4</v>
      </c>
      <c r="S48">
        <v>3.1739000000000002E-4</v>
      </c>
    </row>
    <row r="49" spans="1:19" x14ac:dyDescent="0.35">
      <c r="A49" t="s">
        <v>332</v>
      </c>
      <c r="B49">
        <v>7.6000000000000003E-7</v>
      </c>
      <c r="C49">
        <v>4.0160000000000002E-5</v>
      </c>
      <c r="D49">
        <v>1.95E-6</v>
      </c>
      <c r="E49">
        <v>1.1999999999999999E-7</v>
      </c>
      <c r="F49">
        <v>1.8899999999999999E-6</v>
      </c>
      <c r="G49">
        <v>1.61E-6</v>
      </c>
      <c r="H49">
        <v>6.6100000000000002E-6</v>
      </c>
      <c r="I49">
        <v>1.596E-5</v>
      </c>
      <c r="J49">
        <v>1.4500000000000001E-6</v>
      </c>
      <c r="K49">
        <v>9.8800000000000003E-6</v>
      </c>
      <c r="L49">
        <v>1.39E-6</v>
      </c>
      <c r="M49">
        <v>2.0899999999999999E-6</v>
      </c>
      <c r="N49">
        <v>6.0800000000000002E-6</v>
      </c>
      <c r="O49">
        <v>1.19E-6</v>
      </c>
      <c r="P49">
        <v>1.131E-4</v>
      </c>
      <c r="Q49">
        <v>1.8204000000000001E-4</v>
      </c>
      <c r="R49">
        <v>5.8369999999999998E-5</v>
      </c>
      <c r="S49">
        <v>5.7769999999999997E-5</v>
      </c>
    </row>
    <row r="50" spans="1:19" x14ac:dyDescent="0.35">
      <c r="A50" t="s">
        <v>333</v>
      </c>
      <c r="B50">
        <v>1.7370000000000001E-5</v>
      </c>
      <c r="C50">
        <v>2.3800000000000001E-6</v>
      </c>
      <c r="D50">
        <v>4.316E-5</v>
      </c>
      <c r="E50">
        <v>3.7100000000000001E-6</v>
      </c>
      <c r="F50">
        <v>5.5500000000000002E-6</v>
      </c>
      <c r="G50">
        <v>4.7899999999999999E-5</v>
      </c>
      <c r="H50">
        <v>1.181E-5</v>
      </c>
      <c r="I50">
        <v>3.4090000000000001E-5</v>
      </c>
      <c r="J50">
        <v>6.9199999999999998E-6</v>
      </c>
      <c r="K50">
        <v>6.3609999999999996E-5</v>
      </c>
      <c r="L50">
        <v>6.8629999999999999E-5</v>
      </c>
      <c r="M50">
        <v>6.4739999999999993E-5</v>
      </c>
      <c r="N50">
        <v>2.459E-5</v>
      </c>
      <c r="O50">
        <v>1.4980000000000001E-5</v>
      </c>
      <c r="P50">
        <v>5.7432999999999996E-4</v>
      </c>
      <c r="Q50">
        <v>5.5698E-4</v>
      </c>
      <c r="R50">
        <v>2.1100000000000001E-4</v>
      </c>
      <c r="S50">
        <v>2.0872999999999999E-4</v>
      </c>
    </row>
    <row r="51" spans="1:19" x14ac:dyDescent="0.35">
      <c r="A51" t="s">
        <v>334</v>
      </c>
      <c r="B51">
        <v>1.48E-6</v>
      </c>
      <c r="C51">
        <v>7.852E-5</v>
      </c>
      <c r="D51">
        <v>4.2E-7</v>
      </c>
      <c r="E51">
        <v>8.9999999999999999E-8</v>
      </c>
      <c r="F51">
        <v>5.9999999999999995E-8</v>
      </c>
      <c r="G51">
        <v>1.9999999999999999E-7</v>
      </c>
      <c r="H51">
        <v>6.2099999999999998E-6</v>
      </c>
      <c r="I51">
        <v>3.0400000000000001E-6</v>
      </c>
      <c r="J51">
        <v>3.7E-7</v>
      </c>
      <c r="K51">
        <v>1.4500000000000001E-6</v>
      </c>
      <c r="L51">
        <v>3.4999999999999998E-7</v>
      </c>
      <c r="M51">
        <v>1.0300000000000001E-6</v>
      </c>
      <c r="N51">
        <v>2.1E-7</v>
      </c>
      <c r="O51">
        <v>7.0000000000000005E-8</v>
      </c>
      <c r="P51">
        <v>5.342E-5</v>
      </c>
      <c r="Q51">
        <v>8.3449999999999996E-5</v>
      </c>
      <c r="R51">
        <v>3.3019999999999999E-5</v>
      </c>
      <c r="S51">
        <v>3.2790000000000003E-5</v>
      </c>
    </row>
    <row r="52" spans="1:19" x14ac:dyDescent="0.35">
      <c r="A52" t="s">
        <v>165</v>
      </c>
      <c r="B52">
        <v>7.3088000000000005E-4</v>
      </c>
      <c r="C52">
        <v>4.5490999999999999E-4</v>
      </c>
      <c r="D52">
        <v>1.6178399999999999E-3</v>
      </c>
      <c r="E52">
        <v>5.5247E-4</v>
      </c>
      <c r="F52">
        <v>1.8213999999999999E-4</v>
      </c>
      <c r="G52">
        <v>5.7874000000000001E-4</v>
      </c>
      <c r="H52">
        <v>1.13813E-3</v>
      </c>
      <c r="I52">
        <v>1.25519E-3</v>
      </c>
      <c r="J52">
        <v>5.0100999999999998E-4</v>
      </c>
      <c r="K52">
        <v>2.0726500000000001E-3</v>
      </c>
      <c r="L52">
        <v>1.71167E-3</v>
      </c>
      <c r="M52">
        <v>1.9471E-3</v>
      </c>
      <c r="N52">
        <v>1.20013E-3</v>
      </c>
      <c r="O52">
        <v>5.8708999999999996E-4</v>
      </c>
      <c r="P52">
        <v>3.1650409999999997E-2</v>
      </c>
      <c r="Q52">
        <v>2.744139E-2</v>
      </c>
      <c r="R52">
        <v>9.4188999999999991E-3</v>
      </c>
      <c r="S52">
        <v>9.4039199999999996E-3</v>
      </c>
    </row>
    <row r="53" spans="1:19" x14ac:dyDescent="0.35">
      <c r="A53" t="s">
        <v>166</v>
      </c>
      <c r="B53">
        <v>3.9675000000000002E-4</v>
      </c>
      <c r="C53">
        <v>3.4869000000000002E-4</v>
      </c>
      <c r="D53">
        <v>3.4085000000000002E-4</v>
      </c>
      <c r="E53">
        <v>1.2939000000000001E-4</v>
      </c>
      <c r="F53">
        <v>1.8029999999999998E-5</v>
      </c>
      <c r="G53">
        <v>6.9610000000000006E-5</v>
      </c>
      <c r="H53">
        <v>1.5322999999999999E-4</v>
      </c>
      <c r="I53">
        <v>1.4545000000000001E-4</v>
      </c>
      <c r="J53">
        <v>5.8980000000000001E-5</v>
      </c>
      <c r="K53">
        <v>1.6331000000000001E-4</v>
      </c>
      <c r="L53">
        <v>1.2265E-4</v>
      </c>
      <c r="M53">
        <v>1.5275999999999999E-4</v>
      </c>
      <c r="N53">
        <v>2.1431999999999999E-4</v>
      </c>
      <c r="O53">
        <v>1.1037E-4</v>
      </c>
      <c r="P53">
        <v>4.7862199999999999E-3</v>
      </c>
      <c r="Q53">
        <v>4.2341599999999998E-3</v>
      </c>
      <c r="R53">
        <v>1.11596E-3</v>
      </c>
      <c r="S53">
        <v>1.10793E-3</v>
      </c>
    </row>
    <row r="54" spans="1:19" x14ac:dyDescent="0.35">
      <c r="A54" t="s">
        <v>88</v>
      </c>
      <c r="B54">
        <v>4.6289999999999999E-5</v>
      </c>
      <c r="C54">
        <v>1.1712E-4</v>
      </c>
      <c r="D54">
        <v>4.9450000000000003E-5</v>
      </c>
      <c r="E54">
        <v>7.3499999999999999E-6</v>
      </c>
      <c r="F54">
        <v>7.5100000000000001E-6</v>
      </c>
      <c r="G54">
        <v>3.2509999999999999E-5</v>
      </c>
      <c r="H54">
        <v>5.2089999999999998E-5</v>
      </c>
      <c r="I54">
        <v>3.1930000000000001E-5</v>
      </c>
      <c r="J54">
        <v>1.206E-5</v>
      </c>
      <c r="K54">
        <v>7.8640000000000006E-5</v>
      </c>
      <c r="L54">
        <v>3.7270000000000001E-5</v>
      </c>
      <c r="M54">
        <v>9.7250000000000006E-5</v>
      </c>
      <c r="N54">
        <v>3.0899999999999999E-5</v>
      </c>
      <c r="O54">
        <v>5.2129999999999997E-5</v>
      </c>
      <c r="P54">
        <v>3.98248E-3</v>
      </c>
      <c r="Q54">
        <v>3.41472E-3</v>
      </c>
      <c r="R54">
        <v>1.0516200000000001E-3</v>
      </c>
      <c r="S54">
        <v>1.04816E-3</v>
      </c>
    </row>
    <row r="55" spans="1:19" x14ac:dyDescent="0.35">
      <c r="A55" t="s">
        <v>149</v>
      </c>
      <c r="B55">
        <v>1.5295599999999999E-3</v>
      </c>
      <c r="C55">
        <v>1.12498E-3</v>
      </c>
      <c r="D55">
        <v>8.1809999999999999E-4</v>
      </c>
      <c r="E55">
        <v>7.0136000000000005E-4</v>
      </c>
      <c r="F55">
        <v>1.3300000000000001E-4</v>
      </c>
      <c r="G55">
        <v>1.3572000000000001E-4</v>
      </c>
      <c r="H55">
        <v>6.6604000000000001E-4</v>
      </c>
      <c r="I55">
        <v>5.2528999999999998E-4</v>
      </c>
      <c r="J55">
        <v>4.9348999999999997E-4</v>
      </c>
      <c r="K55">
        <v>1.3125400000000001E-3</v>
      </c>
      <c r="L55">
        <v>1.02523E-3</v>
      </c>
      <c r="M55">
        <v>1.69937E-3</v>
      </c>
      <c r="N55">
        <v>8.7087000000000004E-4</v>
      </c>
      <c r="O55">
        <v>8.6580000000000001E-5</v>
      </c>
      <c r="P55">
        <v>7.9432300000000008E-3</v>
      </c>
      <c r="Q55">
        <v>1.2836709999999999E-2</v>
      </c>
      <c r="R55">
        <v>3.3951599999999999E-3</v>
      </c>
      <c r="S55">
        <v>3.38229E-3</v>
      </c>
    </row>
    <row r="56" spans="1:19" x14ac:dyDescent="0.35">
      <c r="A56" t="s">
        <v>167</v>
      </c>
      <c r="B56">
        <v>6.3984999999999997E-4</v>
      </c>
      <c r="C56">
        <v>1.7604E-4</v>
      </c>
      <c r="D56">
        <v>1.4715999999999999E-4</v>
      </c>
      <c r="E56">
        <v>1.6699999999999999E-4</v>
      </c>
      <c r="F56">
        <v>1.416E-5</v>
      </c>
      <c r="G56">
        <v>2.387E-5</v>
      </c>
      <c r="H56">
        <v>1.2685999999999999E-4</v>
      </c>
      <c r="I56">
        <v>9.5160000000000004E-5</v>
      </c>
      <c r="J56">
        <v>4.9570000000000001E-5</v>
      </c>
      <c r="K56">
        <v>1.4404000000000001E-4</v>
      </c>
      <c r="L56">
        <v>8.4939999999999997E-5</v>
      </c>
      <c r="M56">
        <v>1.1752999999999999E-4</v>
      </c>
      <c r="N56">
        <v>6.5790000000000005E-5</v>
      </c>
      <c r="O56">
        <v>6.4750000000000002E-5</v>
      </c>
      <c r="P56">
        <v>2.17622E-3</v>
      </c>
      <c r="Q56">
        <v>3.0795100000000001E-3</v>
      </c>
      <c r="R56">
        <v>5.2634000000000003E-4</v>
      </c>
      <c r="S56">
        <v>5.2092999999999996E-4</v>
      </c>
    </row>
    <row r="57" spans="1:19" x14ac:dyDescent="0.35">
      <c r="A57" t="s">
        <v>168</v>
      </c>
      <c r="B57">
        <v>1.6279000000000001E-4</v>
      </c>
      <c r="C57">
        <v>1.5583E-4</v>
      </c>
      <c r="D57">
        <v>7.0124E-4</v>
      </c>
      <c r="E57">
        <v>1.8524000000000001E-4</v>
      </c>
      <c r="F57">
        <v>4.6560000000000001E-5</v>
      </c>
      <c r="G57">
        <v>5.5009000000000004E-4</v>
      </c>
      <c r="H57">
        <v>7.4386999999999999E-4</v>
      </c>
      <c r="I57">
        <v>4.5274999999999997E-4</v>
      </c>
      <c r="J57">
        <v>2.5418000000000001E-4</v>
      </c>
      <c r="K57">
        <v>1.15054E-3</v>
      </c>
      <c r="L57">
        <v>1.12112E-3</v>
      </c>
      <c r="M57">
        <v>2.1662399999999998E-3</v>
      </c>
      <c r="N57">
        <v>1.03663E-3</v>
      </c>
      <c r="O57">
        <v>1.4295000000000001E-4</v>
      </c>
      <c r="P57">
        <v>2.2051879999999999E-2</v>
      </c>
      <c r="Q57">
        <v>2.7906279999999999E-2</v>
      </c>
      <c r="R57">
        <v>8.8307999999999998E-3</v>
      </c>
      <c r="S57">
        <v>8.8156799999999994E-3</v>
      </c>
    </row>
    <row r="58" spans="1:19" x14ac:dyDescent="0.35">
      <c r="A58" t="s">
        <v>169</v>
      </c>
      <c r="B58">
        <v>2.0429999999999999E-5</v>
      </c>
      <c r="C58">
        <v>6.4099999999999996E-6</v>
      </c>
      <c r="D58">
        <v>4.5550000000000003E-5</v>
      </c>
      <c r="E58">
        <v>9.0179999999999994E-5</v>
      </c>
      <c r="F58">
        <v>4.0199999999999996E-6</v>
      </c>
      <c r="G58">
        <v>4.6369999999999998E-5</v>
      </c>
      <c r="H58">
        <v>1.3150999999999999E-4</v>
      </c>
      <c r="I58">
        <v>2.0223999999999999E-4</v>
      </c>
      <c r="J58">
        <v>1.236E-5</v>
      </c>
      <c r="K58">
        <v>2.0369E-4</v>
      </c>
      <c r="L58">
        <v>2.1371000000000001E-4</v>
      </c>
      <c r="M58">
        <v>7.6955000000000003E-4</v>
      </c>
      <c r="N58">
        <v>2.7903999999999998E-4</v>
      </c>
      <c r="O58">
        <v>2.349E-5</v>
      </c>
      <c r="P58">
        <v>1.85008E-3</v>
      </c>
      <c r="Q58">
        <v>1.6272299999999999E-3</v>
      </c>
      <c r="R58">
        <v>6.1092999999999998E-4</v>
      </c>
      <c r="S58">
        <v>6.0417000000000001E-4</v>
      </c>
    </row>
    <row r="59" spans="1:19" x14ac:dyDescent="0.35">
      <c r="A59" t="s">
        <v>89</v>
      </c>
      <c r="B59">
        <v>2.0489999999999999E-5</v>
      </c>
      <c r="C59">
        <v>5.6570000000000002E-5</v>
      </c>
      <c r="D59">
        <v>4.8909999999999998E-5</v>
      </c>
      <c r="E59">
        <v>1.057E-5</v>
      </c>
      <c r="F59">
        <v>9.4E-7</v>
      </c>
      <c r="G59">
        <v>5.4E-6</v>
      </c>
      <c r="H59">
        <v>1.768E-5</v>
      </c>
      <c r="I59">
        <v>3.5009999999999999E-5</v>
      </c>
      <c r="J59">
        <v>1.0530000000000001E-5</v>
      </c>
      <c r="K59">
        <v>2.357E-5</v>
      </c>
      <c r="L59">
        <v>2.086E-5</v>
      </c>
      <c r="M59">
        <v>6.4770000000000005E-5</v>
      </c>
      <c r="N59">
        <v>3.7459999999999997E-5</v>
      </c>
      <c r="O59">
        <v>1.505E-5</v>
      </c>
      <c r="P59">
        <v>1.5752699999999999E-3</v>
      </c>
      <c r="Q59">
        <v>7.6754999999999998E-4</v>
      </c>
      <c r="R59">
        <v>2.5625000000000002E-4</v>
      </c>
      <c r="S59">
        <v>2.5422999999999998E-4</v>
      </c>
    </row>
    <row r="60" spans="1:19" x14ac:dyDescent="0.35">
      <c r="A60" t="s">
        <v>170</v>
      </c>
      <c r="B60">
        <v>1.61662E-3</v>
      </c>
      <c r="C60">
        <v>6.6422599999999997E-3</v>
      </c>
      <c r="D60">
        <v>7.9803999999999997E-4</v>
      </c>
      <c r="E60">
        <v>5.5458000000000005E-4</v>
      </c>
      <c r="F60">
        <v>8.5859999999999994E-5</v>
      </c>
      <c r="G60">
        <v>1.972E-4</v>
      </c>
      <c r="H60">
        <v>6.1934999999999996E-4</v>
      </c>
      <c r="I60">
        <v>4.5200999999999998E-4</v>
      </c>
      <c r="J60">
        <v>3.8032000000000002E-4</v>
      </c>
      <c r="K60">
        <v>7.9876000000000003E-4</v>
      </c>
      <c r="L60">
        <v>4.8152999999999998E-4</v>
      </c>
      <c r="M60">
        <v>1.06437E-3</v>
      </c>
      <c r="N60">
        <v>2.7701000000000001E-4</v>
      </c>
      <c r="O60">
        <v>1.6019999999999999E-4</v>
      </c>
      <c r="P60">
        <v>1.31675E-2</v>
      </c>
      <c r="Q60">
        <v>1.7470599999999999E-2</v>
      </c>
      <c r="R60">
        <v>4.6738400000000003E-3</v>
      </c>
      <c r="S60">
        <v>4.6493300000000001E-3</v>
      </c>
    </row>
    <row r="61" spans="1:19" x14ac:dyDescent="0.35">
      <c r="A61" t="s">
        <v>90</v>
      </c>
      <c r="B61">
        <v>5.7961999999999998E-4</v>
      </c>
      <c r="C61">
        <v>2.2529500000000001E-3</v>
      </c>
      <c r="D61">
        <v>1.28645E-3</v>
      </c>
      <c r="E61">
        <v>2.3973000000000001E-4</v>
      </c>
      <c r="F61">
        <v>1.1425E-4</v>
      </c>
      <c r="G61">
        <v>5.7580000000000001E-4</v>
      </c>
      <c r="H61">
        <v>1.2874799999999999E-3</v>
      </c>
      <c r="I61">
        <v>1.9949799999999999E-3</v>
      </c>
      <c r="J61">
        <v>2.0055999999999999E-4</v>
      </c>
      <c r="K61">
        <v>1.41859E-3</v>
      </c>
      <c r="L61">
        <v>1.1236600000000001E-3</v>
      </c>
      <c r="M61">
        <v>3.8258900000000002E-3</v>
      </c>
      <c r="N61">
        <v>1.7505999999999999E-3</v>
      </c>
      <c r="O61">
        <v>6.3016000000000005E-4</v>
      </c>
      <c r="P61">
        <v>4.0057599999999999E-2</v>
      </c>
      <c r="Q61">
        <v>3.4312019999999999E-2</v>
      </c>
      <c r="R61">
        <v>1.25767E-2</v>
      </c>
      <c r="S61">
        <v>1.2461689999999999E-2</v>
      </c>
    </row>
    <row r="68" spans="1:20" x14ac:dyDescent="0.35">
      <c r="S68" t="s">
        <v>335</v>
      </c>
      <c r="T68" t="s">
        <v>335</v>
      </c>
    </row>
    <row r="69" spans="1:20" x14ac:dyDescent="0.35">
      <c r="A69" t="str">
        <f>A1</f>
        <v>isocode</v>
      </c>
      <c r="B69" t="str">
        <f>B1</f>
        <v>Agriculture</v>
      </c>
      <c r="C69" t="str">
        <f t="shared" ref="C69:S69" si="0">C1</f>
        <v>Mining</v>
      </c>
      <c r="D69" t="str">
        <f t="shared" si="0"/>
        <v>Food</v>
      </c>
      <c r="E69" t="str">
        <f t="shared" si="0"/>
        <v>Textiles</v>
      </c>
      <c r="F69" t="str">
        <f t="shared" si="0"/>
        <v>Wood</v>
      </c>
      <c r="G69" t="str">
        <f t="shared" si="0"/>
        <v>Paper &amp; printing</v>
      </c>
      <c r="H69" t="str">
        <f t="shared" si="0"/>
        <v>Refined products</v>
      </c>
      <c r="I69" t="str">
        <f t="shared" si="0"/>
        <v>Chemicals</v>
      </c>
      <c r="J69" t="str">
        <f t="shared" si="0"/>
        <v>Non-metallic minerals</v>
      </c>
      <c r="K69" t="str">
        <f t="shared" si="0"/>
        <v>Metals</v>
      </c>
      <c r="L69" t="str">
        <f t="shared" si="0"/>
        <v>Machines n.e.c</v>
      </c>
      <c r="M69" t="str">
        <f t="shared" si="0"/>
        <v>Computers and electronics</v>
      </c>
      <c r="N69" t="str">
        <f t="shared" si="0"/>
        <v>Transport equipment</v>
      </c>
      <c r="O69" t="str">
        <f t="shared" si="0"/>
        <v>Furniture &amp; other</v>
      </c>
      <c r="P69" t="str">
        <f t="shared" si="0"/>
        <v>Tradable services</v>
      </c>
      <c r="Q69" t="str">
        <f t="shared" si="0"/>
        <v>Nontradable services</v>
      </c>
      <c r="R69" t="str">
        <f t="shared" si="0"/>
        <v>Consumption</v>
      </c>
      <c r="S69" t="str">
        <f t="shared" si="0"/>
        <v>Real Factor Income</v>
      </c>
      <c r="T69" t="s">
        <v>336</v>
      </c>
    </row>
    <row r="70" spans="1:20" x14ac:dyDescent="0.35">
      <c r="A70" t="str">
        <f t="shared" ref="A70:A129" si="1">A2</f>
        <v>AL</v>
      </c>
      <c r="B70">
        <f>100*(LN(B2)-LN(Results_2025_01!B2))</f>
        <v>1.1084832424492319</v>
      </c>
      <c r="C70">
        <f>100*(LN(C2)-LN(Results_2025_01!C2))</f>
        <v>6.2361168840514125</v>
      </c>
      <c r="D70">
        <f>100*(LN(D2)-LN(Results_2025_01!D2))</f>
        <v>0.48270407483155253</v>
      </c>
      <c r="E70">
        <f>100*(LN(E2)-LN(Results_2025_01!E2))</f>
        <v>-1.0152371464016596</v>
      </c>
      <c r="F70">
        <f>100*(LN(F2)-LN(Results_2025_01!F2))</f>
        <v>0.71006215495774683</v>
      </c>
      <c r="G70">
        <f>100*(LN(G2)-LN(Results_2025_01!G2))</f>
        <v>0.52619112080307673</v>
      </c>
      <c r="H70">
        <f>100*(LN(H2)-LN(Results_2025_01!H2))</f>
        <v>10.205526052250491</v>
      </c>
      <c r="I70">
        <f>100*(LN(I2)-LN(Results_2025_01!I2))</f>
        <v>0.65789710980439509</v>
      </c>
      <c r="J70">
        <f>100*(LN(J2)-LN(Results_2025_01!J2))</f>
        <v>1.8215439891340779</v>
      </c>
      <c r="K70">
        <f>100*(LN(K2)-LN(Results_2025_01!K2))</f>
        <v>1.1396134730869534</v>
      </c>
      <c r="L70">
        <f>100*(LN(L2)-LN(Results_2025_01!L2))</f>
        <v>-1.6901810802602668</v>
      </c>
      <c r="M70">
        <f>100*(LN(M2)-LN(Results_2025_01!M2))</f>
        <v>1.0665270895685808</v>
      </c>
      <c r="N70">
        <f>100*(LN(N2)-LN(Results_2025_01!N2))</f>
        <v>0.2258186883590696</v>
      </c>
      <c r="O70">
        <f>100*(LN(O2)-LN(Results_2025_01!O2))</f>
        <v>1.1428695823623158</v>
      </c>
      <c r="P70">
        <f>100*(LN(P2)-LN(Results_2025_01!P2))</f>
        <v>0.25190280230038553</v>
      </c>
      <c r="Q70">
        <f>100*(LN(Q2)-LN(Results_2025_01!Q2))</f>
        <v>0.54407863865311157</v>
      </c>
      <c r="R70">
        <f>100*(LN(R2)-LN(Results_2025_01!R2))</f>
        <v>1.5038891522696218</v>
      </c>
      <c r="S70">
        <f>100*(Results_2025_01!S2/Results_2025_01!R2)*(LN(S2)-LN(Results_2025_01!S2))</f>
        <v>0.65693400818601644</v>
      </c>
      <c r="T70">
        <f t="shared" ref="T70:T128" si="2">R70-S70</f>
        <v>0.84695514408360539</v>
      </c>
    </row>
    <row r="71" spans="1:20" x14ac:dyDescent="0.35">
      <c r="A71" t="str">
        <f t="shared" si="1"/>
        <v>AK</v>
      </c>
      <c r="B71">
        <f>100*(LN(B3)-LN(Results_2025_01!B3))</f>
        <v>1.2658396871923827</v>
      </c>
      <c r="C71">
        <f>100*(LN(C3)-LN(Results_2025_01!C3))</f>
        <v>-4.4848077890513594E-2</v>
      </c>
      <c r="D71">
        <f>100*(LN(D3)-LN(Results_2025_01!D3))</f>
        <v>0</v>
      </c>
      <c r="E71">
        <f>100*(LN(E3)-LN(Results_2025_01!E3))</f>
        <v>0</v>
      </c>
      <c r="F71">
        <f>100*(LN(F3)-LN(Results_2025_01!F3))</f>
        <v>0</v>
      </c>
      <c r="G71">
        <f>100*(LN(G3)-LN(Results_2025_01!G3))</f>
        <v>0</v>
      </c>
      <c r="H71">
        <f>100*(LN(H3)-LN(Results_2025_01!H3))</f>
        <v>-1.5873349156290573</v>
      </c>
      <c r="I71">
        <f>100*(LN(I3)-LN(Results_2025_01!I3))</f>
        <v>0</v>
      </c>
      <c r="J71">
        <f>100*(LN(J3)-LN(Results_2025_01!J3))</f>
        <v>0</v>
      </c>
      <c r="K71">
        <f>100*(LN(K3)-LN(Results_2025_01!K3))</f>
        <v>0</v>
      </c>
      <c r="L71">
        <f>100*(LN(L3)-LN(Results_2025_01!L3))</f>
        <v>0</v>
      </c>
      <c r="M71">
        <f>100*(LN(M3)-LN(Results_2025_01!M3))</f>
        <v>-5.4067221270274857</v>
      </c>
      <c r="N71">
        <f>100*(LN(N3)-LN(Results_2025_01!N3))</f>
        <v>0</v>
      </c>
      <c r="O71">
        <f>100*(LN(O3)-LN(Results_2025_01!O3))</f>
        <v>0</v>
      </c>
      <c r="P71">
        <f>100*(LN(P3)-LN(Results_2025_01!P3))</f>
        <v>6.7898542789990302E-2</v>
      </c>
      <c r="Q71">
        <f>100*(LN(Q3)-LN(Results_2025_01!Q3))</f>
        <v>8.9751119283754122E-2</v>
      </c>
      <c r="R71">
        <f>100*(LN(R3)-LN(Results_2025_01!R3))</f>
        <v>0.13429258612962514</v>
      </c>
      <c r="S71">
        <f>100*(Results_2025_01!S3/Results_2025_01!R3)*(LN(S3)-LN(Results_2025_01!S3))</f>
        <v>-0.32689255293494357</v>
      </c>
      <c r="T71">
        <f t="shared" si="2"/>
        <v>0.46118513906456871</v>
      </c>
    </row>
    <row r="72" spans="1:20" x14ac:dyDescent="0.35">
      <c r="A72" t="str">
        <f t="shared" si="1"/>
        <v>AZ</v>
      </c>
      <c r="B72">
        <f>100*(LN(B4)-LN(Results_2025_01!B4))</f>
        <v>-0.41237171838623965</v>
      </c>
      <c r="C72">
        <f>100*(LN(C4)-LN(Results_2025_01!C4))</f>
        <v>-1.6081599218340514</v>
      </c>
      <c r="D72">
        <f>100*(LN(D4)-LN(Results_2025_01!D4))</f>
        <v>0.23446669592530611</v>
      </c>
      <c r="E72">
        <f>100*(LN(E4)-LN(Results_2025_01!E4))</f>
        <v>-3.5091319811270338</v>
      </c>
      <c r="F72">
        <f>100*(LN(F4)-LN(Results_2025_01!F4))</f>
        <v>1.1049836186584727</v>
      </c>
      <c r="G72">
        <f>100*(LN(G4)-LN(Results_2025_01!G4))</f>
        <v>-1.8301164382403812</v>
      </c>
      <c r="H72">
        <f>100*(LN(H4)-LN(Results_2025_01!H4))</f>
        <v>0.4728141195947444</v>
      </c>
      <c r="I72">
        <f>100*(LN(I4)-LN(Results_2025_01!I4))</f>
        <v>-0.33670065479043387</v>
      </c>
      <c r="J72">
        <f>100*(LN(J4)-LN(Results_2025_01!J4))</f>
        <v>0.66889881507972149</v>
      </c>
      <c r="K72">
        <f>100*(LN(K4)-LN(Results_2025_01!K4))</f>
        <v>0.21905813798177576</v>
      </c>
      <c r="L72">
        <f>100*(LN(L4)-LN(Results_2025_01!L4))</f>
        <v>-3.3657023003476283</v>
      </c>
      <c r="M72">
        <f>100*(LN(M4)-LN(Results_2025_01!M4))</f>
        <v>-0.45397698507034789</v>
      </c>
      <c r="N72">
        <f>100*(LN(N4)-LN(Results_2025_01!N4))</f>
        <v>-0.27956406242672927</v>
      </c>
      <c r="O72">
        <f>100*(LN(O4)-LN(Results_2025_01!O4))</f>
        <v>0.10746911297658812</v>
      </c>
      <c r="P72">
        <f>100*(LN(P4)-LN(Results_2025_01!P4))</f>
        <v>6.870290649629851E-2</v>
      </c>
      <c r="Q72">
        <f>100*(LN(Q4)-LN(Results_2025_01!Q4))</f>
        <v>0.25878723901113787</v>
      </c>
      <c r="R72">
        <f>100*(LN(R4)-LN(Results_2025_01!R4))</f>
        <v>0.72400874532014825</v>
      </c>
      <c r="S72">
        <f>100*(Results_2025_01!S4/Results_2025_01!R4)*(LN(S4)-LN(Results_2025_01!S4))</f>
        <v>-3.0645983672646902E-2</v>
      </c>
      <c r="T72">
        <f t="shared" si="2"/>
        <v>0.75465472899279518</v>
      </c>
    </row>
    <row r="73" spans="1:20" x14ac:dyDescent="0.35">
      <c r="A73" t="str">
        <f t="shared" si="1"/>
        <v>AR</v>
      </c>
      <c r="B73">
        <f>100*(LN(B5)-LN(Results_2025_01!B5))</f>
        <v>0.56179923042236624</v>
      </c>
      <c r="C73">
        <f>100*(LN(C5)-LN(Results_2025_01!C5))</f>
        <v>0.26716553428052237</v>
      </c>
      <c r="D73">
        <f>100*(LN(D5)-LN(Results_2025_01!D5))</f>
        <v>-0.26378279605498989</v>
      </c>
      <c r="E73">
        <f>100*(LN(E5)-LN(Results_2025_01!E5))</f>
        <v>0</v>
      </c>
      <c r="F73">
        <f>100*(LN(F5)-LN(Results_2025_01!F5))</f>
        <v>0.52083451071371911</v>
      </c>
      <c r="G73">
        <f>100*(LN(G5)-LN(Results_2025_01!G5))</f>
        <v>0.38774767464193616</v>
      </c>
      <c r="H73">
        <f>100*(LN(H5)-LN(Results_2025_01!H5))</f>
        <v>-0.11648224962943488</v>
      </c>
      <c r="I73">
        <f>100*(LN(I5)-LN(Results_2025_01!I5))</f>
        <v>0</v>
      </c>
      <c r="J73">
        <f>100*(LN(J5)-LN(Results_2025_01!J5))</f>
        <v>1.1560822401076365</v>
      </c>
      <c r="K73">
        <f>100*(LN(K5)-LN(Results_2025_01!K5))</f>
        <v>0.6856050362204158</v>
      </c>
      <c r="L73">
        <f>100*(LN(L5)-LN(Results_2025_01!L5))</f>
        <v>-1.1220314067493575</v>
      </c>
      <c r="M73">
        <f>100*(LN(M5)-LN(Results_2025_01!M5))</f>
        <v>6.9132391277371141E-2</v>
      </c>
      <c r="N73">
        <f>100*(LN(N5)-LN(Results_2025_01!N5))</f>
        <v>1.9519162321532946</v>
      </c>
      <c r="O73">
        <f>100*(LN(O5)-LN(Results_2025_01!O5))</f>
        <v>0.5277057100842697</v>
      </c>
      <c r="P73">
        <f>100*(LN(P5)-LN(Results_2025_01!P5))</f>
        <v>0.16363268122390195</v>
      </c>
      <c r="Q73">
        <f>100*(LN(Q5)-LN(Results_2025_01!Q5))</f>
        <v>0.35513626495742301</v>
      </c>
      <c r="R73">
        <f>100*(LN(R5)-LN(Results_2025_01!R5))</f>
        <v>1.1328291298994486</v>
      </c>
      <c r="S73">
        <f>100*(Results_2025_01!S5/Results_2025_01!R5)*(LN(S5)-LN(Results_2025_01!S5))</f>
        <v>0.22063466298366771</v>
      </c>
      <c r="T73">
        <f t="shared" si="2"/>
        <v>0.91219446691578088</v>
      </c>
    </row>
    <row r="74" spans="1:20" x14ac:dyDescent="0.35">
      <c r="A74" t="str">
        <f t="shared" si="1"/>
        <v>CA</v>
      </c>
      <c r="B74">
        <f>100*(LN(B6)-LN(Results_2025_01!B6))</f>
        <v>1.5662398956706625</v>
      </c>
      <c r="C74">
        <f>100*(LN(C6)-LN(Results_2025_01!C6))</f>
        <v>2.6218369248537599</v>
      </c>
      <c r="D74">
        <f>100*(LN(D6)-LN(Results_2025_01!D6))</f>
        <v>1.4235809834968194</v>
      </c>
      <c r="E74">
        <f>100*(LN(E6)-LN(Results_2025_01!E6))</f>
        <v>-0.42643987864590116</v>
      </c>
      <c r="F74">
        <f>100*(LN(F6)-LN(Results_2025_01!F6))</f>
        <v>0.16012813669750159</v>
      </c>
      <c r="G74">
        <f>100*(LN(G6)-LN(Results_2025_01!G6))</f>
        <v>0.46271661131456199</v>
      </c>
      <c r="H74">
        <f>100*(LN(H6)-LN(Results_2025_01!H6))</f>
        <v>11.458586276867067</v>
      </c>
      <c r="I74">
        <f>100*(LN(I6)-LN(Results_2025_01!I6))</f>
        <v>1.746394227148329</v>
      </c>
      <c r="J74">
        <f>100*(LN(J6)-LN(Results_2025_01!J6))</f>
        <v>2.3721884970585805</v>
      </c>
      <c r="K74">
        <f>100*(LN(K6)-LN(Results_2025_01!K6))</f>
        <v>2.3223272316460708</v>
      </c>
      <c r="L74">
        <f>100*(LN(L6)-LN(Results_2025_01!L6))</f>
        <v>0.95035943860111161</v>
      </c>
      <c r="M74">
        <f>100*(LN(M6)-LN(Results_2025_01!M6))</f>
        <v>-0.3784341614834652</v>
      </c>
      <c r="N74">
        <f>100*(LN(N6)-LN(Results_2025_01!N6))</f>
        <v>0.88360506372850978</v>
      </c>
      <c r="O74">
        <f>100*(LN(O6)-LN(Results_2025_01!O6))</f>
        <v>1.1329273513405624</v>
      </c>
      <c r="P74">
        <f>100*(LN(P6)-LN(Results_2025_01!P6))</f>
        <v>0.10955779418884148</v>
      </c>
      <c r="Q74">
        <f>100*(LN(Q6)-LN(Results_2025_01!Q6))</f>
        <v>0.52404262265524082</v>
      </c>
      <c r="R74">
        <f>100*(LN(R6)-LN(Results_2025_01!R6))</f>
        <v>1.1753402306425187</v>
      </c>
      <c r="S74">
        <f>100*(Results_2025_01!S6/Results_2025_01!R6)*(LN(S6)-LN(Results_2025_01!S6))</f>
        <v>0.53006000678530829</v>
      </c>
      <c r="T74">
        <f t="shared" si="2"/>
        <v>0.6452802238572104</v>
      </c>
    </row>
    <row r="75" spans="1:20" x14ac:dyDescent="0.35">
      <c r="A75" t="str">
        <f t="shared" si="1"/>
        <v>CO</v>
      </c>
      <c r="B75">
        <f>100*(LN(B7)-LN(Results_2025_01!B7))</f>
        <v>0.35482000560982385</v>
      </c>
      <c r="C75">
        <f>100*(LN(C7)-LN(Results_2025_01!C7))</f>
        <v>-0.88279141235645398</v>
      </c>
      <c r="D75">
        <f>100*(LN(D7)-LN(Results_2025_01!D7))</f>
        <v>-0.3374106954757039</v>
      </c>
      <c r="E75">
        <f>100*(LN(E7)-LN(Results_2025_01!E7))</f>
        <v>-0.76045993852194016</v>
      </c>
      <c r="F75">
        <f>100*(LN(F7)-LN(Results_2025_01!F7))</f>
        <v>1.4598799421152719</v>
      </c>
      <c r="G75">
        <f>100*(LN(G7)-LN(Results_2025_01!G7))</f>
        <v>-1.0810916104215806</v>
      </c>
      <c r="H75">
        <f>100*(LN(H7)-LN(Results_2025_01!H7))</f>
        <v>-1.4235115821872313</v>
      </c>
      <c r="I75">
        <f>100*(LN(I7)-LN(Results_2025_01!I7))</f>
        <v>-7.7249907279330898E-2</v>
      </c>
      <c r="J75">
        <f>100*(LN(J7)-LN(Results_2025_01!J7))</f>
        <v>0.52083451071371911</v>
      </c>
      <c r="K75">
        <f>100*(LN(K7)-LN(Results_2025_01!K7))</f>
        <v>0.50927720112898811</v>
      </c>
      <c r="L75">
        <f>100*(LN(L7)-LN(Results_2025_01!L7))</f>
        <v>-1.2706651269114744</v>
      </c>
      <c r="M75">
        <f>100*(LN(M7)-LN(Results_2025_01!M7))</f>
        <v>-0.35871553221511476</v>
      </c>
      <c r="N75">
        <f>100*(LN(N7)-LN(Results_2025_01!N7))</f>
        <v>0.31948908965180323</v>
      </c>
      <c r="O75">
        <f>100*(LN(O7)-LN(Results_2025_01!O7))</f>
        <v>0.67453881395316273</v>
      </c>
      <c r="P75">
        <f>100*(LN(P7)-LN(Results_2025_01!P7))</f>
        <v>3.2796397735879168E-2</v>
      </c>
      <c r="Q75">
        <f>100*(LN(Q7)-LN(Results_2025_01!Q7))</f>
        <v>0.22589413529763291</v>
      </c>
      <c r="R75">
        <f>100*(LN(R7)-LN(Results_2025_01!R7))</f>
        <v>0.70873207694059914</v>
      </c>
      <c r="S75">
        <f>100*(Results_2025_01!S7/Results_2025_01!R7)*(LN(S7)-LN(Results_2025_01!S7))</f>
        <v>3.3662939044883197E-2</v>
      </c>
      <c r="T75">
        <f t="shared" si="2"/>
        <v>0.67506913789571599</v>
      </c>
    </row>
    <row r="76" spans="1:20" x14ac:dyDescent="0.35">
      <c r="A76" t="str">
        <f t="shared" si="1"/>
        <v>CT</v>
      </c>
      <c r="B76">
        <f>100*(LN(B8)-LN(Results_2025_01!B8))</f>
        <v>1.4388737452099676</v>
      </c>
      <c r="C76">
        <f>100*(LN(C8)-LN(Results_2025_01!C8))</f>
        <v>0</v>
      </c>
      <c r="D76">
        <f>100*(LN(D8)-LN(Results_2025_01!D8))</f>
        <v>0.14981276210210837</v>
      </c>
      <c r="E76">
        <f>100*(LN(E8)-LN(Results_2025_01!E8))</f>
        <v>0</v>
      </c>
      <c r="F76">
        <f>100*(LN(F8)-LN(Results_2025_01!F8))</f>
        <v>0</v>
      </c>
      <c r="G76">
        <f>100*(LN(G8)-LN(Results_2025_01!G8))</f>
        <v>0.54995555660397599</v>
      </c>
      <c r="H76">
        <f>100*(LN(H8)-LN(Results_2025_01!H8))</f>
        <v>1.7544309650908474</v>
      </c>
      <c r="I76">
        <f>100*(LN(I8)-LN(Results_2025_01!I8))</f>
        <v>3.1333229145502628E-2</v>
      </c>
      <c r="J76">
        <f>100*(LN(J8)-LN(Results_2025_01!J8))</f>
        <v>0.77220460939102509</v>
      </c>
      <c r="K76">
        <f>100*(LN(K8)-LN(Results_2025_01!K8))</f>
        <v>0.46636855829422785</v>
      </c>
      <c r="L76">
        <f>100*(LN(L8)-LN(Results_2025_01!L8))</f>
        <v>-3.442476421251861</v>
      </c>
      <c r="M76">
        <f>100*(LN(M8)-LN(Results_2025_01!M8))</f>
        <v>-0.9097237102391631</v>
      </c>
      <c r="N76">
        <f>100*(LN(N8)-LN(Results_2025_01!N8))</f>
        <v>-0.29204515709881917</v>
      </c>
      <c r="O76">
        <f>100*(LN(O8)-LN(Results_2025_01!O8))</f>
        <v>0.83937921284675809</v>
      </c>
      <c r="P76">
        <f>100*(LN(P8)-LN(Results_2025_01!P8))</f>
        <v>-2.4430377139772474E-2</v>
      </c>
      <c r="Q76">
        <f>100*(LN(Q8)-LN(Results_2025_01!Q8))</f>
        <v>0.15880697342129935</v>
      </c>
      <c r="R76">
        <f>100*(LN(R8)-LN(Results_2025_01!R8))</f>
        <v>0.4942675147466602</v>
      </c>
      <c r="S76">
        <f>100*(Results_2025_01!S8/Results_2025_01!R8)*(LN(S8)-LN(Results_2025_01!S8))</f>
        <v>-5.4518895181142134E-2</v>
      </c>
      <c r="T76">
        <f t="shared" si="2"/>
        <v>0.54878640992780237</v>
      </c>
    </row>
    <row r="77" spans="1:20" x14ac:dyDescent="0.35">
      <c r="A77" t="str">
        <f t="shared" si="1"/>
        <v>DE</v>
      </c>
      <c r="B77">
        <f>100*(LN(B9)-LN(Results_2025_01!B9))</f>
        <v>-5.7629112836636409</v>
      </c>
      <c r="C77">
        <f>100*(LN(C9)-LN(Results_2025_01!C9))</f>
        <v>0</v>
      </c>
      <c r="D77">
        <f>100*(LN(D9)-LN(Results_2025_01!D9))</f>
        <v>-2.9413885206293955</v>
      </c>
      <c r="E77">
        <f>100*(LN(E9)-LN(Results_2025_01!E9))</f>
        <v>2.1978906718775448</v>
      </c>
      <c r="F77">
        <f>100*(LN(F9)-LN(Results_2025_01!F9))</f>
        <v>0</v>
      </c>
      <c r="G77">
        <f>100*(LN(G9)-LN(Results_2025_01!G9))</f>
        <v>-0.56980211146377968</v>
      </c>
      <c r="H77">
        <f>100*(LN(H9)-LN(Results_2025_01!H9))</f>
        <v>-2.2416878914542693</v>
      </c>
      <c r="I77">
        <f>100*(LN(I9)-LN(Results_2025_01!I9))</f>
        <v>0.4962789342130236</v>
      </c>
      <c r="J77">
        <f>100*(LN(J9)-LN(Results_2025_01!J9))</f>
        <v>0</v>
      </c>
      <c r="K77">
        <f>100*(LN(K9)-LN(Results_2025_01!K9))</f>
        <v>-0.5763704716750695</v>
      </c>
      <c r="L77">
        <f>100*(LN(L9)-LN(Results_2025_01!L9))</f>
        <v>5.2185753170569171</v>
      </c>
      <c r="M77">
        <f>100*(LN(M9)-LN(Results_2025_01!M9))</f>
        <v>-0.75390771731669304</v>
      </c>
      <c r="N77">
        <f>100*(LN(N9)-LN(Results_2025_01!N9))</f>
        <v>1.8349138668195764</v>
      </c>
      <c r="O77">
        <f>100*(LN(O9)-LN(Results_2025_01!O9))</f>
        <v>0.74349784875167302</v>
      </c>
      <c r="P77">
        <f>100*(LN(P9)-LN(Results_2025_01!P9))</f>
        <v>-1.6199141481010315E-2</v>
      </c>
      <c r="Q77">
        <f>100*(LN(Q9)-LN(Results_2025_01!Q9))</f>
        <v>7.9453365056991743E-2</v>
      </c>
      <c r="R77">
        <f>100*(LN(R9)-LN(Results_2025_01!R9))</f>
        <v>0.40680925389509071</v>
      </c>
      <c r="S77">
        <f>100*(Results_2025_01!S9/Results_2025_01!R9)*(LN(S9)-LN(Results_2025_01!S9))</f>
        <v>-0.15029544533386927</v>
      </c>
      <c r="T77">
        <f t="shared" si="2"/>
        <v>0.55710469922896</v>
      </c>
    </row>
    <row r="78" spans="1:20" x14ac:dyDescent="0.35">
      <c r="A78" t="str">
        <f t="shared" si="1"/>
        <v>FL</v>
      </c>
      <c r="B78">
        <f>100*(LN(B10)-LN(Results_2025_01!B10))</f>
        <v>-1.4901474312797092</v>
      </c>
      <c r="C78">
        <f>100*(LN(C10)-LN(Results_2025_01!C10))</f>
        <v>0.40458585195430885</v>
      </c>
      <c r="D78">
        <f>100*(LN(D10)-LN(Results_2025_01!D10))</f>
        <v>-1.6061207471418371</v>
      </c>
      <c r="E78">
        <f>100*(LN(E10)-LN(Results_2025_01!E10))</f>
        <v>-0.27586224390798719</v>
      </c>
      <c r="F78">
        <f>100*(LN(F10)-LN(Results_2025_01!F10))</f>
        <v>-0.39761483796389996</v>
      </c>
      <c r="G78">
        <f>100*(LN(G10)-LN(Results_2025_01!G10))</f>
        <v>0.53050522296942404</v>
      </c>
      <c r="H78">
        <f>100*(LN(H10)-LN(Results_2025_01!H10))</f>
        <v>2.6559273072354728</v>
      </c>
      <c r="I78">
        <f>100*(LN(I10)-LN(Results_2025_01!I10))</f>
        <v>2.017722928595056</v>
      </c>
      <c r="J78">
        <f>100*(LN(J10)-LN(Results_2025_01!J10))</f>
        <v>1.3550342831107898</v>
      </c>
      <c r="K78">
        <f>100*(LN(K10)-LN(Results_2025_01!K10))</f>
        <v>0.82889758189548246</v>
      </c>
      <c r="L78">
        <f>100*(LN(L10)-LN(Results_2025_01!L10))</f>
        <v>4.4539771371770343</v>
      </c>
      <c r="M78">
        <f>100*(LN(M10)-LN(Results_2025_01!M10))</f>
        <v>-0.1926354600293223</v>
      </c>
      <c r="N78">
        <f>100*(LN(N10)-LN(Results_2025_01!N10))</f>
        <v>4.2680731114879578</v>
      </c>
      <c r="O78">
        <f>100*(LN(O10)-LN(Results_2025_01!O10))</f>
        <v>0.5545766671314567</v>
      </c>
      <c r="P78">
        <f>100*(LN(P10)-LN(Results_2025_01!P10))</f>
        <v>-6.87483282310275E-2</v>
      </c>
      <c r="Q78">
        <f>100*(LN(Q10)-LN(Results_2025_01!Q10))</f>
        <v>0.2665697603531747</v>
      </c>
      <c r="R78">
        <f>100*(LN(R10)-LN(Results_2025_01!R10))</f>
        <v>1.0152548262176708</v>
      </c>
      <c r="S78">
        <f>100*(Results_2025_01!S10/Results_2025_01!R10)*(LN(S10)-LN(Results_2025_01!S10))</f>
        <v>0.10321439181488158</v>
      </c>
      <c r="T78">
        <f t="shared" si="2"/>
        <v>0.91204043440278926</v>
      </c>
    </row>
    <row r="79" spans="1:20" x14ac:dyDescent="0.35">
      <c r="A79" t="str">
        <f t="shared" si="1"/>
        <v>GA</v>
      </c>
      <c r="B79">
        <f>100*(LN(B11)-LN(Results_2025_01!B11))</f>
        <v>1.0437670030901458</v>
      </c>
      <c r="C79">
        <f>100*(LN(C11)-LN(Results_2025_01!C11))</f>
        <v>1.6129381929884445</v>
      </c>
      <c r="D79">
        <f>100*(LN(D11)-LN(Results_2025_01!D11))</f>
        <v>1.1066999664420152</v>
      </c>
      <c r="E79">
        <f>100*(LN(E11)-LN(Results_2025_01!E11))</f>
        <v>-1.2818777408106996</v>
      </c>
      <c r="F79">
        <f>100*(LN(F11)-LN(Results_2025_01!F11))</f>
        <v>1.8868484304382704</v>
      </c>
      <c r="G79">
        <f>100*(LN(G11)-LN(Results_2025_01!G11))</f>
        <v>0.12968488395159739</v>
      </c>
      <c r="H79">
        <f>100*(LN(H11)-LN(Results_2025_01!H11))</f>
        <v>3.7292456962212839</v>
      </c>
      <c r="I79">
        <f>100*(LN(I11)-LN(Results_2025_01!I11))</f>
        <v>-0.39588333572027068</v>
      </c>
      <c r="J79">
        <f>100*(LN(J11)-LN(Results_2025_01!J11))</f>
        <v>1.1741817876684379</v>
      </c>
      <c r="K79">
        <f>100*(LN(K11)-LN(Results_2025_01!K11))</f>
        <v>1.2417200863767519</v>
      </c>
      <c r="L79">
        <f>100*(LN(L11)-LN(Results_2025_01!L11))</f>
        <v>-0.77482227828227224</v>
      </c>
      <c r="M79">
        <f>100*(LN(M11)-LN(Results_2025_01!M11))</f>
        <v>-1.1457795621380384</v>
      </c>
      <c r="N79">
        <f>100*(LN(N11)-LN(Results_2025_01!N11))</f>
        <v>-0.14996253747661115</v>
      </c>
      <c r="O79">
        <f>100*(LN(O11)-LN(Results_2025_01!O11))</f>
        <v>-0.27112533553754758</v>
      </c>
      <c r="P79">
        <f>100*(LN(P11)-LN(Results_2025_01!P11))</f>
        <v>-3.6530301441395352E-2</v>
      </c>
      <c r="Q79">
        <f>100*(LN(Q11)-LN(Results_2025_01!Q11))</f>
        <v>0.31756702232721423</v>
      </c>
      <c r="R79">
        <f>100*(LN(R11)-LN(Results_2025_01!R11))</f>
        <v>0.90678778198007848</v>
      </c>
      <c r="S79">
        <f>100*(Results_2025_01!S11/Results_2025_01!R11)*(LN(S11)-LN(Results_2025_01!S11))</f>
        <v>3.8754664620254287E-2</v>
      </c>
      <c r="T79">
        <f t="shared" si="2"/>
        <v>0.86803311735982414</v>
      </c>
    </row>
    <row r="80" spans="1:20" x14ac:dyDescent="0.35">
      <c r="A80" t="str">
        <f t="shared" si="1"/>
        <v>HI</v>
      </c>
      <c r="B80">
        <f>100*(LN(B12)-LN(Results_2025_01!B12))</f>
        <v>0.84388686458645168</v>
      </c>
      <c r="C80">
        <f>100*(LN(C12)-LN(Results_2025_01!C12))</f>
        <v>12.062798778861428</v>
      </c>
      <c r="D80">
        <f>100*(LN(D12)-LN(Results_2025_01!D12))</f>
        <v>1.3921338518606774</v>
      </c>
      <c r="E80">
        <f>100*(LN(E12)-LN(Results_2025_01!E12))</f>
        <v>0</v>
      </c>
      <c r="F80">
        <f>100*(LN(F12)-LN(Results_2025_01!F12))</f>
        <v>0</v>
      </c>
      <c r="G80">
        <f>100*(LN(G12)-LN(Results_2025_01!G12))</f>
        <v>0</v>
      </c>
      <c r="H80">
        <f>100*(LN(H12)-LN(Results_2025_01!H12))</f>
        <v>11.778303565638382</v>
      </c>
      <c r="I80">
        <f>100*(LN(I12)-LN(Results_2025_01!I12))</f>
        <v>2.0202707317519497</v>
      </c>
      <c r="J80">
        <f>100*(LN(J12)-LN(Results_2025_01!J12))</f>
        <v>2.4692612590371255</v>
      </c>
      <c r="K80">
        <f>100*(LN(K12)-LN(Results_2025_01!K12))</f>
        <v>0</v>
      </c>
      <c r="L80">
        <f>100*(LN(L12)-LN(Results_2025_01!L12))</f>
        <v>0</v>
      </c>
      <c r="M80">
        <f>100*(LN(M12)-LN(Results_2025_01!M12))</f>
        <v>0</v>
      </c>
      <c r="N80">
        <f>100*(LN(N12)-LN(Results_2025_01!N12))</f>
        <v>8.0042707673536384</v>
      </c>
      <c r="O80">
        <f>100*(LN(O12)-LN(Results_2025_01!O12))</f>
        <v>3.0771658666752799</v>
      </c>
      <c r="P80">
        <f>100*(LN(P12)-LN(Results_2025_01!P12))</f>
        <v>0.29315764882298367</v>
      </c>
      <c r="Q80">
        <f>100*(LN(Q12)-LN(Results_2025_01!Q12))</f>
        <v>0.66145646356936538</v>
      </c>
      <c r="R80">
        <f>100*(LN(R12)-LN(Results_2025_01!R12))</f>
        <v>1.6474288885593324</v>
      </c>
      <c r="S80">
        <f>100*(Results_2025_01!S12/Results_2025_01!R12)*(LN(S12)-LN(Results_2025_01!S12))</f>
        <v>0.93520176192656523</v>
      </c>
      <c r="T80">
        <f t="shared" si="2"/>
        <v>0.71222712663276722</v>
      </c>
    </row>
    <row r="81" spans="1:20" x14ac:dyDescent="0.35">
      <c r="A81" t="str">
        <f t="shared" si="1"/>
        <v>ID</v>
      </c>
      <c r="B81">
        <f>100*(LN(B13)-LN(Results_2025_01!B13))</f>
        <v>0.14556043326994228</v>
      </c>
      <c r="C81">
        <f>100*(LN(C13)-LN(Results_2025_01!C13))</f>
        <v>-1.9310944913087269</v>
      </c>
      <c r="D81">
        <f>100*(LN(D13)-LN(Results_2025_01!D13))</f>
        <v>-0.86114633349190228</v>
      </c>
      <c r="E81">
        <f>100*(LN(E13)-LN(Results_2025_01!E13))</f>
        <v>3.5091319811270338</v>
      </c>
      <c r="F81">
        <f>100*(LN(F13)-LN(Results_2025_01!F13))</f>
        <v>-2.1978906718775448</v>
      </c>
      <c r="G81">
        <f>100*(LN(G13)-LN(Results_2025_01!G13))</f>
        <v>0</v>
      </c>
      <c r="H81">
        <f>100*(LN(H13)-LN(Results_2025_01!H13))</f>
        <v>-2.7779564107076382</v>
      </c>
      <c r="I81">
        <f>100*(LN(I13)-LN(Results_2025_01!I13))</f>
        <v>-3.1648210950780964</v>
      </c>
      <c r="J81">
        <f>100*(LN(J13)-LN(Results_2025_01!J13))</f>
        <v>0</v>
      </c>
      <c r="K81">
        <f>100*(LN(K13)-LN(Results_2025_01!K13))</f>
        <v>-1.5686596167698852</v>
      </c>
      <c r="L81">
        <f>100*(LN(L13)-LN(Results_2025_01!L13))</f>
        <v>-1.2048338516173374</v>
      </c>
      <c r="M81">
        <f>100*(LN(M13)-LN(Results_2025_01!M13))</f>
        <v>-0.1326788041259519</v>
      </c>
      <c r="N81">
        <f>100*(LN(N13)-LN(Results_2025_01!N13))</f>
        <v>2.2858138076051304</v>
      </c>
      <c r="O81">
        <f>100*(LN(O13)-LN(Results_2025_01!O13))</f>
        <v>0.89686699827602467</v>
      </c>
      <c r="P81">
        <f>100*(LN(P13)-LN(Results_2025_01!P13))</f>
        <v>0.15845073737672521</v>
      </c>
      <c r="Q81">
        <f>100*(LN(Q13)-LN(Results_2025_01!Q13))</f>
        <v>0.32245379234829841</v>
      </c>
      <c r="R81">
        <f>100*(LN(R13)-LN(Results_2025_01!R13))</f>
        <v>1.1063942648050329</v>
      </c>
      <c r="S81">
        <f>100*(Results_2025_01!S13/Results_2025_01!R13)*(LN(S13)-LN(Results_2025_01!S13))</f>
        <v>0.14965233203563003</v>
      </c>
      <c r="T81">
        <f t="shared" si="2"/>
        <v>0.95674193276940289</v>
      </c>
    </row>
    <row r="82" spans="1:20" x14ac:dyDescent="0.35">
      <c r="A82" t="str">
        <f t="shared" si="1"/>
        <v>IL</v>
      </c>
      <c r="B82">
        <f>100*(LN(B14)-LN(Results_2025_01!B14))</f>
        <v>0.76874177426855539</v>
      </c>
      <c r="C82">
        <f>100*(LN(C14)-LN(Results_2025_01!C14))</f>
        <v>-3.518630912504328</v>
      </c>
      <c r="D82">
        <f>100*(LN(D14)-LN(Results_2025_01!D14))</f>
        <v>-0.32226905107251014</v>
      </c>
      <c r="E82">
        <f>100*(LN(E14)-LN(Results_2025_01!E14))</f>
        <v>-0.72202479734873037</v>
      </c>
      <c r="F82">
        <f>100*(LN(F14)-LN(Results_2025_01!F14))</f>
        <v>0.54794657646262124</v>
      </c>
      <c r="G82">
        <f>100*(LN(G14)-LN(Results_2025_01!G14))</f>
        <v>-0.96860622925927231</v>
      </c>
      <c r="H82">
        <f>100*(LN(H14)-LN(Results_2025_01!H14))</f>
        <v>-7.7335893876943729</v>
      </c>
      <c r="I82">
        <f>100*(LN(I14)-LN(Results_2025_01!I14))</f>
        <v>0.30578837078465426</v>
      </c>
      <c r="J82">
        <f>100*(LN(J14)-LN(Results_2025_01!J14))</f>
        <v>-0.27586224390798719</v>
      </c>
      <c r="K82">
        <f>100*(LN(K14)-LN(Results_2025_01!K14))</f>
        <v>0.3675407948282583</v>
      </c>
      <c r="L82">
        <f>100*(LN(L14)-LN(Results_2025_01!L14))</f>
        <v>-0.85488242831051053</v>
      </c>
      <c r="M82">
        <f>100*(LN(M14)-LN(Results_2025_01!M14))</f>
        <v>-0.42565605527489225</v>
      </c>
      <c r="N82">
        <f>100*(LN(N14)-LN(Results_2025_01!N14))</f>
        <v>-1.0148250276373005</v>
      </c>
      <c r="O82">
        <f>100*(LN(O14)-LN(Results_2025_01!O14))</f>
        <v>0.37243990909825442</v>
      </c>
      <c r="P82">
        <f>100*(LN(P14)-LN(Results_2025_01!P14))</f>
        <v>-3.9496863146037953E-2</v>
      </c>
      <c r="Q82">
        <f>100*(LN(Q14)-LN(Results_2025_01!Q14))</f>
        <v>0.1481232122795717</v>
      </c>
      <c r="R82">
        <f>100*(LN(R14)-LN(Results_2025_01!R14))</f>
        <v>0.43999651941213358</v>
      </c>
      <c r="S82">
        <f>100*(Results_2025_01!S14/Results_2025_01!R14)*(LN(S14)-LN(Results_2025_01!S14))</f>
        <v>-0.27526712891028499</v>
      </c>
      <c r="T82">
        <f t="shared" si="2"/>
        <v>0.71526364832241862</v>
      </c>
    </row>
    <row r="83" spans="1:20" x14ac:dyDescent="0.35">
      <c r="A83" t="str">
        <f t="shared" si="1"/>
        <v>IN</v>
      </c>
      <c r="B83">
        <f>100*(LN(B15)-LN(Results_2025_01!B15))</f>
        <v>0.58910332372388297</v>
      </c>
      <c r="C83">
        <f>100*(LN(C15)-LN(Results_2025_01!C15))</f>
        <v>0.51733172802208571</v>
      </c>
      <c r="D83">
        <f>100*(LN(D15)-LN(Results_2025_01!D15))</f>
        <v>-0.48212226774531075</v>
      </c>
      <c r="E83">
        <f>100*(LN(E15)-LN(Results_2025_01!E15))</f>
        <v>-0.86207430439078081</v>
      </c>
      <c r="F83">
        <f>100*(LN(F15)-LN(Results_2025_01!F15))</f>
        <v>-0.74906717291582936</v>
      </c>
      <c r="G83">
        <f>100*(LN(G15)-LN(Results_2025_01!G15))</f>
        <v>-1.6597891409038112</v>
      </c>
      <c r="H83">
        <f>100*(LN(H15)-LN(Results_2025_01!H15))</f>
        <v>-0.67418149992182208</v>
      </c>
      <c r="I83">
        <f>100*(LN(I15)-LN(Results_2025_01!I15))</f>
        <v>0.1135503528516324</v>
      </c>
      <c r="J83">
        <f>100*(LN(J15)-LN(Results_2025_01!J15))</f>
        <v>-1.1538589556494117</v>
      </c>
      <c r="K83">
        <f>100*(LN(K15)-LN(Results_2025_01!K15))</f>
        <v>8.6252341347936579E-2</v>
      </c>
      <c r="L83">
        <f>100*(LN(L15)-LN(Results_2025_01!L15))</f>
        <v>-1.9608471388375293</v>
      </c>
      <c r="M83">
        <f>100*(LN(M15)-LN(Results_2025_01!M15))</f>
        <v>-1.2033166043087462</v>
      </c>
      <c r="N83">
        <f>100*(LN(N15)-LN(Results_2025_01!N15))</f>
        <v>-1.8450515577109527</v>
      </c>
      <c r="O83">
        <f>100*(LN(O15)-LN(Results_2025_01!O15))</f>
        <v>0.25094116054251714</v>
      </c>
      <c r="P83">
        <f>100*(LN(P15)-LN(Results_2025_01!P15))</f>
        <v>6.640642771067462E-2</v>
      </c>
      <c r="Q83">
        <f>100*(LN(Q15)-LN(Results_2025_01!Q15))</f>
        <v>0.24825861275887817</v>
      </c>
      <c r="R83">
        <f>100*(LN(R15)-LN(Results_2025_01!R15))</f>
        <v>0.75725708584766238</v>
      </c>
      <c r="S83">
        <f>100*(Results_2025_01!S15/Results_2025_01!R15)*(LN(S15)-LN(Results_2025_01!S15))</f>
        <v>-3.4169064957992268E-2</v>
      </c>
      <c r="T83">
        <f t="shared" si="2"/>
        <v>0.79142615080565459</v>
      </c>
    </row>
    <row r="84" spans="1:20" x14ac:dyDescent="0.35">
      <c r="A84" t="str">
        <f t="shared" si="1"/>
        <v>IA</v>
      </c>
      <c r="B84">
        <f>100*(LN(B16)-LN(Results_2025_01!B16))</f>
        <v>0.19253402032735067</v>
      </c>
      <c r="C84">
        <f>100*(LN(C16)-LN(Results_2025_01!C16))</f>
        <v>0</v>
      </c>
      <c r="D84">
        <f>100*(LN(D16)-LN(Results_2025_01!D16))</f>
        <v>-0.91093747322315011</v>
      </c>
      <c r="E84">
        <f>100*(LN(E16)-LN(Results_2025_01!E16))</f>
        <v>0</v>
      </c>
      <c r="F84">
        <f>100*(LN(F16)-LN(Results_2025_01!F16))</f>
        <v>0.38535693159911233</v>
      </c>
      <c r="G84">
        <f>100*(LN(G16)-LN(Results_2025_01!G16))</f>
        <v>-2.5277807184268752</v>
      </c>
      <c r="H84">
        <f>100*(LN(H16)-LN(Results_2025_01!H16))</f>
        <v>-2.6111144003685638</v>
      </c>
      <c r="I84">
        <f>100*(LN(I16)-LN(Results_2025_01!I16))</f>
        <v>-0.87336799687562916</v>
      </c>
      <c r="J84">
        <f>100*(LN(J16)-LN(Results_2025_01!J16))</f>
        <v>0</v>
      </c>
      <c r="K84">
        <f>100*(LN(K16)-LN(Results_2025_01!K16))</f>
        <v>0.32591012009053344</v>
      </c>
      <c r="L84">
        <f>100*(LN(L16)-LN(Results_2025_01!L16))</f>
        <v>-0.56703270600877431</v>
      </c>
      <c r="M84">
        <f>100*(LN(M16)-LN(Results_2025_01!M16))</f>
        <v>-7.2674421803320399E-2</v>
      </c>
      <c r="N84">
        <f>100*(LN(N16)-LN(Results_2025_01!N16))</f>
        <v>-1.0427623162259536</v>
      </c>
      <c r="O84">
        <f>100*(LN(O16)-LN(Results_2025_01!O16))</f>
        <v>0.22172958086468242</v>
      </c>
      <c r="P84">
        <f>100*(LN(P16)-LN(Results_2025_01!P16))</f>
        <v>9.7852998080316667E-2</v>
      </c>
      <c r="Q84">
        <f>100*(LN(Q16)-LN(Results_2025_01!Q16))</f>
        <v>0.27334568881389743</v>
      </c>
      <c r="R84">
        <f>100*(LN(R16)-LN(Results_2025_01!R16))</f>
        <v>0.79855233789274394</v>
      </c>
      <c r="S84">
        <f>100*(Results_2025_01!S16/Results_2025_01!R16)*(LN(S16)-LN(Results_2025_01!S16))</f>
        <v>1.6195640533476757E-2</v>
      </c>
      <c r="T84">
        <f t="shared" si="2"/>
        <v>0.78235669735926716</v>
      </c>
    </row>
    <row r="85" spans="1:20" x14ac:dyDescent="0.35">
      <c r="A85" t="str">
        <f t="shared" si="1"/>
        <v>KS</v>
      </c>
      <c r="B85">
        <f>100*(LN(B17)-LN(Results_2025_01!B17))</f>
        <v>0.55788150270394965</v>
      </c>
      <c r="C85">
        <f>100*(LN(C17)-LN(Results_2025_01!C17))</f>
        <v>0</v>
      </c>
      <c r="D85">
        <f>100*(LN(D17)-LN(Results_2025_01!D17))</f>
        <v>-0.16004271220815269</v>
      </c>
      <c r="E85">
        <f>100*(LN(E17)-LN(Results_2025_01!E17))</f>
        <v>0</v>
      </c>
      <c r="F85">
        <f>100*(LN(F17)-LN(Results_2025_01!F17))</f>
        <v>0</v>
      </c>
      <c r="G85">
        <f>100*(LN(G17)-LN(Results_2025_01!G17))</f>
        <v>0.25895569067344582</v>
      </c>
      <c r="H85">
        <f>100*(LN(H17)-LN(Results_2025_01!H17))</f>
        <v>-0.99115855664404506</v>
      </c>
      <c r="I85">
        <f>100*(LN(I17)-LN(Results_2025_01!I17))</f>
        <v>1.1708489264899313</v>
      </c>
      <c r="J85">
        <f>100*(LN(J17)-LN(Results_2025_01!J17))</f>
        <v>0</v>
      </c>
      <c r="K85">
        <f>100*(LN(K17)-LN(Results_2025_01!K17))</f>
        <v>1.1116840106337733</v>
      </c>
      <c r="L85">
        <f>100*(LN(L17)-LN(Results_2025_01!L17))</f>
        <v>-1.1489977038761978</v>
      </c>
      <c r="M85">
        <f>100*(LN(M17)-LN(Results_2025_01!M17))</f>
        <v>-0.35252680456849816</v>
      </c>
      <c r="N85">
        <f>100*(LN(N17)-LN(Results_2025_01!N17))</f>
        <v>0</v>
      </c>
      <c r="O85">
        <f>100*(LN(O17)-LN(Results_2025_01!O17))</f>
        <v>0.34904049397681547</v>
      </c>
      <c r="P85">
        <f>100*(LN(P17)-LN(Results_2025_01!P17))</f>
        <v>0.11888888504127948</v>
      </c>
      <c r="Q85">
        <f>100*(LN(Q17)-LN(Results_2025_01!Q17))</f>
        <v>0.31552403122478978</v>
      </c>
      <c r="R85">
        <f>100*(LN(R17)-LN(Results_2025_01!R17))</f>
        <v>0.91014188365541315</v>
      </c>
      <c r="S85">
        <f>100*(Results_2025_01!S17/Results_2025_01!R17)*(LN(S17)-LN(Results_2025_01!S17))</f>
        <v>0.11076228404230158</v>
      </c>
      <c r="T85">
        <f t="shared" si="2"/>
        <v>0.79937959961311156</v>
      </c>
    </row>
    <row r="86" spans="1:20" x14ac:dyDescent="0.35">
      <c r="A86" t="str">
        <f t="shared" si="1"/>
        <v>KY</v>
      </c>
      <c r="B86">
        <f>100*(LN(B18)-LN(Results_2025_01!B18))</f>
        <v>0.57471422555686047</v>
      </c>
      <c r="C86">
        <f>100*(LN(C18)-LN(Results_2025_01!C18))</f>
        <v>0.59464991877256068</v>
      </c>
      <c r="D86">
        <f>100*(LN(D18)-LN(Results_2025_01!D18))</f>
        <v>-0.23091735726001872</v>
      </c>
      <c r="E86">
        <f>100*(LN(E18)-LN(Results_2025_01!E18))</f>
        <v>-1.6461277054071743</v>
      </c>
      <c r="F86">
        <f>100*(LN(F18)-LN(Results_2025_01!F18))</f>
        <v>0.72993024816128127</v>
      </c>
      <c r="G86">
        <f>100*(LN(G18)-LN(Results_2025_01!G18))</f>
        <v>-0.25806465934916645</v>
      </c>
      <c r="H86">
        <f>100*(LN(H18)-LN(Results_2025_01!H18))</f>
        <v>-0.28818463748905288</v>
      </c>
      <c r="I86">
        <f>100*(LN(I18)-LN(Results_2025_01!I18))</f>
        <v>0.65333021282185655</v>
      </c>
      <c r="J86">
        <f>100*(LN(J18)-LN(Results_2025_01!J18))</f>
        <v>1.8945086242448284</v>
      </c>
      <c r="K86">
        <f>100*(LN(K18)-LN(Results_2025_01!K18))</f>
        <v>-0.33955890011387879</v>
      </c>
      <c r="L86">
        <f>100*(LN(L18)-LN(Results_2025_01!L18))</f>
        <v>-1.1619593332989453</v>
      </c>
      <c r="M86">
        <f>100*(LN(M18)-LN(Results_2025_01!M18))</f>
        <v>-1.2678925560299703</v>
      </c>
      <c r="N86">
        <f>100*(LN(N18)-LN(Results_2025_01!N18))</f>
        <v>-1.5744864561503036</v>
      </c>
      <c r="O86">
        <f>100*(LN(O18)-LN(Results_2025_01!O18))</f>
        <v>-0.32310205814471971</v>
      </c>
      <c r="P86">
        <f>100*(LN(P18)-LN(Results_2025_01!P18))</f>
        <v>9.3778840082592296E-2</v>
      </c>
      <c r="Q86">
        <f>100*(LN(Q18)-LN(Results_2025_01!Q18))</f>
        <v>0.31106049672837699</v>
      </c>
      <c r="R86">
        <f>100*(LN(R18)-LN(Results_2025_01!R18))</f>
        <v>0.92724523504621459</v>
      </c>
      <c r="S86">
        <f>100*(Results_2025_01!S18/Results_2025_01!R18)*(LN(S18)-LN(Results_2025_01!S18))</f>
        <v>3.0790535472460013E-2</v>
      </c>
      <c r="T86">
        <f t="shared" si="2"/>
        <v>0.89645469957375457</v>
      </c>
    </row>
    <row r="87" spans="1:20" x14ac:dyDescent="0.35">
      <c r="A87" t="str">
        <f t="shared" si="1"/>
        <v>LA</v>
      </c>
      <c r="B87">
        <f>100*(LN(B19)-LN(Results_2025_01!B19))</f>
        <v>-3.0645912046027846</v>
      </c>
      <c r="C87">
        <f>100*(LN(C19)-LN(Results_2025_01!C19))</f>
        <v>-1.0883436767086252</v>
      </c>
      <c r="D87">
        <f>100*(LN(D19)-LN(Results_2025_01!D19))</f>
        <v>-3.006415639228166</v>
      </c>
      <c r="E87">
        <f>100*(LN(E19)-LN(Results_2025_01!E19))</f>
        <v>-1.904819497069532</v>
      </c>
      <c r="F87">
        <f>100*(LN(F19)-LN(Results_2025_01!F19))</f>
        <v>-0.67340321813436077</v>
      </c>
      <c r="G87">
        <f>100*(LN(G19)-LN(Results_2025_01!G19))</f>
        <v>0</v>
      </c>
      <c r="H87">
        <f>100*(LN(H19)-LN(Results_2025_01!H19))</f>
        <v>1.1846011995769956</v>
      </c>
      <c r="I87">
        <f>100*(LN(I19)-LN(Results_2025_01!I19))</f>
        <v>-0.56181696239807621</v>
      </c>
      <c r="J87">
        <f>100*(LN(J19)-LN(Results_2025_01!J19))</f>
        <v>0.29542118974319465</v>
      </c>
      <c r="K87">
        <f>100*(LN(K19)-LN(Results_2025_01!K19))</f>
        <v>1.2874513122049791</v>
      </c>
      <c r="L87">
        <f>100*(LN(L19)-LN(Results_2025_01!L19))</f>
        <v>-1.0954726139866366</v>
      </c>
      <c r="M87">
        <f>100*(LN(M19)-LN(Results_2025_01!M19))</f>
        <v>-1.7751945458449825</v>
      </c>
      <c r="N87">
        <f>100*(LN(N19)-LN(Results_2025_01!N19))</f>
        <v>0</v>
      </c>
      <c r="O87">
        <f>100*(LN(O19)-LN(Results_2025_01!O19))</f>
        <v>0.82988028146946391</v>
      </c>
      <c r="P87">
        <f>100*(LN(P19)-LN(Results_2025_01!P19))</f>
        <v>7.6273246812874618E-2</v>
      </c>
      <c r="Q87">
        <f>100*(LN(Q19)-LN(Results_2025_01!Q19))</f>
        <v>0.17621855655454155</v>
      </c>
      <c r="R87">
        <f>100*(LN(R19)-LN(Results_2025_01!R19))</f>
        <v>0.47540952628111199</v>
      </c>
      <c r="S87">
        <f>100*(Results_2025_01!S19/Results_2025_01!R19)*(LN(S19)-LN(Results_2025_01!S19))</f>
        <v>-0.13765320574701154</v>
      </c>
      <c r="T87">
        <f t="shared" si="2"/>
        <v>0.61306273202812356</v>
      </c>
    </row>
    <row r="88" spans="1:20" x14ac:dyDescent="0.35">
      <c r="A88" t="str">
        <f t="shared" si="1"/>
        <v>ME</v>
      </c>
      <c r="B88">
        <f>100*(LN(B20)-LN(Results_2025_01!B20))</f>
        <v>-2.1978906718775448</v>
      </c>
      <c r="C88">
        <f>100*(LN(C20)-LN(Results_2025_01!C20))</f>
        <v>-8.7011376989629241</v>
      </c>
      <c r="D88">
        <f>100*(LN(D20)-LN(Results_2025_01!D20))</f>
        <v>-2.032590301403836</v>
      </c>
      <c r="E88">
        <f>100*(LN(E20)-LN(Results_2025_01!E20))</f>
        <v>-1.1363758650315248</v>
      </c>
      <c r="F88">
        <f>100*(LN(F20)-LN(Results_2025_01!F20))</f>
        <v>-0.59347355198138274</v>
      </c>
      <c r="G88">
        <f>100*(LN(G20)-LN(Results_2025_01!G20))</f>
        <v>-2.9234725108350901</v>
      </c>
      <c r="H88">
        <f>100*(LN(H20)-LN(Results_2025_01!H20))</f>
        <v>-3.4338137580892436</v>
      </c>
      <c r="I88">
        <f>100*(LN(I20)-LN(Results_2025_01!I20))</f>
        <v>-0.87146521024425994</v>
      </c>
      <c r="J88">
        <f>100*(LN(J20)-LN(Results_2025_01!J20))</f>
        <v>0</v>
      </c>
      <c r="K88">
        <f>100*(LN(K20)-LN(Results_2025_01!K20))</f>
        <v>0.96154586994412483</v>
      </c>
      <c r="L88">
        <f>100*(LN(L20)-LN(Results_2025_01!L20))</f>
        <v>-0.73801072976227289</v>
      </c>
      <c r="M88">
        <f>100*(LN(M20)-LN(Results_2025_01!M20))</f>
        <v>-1.5075662405447332</v>
      </c>
      <c r="N88">
        <f>100*(LN(N20)-LN(Results_2025_01!N20))</f>
        <v>0.30721990369695362</v>
      </c>
      <c r="O88">
        <f>100*(LN(O20)-LN(Results_2025_01!O20))</f>
        <v>0.88889474172457739</v>
      </c>
      <c r="P88">
        <f>100*(LN(P20)-LN(Results_2025_01!P20))</f>
        <v>6.818292768890899E-2</v>
      </c>
      <c r="Q88">
        <f>100*(LN(Q20)-LN(Results_2025_01!Q20))</f>
        <v>0.10290537045030135</v>
      </c>
      <c r="R88">
        <f>100*(LN(R20)-LN(Results_2025_01!R20))</f>
        <v>0.90197620762708652</v>
      </c>
      <c r="S88">
        <f>100*(Results_2025_01!S20/Results_2025_01!R20)*(LN(S20)-LN(Results_2025_01!S20))</f>
        <v>-7.1556421019843622E-2</v>
      </c>
      <c r="T88">
        <f t="shared" si="2"/>
        <v>0.97353262864693013</v>
      </c>
    </row>
    <row r="89" spans="1:20" x14ac:dyDescent="0.35">
      <c r="A89" t="str">
        <f t="shared" si="1"/>
        <v>MD</v>
      </c>
      <c r="B89">
        <f>100*(LN(B21)-LN(Results_2025_01!B21))</f>
        <v>1.5209418663529206</v>
      </c>
      <c r="C89">
        <f>100*(LN(C21)-LN(Results_2025_01!C21))</f>
        <v>0</v>
      </c>
      <c r="D89">
        <f>100*(LN(D21)-LN(Results_2025_01!D21))</f>
        <v>0.46744659407007561</v>
      </c>
      <c r="E89">
        <f>100*(LN(E21)-LN(Results_2025_01!E21))</f>
        <v>-0.35273405179676587</v>
      </c>
      <c r="F89">
        <f>100*(LN(F21)-LN(Results_2025_01!F21))</f>
        <v>1.7094433359298833</v>
      </c>
      <c r="G89">
        <f>100*(LN(G21)-LN(Results_2025_01!G21))</f>
        <v>0.90772181511180605</v>
      </c>
      <c r="H89">
        <f>100*(LN(H21)-LN(Results_2025_01!H21))</f>
        <v>5.0310010139202888</v>
      </c>
      <c r="I89">
        <f>100*(LN(I21)-LN(Results_2025_01!I21))</f>
        <v>0.23415297535631652</v>
      </c>
      <c r="J89">
        <f>100*(LN(J21)-LN(Results_2025_01!J21))</f>
        <v>0.82988028146946391</v>
      </c>
      <c r="K89">
        <f>100*(LN(K21)-LN(Results_2025_01!K21))</f>
        <v>0.58479698824243087</v>
      </c>
      <c r="L89">
        <f>100*(LN(L21)-LN(Results_2025_01!L21))</f>
        <v>-4.7466537238923578</v>
      </c>
      <c r="M89">
        <f>100*(LN(M21)-LN(Results_2025_01!M21))</f>
        <v>-0.12481798999317562</v>
      </c>
      <c r="N89">
        <f>100*(LN(N21)-LN(Results_2025_01!N21))</f>
        <v>4.6454517026715436</v>
      </c>
      <c r="O89">
        <f>100*(LN(O21)-LN(Results_2025_01!O21))</f>
        <v>-0.21074823395643705</v>
      </c>
      <c r="P89">
        <f>100*(LN(P21)-LN(Results_2025_01!P21))</f>
        <v>2.8665973063279893E-2</v>
      </c>
      <c r="Q89">
        <f>100*(LN(Q21)-LN(Results_2025_01!Q21))</f>
        <v>0.21586733555354343</v>
      </c>
      <c r="R89">
        <f>100*(LN(R21)-LN(Results_2025_01!R21))</f>
        <v>0.72659238452423835</v>
      </c>
      <c r="S89">
        <f>100*(Results_2025_01!S21/Results_2025_01!R21)*(LN(S21)-LN(Results_2025_01!S21))</f>
        <v>5.4405950776090659E-2</v>
      </c>
      <c r="T89">
        <f t="shared" si="2"/>
        <v>0.67218643374814768</v>
      </c>
    </row>
    <row r="90" spans="1:20" x14ac:dyDescent="0.35">
      <c r="A90" t="str">
        <f t="shared" si="1"/>
        <v>MA</v>
      </c>
      <c r="B90">
        <f>100*(LN(B22)-LN(Results_2025_01!B22))</f>
        <v>0.74906717291582936</v>
      </c>
      <c r="C90">
        <f>100*(LN(C22)-LN(Results_2025_01!C22))</f>
        <v>2.5642430613336487</v>
      </c>
      <c r="D90">
        <f>100*(LN(D22)-LN(Results_2025_01!D22))</f>
        <v>0.25630086648895656</v>
      </c>
      <c r="E90">
        <f>100*(LN(E22)-LN(Results_2025_01!E22))</f>
        <v>-0.15372793188870304</v>
      </c>
      <c r="F90">
        <f>100*(LN(F22)-LN(Results_2025_01!F22))</f>
        <v>1.5267472130787496</v>
      </c>
      <c r="G90">
        <f>100*(LN(G22)-LN(Results_2025_01!G22))</f>
        <v>-0.61776258239572002</v>
      </c>
      <c r="H90">
        <f>100*(LN(H22)-LN(Results_2025_01!H22))</f>
        <v>4.8936373687931578</v>
      </c>
      <c r="I90">
        <f>100*(LN(I22)-LN(Results_2025_01!I22))</f>
        <v>0.39493604591420706</v>
      </c>
      <c r="J90">
        <f>100*(LN(J22)-LN(Results_2025_01!J22))</f>
        <v>0.34305350967898107</v>
      </c>
      <c r="K90">
        <f>100*(LN(K22)-LN(Results_2025_01!K22))</f>
        <v>0.94612451466495884</v>
      </c>
      <c r="L90">
        <f>100*(LN(L22)-LN(Results_2025_01!L22))</f>
        <v>0.64725145056172551</v>
      </c>
      <c r="M90">
        <f>100*(LN(M22)-LN(Results_2025_01!M22))</f>
        <v>-0.84551419675680251</v>
      </c>
      <c r="N90">
        <f>100*(LN(N22)-LN(Results_2025_01!N22))</f>
        <v>-0.21344725286329691</v>
      </c>
      <c r="O90">
        <f>100*(LN(O22)-LN(Results_2025_01!O22))</f>
        <v>-0.82563865908085177</v>
      </c>
      <c r="P90">
        <f>100*(LN(P22)-LN(Results_2025_01!P22))</f>
        <v>-0.11028902393395157</v>
      </c>
      <c r="Q90">
        <f>100*(LN(Q22)-LN(Results_2025_01!Q22))</f>
        <v>0.12009036812727913</v>
      </c>
      <c r="R90">
        <f>100*(LN(R22)-LN(Results_2025_01!R22))</f>
        <v>0.56191360848876215</v>
      </c>
      <c r="S90">
        <f>100*(Results_2025_01!S22/Results_2025_01!R22)*(LN(S22)-LN(Results_2025_01!S22))</f>
        <v>-5.4445475256567379E-3</v>
      </c>
      <c r="T90">
        <f t="shared" si="2"/>
        <v>0.56735815601441886</v>
      </c>
    </row>
    <row r="91" spans="1:20" x14ac:dyDescent="0.35">
      <c r="A91" t="str">
        <f t="shared" si="1"/>
        <v>MI</v>
      </c>
      <c r="B91">
        <f>100*(LN(B23)-LN(Results_2025_01!B23))</f>
        <v>-0.29600416284765174</v>
      </c>
      <c r="C91">
        <f>100*(LN(C23)-LN(Results_2025_01!C23))</f>
        <v>-8.4688260950642302</v>
      </c>
      <c r="D91">
        <f>100*(LN(D23)-LN(Results_2025_01!D23))</f>
        <v>-1.5678576106854081</v>
      </c>
      <c r="E91">
        <f>100*(LN(E23)-LN(Results_2025_01!E23))</f>
        <v>-0.61538655743778037</v>
      </c>
      <c r="F91">
        <f>100*(LN(F23)-LN(Results_2025_01!F23))</f>
        <v>-0.99174366573464567</v>
      </c>
      <c r="G91">
        <f>100*(LN(G23)-LN(Results_2025_01!G23))</f>
        <v>-2.4097551579060905</v>
      </c>
      <c r="H91">
        <f>100*(LN(H23)-LN(Results_2025_01!H23))</f>
        <v>-6.5098902211357057</v>
      </c>
      <c r="I91">
        <f>100*(LN(I23)-LN(Results_2025_01!I23))</f>
        <v>-0.45024839683147633</v>
      </c>
      <c r="J91">
        <f>100*(LN(J23)-LN(Results_2025_01!J23))</f>
        <v>-1.4622518867541956</v>
      </c>
      <c r="K91">
        <f>100*(LN(K23)-LN(Results_2025_01!K23))</f>
        <v>-1.0017171736125263</v>
      </c>
      <c r="L91">
        <f>100*(LN(L23)-LN(Results_2025_01!L23))</f>
        <v>-2.5105921131075348</v>
      </c>
      <c r="M91">
        <f>100*(LN(M23)-LN(Results_2025_01!M23))</f>
        <v>-2.5686343709327986</v>
      </c>
      <c r="N91">
        <f>100*(LN(N23)-LN(Results_2025_01!N23))</f>
        <v>-3.0441430058655961</v>
      </c>
      <c r="O91">
        <f>100*(LN(O23)-LN(Results_2025_01!O23))</f>
        <v>3.0390518392131582E-2</v>
      </c>
      <c r="P91">
        <f>100*(LN(P23)-LN(Results_2025_01!P23))</f>
        <v>-5.3336495278877294E-2</v>
      </c>
      <c r="Q91">
        <f>100*(LN(Q23)-LN(Results_2025_01!Q23))</f>
        <v>5.971326544225164E-2</v>
      </c>
      <c r="R91">
        <f>100*(LN(R23)-LN(Results_2025_01!R23))</f>
        <v>0.21536464443663306</v>
      </c>
      <c r="S91">
        <f>100*(Results_2025_01!S23/Results_2025_01!R23)*(LN(S23)-LN(Results_2025_01!S23))</f>
        <v>-0.54330496822930319</v>
      </c>
      <c r="T91">
        <f t="shared" si="2"/>
        <v>0.75866961266593624</v>
      </c>
    </row>
    <row r="92" spans="1:20" x14ac:dyDescent="0.35">
      <c r="A92" t="str">
        <f t="shared" si="1"/>
        <v>MN</v>
      </c>
      <c r="B92">
        <f>100*(LN(B24)-LN(Results_2025_01!B24))</f>
        <v>-5.7686762488096122E-2</v>
      </c>
      <c r="C92">
        <f>100*(LN(C24)-LN(Results_2025_01!C24))</f>
        <v>-3.3941930428387224</v>
      </c>
      <c r="D92">
        <f>100*(LN(D24)-LN(Results_2025_01!D24))</f>
        <v>-1.246676876513142</v>
      </c>
      <c r="E92">
        <f>100*(LN(E24)-LN(Results_2025_01!E24))</f>
        <v>-0.36429912785020946</v>
      </c>
      <c r="F92">
        <f>100*(LN(F24)-LN(Results_2025_01!F24))</f>
        <v>-0.2528446353357694</v>
      </c>
      <c r="G92">
        <f>100*(LN(G24)-LN(Results_2025_01!G24))</f>
        <v>-0.50761530318599313</v>
      </c>
      <c r="H92">
        <f>100*(LN(H24)-LN(Results_2025_01!H24))</f>
        <v>-4.9185660966289291</v>
      </c>
      <c r="I92">
        <f>100*(LN(I24)-LN(Results_2025_01!I24))</f>
        <v>-0.856369577687488</v>
      </c>
      <c r="J92">
        <f>100*(LN(J24)-LN(Results_2025_01!J24))</f>
        <v>-0.99010709827123122</v>
      </c>
      <c r="K92">
        <f>100*(LN(K24)-LN(Results_2025_01!K24))</f>
        <v>0.36090264737058675</v>
      </c>
      <c r="L92">
        <f>100*(LN(L24)-LN(Results_2025_01!L24))</f>
        <v>-1.0720214527458083</v>
      </c>
      <c r="M92">
        <f>100*(LN(M24)-LN(Results_2025_01!M24))</f>
        <v>-1.5008940588501218</v>
      </c>
      <c r="N92">
        <f>100*(LN(N24)-LN(Results_2025_01!N24))</f>
        <v>-1.7933467873476161</v>
      </c>
      <c r="O92">
        <f>100*(LN(O24)-LN(Results_2025_01!O24))</f>
        <v>0.89934884973743578</v>
      </c>
      <c r="P92">
        <f>100*(LN(P24)-LN(Results_2025_01!P24))</f>
        <v>-1.9484694833948879E-2</v>
      </c>
      <c r="Q92">
        <f>100*(LN(Q24)-LN(Results_2025_01!Q24))</f>
        <v>0.15426894058894192</v>
      </c>
      <c r="R92">
        <f>100*(LN(R24)-LN(Results_2025_01!R24))</f>
        <v>0.55029438819858001</v>
      </c>
      <c r="S92">
        <f>100*(Results_2025_01!S24/Results_2025_01!R24)*(LN(S24)-LN(Results_2025_01!S24))</f>
        <v>-0.17707360314606013</v>
      </c>
      <c r="T92">
        <f t="shared" si="2"/>
        <v>0.72736799134464014</v>
      </c>
    </row>
    <row r="93" spans="1:20" x14ac:dyDescent="0.35">
      <c r="A93" t="str">
        <f t="shared" si="1"/>
        <v>MS</v>
      </c>
      <c r="B93">
        <f>100*(LN(B25)-LN(Results_2025_01!B25))</f>
        <v>0</v>
      </c>
      <c r="C93">
        <f>100*(LN(C25)-LN(Results_2025_01!C25))</f>
        <v>5.764069019364193</v>
      </c>
      <c r="D93">
        <f>100*(LN(D25)-LN(Results_2025_01!D25))</f>
        <v>-0.23529422620267582</v>
      </c>
      <c r="E93">
        <f>100*(LN(E25)-LN(Results_2025_01!E25))</f>
        <v>-1.8692133012152112</v>
      </c>
      <c r="F93">
        <f>100*(LN(F25)-LN(Results_2025_01!F25))</f>
        <v>-0.31397200046683338</v>
      </c>
      <c r="G93">
        <f>100*(LN(G25)-LN(Results_2025_01!G25))</f>
        <v>-0.1888574687868072</v>
      </c>
      <c r="H93">
        <f>100*(LN(H25)-LN(Results_2025_01!H25))</f>
        <v>10.007219571029857</v>
      </c>
      <c r="I93">
        <f>100*(LN(I25)-LN(Results_2025_01!I25))</f>
        <v>-0.41710175173381714</v>
      </c>
      <c r="J93">
        <f>100*(LN(J25)-LN(Results_2025_01!J25))</f>
        <v>2.3716526617317157</v>
      </c>
      <c r="K93">
        <f>100*(LN(K25)-LN(Results_2025_01!K25))</f>
        <v>1.2444605048084867</v>
      </c>
      <c r="L93">
        <f>100*(LN(L25)-LN(Results_2025_01!L25))</f>
        <v>-0.69808311413410706</v>
      </c>
      <c r="M93">
        <f>100*(LN(M25)-LN(Results_2025_01!M25))</f>
        <v>-1.0625355378936163</v>
      </c>
      <c r="N93">
        <f>100*(LN(N25)-LN(Results_2025_01!N25))</f>
        <v>-0.53991646777706848</v>
      </c>
      <c r="O93">
        <f>100*(LN(O25)-LN(Results_2025_01!O25))</f>
        <v>0.43321367391335741</v>
      </c>
      <c r="P93">
        <f>100*(LN(P25)-LN(Results_2025_01!P25))</f>
        <v>0.27323976697193331</v>
      </c>
      <c r="Q93">
        <f>100*(LN(Q25)-LN(Results_2025_01!Q25))</f>
        <v>0.53528315074693467</v>
      </c>
      <c r="R93">
        <f>100*(LN(R25)-LN(Results_2025_01!R25))</f>
        <v>1.8640684863688861</v>
      </c>
      <c r="S93">
        <f>100*(Results_2025_01!S25/Results_2025_01!R25)*(LN(S25)-LN(Results_2025_01!S25))</f>
        <v>0.91759945204348015</v>
      </c>
      <c r="T93">
        <f t="shared" si="2"/>
        <v>0.94646903432540597</v>
      </c>
    </row>
    <row r="94" spans="1:20" x14ac:dyDescent="0.35">
      <c r="A94" t="str">
        <f t="shared" si="1"/>
        <v>MO</v>
      </c>
      <c r="B94">
        <f>100*(LN(B26)-LN(Results_2025_01!B26))</f>
        <v>0.91552865869548583</v>
      </c>
      <c r="C94">
        <f>100*(LN(C26)-LN(Results_2025_01!C26))</f>
        <v>0.57088642203204643</v>
      </c>
      <c r="D94">
        <f>100*(LN(D26)-LN(Results_2025_01!D26))</f>
        <v>0.44796252303402895</v>
      </c>
      <c r="E94">
        <f>100*(LN(E26)-LN(Results_2025_01!E26))</f>
        <v>2.2173857494321325</v>
      </c>
      <c r="F94">
        <f>100*(LN(F26)-LN(Results_2025_01!F26))</f>
        <v>0</v>
      </c>
      <c r="G94">
        <f>100*(LN(G26)-LN(Results_2025_01!G26))</f>
        <v>0.3223209881568323</v>
      </c>
      <c r="H94">
        <f>100*(LN(H26)-LN(Results_2025_01!H26))</f>
        <v>-1.1441772419786389</v>
      </c>
      <c r="I94">
        <f>100*(LN(I26)-LN(Results_2025_01!I26))</f>
        <v>0.40322635279377295</v>
      </c>
      <c r="J94">
        <f>100*(LN(J26)-LN(Results_2025_01!J26))</f>
        <v>0</v>
      </c>
      <c r="K94">
        <f>100*(LN(K26)-LN(Results_2025_01!K26))</f>
        <v>0.9677494882065929</v>
      </c>
      <c r="L94">
        <f>100*(LN(L26)-LN(Results_2025_01!L26))</f>
        <v>-1.0780246243792035</v>
      </c>
      <c r="M94">
        <f>100*(LN(M26)-LN(Results_2025_01!M26))</f>
        <v>-0.30790787097743078</v>
      </c>
      <c r="N94">
        <f>100*(LN(N26)-LN(Results_2025_01!N26))</f>
        <v>-1.3953024349463661</v>
      </c>
      <c r="O94">
        <f>100*(LN(O26)-LN(Results_2025_01!O26))</f>
        <v>0.66225407604942887</v>
      </c>
      <c r="P94">
        <f>100*(LN(P26)-LN(Results_2025_01!P26))</f>
        <v>5.5948070175126929E-2</v>
      </c>
      <c r="Q94">
        <f>100*(LN(Q26)-LN(Results_2025_01!Q26))</f>
        <v>0.27607249612868756</v>
      </c>
      <c r="R94">
        <f>100*(LN(R26)-LN(Results_2025_01!R26))</f>
        <v>0.86113130177594144</v>
      </c>
      <c r="S94">
        <f>100*(Results_2025_01!S26/Results_2025_01!R26)*(LN(S26)-LN(Results_2025_01!S26))</f>
        <v>5.1410248178374855E-2</v>
      </c>
      <c r="T94">
        <f t="shared" si="2"/>
        <v>0.80972105359756663</v>
      </c>
    </row>
    <row r="95" spans="1:20" x14ac:dyDescent="0.35">
      <c r="A95" t="str">
        <f t="shared" si="1"/>
        <v>MT</v>
      </c>
      <c r="B95">
        <f>100*(LN(B27)-LN(Results_2025_01!B27))</f>
        <v>-0.83682496705161924</v>
      </c>
      <c r="C95">
        <f>100*(LN(C27)-LN(Results_2025_01!C27))</f>
        <v>-4.5062568976415918</v>
      </c>
      <c r="D95">
        <f>100*(LN(D27)-LN(Results_2025_01!D27))</f>
        <v>-1.5151805020602538</v>
      </c>
      <c r="E95">
        <f>100*(LN(E27)-LN(Results_2025_01!E27))</f>
        <v>0</v>
      </c>
      <c r="F95">
        <f>100*(LN(F27)-LN(Results_2025_01!F27))</f>
        <v>-1.3072081567353067</v>
      </c>
      <c r="G95">
        <f>100*(LN(G27)-LN(Results_2025_01!G27))</f>
        <v>-1.8349138668195764</v>
      </c>
      <c r="H95">
        <f>100*(LN(H27)-LN(Results_2025_01!H27))</f>
        <v>-8.3008703199972445</v>
      </c>
      <c r="I95">
        <f>100*(LN(I27)-LN(Results_2025_01!I27))</f>
        <v>-1.7699577099399733</v>
      </c>
      <c r="J95">
        <f>100*(LN(J27)-LN(Results_2025_01!J27))</f>
        <v>-1.8349138668195764</v>
      </c>
      <c r="K95">
        <f>100*(LN(K27)-LN(Results_2025_01!K27))</f>
        <v>0.85837436913909215</v>
      </c>
      <c r="L95">
        <f>100*(LN(L27)-LN(Results_2025_01!L27))</f>
        <v>-6.1875403718087085</v>
      </c>
      <c r="M95">
        <f>100*(LN(M27)-LN(Results_2025_01!M27))</f>
        <v>0</v>
      </c>
      <c r="N95">
        <f>100*(LN(N27)-LN(Results_2025_01!N27))</f>
        <v>-8.7011376989629241</v>
      </c>
      <c r="O95">
        <f>100*(LN(O27)-LN(Results_2025_01!O27))</f>
        <v>0</v>
      </c>
      <c r="P95">
        <f>100*(LN(P27)-LN(Results_2025_01!P27))</f>
        <v>9.3978660336979658E-2</v>
      </c>
      <c r="Q95">
        <f>100*(LN(Q27)-LN(Results_2025_01!Q27))</f>
        <v>0.14089470453377828</v>
      </c>
      <c r="R95">
        <f>100*(LN(R27)-LN(Results_2025_01!R27))</f>
        <v>0.60060240602126669</v>
      </c>
      <c r="S95">
        <f>100*(Results_2025_01!S27/Results_2025_01!R27)*(LN(S27)-LN(Results_2025_01!S27))</f>
        <v>-0.25851017644575319</v>
      </c>
      <c r="T95">
        <f t="shared" si="2"/>
        <v>0.85911258246701983</v>
      </c>
    </row>
    <row r="96" spans="1:20" x14ac:dyDescent="0.35">
      <c r="A96" t="str">
        <f t="shared" si="1"/>
        <v>NE</v>
      </c>
      <c r="B96">
        <f>100*(LN(B28)-LN(Results_2025_01!B28))</f>
        <v>5.7454755961572346E-2</v>
      </c>
      <c r="C96">
        <f>100*(LN(C28)-LN(Results_2025_01!C28))</f>
        <v>-8.7861355791334361</v>
      </c>
      <c r="D96">
        <f>100*(LN(D28)-LN(Results_2025_01!D28))</f>
        <v>-0.16533484063874226</v>
      </c>
      <c r="E96">
        <f>100*(LN(E28)-LN(Results_2025_01!E28))</f>
        <v>-1.7094433359298833</v>
      </c>
      <c r="F96">
        <f>100*(LN(F28)-LN(Results_2025_01!F28))</f>
        <v>0</v>
      </c>
      <c r="G96">
        <f>100*(LN(G28)-LN(Results_2025_01!G28))</f>
        <v>-2.0877585021555234</v>
      </c>
      <c r="H96">
        <f>100*(LN(H28)-LN(Results_2025_01!H28))</f>
        <v>0.45351551653922684</v>
      </c>
      <c r="I96">
        <f>100*(LN(I28)-LN(Results_2025_01!I28))</f>
        <v>-0.50916606945854426</v>
      </c>
      <c r="J96">
        <f>100*(LN(J28)-LN(Results_2025_01!J28))</f>
        <v>0.94787439545438446</v>
      </c>
      <c r="K96">
        <f>100*(LN(K28)-LN(Results_2025_01!K28))</f>
        <v>0.78064408928284479</v>
      </c>
      <c r="L96">
        <f>100*(LN(L28)-LN(Results_2025_01!L28))</f>
        <v>-1.4505621328101626</v>
      </c>
      <c r="M96">
        <f>100*(LN(M28)-LN(Results_2025_01!M28))</f>
        <v>-0.16326534238846335</v>
      </c>
      <c r="N96">
        <f>100*(LN(N28)-LN(Results_2025_01!N28))</f>
        <v>-0.93197319488034225</v>
      </c>
      <c r="O96">
        <f>100*(LN(O28)-LN(Results_2025_01!O28))</f>
        <v>1.1328000305207198</v>
      </c>
      <c r="P96">
        <f>100*(LN(P28)-LN(Results_2025_01!P28))</f>
        <v>0.12734799556142207</v>
      </c>
      <c r="Q96">
        <f>100*(LN(Q28)-LN(Results_2025_01!Q28))</f>
        <v>0.31108759837454869</v>
      </c>
      <c r="R96">
        <f>100*(LN(R28)-LN(Results_2025_01!R28))</f>
        <v>0.87681944896633723</v>
      </c>
      <c r="S96">
        <f>100*(Results_2025_01!S28/Results_2025_01!R28)*(LN(S28)-LN(Results_2025_01!S28))</f>
        <v>0.1363493754535097</v>
      </c>
      <c r="T96">
        <f t="shared" si="2"/>
        <v>0.74047007351282756</v>
      </c>
    </row>
    <row r="97" spans="1:20" x14ac:dyDescent="0.35">
      <c r="A97" t="str">
        <f t="shared" si="1"/>
        <v>NV</v>
      </c>
      <c r="B97">
        <f>100*(LN(B29)-LN(Results_2025_01!B29))</f>
        <v>-3.3336420267591649</v>
      </c>
      <c r="C97">
        <f>100*(LN(C29)-LN(Results_2025_01!C29))</f>
        <v>-2.948978900368715</v>
      </c>
      <c r="D97">
        <f>100*(LN(D29)-LN(Results_2025_01!D29))</f>
        <v>-2.1053409197833162</v>
      </c>
      <c r="E97">
        <f>100*(LN(E29)-LN(Results_2025_01!E29))</f>
        <v>0</v>
      </c>
      <c r="F97">
        <f>100*(LN(F29)-LN(Results_2025_01!F29))</f>
        <v>0</v>
      </c>
      <c r="G97">
        <f>100*(LN(G29)-LN(Results_2025_01!G29))</f>
        <v>0</v>
      </c>
      <c r="H97">
        <f>100*(LN(H29)-LN(Results_2025_01!H29))</f>
        <v>1.6393809775676615</v>
      </c>
      <c r="I97">
        <f>100*(LN(I29)-LN(Results_2025_01!I29))</f>
        <v>-0.39761483796389996</v>
      </c>
      <c r="J97">
        <f>100*(LN(J29)-LN(Results_2025_01!J29))</f>
        <v>0.79051795071141129</v>
      </c>
      <c r="K97">
        <f>100*(LN(K29)-LN(Results_2025_01!K29))</f>
        <v>15.159640002216079</v>
      </c>
      <c r="L97">
        <f>100*(LN(L29)-LN(Results_2025_01!L29))</f>
        <v>-1.1560822401076365</v>
      </c>
      <c r="M97">
        <f>100*(LN(M29)-LN(Results_2025_01!M29))</f>
        <v>-3.6367644170875124</v>
      </c>
      <c r="N97">
        <f>100*(LN(N29)-LN(Results_2025_01!N29))</f>
        <v>-1.2422519998557036</v>
      </c>
      <c r="O97">
        <f>100*(LN(O29)-LN(Results_2025_01!O29))</f>
        <v>0.61780595269294025</v>
      </c>
      <c r="P97">
        <f>100*(LN(P29)-LN(Results_2025_01!P29))</f>
        <v>0.10570204754198897</v>
      </c>
      <c r="Q97">
        <f>100*(LN(Q29)-LN(Results_2025_01!Q29))</f>
        <v>0.28903670202495846</v>
      </c>
      <c r="R97">
        <f>100*(LN(R29)-LN(Results_2025_01!R29))</f>
        <v>0.69183909080088313</v>
      </c>
      <c r="S97">
        <f>100*(Results_2025_01!S29/Results_2025_01!R29)*(LN(S29)-LN(Results_2025_01!S29))</f>
        <v>-7.9373026731862403E-2</v>
      </c>
      <c r="T97">
        <f t="shared" si="2"/>
        <v>0.77121211753274554</v>
      </c>
    </row>
    <row r="98" spans="1:20" x14ac:dyDescent="0.35">
      <c r="A98" t="str">
        <f t="shared" si="1"/>
        <v>NH</v>
      </c>
      <c r="B98">
        <f>100*(LN(B30)-LN(Results_2025_01!B30))</f>
        <v>-1.9802627296179764</v>
      </c>
      <c r="C98">
        <f>100*(LN(C30)-LN(Results_2025_01!C30))</f>
        <v>0</v>
      </c>
      <c r="D98">
        <f>100*(LN(D30)-LN(Results_2025_01!D30))</f>
        <v>-1.7094433359300609</v>
      </c>
      <c r="E98">
        <f>100*(LN(E30)-LN(Results_2025_01!E30))</f>
        <v>2.247285585205816</v>
      </c>
      <c r="F98">
        <f>100*(LN(F30)-LN(Results_2025_01!F30))</f>
        <v>-2.1978906718775448</v>
      </c>
      <c r="G98">
        <f>100*(LN(G30)-LN(Results_2025_01!G30))</f>
        <v>-0.75188324140267326</v>
      </c>
      <c r="H98">
        <f>100*(LN(H30)-LN(Results_2025_01!H30))</f>
        <v>0.47732787526584275</v>
      </c>
      <c r="I98">
        <f>100*(LN(I30)-LN(Results_2025_01!I30))</f>
        <v>-0.58997221271894773</v>
      </c>
      <c r="J98">
        <f>100*(LN(J30)-LN(Results_2025_01!J30))</f>
        <v>2.9558802241544058</v>
      </c>
      <c r="K98">
        <f>100*(LN(K30)-LN(Results_2025_01!K30))</f>
        <v>1.6956401418489975</v>
      </c>
      <c r="L98">
        <f>100*(LN(L30)-LN(Results_2025_01!L30))</f>
        <v>0</v>
      </c>
      <c r="M98">
        <f>100*(LN(M30)-LN(Results_2025_01!M30))</f>
        <v>-1.45470012475446</v>
      </c>
      <c r="N98">
        <f>100*(LN(N30)-LN(Results_2025_01!N30))</f>
        <v>-1.503787736454143</v>
      </c>
      <c r="O98">
        <f>100*(LN(O30)-LN(Results_2025_01!O30))</f>
        <v>-0.81633106391620913</v>
      </c>
      <c r="P98">
        <f>100*(LN(P30)-LN(Results_2025_01!P30))</f>
        <v>-3.2934822285035636E-2</v>
      </c>
      <c r="Q98">
        <f>100*(LN(Q30)-LN(Results_2025_01!Q30))</f>
        <v>0.13093291559567177</v>
      </c>
      <c r="R98">
        <f>100*(LN(R30)-LN(Results_2025_01!R30))</f>
        <v>0.8687122746039222</v>
      </c>
      <c r="S98">
        <f>100*(Results_2025_01!S30/Results_2025_01!R30)*(LN(S30)-LN(Results_2025_01!S30))</f>
        <v>3.9651050784349912E-2</v>
      </c>
      <c r="T98">
        <f t="shared" si="2"/>
        <v>0.82906122381957226</v>
      </c>
    </row>
    <row r="99" spans="1:20" x14ac:dyDescent="0.35">
      <c r="A99" t="str">
        <f t="shared" si="1"/>
        <v>NJ</v>
      </c>
      <c r="B99">
        <f>100*(LN(B31)-LN(Results_2025_01!B31))</f>
        <v>-2.6668247082161756</v>
      </c>
      <c r="C99">
        <f>100*(LN(C31)-LN(Results_2025_01!C31))</f>
        <v>0</v>
      </c>
      <c r="D99">
        <f>100*(LN(D31)-LN(Results_2025_01!D31))</f>
        <v>-3.4702277273865434</v>
      </c>
      <c r="E99">
        <f>100*(LN(E31)-LN(Results_2025_01!E31))</f>
        <v>-1.9293202934678177</v>
      </c>
      <c r="F99">
        <f>100*(LN(F31)-LN(Results_2025_01!F31))</f>
        <v>1.9802627296179764</v>
      </c>
      <c r="G99">
        <f>100*(LN(G31)-LN(Results_2025_01!G31))</f>
        <v>0.40160696548898756</v>
      </c>
      <c r="H99">
        <f>100*(LN(H31)-LN(Results_2025_01!H31))</f>
        <v>5.5327063956594813</v>
      </c>
      <c r="I99">
        <f>100*(LN(I31)-LN(Results_2025_01!I31))</f>
        <v>-0.63449870573233369</v>
      </c>
      <c r="J99">
        <f>100*(LN(J31)-LN(Results_2025_01!J31))</f>
        <v>-0.48979689755466183</v>
      </c>
      <c r="K99">
        <f>100*(LN(K31)-LN(Results_2025_01!K31))</f>
        <v>-0.79926647440355936</v>
      </c>
      <c r="L99">
        <f>100*(LN(L31)-LN(Results_2025_01!L31))</f>
        <v>0.16977932770938509</v>
      </c>
      <c r="M99">
        <f>100*(LN(M31)-LN(Results_2025_01!M31))</f>
        <v>-1.445529651497246</v>
      </c>
      <c r="N99">
        <f>100*(LN(N31)-LN(Results_2025_01!N31))</f>
        <v>1.1009285508368549</v>
      </c>
      <c r="O99">
        <f>100*(LN(O31)-LN(Results_2025_01!O31))</f>
        <v>-0.44631861839921072</v>
      </c>
      <c r="P99">
        <f>100*(LN(P31)-LN(Results_2025_01!P31))</f>
        <v>-4.9559432247026081E-2</v>
      </c>
      <c r="Q99">
        <f>100*(LN(Q31)-LN(Results_2025_01!Q31))</f>
        <v>0.25228710527835929</v>
      </c>
      <c r="R99">
        <f>100*(LN(R31)-LN(Results_2025_01!R31))</f>
        <v>0.78899616240004633</v>
      </c>
      <c r="S99">
        <f>100*(Results_2025_01!S31/Results_2025_01!R31)*(LN(S31)-LN(Results_2025_01!S31))</f>
        <v>7.6188347363603873E-2</v>
      </c>
      <c r="T99">
        <f t="shared" si="2"/>
        <v>0.71280781503644242</v>
      </c>
    </row>
    <row r="100" spans="1:20" x14ac:dyDescent="0.35">
      <c r="A100" t="str">
        <f t="shared" si="1"/>
        <v>NM</v>
      </c>
      <c r="B100">
        <f>100*(LN(B32)-LN(Results_2025_01!B32))</f>
        <v>0.24420036555525826</v>
      </c>
      <c r="C100">
        <f>100*(LN(C32)-LN(Results_2025_01!C32))</f>
        <v>-0.13821702269520841</v>
      </c>
      <c r="D100">
        <f>100*(LN(D32)-LN(Results_2025_01!D32))</f>
        <v>0</v>
      </c>
      <c r="E100">
        <f>100*(LN(E32)-LN(Results_2025_01!E32))</f>
        <v>2.8987536873252395</v>
      </c>
      <c r="F100">
        <f>100*(LN(F32)-LN(Results_2025_01!F32))</f>
        <v>0</v>
      </c>
      <c r="G100">
        <f>100*(LN(G32)-LN(Results_2025_01!G32))</f>
        <v>0</v>
      </c>
      <c r="H100">
        <f>100*(LN(H32)-LN(Results_2025_01!H32))</f>
        <v>0</v>
      </c>
      <c r="I100">
        <f>100*(LN(I32)-LN(Results_2025_01!I32))</f>
        <v>-0.67340321813436077</v>
      </c>
      <c r="J100">
        <f>100*(LN(J32)-LN(Results_2025_01!J32))</f>
        <v>1.0695289116748441</v>
      </c>
      <c r="K100">
        <f>100*(LN(K32)-LN(Results_2025_01!K32))</f>
        <v>0</v>
      </c>
      <c r="L100">
        <f>100*(LN(L32)-LN(Results_2025_01!L32))</f>
        <v>-1.0471299867294448</v>
      </c>
      <c r="M100">
        <f>100*(LN(M32)-LN(Results_2025_01!M32))</f>
        <v>-0.1469507979360074</v>
      </c>
      <c r="N100">
        <f>100*(LN(N32)-LN(Results_2025_01!N32))</f>
        <v>-0.49627893421284597</v>
      </c>
      <c r="O100">
        <f>100*(LN(O32)-LN(Results_2025_01!O32))</f>
        <v>1.3245226750020933</v>
      </c>
      <c r="P100">
        <f>100*(LN(P32)-LN(Results_2025_01!P32))</f>
        <v>0.16377956416882</v>
      </c>
      <c r="Q100">
        <f>100*(LN(Q32)-LN(Results_2025_01!Q32))</f>
        <v>0.27293739387523885</v>
      </c>
      <c r="R100">
        <f>100*(LN(R32)-LN(Results_2025_01!R32))</f>
        <v>0.75188324140267326</v>
      </c>
      <c r="S100">
        <f>100*(Results_2025_01!S32/Results_2025_01!R32)*(LN(S32)-LN(Results_2025_01!S32))</f>
        <v>6.2873272499868613E-2</v>
      </c>
      <c r="T100">
        <f t="shared" si="2"/>
        <v>0.68900996890280464</v>
      </c>
    </row>
    <row r="101" spans="1:20" x14ac:dyDescent="0.35">
      <c r="A101" t="str">
        <f t="shared" si="1"/>
        <v>NY</v>
      </c>
      <c r="B101">
        <f>100*(LN(B33)-LN(Results_2025_01!B33))</f>
        <v>-0.14803851704332516</v>
      </c>
      <c r="C101">
        <f>100*(LN(C33)-LN(Results_2025_01!C33))</f>
        <v>-1.3140793561058572</v>
      </c>
      <c r="D101">
        <f>100*(LN(D33)-LN(Results_2025_01!D33))</f>
        <v>-1.2222185756019854</v>
      </c>
      <c r="E101">
        <f>100*(LN(E33)-LN(Results_2025_01!E33))</f>
        <v>-0.40499549112826827</v>
      </c>
      <c r="F101">
        <f>100*(LN(F33)-LN(Results_2025_01!F33))</f>
        <v>0</v>
      </c>
      <c r="G101">
        <f>100*(LN(G33)-LN(Results_2025_01!G33))</f>
        <v>-0.83251224135860724</v>
      </c>
      <c r="H101">
        <f>100*(LN(H33)-LN(Results_2025_01!H33))</f>
        <v>-1.198336688709567</v>
      </c>
      <c r="I101">
        <f>100*(LN(I33)-LN(Results_2025_01!I33))</f>
        <v>8.9897747373512971E-2</v>
      </c>
      <c r="J101">
        <f>100*(LN(J33)-LN(Results_2025_01!J33))</f>
        <v>0.23419214450814962</v>
      </c>
      <c r="K101">
        <f>100*(LN(K33)-LN(Results_2025_01!K33))</f>
        <v>-1.1814068000864708</v>
      </c>
      <c r="L101">
        <f>100*(LN(L33)-LN(Results_2025_01!L33))</f>
        <v>-0.69626042807175992</v>
      </c>
      <c r="M101">
        <f>100*(LN(M33)-LN(Results_2025_01!M33))</f>
        <v>-0.41645036762396614</v>
      </c>
      <c r="N101">
        <f>100*(LN(N33)-LN(Results_2025_01!N33))</f>
        <v>-5.0800102692605265E-2</v>
      </c>
      <c r="O101">
        <f>100*(LN(O33)-LN(Results_2025_01!O33))</f>
        <v>6.4468372773752947</v>
      </c>
      <c r="P101">
        <f>100*(LN(P33)-LN(Results_2025_01!P33))</f>
        <v>-0.15836303853236089</v>
      </c>
      <c r="Q101">
        <f>100*(LN(Q33)-LN(Results_2025_01!Q33))</f>
        <v>6.214758957332478E-2</v>
      </c>
      <c r="R101">
        <f>100*(LN(R33)-LN(Results_2025_01!R33))</f>
        <v>0.29308140025712248</v>
      </c>
      <c r="S101">
        <f>100*(Results_2025_01!S33/Results_2025_01!R33)*(LN(S33)-LN(Results_2025_01!S33))</f>
        <v>-0.2046191546352204</v>
      </c>
      <c r="T101">
        <f t="shared" si="2"/>
        <v>0.49770055489234288</v>
      </c>
    </row>
    <row r="102" spans="1:20" x14ac:dyDescent="0.35">
      <c r="A102" t="str">
        <f t="shared" si="1"/>
        <v>NC</v>
      </c>
      <c r="B102">
        <f>100*(LN(B34)-LN(Results_2025_01!B34))</f>
        <v>0.73842993875690155</v>
      </c>
      <c r="C102">
        <f>100*(LN(C34)-LN(Results_2025_01!C34))</f>
        <v>0</v>
      </c>
      <c r="D102">
        <f>100*(LN(D34)-LN(Results_2025_01!D34))</f>
        <v>0.71298450021810567</v>
      </c>
      <c r="E102">
        <f>100*(LN(E34)-LN(Results_2025_01!E34))</f>
        <v>-2.1322769468820724</v>
      </c>
      <c r="F102">
        <f>100*(LN(F34)-LN(Results_2025_01!F34))</f>
        <v>0</v>
      </c>
      <c r="G102">
        <f>100*(LN(G34)-LN(Results_2025_01!G34))</f>
        <v>-0.8745430781027963</v>
      </c>
      <c r="H102">
        <f>100*(LN(H34)-LN(Results_2025_01!H34))</f>
        <v>0.93799541298160705</v>
      </c>
      <c r="I102">
        <f>100*(LN(I34)-LN(Results_2025_01!I34))</f>
        <v>-0.45980801376259706</v>
      </c>
      <c r="J102">
        <f>100*(LN(J34)-LN(Results_2025_01!J34))</f>
        <v>0.63559536006998485</v>
      </c>
      <c r="K102">
        <f>100*(LN(K34)-LN(Results_2025_01!K34))</f>
        <v>0.89508305200851623</v>
      </c>
      <c r="L102">
        <f>100*(LN(L34)-LN(Results_2025_01!L34))</f>
        <v>-1.7461157028598961</v>
      </c>
      <c r="M102">
        <f>100*(LN(M34)-LN(Results_2025_01!M34))</f>
        <v>-0.57889675394804385</v>
      </c>
      <c r="N102">
        <f>100*(LN(N34)-LN(Results_2025_01!N34))</f>
        <v>-0.75054667952993981</v>
      </c>
      <c r="O102">
        <f>100*(LN(O34)-LN(Results_2025_01!O34))</f>
        <v>0.62967543744392174</v>
      </c>
      <c r="P102">
        <f>100*(LN(P34)-LN(Results_2025_01!P34))</f>
        <v>-5.1448004086296351E-3</v>
      </c>
      <c r="Q102">
        <f>100*(LN(Q34)-LN(Results_2025_01!Q34))</f>
        <v>0.25196208473188264</v>
      </c>
      <c r="R102">
        <f>100*(LN(R34)-LN(Results_2025_01!R34))</f>
        <v>0.81131577628648088</v>
      </c>
      <c r="S102">
        <f>100*(Results_2025_01!S34/Results_2025_01!R34)*(LN(S34)-LN(Results_2025_01!S34))</f>
        <v>1.4756442424199909E-2</v>
      </c>
      <c r="T102">
        <f t="shared" si="2"/>
        <v>0.79655933386228095</v>
      </c>
    </row>
    <row r="103" spans="1:20" x14ac:dyDescent="0.35">
      <c r="A103" t="str">
        <f t="shared" si="1"/>
        <v>ND</v>
      </c>
      <c r="B103">
        <f>100*(LN(B35)-LN(Results_2025_01!B35))</f>
        <v>0.18050546417303082</v>
      </c>
      <c r="C103">
        <f>100*(LN(C35)-LN(Results_2025_01!C35))</f>
        <v>-1.2462472854192441</v>
      </c>
      <c r="D103">
        <f>100*(LN(D35)-LN(Results_2025_01!D35))</f>
        <v>-1.54244703256321</v>
      </c>
      <c r="E103">
        <f>100*(LN(E35)-LN(Results_2025_01!E35))</f>
        <v>0</v>
      </c>
      <c r="F103">
        <f>100*(LN(F35)-LN(Results_2025_01!F35))</f>
        <v>0</v>
      </c>
      <c r="G103">
        <f>100*(LN(G35)-LN(Results_2025_01!G35))</f>
        <v>-12.516314295400477</v>
      </c>
      <c r="H103">
        <f>100*(LN(H35)-LN(Results_2025_01!H35))</f>
        <v>-5.103148001244584</v>
      </c>
      <c r="I103">
        <f>100*(LN(I35)-LN(Results_2025_01!I35))</f>
        <v>-14.953173397096542</v>
      </c>
      <c r="J103">
        <f>100*(LN(J35)-LN(Results_2025_01!J35))</f>
        <v>0</v>
      </c>
      <c r="K103">
        <f>100*(LN(K35)-LN(Results_2025_01!K35))</f>
        <v>0.93897403498388599</v>
      </c>
      <c r="L103">
        <f>100*(LN(L35)-LN(Results_2025_01!L35))</f>
        <v>-2.534697908739858</v>
      </c>
      <c r="M103">
        <f>100*(LN(M35)-LN(Results_2025_01!M35))</f>
        <v>-0.53619431413842733</v>
      </c>
      <c r="N103">
        <f>100*(LN(N35)-LN(Results_2025_01!N35))</f>
        <v>-2.0478531343540496</v>
      </c>
      <c r="O103">
        <f>100*(LN(O35)-LN(Results_2025_01!O35))</f>
        <v>0</v>
      </c>
      <c r="P103">
        <f>100*(LN(P35)-LN(Results_2025_01!P35))</f>
        <v>0.123173410119648</v>
      </c>
      <c r="Q103">
        <f>100*(LN(Q35)-LN(Results_2025_01!Q35))</f>
        <v>0.16271741615234703</v>
      </c>
      <c r="R103">
        <f>100*(LN(R35)-LN(Results_2025_01!R35))</f>
        <v>0.50804512324180706</v>
      </c>
      <c r="S103">
        <f>100*(Results_2025_01!S35/Results_2025_01!R35)*(LN(S35)-LN(Results_2025_01!S35))</f>
        <v>-4.8520156830304972E-2</v>
      </c>
      <c r="T103">
        <f t="shared" si="2"/>
        <v>0.55656528007211203</v>
      </c>
    </row>
    <row r="104" spans="1:20" x14ac:dyDescent="0.35">
      <c r="A104" t="str">
        <f t="shared" si="1"/>
        <v>OH</v>
      </c>
      <c r="B104">
        <f>100*(LN(B36)-LN(Results_2025_01!B36))</f>
        <v>0.32102756302485602</v>
      </c>
      <c r="C104">
        <f>100*(LN(C36)-LN(Results_2025_01!C36))</f>
        <v>-1.1841464594391837</v>
      </c>
      <c r="D104">
        <f>100*(LN(D36)-LN(Results_2025_01!D36))</f>
        <v>-0.79954737761962491</v>
      </c>
      <c r="E104">
        <f>100*(LN(E36)-LN(Results_2025_01!E36))</f>
        <v>-1.2448293526567511</v>
      </c>
      <c r="F104">
        <f>100*(LN(F36)-LN(Results_2025_01!F36))</f>
        <v>-0.64102783609190084</v>
      </c>
      <c r="G104">
        <f>100*(LN(G36)-LN(Results_2025_01!G36))</f>
        <v>-1.1418256048077779</v>
      </c>
      <c r="H104">
        <f>100*(LN(H36)-LN(Results_2025_01!H36))</f>
        <v>-3.476233636713566</v>
      </c>
      <c r="I104">
        <f>100*(LN(I36)-LN(Results_2025_01!I36))</f>
        <v>-0.88928998692487937</v>
      </c>
      <c r="J104">
        <f>100*(LN(J36)-LN(Results_2025_01!J36))</f>
        <v>-0.46332129214885498</v>
      </c>
      <c r="K104">
        <f>100*(LN(K36)-LN(Results_2025_01!K36))</f>
        <v>0.60908946983868617</v>
      </c>
      <c r="L104">
        <f>100*(LN(L36)-LN(Results_2025_01!L36))</f>
        <v>-0.9679896879086769</v>
      </c>
      <c r="M104">
        <f>100*(LN(M36)-LN(Results_2025_01!M36))</f>
        <v>-0.47399365280611505</v>
      </c>
      <c r="N104">
        <f>100*(LN(N36)-LN(Results_2025_01!N36))</f>
        <v>-1.8601163550538757</v>
      </c>
      <c r="O104">
        <f>100*(LN(O36)-LN(Results_2025_01!O36))</f>
        <v>-0.22522532043254273</v>
      </c>
      <c r="P104">
        <f>100*(LN(P36)-LN(Results_2025_01!P36))</f>
        <v>-9.3192970449962331E-3</v>
      </c>
      <c r="Q104">
        <f>100*(LN(Q36)-LN(Results_2025_01!Q36))</f>
        <v>0.18188169846560243</v>
      </c>
      <c r="R104">
        <f>100*(LN(R36)-LN(Results_2025_01!R36))</f>
        <v>0.57150913725365626</v>
      </c>
      <c r="S104">
        <f>100*(Results_2025_01!S36/Results_2025_01!R36)*(LN(S36)-LN(Results_2025_01!S36))</f>
        <v>-0.18968792712031771</v>
      </c>
      <c r="T104">
        <f t="shared" si="2"/>
        <v>0.76119706437397394</v>
      </c>
    </row>
    <row r="105" spans="1:20" x14ac:dyDescent="0.35">
      <c r="A105" t="str">
        <f t="shared" si="1"/>
        <v>OK</v>
      </c>
      <c r="B105">
        <f>100*(LN(B37)-LN(Results_2025_01!B37))</f>
        <v>0.44662870134413168</v>
      </c>
      <c r="C105">
        <f>100*(LN(C37)-LN(Results_2025_01!C37))</f>
        <v>-0.22461527577952722</v>
      </c>
      <c r="D105">
        <f>100*(LN(D37)-LN(Results_2025_01!D37))</f>
        <v>0.36900410874540768</v>
      </c>
      <c r="E105">
        <f>100*(LN(E37)-LN(Results_2025_01!E37))</f>
        <v>0</v>
      </c>
      <c r="F105">
        <f>100*(LN(F37)-LN(Results_2025_01!F37))</f>
        <v>0</v>
      </c>
      <c r="G105">
        <f>100*(LN(G37)-LN(Results_2025_01!G37))</f>
        <v>-0.87719860728370236</v>
      </c>
      <c r="H105">
        <f>100*(LN(H37)-LN(Results_2025_01!H37))</f>
        <v>0.56999316098469421</v>
      </c>
      <c r="I105">
        <f>100*(LN(I37)-LN(Results_2025_01!I37))</f>
        <v>-0.83125998193640527</v>
      </c>
      <c r="J105">
        <f>100*(LN(J37)-LN(Results_2025_01!J37))</f>
        <v>0.27816429618763294</v>
      </c>
      <c r="K105">
        <f>100*(LN(K37)-LN(Results_2025_01!K37))</f>
        <v>0.43898226772522975</v>
      </c>
      <c r="L105">
        <f>100*(LN(L37)-LN(Results_2025_01!L37))</f>
        <v>-1.107661030672169</v>
      </c>
      <c r="M105">
        <f>100*(LN(M37)-LN(Results_2025_01!M37))</f>
        <v>-0.36866401202182431</v>
      </c>
      <c r="N105">
        <f>100*(LN(N37)-LN(Results_2025_01!N37))</f>
        <v>-0.94787439545438446</v>
      </c>
      <c r="O105">
        <f>100*(LN(O37)-LN(Results_2025_01!O37))</f>
        <v>0.36166404701880595</v>
      </c>
      <c r="P105">
        <f>100*(LN(P37)-LN(Results_2025_01!P37))</f>
        <v>0.12054003388168866</v>
      </c>
      <c r="Q105">
        <f>100*(LN(Q37)-LN(Results_2025_01!Q37))</f>
        <v>0.25221941611839327</v>
      </c>
      <c r="R105">
        <f>100*(LN(R37)-LN(Results_2025_01!R37))</f>
        <v>0.71066639181740499</v>
      </c>
      <c r="S105">
        <f>100*(Results_2025_01!S37/Results_2025_01!R37)*(LN(S37)-LN(Results_2025_01!S37))</f>
        <v>-2.7700839456043198E-2</v>
      </c>
      <c r="T105">
        <f t="shared" si="2"/>
        <v>0.73836723127344817</v>
      </c>
    </row>
    <row r="106" spans="1:20" x14ac:dyDescent="0.35">
      <c r="A106" t="str">
        <f t="shared" si="1"/>
        <v>OR</v>
      </c>
      <c r="B106">
        <f>100*(LN(B38)-LN(Results_2025_01!B38))</f>
        <v>0.92422099648210576</v>
      </c>
      <c r="C106">
        <f>100*(LN(C38)-LN(Results_2025_01!C38))</f>
        <v>-1.1976191046715101</v>
      </c>
      <c r="D106">
        <f>100*(LN(D38)-LN(Results_2025_01!D38))</f>
        <v>8.2542307616861876E-2</v>
      </c>
      <c r="E106">
        <f>100*(LN(E38)-LN(Results_2025_01!E38))</f>
        <v>-1.6000341346440905</v>
      </c>
      <c r="F106">
        <f>100*(LN(F38)-LN(Results_2025_01!F38))</f>
        <v>-1.1501724239010969</v>
      </c>
      <c r="G106">
        <f>100*(LN(G38)-LN(Results_2025_01!G38))</f>
        <v>-0.11567381278236866</v>
      </c>
      <c r="H106">
        <f>100*(LN(H38)-LN(Results_2025_01!H38))</f>
        <v>-3.2970019237570369</v>
      </c>
      <c r="I106">
        <f>100*(LN(I38)-LN(Results_2025_01!I38))</f>
        <v>1.2270092591814219</v>
      </c>
      <c r="J106">
        <f>100*(LN(J38)-LN(Results_2025_01!J38))</f>
        <v>-0.46189458562935215</v>
      </c>
      <c r="K106">
        <f>100*(LN(K38)-LN(Results_2025_01!K38))</f>
        <v>0.87868088150742096</v>
      </c>
      <c r="L106">
        <f>100*(LN(L38)-LN(Results_2025_01!L38))</f>
        <v>-0.72516633953192411</v>
      </c>
      <c r="M106">
        <f>100*(LN(M38)-LN(Results_2025_01!M38))</f>
        <v>0.23308113060691582</v>
      </c>
      <c r="N106">
        <f>100*(LN(N38)-LN(Results_2025_01!N38))</f>
        <v>0.93023926623132525</v>
      </c>
      <c r="O106">
        <f>100*(LN(O38)-LN(Results_2025_01!O38))</f>
        <v>0.71174677688645716</v>
      </c>
      <c r="P106">
        <f>100*(LN(P38)-LN(Results_2025_01!P38))</f>
        <v>0.18937817228668052</v>
      </c>
      <c r="Q106">
        <f>100*(LN(Q38)-LN(Results_2025_01!Q38))</f>
        <v>0.4265821561240557</v>
      </c>
      <c r="R106">
        <f>100*(LN(R38)-LN(Results_2025_01!R38))</f>
        <v>1.147313241680159</v>
      </c>
      <c r="S106">
        <f>100*(Results_2025_01!S38/Results_2025_01!R38)*(LN(S38)-LN(Results_2025_01!S38))</f>
        <v>0.44774085556141374</v>
      </c>
      <c r="T106">
        <f t="shared" si="2"/>
        <v>0.69957238611874528</v>
      </c>
    </row>
    <row r="107" spans="1:20" x14ac:dyDescent="0.35">
      <c r="A107" t="str">
        <f t="shared" si="1"/>
        <v>PA</v>
      </c>
      <c r="B107">
        <f>100*(LN(B39)-LN(Results_2025_01!B39))</f>
        <v>0</v>
      </c>
      <c r="C107">
        <f>100*(LN(C39)-LN(Results_2025_01!C39))</f>
        <v>8.1389436672836268</v>
      </c>
      <c r="D107">
        <f>100*(LN(D39)-LN(Results_2025_01!D39))</f>
        <v>-1.5962220985207054</v>
      </c>
      <c r="E107">
        <f>100*(LN(E39)-LN(Results_2025_01!E39))</f>
        <v>-2.2100347000666432</v>
      </c>
      <c r="F107">
        <f>100*(LN(F39)-LN(Results_2025_01!F39))</f>
        <v>-0.79208334914451228</v>
      </c>
      <c r="G107">
        <f>100*(LN(G39)-LN(Results_2025_01!G39))</f>
        <v>0</v>
      </c>
      <c r="H107">
        <f>100*(LN(H39)-LN(Results_2025_01!H39))</f>
        <v>10.179153451874967</v>
      </c>
      <c r="I107">
        <f>100*(LN(I39)-LN(Results_2025_01!I39))</f>
        <v>-3.8847523958907004E-2</v>
      </c>
      <c r="J107">
        <f>100*(LN(J39)-LN(Results_2025_01!J39))</f>
        <v>0.82455803867507171</v>
      </c>
      <c r="K107">
        <f>100*(LN(K39)-LN(Results_2025_01!K39))</f>
        <v>1.8298772252512308</v>
      </c>
      <c r="L107">
        <f>100*(LN(L39)-LN(Results_2025_01!L39))</f>
        <v>-0.46671326995220141</v>
      </c>
      <c r="M107">
        <f>100*(LN(M39)-LN(Results_2025_01!M39))</f>
        <v>-0.90949359247023409</v>
      </c>
      <c r="N107">
        <f>100*(LN(N39)-LN(Results_2025_01!N39))</f>
        <v>0.21359922681494226</v>
      </c>
      <c r="O107">
        <f>100*(LN(O39)-LN(Results_2025_01!O39))</f>
        <v>0.45437412516395881</v>
      </c>
      <c r="P107">
        <f>100*(LN(P39)-LN(Results_2025_01!P39))</f>
        <v>2.0920759622988783E-2</v>
      </c>
      <c r="Q107">
        <f>100*(LN(Q39)-LN(Results_2025_01!Q39))</f>
        <v>0.38455135668398199</v>
      </c>
      <c r="R107">
        <f>100*(LN(R39)-LN(Results_2025_01!R39))</f>
        <v>1.0790686334489763</v>
      </c>
      <c r="S107">
        <f>100*(Results_2025_01!S39/Results_2025_01!R39)*(LN(S39)-LN(Results_2025_01!S39))</f>
        <v>0.31098275183134283</v>
      </c>
      <c r="T107">
        <f t="shared" si="2"/>
        <v>0.76808588161763347</v>
      </c>
    </row>
    <row r="108" spans="1:20" x14ac:dyDescent="0.35">
      <c r="A108" t="str">
        <f t="shared" si="1"/>
        <v>RI</v>
      </c>
      <c r="B108">
        <f>100*(LN(B40)-LN(Results_2025_01!B40))</f>
        <v>0</v>
      </c>
      <c r="C108">
        <f>100*(LN(C40)-LN(Results_2025_01!C40))</f>
        <v>0</v>
      </c>
      <c r="D108">
        <f>100*(LN(D40)-LN(Results_2025_01!D40))</f>
        <v>0</v>
      </c>
      <c r="E108">
        <f>100*(LN(E40)-LN(Results_2025_01!E40))</f>
        <v>3.0771658666754576</v>
      </c>
      <c r="F108">
        <f>100*(LN(F40)-LN(Results_2025_01!F40))</f>
        <v>5.4067221270274857</v>
      </c>
      <c r="G108">
        <f>100*(LN(G40)-LN(Results_2025_01!G40))</f>
        <v>-0.52219439811516111</v>
      </c>
      <c r="H108">
        <f>100*(LN(H40)-LN(Results_2025_01!H40))</f>
        <v>2.6811257450656711</v>
      </c>
      <c r="I108">
        <f>100*(LN(I40)-LN(Results_2025_01!I40))</f>
        <v>-1.1696039763190669</v>
      </c>
      <c r="J108">
        <f>100*(LN(J40)-LN(Results_2025_01!J40))</f>
        <v>-3.9220713153280684</v>
      </c>
      <c r="K108">
        <f>100*(LN(K40)-LN(Results_2025_01!K40))</f>
        <v>0.54397232958169894</v>
      </c>
      <c r="L108">
        <f>100*(LN(L40)-LN(Results_2025_01!L40))</f>
        <v>-0.66889881507972149</v>
      </c>
      <c r="M108">
        <f>100*(LN(M40)-LN(Results_2025_01!M40))</f>
        <v>-0.30769255044802435</v>
      </c>
      <c r="N108">
        <f>100*(LN(N40)-LN(Results_2025_01!N40))</f>
        <v>-2.7398974188114877</v>
      </c>
      <c r="O108">
        <f>100*(LN(O40)-LN(Results_2025_01!O40))</f>
        <v>0.95694510161496993</v>
      </c>
      <c r="P108">
        <f>100*(LN(P40)-LN(Results_2025_01!P40))</f>
        <v>3.7728730875841165E-2</v>
      </c>
      <c r="Q108">
        <f>100*(LN(Q40)-LN(Results_2025_01!Q40))</f>
        <v>0.16370269300587381</v>
      </c>
      <c r="R108">
        <f>100*(LN(R40)-LN(Results_2025_01!R40))</f>
        <v>0.91444138189977764</v>
      </c>
      <c r="S108">
        <f>100*(Results_2025_01!S40/Results_2025_01!R40)*(LN(S40)-LN(Results_2025_01!S40))</f>
        <v>7.8709100356939177E-2</v>
      </c>
      <c r="T108">
        <f t="shared" si="2"/>
        <v>0.83573228154283852</v>
      </c>
    </row>
    <row r="109" spans="1:20" x14ac:dyDescent="0.35">
      <c r="A109" t="str">
        <f t="shared" si="1"/>
        <v>SC</v>
      </c>
      <c r="B109">
        <f>100*(LN(B41)-LN(Results_2025_01!B41))</f>
        <v>-2.5642430613336487</v>
      </c>
      <c r="C109">
        <f>100*(LN(C41)-LN(Results_2025_01!C41))</f>
        <v>0</v>
      </c>
      <c r="D109">
        <f>100*(LN(D41)-LN(Results_2025_01!D41))</f>
        <v>-2.2037031046728828</v>
      </c>
      <c r="E109">
        <f>100*(LN(E41)-LN(Results_2025_01!E41))</f>
        <v>-0.74184316475509604</v>
      </c>
      <c r="F109">
        <f>100*(LN(F41)-LN(Results_2025_01!F41))</f>
        <v>1.2861913642408851</v>
      </c>
      <c r="G109">
        <f>100*(LN(G41)-LN(Results_2025_01!G41))</f>
        <v>0.26298502993888917</v>
      </c>
      <c r="H109">
        <f>100*(LN(H41)-LN(Results_2025_01!H41))</f>
        <v>-3.3152207316900828</v>
      </c>
      <c r="I109">
        <f>100*(LN(I41)-LN(Results_2025_01!I41))</f>
        <v>0.52701044242375872</v>
      </c>
      <c r="J109">
        <f>100*(LN(J41)-LN(Results_2025_01!J41))</f>
        <v>-1.0126668817930451</v>
      </c>
      <c r="K109">
        <f>100*(LN(K41)-LN(Results_2025_01!K41))</f>
        <v>0.63796069640389419</v>
      </c>
      <c r="L109">
        <f>100*(LN(L41)-LN(Results_2025_01!L41))</f>
        <v>-2.8631812674326795</v>
      </c>
      <c r="M109">
        <f>100*(LN(M41)-LN(Results_2025_01!M41))</f>
        <v>-1.5002255314488622</v>
      </c>
      <c r="N109">
        <f>100*(LN(N41)-LN(Results_2025_01!N41))</f>
        <v>2.1388098533190458</v>
      </c>
      <c r="O109">
        <f>100*(LN(O41)-LN(Results_2025_01!O41))</f>
        <v>0.9273636785328776</v>
      </c>
      <c r="P109">
        <f>100*(LN(P41)-LN(Results_2025_01!P41))</f>
        <v>1.2725074777009127E-2</v>
      </c>
      <c r="Q109">
        <f>100*(LN(Q41)-LN(Results_2025_01!Q41))</f>
        <v>0.26717794832951114</v>
      </c>
      <c r="R109">
        <f>100*(LN(R41)-LN(Results_2025_01!R41))</f>
        <v>1.1019848358914786</v>
      </c>
      <c r="S109">
        <f>100*(Results_2025_01!S41/Results_2025_01!R41)*(LN(S41)-LN(Results_2025_01!S41))</f>
        <v>4.9603137870465136E-2</v>
      </c>
      <c r="T109">
        <f t="shared" si="2"/>
        <v>1.0523816980210134</v>
      </c>
    </row>
    <row r="110" spans="1:20" x14ac:dyDescent="0.35">
      <c r="A110" t="str">
        <f t="shared" si="1"/>
        <v>SD</v>
      </c>
      <c r="B110">
        <f>100*(LN(B42)-LN(Results_2025_01!B42))</f>
        <v>0.41618557182783178</v>
      </c>
      <c r="C110">
        <f>100*(LN(C42)-LN(Results_2025_01!C42))</f>
        <v>0</v>
      </c>
      <c r="D110">
        <f>100*(LN(D42)-LN(Results_2025_01!D42))</f>
        <v>-2.5135973271542156</v>
      </c>
      <c r="E110">
        <f>100*(LN(E42)-LN(Results_2025_01!E42))</f>
        <v>0</v>
      </c>
      <c r="F110">
        <f>100*(LN(F42)-LN(Results_2025_01!F42))</f>
        <v>1.7391742711870606</v>
      </c>
      <c r="G110">
        <f>100*(LN(G42)-LN(Results_2025_01!G42))</f>
        <v>-2.0619287202736203</v>
      </c>
      <c r="H110">
        <f>100*(LN(H42)-LN(Results_2025_01!H42))</f>
        <v>-4.0005334613699262</v>
      </c>
      <c r="I110">
        <f>100*(LN(I42)-LN(Results_2025_01!I42))</f>
        <v>-1.6000341346440905</v>
      </c>
      <c r="J110">
        <f>100*(LN(J42)-LN(Results_2025_01!J42))</f>
        <v>0.79051795071141129</v>
      </c>
      <c r="K110">
        <f>100*(LN(K42)-LN(Results_2025_01!K42))</f>
        <v>1.8018505502677584</v>
      </c>
      <c r="L110">
        <f>100*(LN(L42)-LN(Results_2025_01!L42))</f>
        <v>-1.6556669594447015</v>
      </c>
      <c r="M110">
        <f>100*(LN(M42)-LN(Results_2025_01!M42))</f>
        <v>0</v>
      </c>
      <c r="N110">
        <f>100*(LN(N42)-LN(Results_2025_01!N42))</f>
        <v>-0.6968669316092857</v>
      </c>
      <c r="O110">
        <f>100*(LN(O42)-LN(Results_2025_01!O42))</f>
        <v>1.2326812480658589</v>
      </c>
      <c r="P110">
        <f>100*(LN(P42)-LN(Results_2025_01!P42))</f>
        <v>0.14961850080492667</v>
      </c>
      <c r="Q110">
        <f>100*(LN(Q42)-LN(Results_2025_01!Q42))</f>
        <v>0.30666160667038866</v>
      </c>
      <c r="R110">
        <f>100*(LN(R42)-LN(Results_2025_01!R42))</f>
        <v>1.0387391215799013</v>
      </c>
      <c r="S110">
        <f>100*(Results_2025_01!S42/Results_2025_01!R42)*(LN(S42)-LN(Results_2025_01!S42))</f>
        <v>0.26813575307011656</v>
      </c>
      <c r="T110">
        <f t="shared" si="2"/>
        <v>0.77060336850978484</v>
      </c>
    </row>
    <row r="111" spans="1:20" x14ac:dyDescent="0.35">
      <c r="A111" t="str">
        <f t="shared" si="1"/>
        <v>TN</v>
      </c>
      <c r="B111">
        <f>100*(LN(B43)-LN(Results_2025_01!B43))</f>
        <v>0.45351551653922684</v>
      </c>
      <c r="C111">
        <f>100*(LN(C43)-LN(Results_2025_01!C43))</f>
        <v>1.0989121575596172</v>
      </c>
      <c r="D111">
        <f>100*(LN(D43)-LN(Results_2025_01!D43))</f>
        <v>-0.24715781242168333</v>
      </c>
      <c r="E111">
        <f>100*(LN(E43)-LN(Results_2025_01!E43))</f>
        <v>-2.4349029010286571</v>
      </c>
      <c r="F111">
        <f>100*(LN(F43)-LN(Results_2025_01!F43))</f>
        <v>-0.36297680505779084</v>
      </c>
      <c r="G111">
        <f>100*(LN(G43)-LN(Results_2025_01!G43))</f>
        <v>-0.77679166014767986</v>
      </c>
      <c r="H111">
        <f>100*(LN(H43)-LN(Results_2025_01!H43))</f>
        <v>2.0417205763227031</v>
      </c>
      <c r="I111">
        <f>100*(LN(I43)-LN(Results_2025_01!I43))</f>
        <v>-0.11926059851248283</v>
      </c>
      <c r="J111">
        <f>100*(LN(J43)-LN(Results_2025_01!J43))</f>
        <v>-0.18709079358121272</v>
      </c>
      <c r="K111">
        <f>100*(LN(K43)-LN(Results_2025_01!K43))</f>
        <v>-0.42130667193038818</v>
      </c>
      <c r="L111">
        <f>100*(LN(L43)-LN(Results_2025_01!L43))</f>
        <v>-2.8354211828332865</v>
      </c>
      <c r="M111">
        <f>100*(LN(M43)-LN(Results_2025_01!M43))</f>
        <v>-4.9476627843406007</v>
      </c>
      <c r="N111">
        <f>100*(LN(N43)-LN(Results_2025_01!N43))</f>
        <v>-2.4327457778344552</v>
      </c>
      <c r="O111">
        <f>100*(LN(O43)-LN(Results_2025_01!O43))</f>
        <v>-0.72775709886947482</v>
      </c>
      <c r="P111">
        <f>100*(LN(P43)-LN(Results_2025_01!P43))</f>
        <v>-6.1674144675727405E-3</v>
      </c>
      <c r="Q111">
        <f>100*(LN(Q43)-LN(Results_2025_01!Q43))</f>
        <v>0.23017453068217009</v>
      </c>
      <c r="R111">
        <f>100*(LN(R43)-LN(Results_2025_01!R43))</f>
        <v>0.63796069640389419</v>
      </c>
      <c r="S111">
        <f>100*(Results_2025_01!S43/Results_2025_01!R43)*(LN(S43)-LN(Results_2025_01!S43))</f>
        <v>-0.19312798784413002</v>
      </c>
      <c r="T111">
        <f t="shared" si="2"/>
        <v>0.83108868424802418</v>
      </c>
    </row>
    <row r="112" spans="1:20" x14ac:dyDescent="0.35">
      <c r="A112" t="str">
        <f t="shared" si="1"/>
        <v>TX</v>
      </c>
      <c r="B112">
        <f>100*(LN(B44)-LN(Results_2025_01!B44))</f>
        <v>0</v>
      </c>
      <c r="C112">
        <f>100*(LN(C44)-LN(Results_2025_01!C44))</f>
        <v>1.6500330280103448</v>
      </c>
      <c r="D112">
        <f>100*(LN(D44)-LN(Results_2025_01!D44))</f>
        <v>0.61330423815064705</v>
      </c>
      <c r="E112">
        <f>100*(LN(E44)-LN(Results_2025_01!E44))</f>
        <v>-2.7840625972942235</v>
      </c>
      <c r="F112">
        <f>100*(LN(F44)-LN(Results_2025_01!F44))</f>
        <v>0</v>
      </c>
      <c r="G112">
        <f>100*(LN(G44)-LN(Results_2025_01!G44))</f>
        <v>-4.0288518914112004</v>
      </c>
      <c r="H112">
        <f>100*(LN(H44)-LN(Results_2025_01!H44))</f>
        <v>4.4779969033676537</v>
      </c>
      <c r="I112">
        <f>100*(LN(I44)-LN(Results_2025_01!I44))</f>
        <v>0.47929396029910976</v>
      </c>
      <c r="J112">
        <f>100*(LN(J44)-LN(Results_2025_01!J44))</f>
        <v>0.37705404218861815</v>
      </c>
      <c r="K112">
        <f>100*(LN(K44)-LN(Results_2025_01!K44))</f>
        <v>-0.68125875913853662</v>
      </c>
      <c r="L112">
        <f>100*(LN(L44)-LN(Results_2025_01!L44))</f>
        <v>-0.91659670140789018</v>
      </c>
      <c r="M112">
        <f>100*(LN(M44)-LN(Results_2025_01!M44))</f>
        <v>-1.9460490182348522</v>
      </c>
      <c r="N112">
        <f>100*(LN(N44)-LN(Results_2025_01!N44))</f>
        <v>-2.3944461815167628</v>
      </c>
      <c r="O112">
        <f>100*(LN(O44)-LN(Results_2025_01!O44))</f>
        <v>-1.6022315746267779</v>
      </c>
      <c r="P112">
        <f>100*(LN(P44)-LN(Results_2025_01!P44))</f>
        <v>-8.5316952530334333E-3</v>
      </c>
      <c r="Q112">
        <f>100*(LN(Q44)-LN(Results_2025_01!Q44))</f>
        <v>0.20763736728248716</v>
      </c>
      <c r="R112">
        <f>100*(LN(R44)-LN(Results_2025_01!R44))</f>
        <v>0.49628880588361568</v>
      </c>
      <c r="S112">
        <f>100*(Results_2025_01!S44/Results_2025_01!R44)*(LN(S44)-LN(Results_2025_01!S44))</f>
        <v>-0.2415755585114234</v>
      </c>
      <c r="T112">
        <f t="shared" si="2"/>
        <v>0.73786436439503911</v>
      </c>
    </row>
    <row r="113" spans="1:20" x14ac:dyDescent="0.35">
      <c r="A113" t="str">
        <f t="shared" si="1"/>
        <v>UT</v>
      </c>
      <c r="B113">
        <f>100*(LN(B45)-LN(Results_2025_01!B45))</f>
        <v>-0.579711768432567</v>
      </c>
      <c r="C113">
        <f>100*(LN(C45)-LN(Results_2025_01!C45))</f>
        <v>-0.55854065720648549</v>
      </c>
      <c r="D113">
        <f>100*(LN(D45)-LN(Results_2025_01!D45))</f>
        <v>-1.2213892293937434</v>
      </c>
      <c r="E113">
        <f>100*(LN(E45)-LN(Results_2025_01!E45))</f>
        <v>0</v>
      </c>
      <c r="F113">
        <f>100*(LN(F45)-LN(Results_2025_01!F45))</f>
        <v>0</v>
      </c>
      <c r="G113">
        <f>100*(LN(G45)-LN(Results_2025_01!G45))</f>
        <v>0.45977092486282345</v>
      </c>
      <c r="H113">
        <f>100*(LN(H45)-LN(Results_2025_01!H45))</f>
        <v>-0.92308347755309939</v>
      </c>
      <c r="I113">
        <f>100*(LN(I45)-LN(Results_2025_01!I45))</f>
        <v>-0.17021280705300512</v>
      </c>
      <c r="J113">
        <f>100*(LN(J45)-LN(Results_2025_01!J45))</f>
        <v>0.84388686458645168</v>
      </c>
      <c r="K113">
        <f>100*(LN(K45)-LN(Results_2025_01!K45))</f>
        <v>3.061967605327176</v>
      </c>
      <c r="L113">
        <f>100*(LN(L45)-LN(Results_2025_01!L45))</f>
        <v>-1.7045867272988957</v>
      </c>
      <c r="M113">
        <f>100*(LN(M45)-LN(Results_2025_01!M45))</f>
        <v>-0.19020452714819669</v>
      </c>
      <c r="N113">
        <f>100*(LN(N45)-LN(Results_2025_01!N45))</f>
        <v>-1.1012394221625144</v>
      </c>
      <c r="O113">
        <f>100*(LN(O45)-LN(Results_2025_01!O45))</f>
        <v>0.72583624503224087</v>
      </c>
      <c r="P113">
        <f>100*(LN(P45)-LN(Results_2025_01!P45))</f>
        <v>0.11643962258425233</v>
      </c>
      <c r="Q113">
        <f>100*(LN(Q45)-LN(Results_2025_01!Q45))</f>
        <v>0.31878309916049119</v>
      </c>
      <c r="R113">
        <f>100*(LN(R45)-LN(Results_2025_01!R45))</f>
        <v>0.99613441296728666</v>
      </c>
      <c r="S113">
        <f>100*(Results_2025_01!S45/Results_2025_01!R45)*(LN(S45)-LN(Results_2025_01!S45))</f>
        <v>0.171760244139362</v>
      </c>
      <c r="T113">
        <f t="shared" si="2"/>
        <v>0.82437416882792469</v>
      </c>
    </row>
    <row r="114" spans="1:20" x14ac:dyDescent="0.35">
      <c r="A114" t="str">
        <f t="shared" si="1"/>
        <v>VT</v>
      </c>
      <c r="B114">
        <f>100*(LN(B46)-LN(Results_2025_01!B46))</f>
        <v>-0.98522964430127757</v>
      </c>
      <c r="C114">
        <f>100*(LN(C46)-LN(Results_2025_01!C46))</f>
        <v>-3.593200922606421</v>
      </c>
      <c r="D114">
        <f>100*(LN(D46)-LN(Results_2025_01!D46))</f>
        <v>-3.5401927050914495</v>
      </c>
      <c r="E114">
        <f>100*(LN(E46)-LN(Results_2025_01!E46))</f>
        <v>0</v>
      </c>
      <c r="F114">
        <f>100*(LN(F46)-LN(Results_2025_01!F46))</f>
        <v>-3.7041271680347876</v>
      </c>
      <c r="G114">
        <f>100*(LN(G46)-LN(Results_2025_01!G46))</f>
        <v>-1.9802627296179764</v>
      </c>
      <c r="H114">
        <f>100*(LN(H46)-LN(Results_2025_01!H46))</f>
        <v>-3.6813973122717059</v>
      </c>
      <c r="I114">
        <f>100*(LN(I46)-LN(Results_2025_01!I46))</f>
        <v>-2.4097551579060905</v>
      </c>
      <c r="J114">
        <f>100*(LN(J46)-LN(Results_2025_01!J46))</f>
        <v>0</v>
      </c>
      <c r="K114">
        <f>100*(LN(K46)-LN(Results_2025_01!K46))</f>
        <v>0</v>
      </c>
      <c r="L114">
        <f>100*(LN(L46)-LN(Results_2025_01!L46))</f>
        <v>-0.54200674693394291</v>
      </c>
      <c r="M114">
        <f>100*(LN(M46)-LN(Results_2025_01!M46))</f>
        <v>-4.4272823677989237</v>
      </c>
      <c r="N114">
        <f>100*(LN(N46)-LN(Results_2025_01!N46))</f>
        <v>-1.117330059812538</v>
      </c>
      <c r="O114">
        <f>100*(LN(O46)-LN(Results_2025_01!O46))</f>
        <v>-1.6807118316382486</v>
      </c>
      <c r="P114">
        <f>100*(LN(P46)-LN(Results_2025_01!P46))</f>
        <v>0.1279863655936353</v>
      </c>
      <c r="Q114">
        <f>100*(LN(Q46)-LN(Results_2025_01!Q46))</f>
        <v>9.9030919885123581E-2</v>
      </c>
      <c r="R114">
        <f>100*(LN(R46)-LN(Results_2025_01!R46))</f>
        <v>0.52244241368057942</v>
      </c>
      <c r="S114">
        <f>100*(Results_2025_01!S46/Results_2025_01!R46)*(LN(S46)-LN(Results_2025_01!S46))</f>
        <v>-0.42949507484435762</v>
      </c>
      <c r="T114">
        <f t="shared" si="2"/>
        <v>0.95193748852493698</v>
      </c>
    </row>
    <row r="115" spans="1:20" x14ac:dyDescent="0.35">
      <c r="A115" t="str">
        <f t="shared" si="1"/>
        <v>VA</v>
      </c>
      <c r="B115">
        <f>100*(LN(B47)-LN(Results_2025_01!B47))</f>
        <v>-0.7692345623155461</v>
      </c>
      <c r="C115">
        <f>100*(LN(C47)-LN(Results_2025_01!C47))</f>
        <v>8.8144562780634317E-2</v>
      </c>
      <c r="D115">
        <f>100*(LN(D47)-LN(Results_2025_01!D47))</f>
        <v>-2.0970624314303521</v>
      </c>
      <c r="E115">
        <f>100*(LN(E47)-LN(Results_2025_01!E47))</f>
        <v>0.87719860728370236</v>
      </c>
      <c r="F115">
        <f>100*(LN(F47)-LN(Results_2025_01!F47))</f>
        <v>-0.65574005461588314</v>
      </c>
      <c r="G115">
        <f>100*(LN(G47)-LN(Results_2025_01!G47))</f>
        <v>0</v>
      </c>
      <c r="H115">
        <f>100*(LN(H47)-LN(Results_2025_01!H47))</f>
        <v>0.75829747244551271</v>
      </c>
      <c r="I115">
        <f>100*(LN(I47)-LN(Results_2025_01!I47))</f>
        <v>0.34080515356436081</v>
      </c>
      <c r="J115">
        <f>100*(LN(J47)-LN(Results_2025_01!J47))</f>
        <v>0.75094220221316732</v>
      </c>
      <c r="K115">
        <f>100*(LN(K47)-LN(Results_2025_01!K47))</f>
        <v>1.3065512495201048</v>
      </c>
      <c r="L115">
        <f>100*(LN(L47)-LN(Results_2025_01!L47))</f>
        <v>-0.22181155120204465</v>
      </c>
      <c r="M115">
        <f>100*(LN(M47)-LN(Results_2025_01!M47))</f>
        <v>-7.7449339097945824E-2</v>
      </c>
      <c r="N115">
        <f>100*(LN(N47)-LN(Results_2025_01!N47))</f>
        <v>0.63827051707754379</v>
      </c>
      <c r="O115">
        <f>100*(LN(O47)-LN(Results_2025_01!O47))</f>
        <v>0.6420567802923216</v>
      </c>
      <c r="P115">
        <f>100*(LN(P47)-LN(Results_2025_01!P47))</f>
        <v>4.7365886015082737E-2</v>
      </c>
      <c r="Q115">
        <f>100*(LN(Q47)-LN(Results_2025_01!Q47))</f>
        <v>0.27320456996360321</v>
      </c>
      <c r="R115">
        <f>100*(LN(R47)-LN(Results_2025_01!R47))</f>
        <v>0.73428268988644518</v>
      </c>
      <c r="S115">
        <f>100*(Results_2025_01!S47/Results_2025_01!R47)*(LN(S47)-LN(Results_2025_01!S47))</f>
        <v>7.5760494718534507E-2</v>
      </c>
      <c r="T115">
        <f t="shared" si="2"/>
        <v>0.65852219516791066</v>
      </c>
    </row>
    <row r="116" spans="1:20" x14ac:dyDescent="0.35">
      <c r="A116" t="str">
        <f t="shared" si="1"/>
        <v>WA</v>
      </c>
      <c r="B116">
        <f>100*(LN(B48)-LN(Results_2025_01!B48))</f>
        <v>4.2764399565761835</v>
      </c>
      <c r="C116">
        <f>100*(LN(C48)-LN(Results_2025_01!C48))</f>
        <v>8.8665637085657778</v>
      </c>
      <c r="D116">
        <f>100*(LN(D48)-LN(Results_2025_01!D48))</f>
        <v>-0.10626993561206888</v>
      </c>
      <c r="E116">
        <f>100*(LN(E48)-LN(Results_2025_01!E48))</f>
        <v>0.60423144559624831</v>
      </c>
      <c r="F116">
        <f>100*(LN(F48)-LN(Results_2025_01!F48))</f>
        <v>-2.478677898245607</v>
      </c>
      <c r="G116">
        <f>100*(LN(G48)-LN(Results_2025_01!G48))</f>
        <v>-0.22831060145698245</v>
      </c>
      <c r="H116">
        <f>100*(LN(H48)-LN(Results_2025_01!H48))</f>
        <v>6.0862046408262316</v>
      </c>
      <c r="I116">
        <f>100*(LN(I48)-LN(Results_2025_01!I48))</f>
        <v>1.3447087431215365</v>
      </c>
      <c r="J116">
        <f>100*(LN(J48)-LN(Results_2025_01!J48))</f>
        <v>1.9048194970693544</v>
      </c>
      <c r="K116">
        <f>100*(LN(K48)-LN(Results_2025_01!K48))</f>
        <v>2.0940362475501573</v>
      </c>
      <c r="L116">
        <f>100*(LN(L48)-LN(Results_2025_01!L48))</f>
        <v>-0.66269294876093454</v>
      </c>
      <c r="M116">
        <f>100*(LN(M48)-LN(Results_2025_01!M48))</f>
        <v>-0.17299681911442377</v>
      </c>
      <c r="N116">
        <f>100*(LN(N48)-LN(Results_2025_01!N48))</f>
        <v>4.0926315007274283</v>
      </c>
      <c r="O116">
        <f>100*(LN(O48)-LN(Results_2025_01!O48))</f>
        <v>-0.87848295557328981</v>
      </c>
      <c r="P116">
        <f>100*(LN(P48)-LN(Results_2025_01!P48))</f>
        <v>0.28143335993497942</v>
      </c>
      <c r="Q116">
        <f>100*(LN(Q48)-LN(Results_2025_01!Q48))</f>
        <v>0.69529262218557264</v>
      </c>
      <c r="R116">
        <f>100*(LN(R48)-LN(Results_2025_01!R48))</f>
        <v>1.6257446913890305</v>
      </c>
      <c r="S116">
        <f>100*(Results_2025_01!S48/Results_2025_01!R48)*(LN(S48)-LN(Results_2025_01!S48))</f>
        <v>0.99244527454896547</v>
      </c>
      <c r="T116">
        <f t="shared" si="2"/>
        <v>0.63329941684006508</v>
      </c>
    </row>
    <row r="117" spans="1:20" x14ac:dyDescent="0.35">
      <c r="A117" t="str">
        <f t="shared" si="1"/>
        <v>WV</v>
      </c>
      <c r="B117">
        <f>100*(LN(B49)-LN(Results_2025_01!B49))</f>
        <v>1.3245226750020933</v>
      </c>
      <c r="C117">
        <f>100*(LN(C49)-LN(Results_2025_01!C49))</f>
        <v>0.37420525143296857</v>
      </c>
      <c r="D117">
        <f>100*(LN(D49)-LN(Results_2025_01!D49))</f>
        <v>0</v>
      </c>
      <c r="E117">
        <f>100*(LN(E49)-LN(Results_2025_01!E49))</f>
        <v>0</v>
      </c>
      <c r="F117">
        <f>100*(LN(F49)-LN(Results_2025_01!F49))</f>
        <v>0.53050522296942404</v>
      </c>
      <c r="G117">
        <f>100*(LN(G49)-LN(Results_2025_01!G49))</f>
        <v>-0.61919702479205085</v>
      </c>
      <c r="H117">
        <f>100*(LN(H49)-LN(Results_2025_01!H49))</f>
        <v>0.30303053491795851</v>
      </c>
      <c r="I117">
        <f>100*(LN(I49)-LN(Results_2025_01!I49))</f>
        <v>-1.5542743725921682</v>
      </c>
      <c r="J117">
        <f>100*(LN(J49)-LN(Results_2025_01!J49))</f>
        <v>0.69204428445743815</v>
      </c>
      <c r="K117">
        <f>100*(LN(K49)-LN(Results_2025_01!K49))</f>
        <v>0.50735776007009292</v>
      </c>
      <c r="L117">
        <f>100*(LN(L49)-LN(Results_2025_01!L49))</f>
        <v>-1.4285957247476944</v>
      </c>
      <c r="M117">
        <f>100*(LN(M49)-LN(Results_2025_01!M49))</f>
        <v>-0.95238815112548281</v>
      </c>
      <c r="N117">
        <f>100*(LN(N49)-LN(Results_2025_01!N49))</f>
        <v>-3.8714512180689553</v>
      </c>
      <c r="O117">
        <f>100*(LN(O49)-LN(Results_2025_01!O49))</f>
        <v>1.6949558313772428</v>
      </c>
      <c r="P117">
        <f>100*(LN(P49)-LN(Results_2025_01!P49))</f>
        <v>0.18584898486206924</v>
      </c>
      <c r="Q117">
        <f>100*(LN(Q49)-LN(Results_2025_01!Q49))</f>
        <v>0.30258873801312092</v>
      </c>
      <c r="R117">
        <f>100*(LN(R49)-LN(Results_2025_01!R49))</f>
        <v>0.86029436299526196</v>
      </c>
      <c r="S117">
        <f>100*(Results_2025_01!S49/Results_2025_01!R49)*(LN(S49)-LN(Results_2025_01!S49))</f>
        <v>5.1826869087832156E-2</v>
      </c>
      <c r="T117">
        <f t="shared" si="2"/>
        <v>0.80846749390742978</v>
      </c>
    </row>
    <row r="118" spans="1:20" x14ac:dyDescent="0.35">
      <c r="A118" t="str">
        <f t="shared" si="1"/>
        <v>WI</v>
      </c>
      <c r="B118">
        <f>100*(LN(B50)-LN(Results_2025_01!B50))</f>
        <v>0.51948168771041026</v>
      </c>
      <c r="C118">
        <f>100*(LN(C50)-LN(Results_2025_01!C50))</f>
        <v>0.4210532536342626</v>
      </c>
      <c r="D118">
        <f>100*(LN(D50)-LN(Results_2025_01!D50))</f>
        <v>-0.80766563426539761</v>
      </c>
      <c r="E118">
        <f>100*(LN(E50)-LN(Results_2025_01!E50))</f>
        <v>-0.53763570363791757</v>
      </c>
      <c r="F118">
        <f>100*(LN(F50)-LN(Results_2025_01!F50))</f>
        <v>-1.2533736147256391</v>
      </c>
      <c r="G118">
        <f>100*(LN(G50)-LN(Results_2025_01!G50))</f>
        <v>-0.31266309994304464</v>
      </c>
      <c r="H118">
        <f>100*(LN(H50)-LN(Results_2025_01!H50))</f>
        <v>0</v>
      </c>
      <c r="I118">
        <f>100*(LN(I50)-LN(Results_2025_01!I50))</f>
        <v>-0.38061823142356843</v>
      </c>
      <c r="J118">
        <f>100*(LN(J50)-LN(Results_2025_01!J50))</f>
        <v>0</v>
      </c>
      <c r="K118">
        <f>100*(LN(K50)-LN(Results_2025_01!K50))</f>
        <v>0.83669285958745121</v>
      </c>
      <c r="L118">
        <f>100*(LN(L50)-LN(Results_2025_01!L50))</f>
        <v>-0.40715484485733811</v>
      </c>
      <c r="M118">
        <f>100*(LN(M50)-LN(Results_2025_01!M50))</f>
        <v>-0.78467977047047555</v>
      </c>
      <c r="N118">
        <f>100*(LN(N50)-LN(Results_2025_01!N50))</f>
        <v>-0.44633874058312983</v>
      </c>
      <c r="O118">
        <f>100*(LN(O50)-LN(Results_2025_01!O50))</f>
        <v>6.6777965753672675E-2</v>
      </c>
      <c r="P118">
        <f>100*(LN(P50)-LN(Results_2025_01!P50))</f>
        <v>8.186798809441953E-2</v>
      </c>
      <c r="Q118">
        <f>100*(LN(Q50)-LN(Results_2025_01!Q50))</f>
        <v>0.31829120821296186</v>
      </c>
      <c r="R118">
        <f>100*(LN(R50)-LN(Results_2025_01!R50))</f>
        <v>0.97152873879995383</v>
      </c>
      <c r="S118">
        <f>100*(Results_2025_01!S50/Results_2025_01!R50)*(LN(S50)-LN(Results_2025_01!S50))</f>
        <v>0.12912772642912809</v>
      </c>
      <c r="T118">
        <f t="shared" si="2"/>
        <v>0.84240101237082576</v>
      </c>
    </row>
    <row r="119" spans="1:20" x14ac:dyDescent="0.35">
      <c r="A119" t="str">
        <f t="shared" si="1"/>
        <v>WY</v>
      </c>
      <c r="B119">
        <f>100*(LN(B51)-LN(Results_2025_01!B51))</f>
        <v>0.67796869853786745</v>
      </c>
      <c r="C119">
        <f>100*(LN(C51)-LN(Results_2025_01!C51))</f>
        <v>-1.0893077946658281</v>
      </c>
      <c r="D119">
        <f>100*(LN(D51)-LN(Results_2025_01!D51))</f>
        <v>0</v>
      </c>
      <c r="E119">
        <f>100*(LN(E51)-LN(Results_2025_01!E51))</f>
        <v>0</v>
      </c>
      <c r="F119">
        <f>100*(LN(F51)-LN(Results_2025_01!F51))</f>
        <v>0</v>
      </c>
      <c r="G119">
        <f>100*(LN(G51)-LN(Results_2025_01!G51))</f>
        <v>-4.879016416943216</v>
      </c>
      <c r="H119">
        <f>100*(LN(H51)-LN(Results_2025_01!H51))</f>
        <v>-2.8573372444055778</v>
      </c>
      <c r="I119">
        <f>100*(LN(I51)-LN(Results_2025_01!I51))</f>
        <v>-0.65574005461588314</v>
      </c>
      <c r="J119">
        <f>100*(LN(J51)-LN(Results_2025_01!J51))</f>
        <v>0</v>
      </c>
      <c r="K119">
        <f>100*(LN(K51)-LN(Results_2025_01!K51))</f>
        <v>1.3889112160667239</v>
      </c>
      <c r="L119">
        <f>100*(LN(L51)-LN(Results_2025_01!L51))</f>
        <v>-8.223809823697259</v>
      </c>
      <c r="M119">
        <f>100*(LN(M51)-LN(Results_2025_01!M51))</f>
        <v>0</v>
      </c>
      <c r="N119">
        <f>100*(LN(N51)-LN(Results_2025_01!N51))</f>
        <v>0</v>
      </c>
      <c r="O119">
        <f>100*(LN(O51)-LN(Results_2025_01!O51))</f>
        <v>0</v>
      </c>
      <c r="P119">
        <f>100*(LN(P51)-LN(Results_2025_01!P51))</f>
        <v>0.1311229934053415</v>
      </c>
      <c r="Q119">
        <f>100*(LN(Q51)-LN(Results_2025_01!Q51))</f>
        <v>0.15590337150737099</v>
      </c>
      <c r="R119">
        <f>100*(LN(R51)-LN(Results_2025_01!R51))</f>
        <v>0.24257137424879005</v>
      </c>
      <c r="S119">
        <f>100*(Results_2025_01!S51/Results_2025_01!R51)*(LN(S51)-LN(Results_2025_01!S51))</f>
        <v>-0.30404471990762122</v>
      </c>
      <c r="T119">
        <f t="shared" si="2"/>
        <v>0.54661609415641133</v>
      </c>
    </row>
    <row r="120" spans="1:20" x14ac:dyDescent="0.35">
      <c r="A120" t="str">
        <f t="shared" si="1"/>
        <v>EUR</v>
      </c>
      <c r="B120">
        <f>100*(LN(B52)-LN(Results_2025_01!B52))</f>
        <v>6.1588576581872445E-2</v>
      </c>
      <c r="C120">
        <f>100*(LN(C52)-LN(Results_2025_01!C52))</f>
        <v>-0.3182374540455335</v>
      </c>
      <c r="D120">
        <f>100*(LN(D52)-LN(Results_2025_01!D52))</f>
        <v>0.28597445721114667</v>
      </c>
      <c r="E120">
        <f>100*(LN(E52)-LN(Results_2025_01!E52))</f>
        <v>0.39718936823547324</v>
      </c>
      <c r="F120">
        <f>100*(LN(F52)-LN(Results_2025_01!F52))</f>
        <v>8.2388162735824721E-2</v>
      </c>
      <c r="G120">
        <f>100*(LN(G52)-LN(Results_2025_01!G52))</f>
        <v>3.2835331110980803E-2</v>
      </c>
      <c r="H120">
        <f>100*(LN(H52)-LN(Results_2025_01!H52))</f>
        <v>-0.66816075958531229</v>
      </c>
      <c r="I120">
        <f>100*(LN(I52)-LN(Results_2025_01!I52))</f>
        <v>0.58168035848984445</v>
      </c>
      <c r="J120">
        <f>100*(LN(J52)-LN(Results_2025_01!J52))</f>
        <v>0.60259839408516314</v>
      </c>
      <c r="K120">
        <f>100*(LN(K52)-LN(Results_2025_01!K52))</f>
        <v>-0.49187685803255832</v>
      </c>
      <c r="L120">
        <f>100*(LN(L52)-LN(Results_2025_01!L52))</f>
        <v>0.7741656311178069</v>
      </c>
      <c r="M120">
        <f>100*(LN(M52)-LN(Results_2025_01!M52))</f>
        <v>0.20718896303453249</v>
      </c>
      <c r="N120">
        <f>100*(LN(N52)-LN(Results_2025_01!N52))</f>
        <v>0.41163488632403045</v>
      </c>
      <c r="O120">
        <f>100*(LN(O52)-LN(Results_2025_01!O52))</f>
        <v>7.156488855049048E-2</v>
      </c>
      <c r="P120">
        <f>100*(LN(P52)-LN(Results_2025_01!P52))</f>
        <v>3.6088192095151683E-2</v>
      </c>
      <c r="Q120">
        <f>100*(LN(Q52)-LN(Results_2025_01!Q52))</f>
        <v>3.3604526794928091E-2</v>
      </c>
      <c r="R120">
        <f>100*(LN(R52)-LN(Results_2025_01!R52))</f>
        <v>7.8808822594567118E-2</v>
      </c>
      <c r="S120">
        <f>100*(Results_2025_01!S52/Results_2025_01!R52)*(LN(S52)-LN(Results_2025_01!S52))</f>
        <v>6.8722175193876411E-2</v>
      </c>
      <c r="T120">
        <f t="shared" si="2"/>
        <v>1.0086647400690707E-2</v>
      </c>
    </row>
    <row r="121" spans="1:20" x14ac:dyDescent="0.35">
      <c r="A121" t="str">
        <f t="shared" si="1"/>
        <v>BRA</v>
      </c>
      <c r="B121">
        <f>100*(LN(B53)-LN(Results_2025_01!B53))</f>
        <v>-0.77581076801243043</v>
      </c>
      <c r="C121">
        <f>100*(LN(C53)-LN(Results_2025_01!C53))</f>
        <v>0.31596510459710458</v>
      </c>
      <c r="D121">
        <f>100*(LN(D53)-LN(Results_2025_01!D53))</f>
        <v>0.37034902126942271</v>
      </c>
      <c r="E121">
        <f>100*(LN(E53)-LN(Results_2025_01!E53))</f>
        <v>-0.52416677477875595</v>
      </c>
      <c r="F121">
        <f>100*(LN(F53)-LN(Results_2025_01!F53))</f>
        <v>0</v>
      </c>
      <c r="G121">
        <f>100*(LN(G53)-LN(Results_2025_01!G53))</f>
        <v>0.37420884197345572</v>
      </c>
      <c r="H121">
        <f>100*(LN(H53)-LN(Results_2025_01!H53))</f>
        <v>0.58908404414754756</v>
      </c>
      <c r="I121">
        <f>100*(LN(I53)-LN(Results_2025_01!I53))</f>
        <v>-0.41851112507540478</v>
      </c>
      <c r="J121">
        <f>100*(LN(J53)-LN(Results_2025_01!J53))</f>
        <v>-3.2363124639831042</v>
      </c>
      <c r="K121">
        <f>100*(LN(K53)-LN(Results_2025_01!K53))</f>
        <v>-0.60437899545711105</v>
      </c>
      <c r="L121">
        <f>100*(LN(L53)-LN(Results_2025_01!L53))</f>
        <v>-0.43119295543991853</v>
      </c>
      <c r="M121">
        <f>100*(LN(M53)-LN(Results_2025_01!M53))</f>
        <v>-6.5460020316265854E-3</v>
      </c>
      <c r="N121">
        <f>100*(LN(N53)-LN(Results_2025_01!N53))</f>
        <v>6.5344226362462621E-2</v>
      </c>
      <c r="O121">
        <f>100*(LN(O53)-LN(Results_2025_01!O53))</f>
        <v>-0.81213223848148886</v>
      </c>
      <c r="P121">
        <f>100*(LN(P53)-LN(Results_2025_01!P53))</f>
        <v>8.3573607456699506E-4</v>
      </c>
      <c r="Q121">
        <f>100*(LN(Q53)-LN(Results_2025_01!Q53))</f>
        <v>-5.6680238450290688E-3</v>
      </c>
      <c r="R121">
        <f>100*(LN(R53)-LN(Results_2025_01!R53))</f>
        <v>4.48054770290085E-3</v>
      </c>
      <c r="S121">
        <f>100*(Results_2025_01!S53/Results_2025_01!R53)*(LN(S53)-LN(Results_2025_01!S53))</f>
        <v>-7.1692957495858465E-3</v>
      </c>
      <c r="T121">
        <f t="shared" si="2"/>
        <v>1.1649843452486697E-2</v>
      </c>
    </row>
    <row r="122" spans="1:20" x14ac:dyDescent="0.35">
      <c r="A122" t="str">
        <f t="shared" si="1"/>
        <v>CAN</v>
      </c>
      <c r="B122">
        <f>100*(LN(B54)-LN(Results_2025_01!B54))</f>
        <v>0.3028994094318449</v>
      </c>
      <c r="C122">
        <f>100*(LN(C54)-LN(Results_2025_01!C54))</f>
        <v>-16.658765601993508</v>
      </c>
      <c r="D122">
        <f>100*(LN(D54)-LN(Results_2025_01!D54))</f>
        <v>-3.9454021860642285</v>
      </c>
      <c r="E122">
        <f>100*(LN(E54)-LN(Results_2025_01!E54))</f>
        <v>-17.091892469614223</v>
      </c>
      <c r="F122">
        <f>100*(LN(F54)-LN(Results_2025_01!F54))</f>
        <v>-19.751841351138566</v>
      </c>
      <c r="G122">
        <f>100*(LN(G54)-LN(Results_2025_01!G54))</f>
        <v>-8.9673676329889318</v>
      </c>
      <c r="H122">
        <f>100*(LN(H54)-LN(Results_2025_01!H54))</f>
        <v>-13.686141498711457</v>
      </c>
      <c r="I122">
        <f>100*(LN(I54)-LN(Results_2025_01!I54))</f>
        <v>-11.635528481750157</v>
      </c>
      <c r="J122">
        <f>100*(LN(J54)-LN(Results_2025_01!J54))</f>
        <v>-14.630190603518756</v>
      </c>
      <c r="K122">
        <f>100*(LN(K54)-LN(Results_2025_01!K54))</f>
        <v>-3.4494797169584146</v>
      </c>
      <c r="L122">
        <f>100*(LN(L54)-LN(Results_2025_01!L54))</f>
        <v>-13.249114152821662</v>
      </c>
      <c r="M122">
        <f>100*(LN(M54)-LN(Results_2025_01!M54))</f>
        <v>-3.2474655823342857</v>
      </c>
      <c r="N122">
        <f>100*(LN(N54)-LN(Results_2025_01!N54))</f>
        <v>-12.601942957689793</v>
      </c>
      <c r="O122">
        <f>100*(LN(O54)-LN(Results_2025_01!O54))</f>
        <v>-5.4682900934446721</v>
      </c>
      <c r="P122">
        <f>100*(LN(P54)-LN(Results_2025_01!P54))</f>
        <v>0.50396963031085207</v>
      </c>
      <c r="Q122">
        <f>100*(LN(Q54)-LN(Results_2025_01!Q54))</f>
        <v>0.43994817419346077</v>
      </c>
      <c r="R122">
        <f>100*(LN(R54)-LN(Results_2025_01!R54))</f>
        <v>-0.34363968771797815</v>
      </c>
      <c r="S122">
        <f>100*(Results_2025_01!S54/Results_2025_01!R54)*(LN(S54)-LN(Results_2025_01!S54))</f>
        <v>-0.42926081852471726</v>
      </c>
      <c r="T122">
        <f t="shared" si="2"/>
        <v>8.562113080673911E-2</v>
      </c>
    </row>
    <row r="123" spans="1:20" x14ac:dyDescent="0.35">
      <c r="A123" t="str">
        <f t="shared" si="1"/>
        <v>CHN</v>
      </c>
      <c r="B123">
        <f>100*(LN(B55)-LN(Results_2025_01!B55))</f>
        <v>-0.24682502981239196</v>
      </c>
      <c r="C123">
        <f>100*(LN(C55)-LN(Results_2025_01!C55))</f>
        <v>-0.21133584501571434</v>
      </c>
      <c r="D123">
        <f>100*(LN(D55)-LN(Results_2025_01!D55))</f>
        <v>-8.1863561237938143E-2</v>
      </c>
      <c r="E123">
        <f>100*(LN(E55)-LN(Results_2025_01!E55))</f>
        <v>-0.46231509757124201</v>
      </c>
      <c r="F123">
        <f>100*(LN(F55)-LN(Results_2025_01!F55))</f>
        <v>-0.57727790857402539</v>
      </c>
      <c r="G123">
        <f>100*(LN(G55)-LN(Results_2025_01!G55))</f>
        <v>-0.24285253132259044</v>
      </c>
      <c r="H123">
        <f>100*(LN(H55)-LN(Results_2025_01!H55))</f>
        <v>-0.27737605213458139</v>
      </c>
      <c r="I123">
        <f>100*(LN(I55)-LN(Results_2025_01!I55))</f>
        <v>-0.21678782308427458</v>
      </c>
      <c r="J123">
        <f>100*(LN(J55)-LN(Results_2025_01!J55))</f>
        <v>-2.002153222020997</v>
      </c>
      <c r="K123">
        <f>100*(LN(K55)-LN(Results_2025_01!K55))</f>
        <v>-0.31568203971561459</v>
      </c>
      <c r="L123">
        <f>100*(LN(L55)-LN(Results_2025_01!L55))</f>
        <v>-0.20072892753111304</v>
      </c>
      <c r="M123">
        <f>100*(LN(M55)-LN(Results_2025_01!M55))</f>
        <v>-0.26914911115270002</v>
      </c>
      <c r="N123">
        <f>100*(LN(N55)-LN(Results_2025_01!N55))</f>
        <v>-0.18928644682532081</v>
      </c>
      <c r="O123">
        <f>100*(LN(O55)-LN(Results_2025_01!O55))</f>
        <v>-0.8739706043581208</v>
      </c>
      <c r="P123">
        <f>100*(LN(P55)-LN(Results_2025_01!P55))</f>
        <v>-2.7440989457616638E-2</v>
      </c>
      <c r="Q123">
        <f>100*(LN(Q55)-LN(Results_2025_01!Q55))</f>
        <v>-4.2525219809341763E-2</v>
      </c>
      <c r="R123">
        <f>100*(LN(R55)-LN(Results_2025_01!R55))</f>
        <v>-7.478440946462328E-2</v>
      </c>
      <c r="S123">
        <f>100*(Results_2025_01!S55/Results_2025_01!R55)*(LN(S55)-LN(Results_2025_01!S55))</f>
        <v>-7.5079053934596879E-2</v>
      </c>
      <c r="T123">
        <f t="shared" si="2"/>
        <v>2.9464446997359839E-4</v>
      </c>
    </row>
    <row r="124" spans="1:20" x14ac:dyDescent="0.35">
      <c r="A124" t="str">
        <f t="shared" si="1"/>
        <v>IND</v>
      </c>
      <c r="B124">
        <f>100*(LN(B56)-LN(Results_2025_01!B56))</f>
        <v>0.27544346569428058</v>
      </c>
      <c r="C124">
        <f>100*(LN(C56)-LN(Results_2025_01!C56))</f>
        <v>0.31291807173747799</v>
      </c>
      <c r="D124">
        <f>100*(LN(D56)-LN(Results_2025_01!D56))</f>
        <v>0.29262670171981142</v>
      </c>
      <c r="E124">
        <f>100*(LN(E56)-LN(Results_2025_01!E56))</f>
        <v>2.7808239562491011</v>
      </c>
      <c r="F124">
        <f>100*(LN(F56)-LN(Results_2025_01!F56))</f>
        <v>0.85106896679096877</v>
      </c>
      <c r="G124">
        <f>100*(LN(G56)-LN(Results_2025_01!G56))</f>
        <v>8.3822301638747376E-2</v>
      </c>
      <c r="H124">
        <f>100*(LN(H56)-LN(Results_2025_01!H56))</f>
        <v>2.0144795240904401</v>
      </c>
      <c r="I124">
        <f>100*(LN(I56)-LN(Results_2025_01!I56))</f>
        <v>0.5056900788973806</v>
      </c>
      <c r="J124">
        <f>100*(LN(J56)-LN(Results_2025_01!J56))</f>
        <v>0.85089654393062375</v>
      </c>
      <c r="K124">
        <f>100*(LN(K56)-LN(Results_2025_01!K56))</f>
        <v>0.85059426597116072</v>
      </c>
      <c r="L124">
        <f>100*(LN(L56)-LN(Results_2025_01!L56))</f>
        <v>0.27114664416654222</v>
      </c>
      <c r="M124">
        <f>100*(LN(M56)-LN(Results_2025_01!M56))</f>
        <v>0.19588644853332227</v>
      </c>
      <c r="N124">
        <f>100*(LN(N56)-LN(Results_2025_01!N56))</f>
        <v>-0.3338394602772965</v>
      </c>
      <c r="O124">
        <f>100*(LN(O56)-LN(Results_2025_01!O56))</f>
        <v>2.6288479904087225</v>
      </c>
      <c r="P124">
        <f>100*(LN(P56)-LN(Results_2025_01!P56))</f>
        <v>5.8375105365371383E-2</v>
      </c>
      <c r="Q124">
        <f>100*(LN(Q56)-LN(Results_2025_01!Q56))</f>
        <v>-1.2988995073293097E-3</v>
      </c>
      <c r="R124">
        <f>100*(LN(R56)-LN(Results_2025_01!R56))</f>
        <v>0.26062736500094275</v>
      </c>
      <c r="S124">
        <f>100*(Results_2025_01!S56/Results_2025_01!R56)*(LN(S56)-LN(Results_2025_01!S56))</f>
        <v>0.20551263677985207</v>
      </c>
      <c r="T124">
        <f t="shared" si="2"/>
        <v>5.5114728221090675E-2</v>
      </c>
    </row>
    <row r="125" spans="1:20" x14ac:dyDescent="0.35">
      <c r="A125" t="str">
        <f t="shared" si="1"/>
        <v>JPN</v>
      </c>
      <c r="B125">
        <f>100*(LN(B57)-LN(Results_2025_01!B57))</f>
        <v>-0.34953277959370865</v>
      </c>
      <c r="C125">
        <f>100*(LN(C57)-LN(Results_2025_01!C57))</f>
        <v>-0.19233240959071196</v>
      </c>
      <c r="D125">
        <f>100*(LN(D57)-LN(Results_2025_01!D57))</f>
        <v>0.60647857251501236</v>
      </c>
      <c r="E125">
        <f>100*(LN(E57)-LN(Results_2025_01!E57))</f>
        <v>0.12424039410401377</v>
      </c>
      <c r="F125">
        <f>100*(LN(F57)-LN(Results_2025_01!F57))</f>
        <v>-0.12878301844292395</v>
      </c>
      <c r="G125">
        <f>100*(LN(G57)-LN(Results_2025_01!G57))</f>
        <v>-0.35023763016104326</v>
      </c>
      <c r="H125">
        <f>100*(LN(H57)-LN(Results_2025_01!H57))</f>
        <v>-0.40382412751114316</v>
      </c>
      <c r="I125">
        <f>100*(LN(I57)-LN(Results_2025_01!I57))</f>
        <v>-0.14787514971610349</v>
      </c>
      <c r="J125">
        <f>100*(LN(J57)-LN(Results_2025_01!J57))</f>
        <v>-0.49057220497452647</v>
      </c>
      <c r="K125">
        <f>100*(LN(K57)-LN(Results_2025_01!K57))</f>
        <v>-0.67047487418561147</v>
      </c>
      <c r="L125">
        <f>100*(LN(L57)-LN(Results_2025_01!L57))</f>
        <v>-0.47784181578549578</v>
      </c>
      <c r="M125">
        <f>100*(LN(M57)-LN(Results_2025_01!M57))</f>
        <v>3.5089987709202575E-2</v>
      </c>
      <c r="N125">
        <f>100*(LN(N57)-LN(Results_2025_01!N57))</f>
        <v>0.8213996337198104</v>
      </c>
      <c r="O125">
        <f>100*(LN(O57)-LN(Results_2025_01!O57))</f>
        <v>-0.21662424179851314</v>
      </c>
      <c r="P125">
        <f>100*(LN(P57)-LN(Results_2025_01!P57))</f>
        <v>3.1703002548910675E-2</v>
      </c>
      <c r="Q125">
        <f>100*(LN(Q57)-LN(Results_2025_01!Q57))</f>
        <v>2.0425718560534989E-3</v>
      </c>
      <c r="R125">
        <f>100*(LN(R57)-LN(Results_2025_01!R57))</f>
        <v>3.8735589316285512E-2</v>
      </c>
      <c r="S125">
        <f>100*(Results_2025_01!S57/Results_2025_01!R57)*(LN(S57)-LN(Results_2025_01!S57))</f>
        <v>3.715020469060841E-2</v>
      </c>
      <c r="T125">
        <f t="shared" si="2"/>
        <v>1.5853846256771026E-3</v>
      </c>
    </row>
    <row r="126" spans="1:20" x14ac:dyDescent="0.35">
      <c r="A126" t="str">
        <f t="shared" si="1"/>
        <v>KOR</v>
      </c>
      <c r="B126">
        <f>100*(LN(B58)-LN(Results_2025_01!B58))</f>
        <v>-0.14673516939502917</v>
      </c>
      <c r="C126">
        <f>100*(LN(C58)-LN(Results_2025_01!C58))</f>
        <v>0.78308935805484481</v>
      </c>
      <c r="D126">
        <f>100*(LN(D58)-LN(Results_2025_01!D58))</f>
        <v>4.3917435927731674E-2</v>
      </c>
      <c r="E126">
        <f>100*(LN(E58)-LN(Results_2025_01!E58))</f>
        <v>-9.975063171250298E-2</v>
      </c>
      <c r="F126">
        <f>100*(LN(F58)-LN(Results_2025_01!F58))</f>
        <v>-0.24844733276623288</v>
      </c>
      <c r="G126">
        <f>100*(LN(G58)-LN(Results_2025_01!G58))</f>
        <v>-0.51624119812796465</v>
      </c>
      <c r="H126">
        <f>100*(LN(H58)-LN(Results_2025_01!H58))</f>
        <v>3.143722875208077</v>
      </c>
      <c r="I126">
        <f>100*(LN(I58)-LN(Results_2025_01!I58))</f>
        <v>-4.4491683261149717E-2</v>
      </c>
      <c r="J126">
        <f>100*(LN(J58)-LN(Results_2025_01!J58))</f>
        <v>-0.24242436115073929</v>
      </c>
      <c r="K126">
        <f>100*(LN(K58)-LN(Results_2025_01!K58))</f>
        <v>-1.3022986150399873</v>
      </c>
      <c r="L126">
        <f>100*(LN(L58)-LN(Results_2025_01!L58))</f>
        <v>-0.25236016757883561</v>
      </c>
      <c r="M126">
        <f>100*(LN(M58)-LN(Results_2025_01!M58))</f>
        <v>0.1443442665721939</v>
      </c>
      <c r="N126">
        <f>100*(LN(N58)-LN(Results_2025_01!N58))</f>
        <v>0.12192062327134323</v>
      </c>
      <c r="O126">
        <f>100*(LN(O58)-LN(Results_2025_01!O58))</f>
        <v>-0.46719133607435737</v>
      </c>
      <c r="P126">
        <f>100*(LN(P58)-LN(Results_2025_01!P58))</f>
        <v>-2.9183668161891774E-2</v>
      </c>
      <c r="Q126">
        <f>100*(LN(Q58)-LN(Results_2025_01!Q58))</f>
        <v>-1.4747903059308953E-2</v>
      </c>
      <c r="R126">
        <f>100*(LN(R58)-LN(Results_2025_01!R58))</f>
        <v>2.2918508432745455E-2</v>
      </c>
      <c r="S126">
        <f>100*(Results_2025_01!S58/Results_2025_01!R58)*(LN(S58)-LN(Results_2025_01!S58))</f>
        <v>6.5486788978226882E-3</v>
      </c>
      <c r="T126">
        <f t="shared" si="2"/>
        <v>1.6369829534922768E-2</v>
      </c>
    </row>
    <row r="127" spans="1:20" x14ac:dyDescent="0.35">
      <c r="A127" t="str">
        <f t="shared" si="1"/>
        <v>MEX</v>
      </c>
      <c r="B127">
        <f>100*(LN(B59)-LN(Results_2025_01!B59))</f>
        <v>-1.645729302207144</v>
      </c>
      <c r="C127">
        <f>100*(LN(C59)-LN(Results_2025_01!C59))</f>
        <v>-2.9951742702394313</v>
      </c>
      <c r="D127">
        <f>100*(LN(D59)-LN(Results_2025_01!D59))</f>
        <v>-4.2823670059409125</v>
      </c>
      <c r="E127">
        <f>100*(LN(E59)-LN(Results_2025_01!E59))</f>
        <v>-24.910448263010387</v>
      </c>
      <c r="F127">
        <f>100*(LN(F59)-LN(Results_2025_01!F59))</f>
        <v>-6.1875403718087085</v>
      </c>
      <c r="G127">
        <f>100*(LN(G59)-LN(Results_2025_01!G59))</f>
        <v>-3.8151765964377304</v>
      </c>
      <c r="H127">
        <f>100*(LN(H59)-LN(Results_2025_01!H59))</f>
        <v>-5.5554564257972672</v>
      </c>
      <c r="I127">
        <f>100*(LN(I59)-LN(Results_2025_01!I59))</f>
        <v>-2.8995697773563478</v>
      </c>
      <c r="J127">
        <f>100*(LN(J59)-LN(Results_2025_01!J59))</f>
        <v>-16.909743354606022</v>
      </c>
      <c r="K127">
        <f>100*(LN(K59)-LN(Results_2025_01!K59))</f>
        <v>-6.0899110582834481</v>
      </c>
      <c r="L127">
        <f>100*(LN(L59)-LN(Results_2025_01!L59))</f>
        <v>-25.28047415224659</v>
      </c>
      <c r="M127">
        <f>100*(LN(M59)-LN(Results_2025_01!M59))</f>
        <v>-8.9722432941863772</v>
      </c>
      <c r="N127">
        <f>100*(LN(N59)-LN(Results_2025_01!N59))</f>
        <v>-10.38644692150843</v>
      </c>
      <c r="O127">
        <f>100*(LN(O59)-LN(Results_2025_01!O59))</f>
        <v>-11.415890536299145</v>
      </c>
      <c r="P127">
        <f>100*(LN(P59)-LN(Results_2025_01!P59))</f>
        <v>4.2541438859711178E-2</v>
      </c>
      <c r="Q127">
        <f>100*(LN(Q59)-LN(Results_2025_01!Q59))</f>
        <v>-0.51978545980029267</v>
      </c>
      <c r="R127">
        <f>100*(LN(R59)-LN(Results_2025_01!R59))</f>
        <v>-1.4797295096041552</v>
      </c>
      <c r="S127">
        <f>100*(Results_2025_01!S59/Results_2025_01!R59)*(LN(S59)-LN(Results_2025_01!S59))</f>
        <v>-1.3082515144434683</v>
      </c>
      <c r="T127">
        <f t="shared" si="2"/>
        <v>-0.17147799516068685</v>
      </c>
    </row>
    <row r="128" spans="1:20" x14ac:dyDescent="0.35">
      <c r="A128" t="str">
        <f t="shared" si="1"/>
        <v>ROW</v>
      </c>
      <c r="B128">
        <f>100*(LN(B60)-LN(Results_2025_01!B60))</f>
        <v>6.6209391157556752E-2</v>
      </c>
      <c r="C128">
        <f>100*(LN(C60)-LN(Results_2025_01!C60))</f>
        <v>0.33251755241447967</v>
      </c>
      <c r="D128">
        <f>100*(LN(D60)-LN(Results_2025_01!D60))</f>
        <v>0.3162732624568676</v>
      </c>
      <c r="E128">
        <f>100*(LN(E60)-LN(Results_2025_01!E60))</f>
        <v>-0.39950385154687851</v>
      </c>
      <c r="F128">
        <f>100*(LN(F60)-LN(Results_2025_01!F60))</f>
        <v>1.3838616529749714</v>
      </c>
      <c r="G128">
        <f>100*(LN(G60)-LN(Results_2025_01!G60))</f>
        <v>0.35051215688586268</v>
      </c>
      <c r="H128">
        <f>100*(LN(H60)-LN(Results_2025_01!H60))</f>
        <v>-0.9560993573042964</v>
      </c>
      <c r="I128">
        <f>100*(LN(I60)-LN(Results_2025_01!I60))</f>
        <v>0.56351926200362001</v>
      </c>
      <c r="J128">
        <f>100*(LN(J60)-LN(Results_2025_01!J60))</f>
        <v>0.47176736375256212</v>
      </c>
      <c r="K128">
        <f>100*(LN(K60)-LN(Results_2025_01!K60))</f>
        <v>0.22936796023005357</v>
      </c>
      <c r="L128">
        <f>100*(LN(L60)-LN(Results_2025_01!L60))</f>
        <v>0.434977844330664</v>
      </c>
      <c r="M128">
        <f>100*(LN(M60)-LN(Results_2025_01!M60))</f>
        <v>8.8354174372717864E-2</v>
      </c>
      <c r="N128">
        <f>100*(LN(N60)-LN(Results_2025_01!N60))</f>
        <v>-0.14789967164006157</v>
      </c>
      <c r="O128">
        <f>100*(LN(O60)-LN(Results_2025_01!O60))</f>
        <v>0.19995007911361995</v>
      </c>
      <c r="P128">
        <f>100*(LN(P60)-LN(Results_2025_01!P60))</f>
        <v>6.6245594279923381E-2</v>
      </c>
      <c r="Q128">
        <f>100*(LN(Q60)-LN(Results_2025_01!Q60))</f>
        <v>4.4083759856317073E-2</v>
      </c>
      <c r="R128">
        <f>100*(LN(R60)-LN(Results_2025_01!R60))</f>
        <v>0.21654464599709655</v>
      </c>
      <c r="S128">
        <f>100*(Results_2025_01!S60/Results_2025_01!R60)*(LN(S60)-LN(Results_2025_01!S60))</f>
        <v>0.2037053435427508</v>
      </c>
      <c r="T128">
        <f t="shared" si="2"/>
        <v>1.2839302454345752E-2</v>
      </c>
    </row>
    <row r="129" spans="1:20" x14ac:dyDescent="0.35">
      <c r="A129" t="str">
        <f t="shared" si="1"/>
        <v>USA</v>
      </c>
      <c r="B129">
        <f>100*(LN(B61)-LN(Results_2025_01!B61))</f>
        <v>0.49291428850208874</v>
      </c>
      <c r="C129">
        <f>100*(LN(C61)-LN(Results_2025_01!C61))</f>
        <v>0.82453558013400041</v>
      </c>
      <c r="D129">
        <f>100*(LN(D61)-LN(Results_2025_01!D61))</f>
        <v>-0.38868744894129392</v>
      </c>
      <c r="E129">
        <f>100*(LN(E61)-LN(Results_2025_01!E61))</f>
        <v>-0.87630604167205917</v>
      </c>
      <c r="F129">
        <f>100*(LN(F61)-LN(Results_2025_01!F61))</f>
        <v>-0.20984531614054447</v>
      </c>
      <c r="G129">
        <f>100*(LN(G61)-LN(Results_2025_01!G61))</f>
        <v>-0.47473104041033665</v>
      </c>
      <c r="H129">
        <f>100*(LN(H61)-LN(Results_2025_01!H61))</f>
        <v>2.5471568770255359</v>
      </c>
      <c r="I129">
        <f>100*(LN(I61)-LN(Results_2025_01!I61))</f>
        <v>0.1545068129828131</v>
      </c>
      <c r="J129">
        <f>100*(LN(J61)-LN(Results_2025_01!J61))</f>
        <v>0.45476203408068017</v>
      </c>
      <c r="K129">
        <f>100*(LN(K61)-LN(Results_2025_01!K61))</f>
        <v>0.59531560592622768</v>
      </c>
      <c r="L129">
        <f>100*(LN(L61)-LN(Results_2025_01!L61))</f>
        <v>-0.97153919886254769</v>
      </c>
      <c r="M129">
        <f>100*(LN(M61)-LN(Results_2025_01!M61))</f>
        <v>-0.64716207641968282</v>
      </c>
      <c r="N129">
        <f>100*(LN(N61)-LN(Results_2025_01!N61))</f>
        <v>-0.5451808978349959</v>
      </c>
      <c r="O129">
        <f>100*(LN(O61)-LN(Results_2025_01!O61))</f>
        <v>0.62081350596105978</v>
      </c>
      <c r="P129">
        <f>100*(LN(P61)-LN(Results_2025_01!P61))</f>
        <v>1.2158232292858173E-2</v>
      </c>
      <c r="Q129">
        <f>100*(LN(Q61)-LN(Results_2025_01!Q61))</f>
        <v>0.27816088654750715</v>
      </c>
      <c r="R129">
        <f>100*(LN(R61)-LN(Results_2025_01!R61))</f>
        <v>0.78074790374236258</v>
      </c>
      <c r="S129">
        <f>100*(Results_2025_01!S61/Results_2025_01!R61)*(LN(S61)-LN(Results_2025_01!S61))</f>
        <v>6.5369017634765478E-2</v>
      </c>
      <c r="T129">
        <f>R129-S129</f>
        <v>0.71537888610759715</v>
      </c>
    </row>
  </sheetData>
  <conditionalFormatting sqref="B70:Q114">
    <cfRule type="colorScale" priority="1">
      <colorScale>
        <cfvo type="min"/>
        <cfvo type="percentile" val="50"/>
        <cfvo type="max"/>
        <color rgb="FF63BE7B"/>
        <color rgb="FFFCFCFF"/>
        <color rgb="FFF8696B"/>
      </colorScale>
    </cfRule>
  </conditionalFormatting>
  <pageMargins left="0.7" right="0.7" top="0.75" bottom="0.75" header="0.3" footer="0.3"/>
  <pageSetup orientation="portrait" horizontalDpi="1200" verticalDpi="1200" r:id="rId1"/>
  <headerFooter>
    <oddHeader>&amp;L&amp;"Aptos"&amp;11&amp;K000000 NONCONFIDENTIAL // FRSONLY&amp;1#_x000D_</oddHeader>
  </headerFooter>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D514038-019C-4339-94DD-A7312FC035E3}">
  <dimension ref="A1:S61"/>
  <sheetViews>
    <sheetView workbookViewId="0">
      <pane xSplit="1" ySplit="1" topLeftCell="B56" activePane="bottomRight" state="frozen"/>
      <selection pane="topRight" activeCell="B1" sqref="B1"/>
      <selection pane="bottomLeft" activeCell="A2" sqref="A2"/>
      <selection pane="bottomRight" activeCell="A68" sqref="A68:XFD131"/>
    </sheetView>
  </sheetViews>
  <sheetFormatPr defaultRowHeight="14.5" x14ac:dyDescent="0.35"/>
  <sheetData>
    <row r="1" spans="1:19" x14ac:dyDescent="0.35">
      <c r="A1" t="s">
        <v>78</v>
      </c>
      <c r="B1" t="s">
        <v>269</v>
      </c>
      <c r="C1" t="s">
        <v>270</v>
      </c>
      <c r="D1" t="s">
        <v>271</v>
      </c>
      <c r="E1" t="s">
        <v>272</v>
      </c>
      <c r="F1" t="s">
        <v>273</v>
      </c>
      <c r="G1" t="s">
        <v>274</v>
      </c>
      <c r="H1" t="s">
        <v>275</v>
      </c>
      <c r="I1" t="s">
        <v>276</v>
      </c>
      <c r="J1" t="s">
        <v>277</v>
      </c>
      <c r="K1" t="s">
        <v>278</v>
      </c>
      <c r="L1" t="s">
        <v>279</v>
      </c>
      <c r="M1" t="s">
        <v>280</v>
      </c>
      <c r="N1" t="s">
        <v>281</v>
      </c>
      <c r="O1" t="s">
        <v>282</v>
      </c>
      <c r="P1" t="s">
        <v>283</v>
      </c>
      <c r="Q1" t="s">
        <v>284</v>
      </c>
      <c r="R1" t="s">
        <v>157</v>
      </c>
      <c r="S1" t="s">
        <v>285</v>
      </c>
    </row>
    <row r="2" spans="1:19" x14ac:dyDescent="0.35">
      <c r="A2" t="s">
        <v>286</v>
      </c>
      <c r="B2">
        <v>6.28E-6</v>
      </c>
      <c r="C2">
        <v>1.523E-5</v>
      </c>
      <c r="D2">
        <v>1.24E-5</v>
      </c>
      <c r="E2">
        <v>6.9299999999999997E-6</v>
      </c>
      <c r="F2">
        <v>4.2100000000000003E-6</v>
      </c>
      <c r="G2">
        <v>2.0849999999999999E-5</v>
      </c>
      <c r="H2">
        <v>2.4850000000000001E-5</v>
      </c>
      <c r="I2">
        <v>2.4239999999999998E-5</v>
      </c>
      <c r="J2">
        <v>2.7199999999999998E-6</v>
      </c>
      <c r="K2">
        <v>4.1879999999999999E-5</v>
      </c>
      <c r="L2">
        <v>7.1600000000000001E-6</v>
      </c>
      <c r="M2">
        <v>1.772E-5</v>
      </c>
      <c r="N2">
        <v>5.308E-5</v>
      </c>
      <c r="O2">
        <v>6.9600000000000003E-6</v>
      </c>
      <c r="P2">
        <v>3.7269000000000001E-4</v>
      </c>
      <c r="Q2">
        <v>4.2525000000000001E-4</v>
      </c>
      <c r="R2">
        <v>1.4716999999999999E-4</v>
      </c>
      <c r="S2">
        <v>1.4682000000000001E-4</v>
      </c>
    </row>
    <row r="3" spans="1:19" x14ac:dyDescent="0.35">
      <c r="A3" t="s">
        <v>287</v>
      </c>
      <c r="B3">
        <v>1.57E-6</v>
      </c>
      <c r="C3">
        <v>1.7841999999999999E-4</v>
      </c>
      <c r="D3">
        <v>3.8299999999999998E-6</v>
      </c>
      <c r="E3">
        <v>4.9999999999999998E-8</v>
      </c>
      <c r="F3">
        <v>1.3E-7</v>
      </c>
      <c r="G3">
        <v>1.4000000000000001E-7</v>
      </c>
      <c r="H3">
        <v>1.2699999999999999E-6</v>
      </c>
      <c r="I3">
        <v>2.4999999999999999E-7</v>
      </c>
      <c r="J3">
        <v>2.2000000000000001E-7</v>
      </c>
      <c r="K3">
        <v>3.5999999999999999E-7</v>
      </c>
      <c r="L3">
        <v>4.9999999999999998E-8</v>
      </c>
      <c r="M3">
        <v>1.9000000000000001E-7</v>
      </c>
      <c r="N3">
        <v>8.9999999999999999E-8</v>
      </c>
      <c r="O3">
        <v>9.9999999999999995E-8</v>
      </c>
      <c r="P3">
        <v>1.0306000000000001E-4</v>
      </c>
      <c r="Q3">
        <v>1.4478000000000001E-4</v>
      </c>
      <c r="R3">
        <v>5.2089999999999998E-5</v>
      </c>
      <c r="S3">
        <v>5.2030000000000002E-5</v>
      </c>
    </row>
    <row r="4" spans="1:19" x14ac:dyDescent="0.35">
      <c r="A4" t="s">
        <v>288</v>
      </c>
      <c r="B4">
        <v>4.8600000000000001E-6</v>
      </c>
      <c r="C4">
        <v>3.5729999999999998E-5</v>
      </c>
      <c r="D4">
        <v>8.5199999999999997E-6</v>
      </c>
      <c r="E4">
        <v>5.7999999999999995E-7</v>
      </c>
      <c r="F4">
        <v>8.9999999999999996E-7</v>
      </c>
      <c r="G4">
        <v>3.8600000000000003E-6</v>
      </c>
      <c r="H4">
        <v>2.1100000000000001E-6</v>
      </c>
      <c r="I4">
        <v>5.9499999999999998E-6</v>
      </c>
      <c r="J4">
        <v>2.9799999999999998E-6</v>
      </c>
      <c r="K4">
        <v>1.3679999999999999E-5</v>
      </c>
      <c r="L4">
        <v>4.2300000000000002E-6</v>
      </c>
      <c r="M4">
        <v>1.2805E-4</v>
      </c>
      <c r="N4">
        <v>3.5819999999999999E-5</v>
      </c>
      <c r="O4">
        <v>9.3000000000000007E-6</v>
      </c>
      <c r="P4">
        <v>6.8387000000000005E-4</v>
      </c>
      <c r="Q4">
        <v>7.0622999999999997E-4</v>
      </c>
      <c r="R4">
        <v>2.2845E-4</v>
      </c>
      <c r="S4">
        <v>2.2796000000000001E-4</v>
      </c>
    </row>
    <row r="5" spans="1:19" x14ac:dyDescent="0.35">
      <c r="A5" t="s">
        <v>289</v>
      </c>
      <c r="B5">
        <v>1.065E-5</v>
      </c>
      <c r="C5">
        <v>1.8689999999999999E-5</v>
      </c>
      <c r="D5">
        <v>1.8980000000000001E-5</v>
      </c>
      <c r="E5">
        <v>9.9999999999999995E-7</v>
      </c>
      <c r="F5">
        <v>3.8299999999999998E-6</v>
      </c>
      <c r="G5">
        <v>1.287E-5</v>
      </c>
      <c r="H5">
        <v>8.5900000000000008E-6</v>
      </c>
      <c r="I5">
        <v>4.95E-6</v>
      </c>
      <c r="J5">
        <v>1.72E-6</v>
      </c>
      <c r="K5">
        <v>2.035E-5</v>
      </c>
      <c r="L5">
        <v>7.17E-6</v>
      </c>
      <c r="M5">
        <v>1.446E-5</v>
      </c>
      <c r="N5">
        <v>7.61E-6</v>
      </c>
      <c r="O5">
        <v>1.8899999999999999E-6</v>
      </c>
      <c r="P5">
        <v>2.4425E-4</v>
      </c>
      <c r="Q5">
        <v>2.3892E-4</v>
      </c>
      <c r="R5">
        <v>8.6020000000000007E-5</v>
      </c>
      <c r="S5">
        <v>8.5799999999999998E-5</v>
      </c>
    </row>
    <row r="6" spans="1:19" x14ac:dyDescent="0.35">
      <c r="A6" t="s">
        <v>290</v>
      </c>
      <c r="B6">
        <v>8.3620000000000002E-5</v>
      </c>
      <c r="C6">
        <v>1.0239E-4</v>
      </c>
      <c r="D6">
        <v>1.0183000000000001E-4</v>
      </c>
      <c r="E6">
        <v>4.2299999999999998E-5</v>
      </c>
      <c r="F6">
        <v>6.2400000000000004E-6</v>
      </c>
      <c r="G6">
        <v>2.8030000000000001E-5</v>
      </c>
      <c r="H6">
        <v>1.3087999999999999E-4</v>
      </c>
      <c r="I6">
        <v>2.0775000000000001E-4</v>
      </c>
      <c r="J6">
        <v>1.4579999999999999E-5</v>
      </c>
      <c r="K6">
        <v>8.5550000000000006E-5</v>
      </c>
      <c r="L6">
        <v>6.0739999999999998E-5</v>
      </c>
      <c r="M6">
        <v>1.13047E-3</v>
      </c>
      <c r="N6">
        <v>1.1042E-4</v>
      </c>
      <c r="O6">
        <v>9.8300000000000004E-5</v>
      </c>
      <c r="P6">
        <v>5.2911099999999999E-3</v>
      </c>
      <c r="Q6">
        <v>4.5087900000000004E-3</v>
      </c>
      <c r="R6">
        <v>1.62568E-3</v>
      </c>
      <c r="S6">
        <v>1.62269E-3</v>
      </c>
    </row>
    <row r="7" spans="1:19" x14ac:dyDescent="0.35">
      <c r="A7" t="s">
        <v>291</v>
      </c>
      <c r="B7">
        <v>8.4400000000000005E-6</v>
      </c>
      <c r="C7">
        <v>8.1920000000000002E-5</v>
      </c>
      <c r="D7">
        <v>2.3750000000000001E-5</v>
      </c>
      <c r="E7">
        <v>1.3200000000000001E-6</v>
      </c>
      <c r="F7">
        <v>6.7999999999999995E-7</v>
      </c>
      <c r="G7">
        <v>2.79E-6</v>
      </c>
      <c r="H7">
        <v>8.49E-6</v>
      </c>
      <c r="I7">
        <v>1.295E-5</v>
      </c>
      <c r="J7">
        <v>3.8299999999999998E-6</v>
      </c>
      <c r="K7">
        <v>1.3709999999999999E-5</v>
      </c>
      <c r="L7">
        <v>7.9200000000000004E-6</v>
      </c>
      <c r="M7">
        <v>6.1439999999999995E-5</v>
      </c>
      <c r="N7">
        <v>6.2500000000000003E-6</v>
      </c>
      <c r="O7">
        <v>1.182E-5</v>
      </c>
      <c r="P7">
        <v>7.9263999999999995E-4</v>
      </c>
      <c r="Q7">
        <v>6.6770000000000002E-4</v>
      </c>
      <c r="R7">
        <v>2.3761E-4</v>
      </c>
      <c r="S7">
        <v>2.3714999999999999E-4</v>
      </c>
    </row>
    <row r="8" spans="1:19" x14ac:dyDescent="0.35">
      <c r="A8" t="s">
        <v>292</v>
      </c>
      <c r="B8">
        <v>6.8999999999999996E-7</v>
      </c>
      <c r="C8">
        <v>5.9999999999999997E-7</v>
      </c>
      <c r="D8">
        <v>6.6699999999999997E-6</v>
      </c>
      <c r="E8">
        <v>1.9599999999999999E-6</v>
      </c>
      <c r="F8">
        <v>3.7E-7</v>
      </c>
      <c r="G8">
        <v>5.4399999999999996E-6</v>
      </c>
      <c r="H8">
        <v>4.5199999999999999E-6</v>
      </c>
      <c r="I8">
        <v>3.1909999999999998E-5</v>
      </c>
      <c r="J8">
        <v>1.2899999999999999E-6</v>
      </c>
      <c r="K8">
        <v>2.781E-5</v>
      </c>
      <c r="L8">
        <v>1.7139999999999999E-5</v>
      </c>
      <c r="M8">
        <v>3.6439999999999997E-5</v>
      </c>
      <c r="N8">
        <v>7.8869999999999995E-5</v>
      </c>
      <c r="O8">
        <v>1.305E-5</v>
      </c>
      <c r="P8">
        <v>6.9594000000000004E-4</v>
      </c>
      <c r="Q8">
        <v>5.4739999999999997E-4</v>
      </c>
      <c r="R8">
        <v>2.0181999999999999E-4</v>
      </c>
      <c r="S8">
        <v>2.0150999999999999E-4</v>
      </c>
    </row>
    <row r="9" spans="1:19" x14ac:dyDescent="0.35">
      <c r="A9" t="s">
        <v>293</v>
      </c>
      <c r="B9">
        <v>1.2500000000000001E-6</v>
      </c>
      <c r="C9">
        <v>4.0000000000000001E-8</v>
      </c>
      <c r="D9">
        <v>4.1400000000000002E-6</v>
      </c>
      <c r="E9">
        <v>4.4999999999999998E-7</v>
      </c>
      <c r="F9">
        <v>9.9999999999999995E-8</v>
      </c>
      <c r="G9">
        <v>1.7600000000000001E-6</v>
      </c>
      <c r="H9">
        <v>4.0600000000000001E-6</v>
      </c>
      <c r="I9">
        <v>6.0299999999999999E-6</v>
      </c>
      <c r="J9">
        <v>2.4999999999999999E-7</v>
      </c>
      <c r="K9">
        <v>1.7400000000000001E-6</v>
      </c>
      <c r="L9">
        <v>5.6000000000000004E-7</v>
      </c>
      <c r="M9">
        <v>9.3200000000000006E-6</v>
      </c>
      <c r="N9">
        <v>5.4000000000000002E-7</v>
      </c>
      <c r="O9">
        <v>1.3400000000000001E-6</v>
      </c>
      <c r="P9">
        <v>1.8521E-4</v>
      </c>
      <c r="Q9">
        <v>1.2580999999999999E-4</v>
      </c>
      <c r="R9">
        <v>4.6610000000000003E-5</v>
      </c>
      <c r="S9">
        <v>4.6529999999999997E-5</v>
      </c>
    </row>
    <row r="10" spans="1:19" x14ac:dyDescent="0.35">
      <c r="A10" t="s">
        <v>294</v>
      </c>
      <c r="B10">
        <v>1.5549999999999999E-5</v>
      </c>
      <c r="C10">
        <v>7.4000000000000003E-6</v>
      </c>
      <c r="D10">
        <v>2.385E-5</v>
      </c>
      <c r="E10">
        <v>3.63E-6</v>
      </c>
      <c r="F10">
        <v>2.52E-6</v>
      </c>
      <c r="G10">
        <v>1.504E-5</v>
      </c>
      <c r="H10">
        <v>9.6600000000000007E-6</v>
      </c>
      <c r="I10">
        <v>2.355E-5</v>
      </c>
      <c r="J10">
        <v>7.3300000000000001E-6</v>
      </c>
      <c r="K10">
        <v>1.6820000000000002E-5</v>
      </c>
      <c r="L10">
        <v>9.8800000000000003E-6</v>
      </c>
      <c r="M10">
        <v>6.7550000000000002E-5</v>
      </c>
      <c r="N10">
        <v>1.7200000000000001E-5</v>
      </c>
      <c r="O10">
        <v>1.978E-5</v>
      </c>
      <c r="P10">
        <v>1.97891E-3</v>
      </c>
      <c r="Q10">
        <v>1.8656899999999999E-3</v>
      </c>
      <c r="R10">
        <v>5.7132999999999999E-4</v>
      </c>
      <c r="S10">
        <v>5.6986000000000005E-4</v>
      </c>
    </row>
    <row r="11" spans="1:19" x14ac:dyDescent="0.35">
      <c r="A11" t="s">
        <v>295</v>
      </c>
      <c r="B11">
        <v>1.239E-5</v>
      </c>
      <c r="C11">
        <v>3.6899999999999998E-6</v>
      </c>
      <c r="D11">
        <v>5.1220000000000001E-5</v>
      </c>
      <c r="E11">
        <v>3.3760000000000002E-5</v>
      </c>
      <c r="F11">
        <v>6.2999999999999998E-6</v>
      </c>
      <c r="G11">
        <v>3.8529999999999999E-5</v>
      </c>
      <c r="H11">
        <v>1.1579999999999999E-5</v>
      </c>
      <c r="I11">
        <v>2.531E-5</v>
      </c>
      <c r="J11">
        <v>7.6199999999999999E-6</v>
      </c>
      <c r="K11">
        <v>2.321E-5</v>
      </c>
      <c r="L11">
        <v>2.073E-5</v>
      </c>
      <c r="M11">
        <v>3.9499999999999998E-5</v>
      </c>
      <c r="N11">
        <v>4.0040000000000003E-5</v>
      </c>
      <c r="O11">
        <v>1.1080000000000001E-5</v>
      </c>
      <c r="P11">
        <v>1.1773199999999999E-3</v>
      </c>
      <c r="Q11">
        <v>7.8912999999999997E-4</v>
      </c>
      <c r="R11">
        <v>3.0958E-4</v>
      </c>
      <c r="S11">
        <v>3.0881000000000002E-4</v>
      </c>
    </row>
    <row r="12" spans="1:19" x14ac:dyDescent="0.35">
      <c r="A12" t="s">
        <v>296</v>
      </c>
      <c r="B12">
        <v>1.1799999999999999E-6</v>
      </c>
      <c r="C12">
        <v>3.9000000000000002E-7</v>
      </c>
      <c r="D12">
        <v>2.1399999999999998E-6</v>
      </c>
      <c r="E12">
        <v>1.4000000000000001E-7</v>
      </c>
      <c r="F12">
        <v>2.9999999999999997E-8</v>
      </c>
      <c r="G12">
        <v>3.9000000000000002E-7</v>
      </c>
      <c r="H12">
        <v>3.8399999999999997E-6</v>
      </c>
      <c r="I12">
        <v>4.8999999999999997E-7</v>
      </c>
      <c r="J12">
        <v>3.9999999999999998E-7</v>
      </c>
      <c r="K12">
        <v>1.6E-7</v>
      </c>
      <c r="L12">
        <v>4.9999999999999998E-8</v>
      </c>
      <c r="M12">
        <v>1.9000000000000001E-7</v>
      </c>
      <c r="N12">
        <v>3.5999999999999999E-7</v>
      </c>
      <c r="O12">
        <v>3.2000000000000001E-7</v>
      </c>
      <c r="P12">
        <v>1.4987E-4</v>
      </c>
      <c r="Q12">
        <v>2.6068E-4</v>
      </c>
      <c r="R12">
        <v>5.9599999999999999E-5</v>
      </c>
      <c r="S12">
        <v>5.948E-5</v>
      </c>
    </row>
    <row r="13" spans="1:19" x14ac:dyDescent="0.35">
      <c r="A13" t="s">
        <v>297</v>
      </c>
      <c r="B13">
        <v>1.3730000000000001E-5</v>
      </c>
      <c r="C13">
        <v>3.6600000000000001E-6</v>
      </c>
      <c r="D13">
        <v>9.3300000000000005E-6</v>
      </c>
      <c r="E13">
        <v>2.8000000000000002E-7</v>
      </c>
      <c r="F13">
        <v>1.84E-6</v>
      </c>
      <c r="G13">
        <v>1.44E-6</v>
      </c>
      <c r="H13">
        <v>7.3E-7</v>
      </c>
      <c r="I13">
        <v>3.2100000000000002E-6</v>
      </c>
      <c r="J13">
        <v>3.2000000000000001E-7</v>
      </c>
      <c r="K13">
        <v>5.1399999999999999E-6</v>
      </c>
      <c r="L13">
        <v>1.6700000000000001E-6</v>
      </c>
      <c r="M13">
        <v>3.7710000000000003E-5</v>
      </c>
      <c r="N13">
        <v>1.73E-6</v>
      </c>
      <c r="O13">
        <v>1.11E-6</v>
      </c>
      <c r="P13">
        <v>1.1351E-4</v>
      </c>
      <c r="Q13">
        <v>1.3933000000000001E-4</v>
      </c>
      <c r="R13">
        <v>4.6740000000000003E-5</v>
      </c>
      <c r="S13">
        <v>4.6619999999999997E-5</v>
      </c>
    </row>
    <row r="14" spans="1:19" x14ac:dyDescent="0.35">
      <c r="A14" t="s">
        <v>298</v>
      </c>
      <c r="B14">
        <v>1.5549999999999999E-5</v>
      </c>
      <c r="C14">
        <v>1.128E-5</v>
      </c>
      <c r="D14">
        <v>4.6619999999999997E-5</v>
      </c>
      <c r="E14">
        <v>6.9500000000000004E-6</v>
      </c>
      <c r="F14">
        <v>1.8199999999999999E-6</v>
      </c>
      <c r="G14">
        <v>3.2159999999999997E-5</v>
      </c>
      <c r="H14">
        <v>7.4709999999999995E-5</v>
      </c>
      <c r="I14">
        <v>1.3714E-4</v>
      </c>
      <c r="J14">
        <v>7.2599999999999999E-6</v>
      </c>
      <c r="K14">
        <v>1.032E-4</v>
      </c>
      <c r="L14">
        <v>1.7034E-4</v>
      </c>
      <c r="M14">
        <v>1.0359E-4</v>
      </c>
      <c r="N14">
        <v>2.476E-5</v>
      </c>
      <c r="O14">
        <v>2.9479999999999999E-5</v>
      </c>
      <c r="P14">
        <v>1.8992600000000001E-3</v>
      </c>
      <c r="Q14">
        <v>1.27502E-3</v>
      </c>
      <c r="R14">
        <v>5.2384999999999997E-4</v>
      </c>
      <c r="S14">
        <v>5.2278999999999997E-4</v>
      </c>
    </row>
    <row r="15" spans="1:19" x14ac:dyDescent="0.35">
      <c r="A15" t="s">
        <v>299</v>
      </c>
      <c r="B15">
        <v>1.3540000000000001E-5</v>
      </c>
      <c r="C15">
        <v>9.6399999999999992E-6</v>
      </c>
      <c r="D15">
        <v>2.495E-5</v>
      </c>
      <c r="E15">
        <v>2.3300000000000001E-6</v>
      </c>
      <c r="F15">
        <v>2.6800000000000002E-6</v>
      </c>
      <c r="G15">
        <v>1.2150000000000001E-5</v>
      </c>
      <c r="H15">
        <v>5.2089999999999998E-5</v>
      </c>
      <c r="I15">
        <v>1.5843000000000001E-4</v>
      </c>
      <c r="J15">
        <v>5.2299999999999999E-6</v>
      </c>
      <c r="K15">
        <v>1.043E-4</v>
      </c>
      <c r="L15">
        <v>4.1199999999999999E-5</v>
      </c>
      <c r="M15">
        <v>3.595E-5</v>
      </c>
      <c r="N15">
        <v>9.6819999999999998E-5</v>
      </c>
      <c r="O15">
        <v>4.3779999999999998E-5</v>
      </c>
      <c r="P15">
        <v>5.5699000000000005E-4</v>
      </c>
      <c r="Q15">
        <v>5.3908999999999999E-4</v>
      </c>
      <c r="R15">
        <v>2.3416999999999999E-4</v>
      </c>
      <c r="S15">
        <v>2.3363999999999999E-4</v>
      </c>
    </row>
    <row r="16" spans="1:19" x14ac:dyDescent="0.35">
      <c r="A16" t="s">
        <v>300</v>
      </c>
      <c r="B16">
        <v>4.6699999999999997E-5</v>
      </c>
      <c r="C16">
        <v>1.6700000000000001E-6</v>
      </c>
      <c r="D16">
        <v>3.9700000000000003E-5</v>
      </c>
      <c r="E16">
        <v>7.0999999999999998E-7</v>
      </c>
      <c r="F16">
        <v>2.5900000000000002E-6</v>
      </c>
      <c r="G16">
        <v>6.4099999999999996E-6</v>
      </c>
      <c r="H16">
        <v>5.8200000000000002E-6</v>
      </c>
      <c r="I16">
        <v>2.1849999999999999E-5</v>
      </c>
      <c r="J16">
        <v>3.6500000000000002E-6</v>
      </c>
      <c r="K16">
        <v>1.838E-5</v>
      </c>
      <c r="L16">
        <v>7.428E-5</v>
      </c>
      <c r="M16">
        <v>2.7529999999999999E-5</v>
      </c>
      <c r="N16">
        <v>9.6399999999999992E-6</v>
      </c>
      <c r="O16">
        <v>9.0100000000000001E-6</v>
      </c>
      <c r="P16">
        <v>3.4728999999999999E-4</v>
      </c>
      <c r="Q16">
        <v>3.0322999999999998E-4</v>
      </c>
      <c r="R16">
        <v>1.2348E-4</v>
      </c>
      <c r="S16">
        <v>1.2321000000000001E-4</v>
      </c>
    </row>
    <row r="17" spans="1:19" x14ac:dyDescent="0.35">
      <c r="A17" t="s">
        <v>301</v>
      </c>
      <c r="B17">
        <v>2.145E-5</v>
      </c>
      <c r="C17">
        <v>1.3519999999999999E-5</v>
      </c>
      <c r="D17">
        <v>1.876E-5</v>
      </c>
      <c r="E17">
        <v>1.6300000000000001E-6</v>
      </c>
      <c r="F17">
        <v>4.3000000000000001E-7</v>
      </c>
      <c r="G17">
        <v>1.1569999999999999E-5</v>
      </c>
      <c r="H17">
        <v>2.8390000000000001E-5</v>
      </c>
      <c r="I17">
        <v>9.3400000000000004E-6</v>
      </c>
      <c r="J17">
        <v>2.1600000000000001E-6</v>
      </c>
      <c r="K17">
        <v>9.8400000000000007E-6</v>
      </c>
      <c r="L17">
        <v>1.313E-5</v>
      </c>
      <c r="M17">
        <v>1.7050000000000001E-5</v>
      </c>
      <c r="N17">
        <v>3.1439999999999997E-5</v>
      </c>
      <c r="O17">
        <v>2.8600000000000001E-6</v>
      </c>
      <c r="P17">
        <v>3.1103000000000001E-4</v>
      </c>
      <c r="Q17">
        <v>2.8478999999999999E-4</v>
      </c>
      <c r="R17">
        <v>1.0828E-4</v>
      </c>
      <c r="S17">
        <v>1.0802999999999999E-4</v>
      </c>
    </row>
    <row r="18" spans="1:19" x14ac:dyDescent="0.35">
      <c r="A18" t="s">
        <v>302</v>
      </c>
      <c r="B18">
        <v>6.9399999999999996E-6</v>
      </c>
      <c r="C18">
        <v>2.5150000000000001E-5</v>
      </c>
      <c r="D18">
        <v>3.9020000000000002E-5</v>
      </c>
      <c r="E18">
        <v>2.4499999999999998E-6</v>
      </c>
      <c r="F18">
        <v>2.7300000000000001E-6</v>
      </c>
      <c r="G18">
        <v>1.552E-5</v>
      </c>
      <c r="H18">
        <v>1.3900000000000001E-5</v>
      </c>
      <c r="I18">
        <v>2.4409999999999998E-5</v>
      </c>
      <c r="J18">
        <v>3.6600000000000001E-6</v>
      </c>
      <c r="K18">
        <v>2.9499999999999999E-5</v>
      </c>
      <c r="L18">
        <v>1.385E-5</v>
      </c>
      <c r="M18">
        <v>3.413E-5</v>
      </c>
      <c r="N18">
        <v>4.545E-5</v>
      </c>
      <c r="O18">
        <v>3.1E-6</v>
      </c>
      <c r="P18">
        <v>3.3041E-4</v>
      </c>
      <c r="Q18">
        <v>3.4024000000000001E-4</v>
      </c>
      <c r="R18">
        <v>1.2988999999999999E-4</v>
      </c>
      <c r="S18">
        <v>1.2956E-4</v>
      </c>
    </row>
    <row r="19" spans="1:19" x14ac:dyDescent="0.35">
      <c r="A19" t="s">
        <v>303</v>
      </c>
      <c r="B19">
        <v>4.9699999999999998E-6</v>
      </c>
      <c r="C19">
        <v>1.4689E-4</v>
      </c>
      <c r="D19">
        <v>1.148E-5</v>
      </c>
      <c r="E19">
        <v>5.3000000000000001E-7</v>
      </c>
      <c r="F19">
        <v>2.9799999999999998E-6</v>
      </c>
      <c r="G19">
        <v>1.2140000000000001E-5</v>
      </c>
      <c r="H19">
        <v>1.5273000000000001E-4</v>
      </c>
      <c r="I19">
        <v>1.5886000000000001E-4</v>
      </c>
      <c r="J19">
        <v>3.3799999999999998E-6</v>
      </c>
      <c r="K19">
        <v>1.7750000000000001E-5</v>
      </c>
      <c r="L19">
        <v>1.2850000000000001E-5</v>
      </c>
      <c r="M19">
        <v>3.41E-6</v>
      </c>
      <c r="N19">
        <v>1.147E-5</v>
      </c>
      <c r="O19">
        <v>2.3999999999999999E-6</v>
      </c>
      <c r="P19">
        <v>4.3249E-4</v>
      </c>
      <c r="Q19">
        <v>4.9894000000000002E-4</v>
      </c>
      <c r="R19">
        <v>2.0354999999999999E-4</v>
      </c>
      <c r="S19">
        <v>2.0319000000000001E-4</v>
      </c>
    </row>
    <row r="20" spans="1:19" x14ac:dyDescent="0.35">
      <c r="A20" t="s">
        <v>304</v>
      </c>
      <c r="B20">
        <v>2.3E-6</v>
      </c>
      <c r="C20">
        <v>1.1999999999999999E-7</v>
      </c>
      <c r="D20">
        <v>4.9699999999999998E-6</v>
      </c>
      <c r="E20">
        <v>1.77E-6</v>
      </c>
      <c r="F20">
        <v>1.6899999999999999E-6</v>
      </c>
      <c r="G20">
        <v>8.3299999999999999E-6</v>
      </c>
      <c r="H20">
        <v>2.3700000000000002E-6</v>
      </c>
      <c r="I20">
        <v>4.6099999999999999E-6</v>
      </c>
      <c r="J20">
        <v>4.8999999999999997E-7</v>
      </c>
      <c r="K20">
        <v>4.1400000000000002E-6</v>
      </c>
      <c r="L20">
        <v>1.3599999999999999E-6</v>
      </c>
      <c r="M20">
        <v>4.0099999999999997E-6</v>
      </c>
      <c r="N20">
        <v>6.4999999999999996E-6</v>
      </c>
      <c r="O20">
        <v>1.1200000000000001E-6</v>
      </c>
      <c r="P20">
        <v>1.0263E-4</v>
      </c>
      <c r="Q20">
        <v>1.4569E-4</v>
      </c>
      <c r="R20">
        <v>4.1940000000000002E-5</v>
      </c>
      <c r="S20">
        <v>4.1829999999999998E-5</v>
      </c>
    </row>
    <row r="21" spans="1:19" x14ac:dyDescent="0.35">
      <c r="A21" t="s">
        <v>11</v>
      </c>
      <c r="B21">
        <v>2.61E-6</v>
      </c>
      <c r="C21">
        <v>1.11E-6</v>
      </c>
      <c r="D21">
        <v>1.4939999999999999E-5</v>
      </c>
      <c r="E21">
        <v>2.8399999999999999E-6</v>
      </c>
      <c r="F21">
        <v>5.7999999999999995E-7</v>
      </c>
      <c r="G21">
        <v>6.5799999999999997E-6</v>
      </c>
      <c r="H21">
        <v>8.14E-6</v>
      </c>
      <c r="I21">
        <v>2.9859999999999999E-5</v>
      </c>
      <c r="J21">
        <v>2.3999999999999999E-6</v>
      </c>
      <c r="K21">
        <v>6.8199999999999999E-6</v>
      </c>
      <c r="L21">
        <v>6.0399999999999998E-6</v>
      </c>
      <c r="M21">
        <v>7.2150000000000005E-5</v>
      </c>
      <c r="N21">
        <v>6.9399999999999996E-6</v>
      </c>
      <c r="O21">
        <v>4.7500000000000003E-6</v>
      </c>
      <c r="P21">
        <v>8.0223000000000002E-4</v>
      </c>
      <c r="Q21">
        <v>9.9028000000000007E-4</v>
      </c>
      <c r="R21">
        <v>2.7563000000000002E-4</v>
      </c>
      <c r="S21">
        <v>2.7511000000000001E-4</v>
      </c>
    </row>
    <row r="22" spans="1:19" x14ac:dyDescent="0.35">
      <c r="A22" t="s">
        <v>305</v>
      </c>
      <c r="B22">
        <v>2.6599999999999999E-6</v>
      </c>
      <c r="C22">
        <v>7.7000000000000004E-7</v>
      </c>
      <c r="D22">
        <v>1.169E-5</v>
      </c>
      <c r="E22">
        <v>6.5100000000000004E-6</v>
      </c>
      <c r="F22">
        <v>6.5000000000000002E-7</v>
      </c>
      <c r="G22">
        <v>1.2989999999999999E-5</v>
      </c>
      <c r="H22">
        <v>9.7699999999999996E-6</v>
      </c>
      <c r="I22">
        <v>4.2960000000000002E-5</v>
      </c>
      <c r="J22">
        <v>2.9100000000000001E-6</v>
      </c>
      <c r="K22">
        <v>4.3130000000000002E-5</v>
      </c>
      <c r="L22">
        <v>1.5400000000000002E-5</v>
      </c>
      <c r="M22">
        <v>2.031E-4</v>
      </c>
      <c r="N22">
        <v>1.4070000000000001E-5</v>
      </c>
      <c r="O22">
        <v>2.5539999999999999E-5</v>
      </c>
      <c r="P22">
        <v>1.2610200000000001E-3</v>
      </c>
      <c r="Q22">
        <v>1.0485799999999999E-3</v>
      </c>
      <c r="R22">
        <v>3.6735000000000001E-4</v>
      </c>
      <c r="S22">
        <v>3.6675999999999999E-4</v>
      </c>
    </row>
    <row r="23" spans="1:19" x14ac:dyDescent="0.35">
      <c r="A23" t="s">
        <v>306</v>
      </c>
      <c r="B23">
        <v>1.0149999999999999E-5</v>
      </c>
      <c r="C23">
        <v>8.9900000000000003E-6</v>
      </c>
      <c r="D23">
        <v>2.957E-5</v>
      </c>
      <c r="E23">
        <v>3.2600000000000001E-6</v>
      </c>
      <c r="F23">
        <v>3.0400000000000001E-6</v>
      </c>
      <c r="G23">
        <v>1.3020000000000001E-5</v>
      </c>
      <c r="H23">
        <v>2.3799999999999999E-5</v>
      </c>
      <c r="I23">
        <v>3.3389999999999997E-5</v>
      </c>
      <c r="J23">
        <v>6.1999999999999999E-6</v>
      </c>
      <c r="K23">
        <v>8.5279999999999997E-5</v>
      </c>
      <c r="L23">
        <v>5.6870000000000003E-5</v>
      </c>
      <c r="M23">
        <v>3.5490000000000001E-5</v>
      </c>
      <c r="N23">
        <v>3.5953999999999999E-4</v>
      </c>
      <c r="O23">
        <v>3.29E-5</v>
      </c>
      <c r="P23">
        <v>1.01271E-3</v>
      </c>
      <c r="Q23">
        <v>8.8730999999999999E-4</v>
      </c>
      <c r="R23">
        <v>3.5251E-4</v>
      </c>
      <c r="S23">
        <v>3.5176000000000001E-4</v>
      </c>
    </row>
    <row r="24" spans="1:19" x14ac:dyDescent="0.35">
      <c r="A24" t="s">
        <v>307</v>
      </c>
      <c r="B24">
        <v>3.468E-5</v>
      </c>
      <c r="C24">
        <v>1.7079999999999999E-5</v>
      </c>
      <c r="D24">
        <v>2.8249999999999999E-5</v>
      </c>
      <c r="E24">
        <v>2.7499999999999999E-6</v>
      </c>
      <c r="F24">
        <v>3.9600000000000002E-6</v>
      </c>
      <c r="G24">
        <v>1.9749999999999999E-5</v>
      </c>
      <c r="H24">
        <v>3.667E-5</v>
      </c>
      <c r="I24">
        <v>1.29E-5</v>
      </c>
      <c r="J24">
        <v>4.0600000000000001E-6</v>
      </c>
      <c r="K24">
        <v>3.3189999999999999E-5</v>
      </c>
      <c r="L24">
        <v>2.1569999999999998E-5</v>
      </c>
      <c r="M24">
        <v>7.8540000000000004E-5</v>
      </c>
      <c r="N24">
        <v>1.0689999999999999E-5</v>
      </c>
      <c r="O24">
        <v>2.8779999999999999E-5</v>
      </c>
      <c r="P24">
        <v>7.6990999999999995E-4</v>
      </c>
      <c r="Q24">
        <v>6.2180999999999998E-4</v>
      </c>
      <c r="R24">
        <v>2.374E-4</v>
      </c>
      <c r="S24">
        <v>2.3691000000000001E-4</v>
      </c>
    </row>
    <row r="25" spans="1:19" x14ac:dyDescent="0.35">
      <c r="A25" t="s">
        <v>308</v>
      </c>
      <c r="B25">
        <v>8.0900000000000005E-6</v>
      </c>
      <c r="C25">
        <v>1.382E-5</v>
      </c>
      <c r="D25">
        <v>8.5099999999999998E-6</v>
      </c>
      <c r="E25">
        <v>2.7E-6</v>
      </c>
      <c r="F25">
        <v>3.19E-6</v>
      </c>
      <c r="G25">
        <v>5.3000000000000001E-6</v>
      </c>
      <c r="H25">
        <v>4.2280000000000002E-5</v>
      </c>
      <c r="I25">
        <v>9.6099999999999995E-6</v>
      </c>
      <c r="J25">
        <v>1.2500000000000001E-6</v>
      </c>
      <c r="K25">
        <v>1.118E-5</v>
      </c>
      <c r="L25">
        <v>1.15E-5</v>
      </c>
      <c r="M25">
        <v>1.2300000000000001E-5</v>
      </c>
      <c r="N25">
        <v>1.2999999999999999E-5</v>
      </c>
      <c r="O25">
        <v>6.9099999999999999E-6</v>
      </c>
      <c r="P25">
        <v>1.7542999999999999E-4</v>
      </c>
      <c r="Q25">
        <v>2.3476000000000001E-4</v>
      </c>
      <c r="R25">
        <v>7.9190000000000006E-5</v>
      </c>
      <c r="S25">
        <v>7.8980000000000006E-5</v>
      </c>
    </row>
    <row r="26" spans="1:19" x14ac:dyDescent="0.35">
      <c r="A26" t="s">
        <v>309</v>
      </c>
      <c r="B26">
        <v>1.1960000000000001E-5</v>
      </c>
      <c r="C26">
        <v>5.2399999999999998E-6</v>
      </c>
      <c r="D26">
        <v>3.341E-5</v>
      </c>
      <c r="E26">
        <v>2.2299999999999998E-6</v>
      </c>
      <c r="F26">
        <v>1.77E-6</v>
      </c>
      <c r="G26">
        <v>1.239E-5</v>
      </c>
      <c r="H26">
        <v>8.7900000000000005E-6</v>
      </c>
      <c r="I26">
        <v>5.4450000000000002E-5</v>
      </c>
      <c r="J26">
        <v>3.6500000000000002E-6</v>
      </c>
      <c r="K26">
        <v>2.4680000000000001E-5</v>
      </c>
      <c r="L26">
        <v>1.772E-5</v>
      </c>
      <c r="M26">
        <v>3.578E-5</v>
      </c>
      <c r="N26">
        <v>3.392E-5</v>
      </c>
      <c r="O26">
        <v>6.02E-6</v>
      </c>
      <c r="P26">
        <v>6.9687999999999998E-4</v>
      </c>
      <c r="Q26">
        <v>5.8960999999999996E-4</v>
      </c>
      <c r="R26">
        <v>2.1390999999999999E-4</v>
      </c>
      <c r="S26">
        <v>2.1342E-4</v>
      </c>
    </row>
    <row r="27" spans="1:19" x14ac:dyDescent="0.35">
      <c r="A27" t="s">
        <v>310</v>
      </c>
      <c r="B27">
        <v>7.1999999999999997E-6</v>
      </c>
      <c r="C27">
        <v>1.861E-5</v>
      </c>
      <c r="D27">
        <v>1.33E-6</v>
      </c>
      <c r="E27">
        <v>8.0000000000000002E-8</v>
      </c>
      <c r="F27">
        <v>7.7000000000000004E-7</v>
      </c>
      <c r="G27">
        <v>5.5000000000000003E-7</v>
      </c>
      <c r="H27">
        <v>8.1599999999999998E-6</v>
      </c>
      <c r="I27">
        <v>5.7000000000000005E-7</v>
      </c>
      <c r="J27">
        <v>5.5000000000000003E-7</v>
      </c>
      <c r="K27">
        <v>1.1599999999999999E-6</v>
      </c>
      <c r="L27">
        <v>4.9999999999999998E-7</v>
      </c>
      <c r="M27">
        <v>1.46E-6</v>
      </c>
      <c r="N27">
        <v>1.1999999999999999E-7</v>
      </c>
      <c r="O27">
        <v>6.0999999999999998E-7</v>
      </c>
      <c r="P27">
        <v>7.4449999999999994E-5</v>
      </c>
      <c r="Q27">
        <v>1.1348E-4</v>
      </c>
      <c r="R27">
        <v>3.4860000000000002E-5</v>
      </c>
      <c r="S27">
        <v>3.4780000000000002E-5</v>
      </c>
    </row>
    <row r="28" spans="1:19" x14ac:dyDescent="0.35">
      <c r="A28" t="s">
        <v>311</v>
      </c>
      <c r="B28">
        <v>3.4799999999999999E-5</v>
      </c>
      <c r="C28">
        <v>1.0699999999999999E-6</v>
      </c>
      <c r="D28">
        <v>1.8159999999999999E-5</v>
      </c>
      <c r="E28">
        <v>5.8999999999999996E-7</v>
      </c>
      <c r="F28">
        <v>3.5999999999999999E-7</v>
      </c>
      <c r="G28">
        <v>2.4200000000000001E-6</v>
      </c>
      <c r="H28">
        <v>2.2000000000000001E-6</v>
      </c>
      <c r="I28">
        <v>1.969E-5</v>
      </c>
      <c r="J28">
        <v>1.0499999999999999E-6</v>
      </c>
      <c r="K28">
        <v>6.3799999999999999E-6</v>
      </c>
      <c r="L28">
        <v>1.736E-5</v>
      </c>
      <c r="M28">
        <v>6.1299999999999998E-6</v>
      </c>
      <c r="N28">
        <v>5.3900000000000001E-6</v>
      </c>
      <c r="O28">
        <v>7.9000000000000006E-6</v>
      </c>
      <c r="P28">
        <v>2.5112000000000002E-4</v>
      </c>
      <c r="Q28">
        <v>2.0541E-4</v>
      </c>
      <c r="R28">
        <v>8.0619999999999997E-5</v>
      </c>
      <c r="S28">
        <v>8.0450000000000004E-5</v>
      </c>
    </row>
    <row r="29" spans="1:19" x14ac:dyDescent="0.35">
      <c r="A29" t="s">
        <v>312</v>
      </c>
      <c r="B29">
        <v>6.0999999999999998E-7</v>
      </c>
      <c r="C29">
        <v>2.7529999999999999E-5</v>
      </c>
      <c r="D29">
        <v>2.3999999999999999E-6</v>
      </c>
      <c r="E29">
        <v>3.5999999999999999E-7</v>
      </c>
      <c r="F29">
        <v>2.9999999999999999E-7</v>
      </c>
      <c r="G29">
        <v>2.4600000000000002E-6</v>
      </c>
      <c r="H29">
        <v>1.2100000000000001E-6</v>
      </c>
      <c r="I29">
        <v>2.52E-6</v>
      </c>
      <c r="J29">
        <v>1.26E-6</v>
      </c>
      <c r="K29">
        <v>3.36E-6</v>
      </c>
      <c r="L29">
        <v>8.7000000000000003E-7</v>
      </c>
      <c r="M29">
        <v>4.4800000000000003E-6</v>
      </c>
      <c r="N29">
        <v>8.0999999999999997E-7</v>
      </c>
      <c r="O29">
        <v>1.7750000000000001E-5</v>
      </c>
      <c r="P29">
        <v>2.5530000000000003E-4</v>
      </c>
      <c r="Q29">
        <v>3.7657000000000001E-4</v>
      </c>
      <c r="R29">
        <v>1.0083E-4</v>
      </c>
      <c r="S29">
        <v>1.0061E-4</v>
      </c>
    </row>
    <row r="30" spans="1:19" x14ac:dyDescent="0.35">
      <c r="A30" t="s">
        <v>313</v>
      </c>
      <c r="B30">
        <v>5.0999999999999999E-7</v>
      </c>
      <c r="C30">
        <v>3.1E-7</v>
      </c>
      <c r="D30">
        <v>2.3599999999999999E-6</v>
      </c>
      <c r="E30">
        <v>1.3200000000000001E-6</v>
      </c>
      <c r="F30">
        <v>4.5999999999999999E-7</v>
      </c>
      <c r="G30">
        <v>2.6699999999999998E-6</v>
      </c>
      <c r="H30">
        <v>6.2700000000000001E-6</v>
      </c>
      <c r="I30">
        <v>1.7E-6</v>
      </c>
      <c r="J30">
        <v>9.9999999999999995E-7</v>
      </c>
      <c r="K30">
        <v>1.2279999999999999E-5</v>
      </c>
      <c r="L30">
        <v>5.4E-6</v>
      </c>
      <c r="M30">
        <v>2.8390000000000001E-5</v>
      </c>
      <c r="N30">
        <v>1.3400000000000001E-6</v>
      </c>
      <c r="O30">
        <v>2.4600000000000002E-6</v>
      </c>
      <c r="P30">
        <v>1.5184000000000001E-4</v>
      </c>
      <c r="Q30">
        <v>1.5265E-4</v>
      </c>
      <c r="R30">
        <v>5.0430000000000003E-5</v>
      </c>
      <c r="S30">
        <v>5.0300000000000003E-5</v>
      </c>
    </row>
    <row r="31" spans="1:19" x14ac:dyDescent="0.35">
      <c r="A31" t="s">
        <v>314</v>
      </c>
      <c r="B31">
        <v>1.5200000000000001E-6</v>
      </c>
      <c r="C31">
        <v>1.3200000000000001E-6</v>
      </c>
      <c r="D31">
        <v>2.1109999999999999E-5</v>
      </c>
      <c r="E31">
        <v>6.28E-6</v>
      </c>
      <c r="F31">
        <v>4.9999999999999998E-7</v>
      </c>
      <c r="G31">
        <v>1.9879999999999999E-5</v>
      </c>
      <c r="H31">
        <v>4.0080000000000003E-5</v>
      </c>
      <c r="I31">
        <v>9.0119999999999998E-5</v>
      </c>
      <c r="J31">
        <v>6.1399999999999997E-6</v>
      </c>
      <c r="K31">
        <v>1.6330000000000001E-5</v>
      </c>
      <c r="L31">
        <v>1.1770000000000001E-5</v>
      </c>
      <c r="M31">
        <v>5.2259999999999998E-5</v>
      </c>
      <c r="N31">
        <v>5.4199999999999998E-6</v>
      </c>
      <c r="O31">
        <v>2.0210000000000001E-5</v>
      </c>
      <c r="P31">
        <v>1.37243E-3</v>
      </c>
      <c r="Q31">
        <v>1.00552E-3</v>
      </c>
      <c r="R31">
        <v>3.6737E-4</v>
      </c>
      <c r="S31">
        <v>3.6662000000000001E-4</v>
      </c>
    </row>
    <row r="32" spans="1:19" x14ac:dyDescent="0.35">
      <c r="A32" t="s">
        <v>315</v>
      </c>
      <c r="B32">
        <v>4.0899999999999998E-6</v>
      </c>
      <c r="C32">
        <v>6.5160000000000006E-5</v>
      </c>
      <c r="D32">
        <v>2.6400000000000001E-6</v>
      </c>
      <c r="E32">
        <v>3.3999999999999997E-7</v>
      </c>
      <c r="F32">
        <v>1.4999999999999999E-7</v>
      </c>
      <c r="G32">
        <v>1.1400000000000001E-6</v>
      </c>
      <c r="H32">
        <v>7.4499999999999998E-6</v>
      </c>
      <c r="I32">
        <v>1.4899999999999999E-6</v>
      </c>
      <c r="J32">
        <v>9.2999999999999999E-7</v>
      </c>
      <c r="K32">
        <v>1.73E-6</v>
      </c>
      <c r="L32">
        <v>9.5999999999999991E-7</v>
      </c>
      <c r="M32">
        <v>2.0429999999999999E-5</v>
      </c>
      <c r="N32">
        <v>2.0200000000000001E-6</v>
      </c>
      <c r="O32">
        <v>7.5000000000000002E-7</v>
      </c>
      <c r="P32">
        <v>1.5862E-4</v>
      </c>
      <c r="Q32">
        <v>2.8539E-4</v>
      </c>
      <c r="R32">
        <v>7.9499999999999994E-5</v>
      </c>
      <c r="S32">
        <v>7.9339999999999996E-5</v>
      </c>
    </row>
    <row r="33" spans="1:19" x14ac:dyDescent="0.35">
      <c r="A33" t="s">
        <v>316</v>
      </c>
      <c r="B33">
        <v>6.7599999999999997E-6</v>
      </c>
      <c r="C33">
        <v>3.8299999999999998E-6</v>
      </c>
      <c r="D33">
        <v>5.927E-5</v>
      </c>
      <c r="E33">
        <v>2.9689999999999999E-5</v>
      </c>
      <c r="F33">
        <v>2.0200000000000001E-6</v>
      </c>
      <c r="G33">
        <v>2.533E-5</v>
      </c>
      <c r="H33">
        <v>1.679E-5</v>
      </c>
      <c r="I33">
        <v>8.8949999999999994E-5</v>
      </c>
      <c r="J33">
        <v>8.5299999999999996E-6</v>
      </c>
      <c r="K33">
        <v>4.087E-5</v>
      </c>
      <c r="L33">
        <v>4.6119999999999999E-5</v>
      </c>
      <c r="M33">
        <v>1.9249999999999999E-4</v>
      </c>
      <c r="N33">
        <v>1.969E-5</v>
      </c>
      <c r="O33">
        <v>2.673E-5</v>
      </c>
      <c r="P33">
        <v>4.9735300000000003E-3</v>
      </c>
      <c r="Q33">
        <v>3.0884599999999999E-3</v>
      </c>
      <c r="R33">
        <v>1.1447600000000001E-3</v>
      </c>
      <c r="S33">
        <v>1.1431499999999999E-3</v>
      </c>
    </row>
    <row r="34" spans="1:19" x14ac:dyDescent="0.35">
      <c r="A34" t="s">
        <v>317</v>
      </c>
      <c r="B34">
        <v>1.7540000000000001E-5</v>
      </c>
      <c r="C34">
        <v>1.7400000000000001E-6</v>
      </c>
      <c r="D34">
        <v>1.719E-4</v>
      </c>
      <c r="E34">
        <v>2.1330000000000001E-5</v>
      </c>
      <c r="F34">
        <v>6.37E-6</v>
      </c>
      <c r="G34">
        <v>1.4929999999999999E-5</v>
      </c>
      <c r="H34">
        <v>1.91E-5</v>
      </c>
      <c r="I34">
        <v>1.2425000000000001E-4</v>
      </c>
      <c r="J34">
        <v>9.4099999999999997E-6</v>
      </c>
      <c r="K34">
        <v>3.0029999999999999E-5</v>
      </c>
      <c r="L34">
        <v>4.0439999999999999E-5</v>
      </c>
      <c r="M34">
        <v>1.2127E-4</v>
      </c>
      <c r="N34">
        <v>2.5409999999999999E-5</v>
      </c>
      <c r="O34">
        <v>2.533E-5</v>
      </c>
      <c r="P34">
        <v>9.7188000000000005E-4</v>
      </c>
      <c r="Q34">
        <v>8.6412000000000001E-4</v>
      </c>
      <c r="R34">
        <v>3.3880999999999999E-4</v>
      </c>
      <c r="S34">
        <v>3.3804000000000001E-4</v>
      </c>
    </row>
    <row r="35" spans="1:19" x14ac:dyDescent="0.35">
      <c r="A35" t="s">
        <v>318</v>
      </c>
      <c r="B35">
        <v>2.2140000000000001E-5</v>
      </c>
      <c r="C35">
        <v>5.0059999999999998E-5</v>
      </c>
      <c r="D35">
        <v>5.8799999999999996E-6</v>
      </c>
      <c r="E35">
        <v>1.6999999999999999E-7</v>
      </c>
      <c r="F35">
        <v>5.8999999999999996E-7</v>
      </c>
      <c r="G35">
        <v>3.3999999999999997E-7</v>
      </c>
      <c r="H35">
        <v>2.0099999999999998E-6</v>
      </c>
      <c r="I35">
        <v>3.5999999999999999E-7</v>
      </c>
      <c r="J35">
        <v>7.4000000000000001E-7</v>
      </c>
      <c r="K35">
        <v>1.06E-6</v>
      </c>
      <c r="L35">
        <v>8.7900000000000005E-6</v>
      </c>
      <c r="M35">
        <v>3.7400000000000002E-6</v>
      </c>
      <c r="N35">
        <v>1.48E-6</v>
      </c>
      <c r="O35">
        <v>5.0999999999999999E-7</v>
      </c>
      <c r="P35">
        <v>8.9250000000000001E-5</v>
      </c>
      <c r="Q35">
        <v>9.8250000000000003E-5</v>
      </c>
      <c r="R35">
        <v>4.1230000000000003E-5</v>
      </c>
      <c r="S35">
        <v>4.1159999999999999E-5</v>
      </c>
    </row>
    <row r="36" spans="1:19" x14ac:dyDescent="0.35">
      <c r="A36" t="s">
        <v>319</v>
      </c>
      <c r="B36">
        <v>1.2439999999999999E-5</v>
      </c>
      <c r="C36">
        <v>1.6990000000000002E-5</v>
      </c>
      <c r="D36">
        <v>7.0320000000000004E-5</v>
      </c>
      <c r="E36">
        <v>4.8500000000000002E-6</v>
      </c>
      <c r="F36">
        <v>3.1300000000000001E-6</v>
      </c>
      <c r="G36">
        <v>2.2019999999999999E-5</v>
      </c>
      <c r="H36">
        <v>7.8150000000000002E-5</v>
      </c>
      <c r="I36">
        <v>9.0359999999999995E-5</v>
      </c>
      <c r="J36">
        <v>1.2979999999999999E-5</v>
      </c>
      <c r="K36">
        <v>1.2276E-4</v>
      </c>
      <c r="L36">
        <v>5.3980000000000002E-5</v>
      </c>
      <c r="M36">
        <v>8.0359999999999996E-5</v>
      </c>
      <c r="N36">
        <v>9.3330000000000003E-5</v>
      </c>
      <c r="O36">
        <v>1.7779999999999999E-5</v>
      </c>
      <c r="P36">
        <v>1.3950200000000001E-3</v>
      </c>
      <c r="Q36">
        <v>1.08763E-3</v>
      </c>
      <c r="R36">
        <v>4.327E-4</v>
      </c>
      <c r="S36">
        <v>4.3176E-4</v>
      </c>
    </row>
    <row r="37" spans="1:19" x14ac:dyDescent="0.35">
      <c r="A37" t="s">
        <v>320</v>
      </c>
      <c r="B37">
        <v>1.117E-5</v>
      </c>
      <c r="C37">
        <v>1.5154E-4</v>
      </c>
      <c r="D37">
        <v>1.082E-5</v>
      </c>
      <c r="E37">
        <v>9.2999999999999999E-7</v>
      </c>
      <c r="F37">
        <v>8.2999999999999999E-7</v>
      </c>
      <c r="G37">
        <v>4.5800000000000002E-6</v>
      </c>
      <c r="H37">
        <v>2.974E-5</v>
      </c>
      <c r="I37">
        <v>6.0399999999999998E-6</v>
      </c>
      <c r="J37">
        <v>3.5899999999999999E-6</v>
      </c>
      <c r="K37">
        <v>2.2730000000000001E-5</v>
      </c>
      <c r="L37">
        <v>2.9050000000000001E-5</v>
      </c>
      <c r="M37">
        <v>1.0869999999999999E-5</v>
      </c>
      <c r="N37">
        <v>6.3600000000000001E-6</v>
      </c>
      <c r="O37">
        <v>2.7599999999999998E-6</v>
      </c>
      <c r="P37">
        <v>3.3164000000000002E-4</v>
      </c>
      <c r="Q37">
        <v>4.0390000000000001E-4</v>
      </c>
      <c r="R37">
        <v>1.4442E-4</v>
      </c>
      <c r="S37">
        <v>1.4411E-4</v>
      </c>
    </row>
    <row r="38" spans="1:19" x14ac:dyDescent="0.35">
      <c r="A38" t="s">
        <v>321</v>
      </c>
      <c r="B38">
        <v>1.077E-5</v>
      </c>
      <c r="C38">
        <v>8.4E-7</v>
      </c>
      <c r="D38">
        <v>1.2109999999999999E-5</v>
      </c>
      <c r="E38">
        <v>1.26E-6</v>
      </c>
      <c r="F38">
        <v>7.8699999999999992E-6</v>
      </c>
      <c r="G38">
        <v>8.6500000000000002E-6</v>
      </c>
      <c r="H38">
        <v>1.8500000000000001E-6</v>
      </c>
      <c r="I38">
        <v>2.43E-6</v>
      </c>
      <c r="J38">
        <v>2.17E-6</v>
      </c>
      <c r="K38">
        <v>1.473E-5</v>
      </c>
      <c r="L38">
        <v>6.9199999999999998E-6</v>
      </c>
      <c r="M38">
        <v>4.2424999999999999E-4</v>
      </c>
      <c r="N38">
        <v>4.2799999999999997E-6</v>
      </c>
      <c r="O38">
        <v>5.5999999999999997E-6</v>
      </c>
      <c r="P38">
        <v>3.5872999999999998E-4</v>
      </c>
      <c r="Q38">
        <v>4.1871999999999998E-4</v>
      </c>
      <c r="R38">
        <v>1.5599E-4</v>
      </c>
      <c r="S38">
        <v>1.5568E-4</v>
      </c>
    </row>
    <row r="39" spans="1:19" x14ac:dyDescent="0.35">
      <c r="A39" t="s">
        <v>322</v>
      </c>
      <c r="B39">
        <v>9.7100000000000002E-6</v>
      </c>
      <c r="C39">
        <v>7.135E-5</v>
      </c>
      <c r="D39">
        <v>4.231E-5</v>
      </c>
      <c r="E39">
        <v>5.49E-6</v>
      </c>
      <c r="F39">
        <v>5.0699999999999997E-6</v>
      </c>
      <c r="G39">
        <v>3.7440000000000001E-5</v>
      </c>
      <c r="H39">
        <v>3.6489999999999998E-5</v>
      </c>
      <c r="I39">
        <v>7.7239999999999999E-5</v>
      </c>
      <c r="J39">
        <v>1.0869999999999999E-5</v>
      </c>
      <c r="K39">
        <v>8.6639999999999997E-5</v>
      </c>
      <c r="L39">
        <v>3.6510000000000001E-5</v>
      </c>
      <c r="M39">
        <v>8.0630000000000006E-5</v>
      </c>
      <c r="N39">
        <v>2.8059999999999999E-5</v>
      </c>
      <c r="O39">
        <v>2.635E-5</v>
      </c>
      <c r="P39">
        <v>1.6250100000000001E-3</v>
      </c>
      <c r="Q39">
        <v>1.27955E-3</v>
      </c>
      <c r="R39">
        <v>4.7837999999999998E-4</v>
      </c>
      <c r="S39">
        <v>4.7732999999999999E-4</v>
      </c>
    </row>
    <row r="40" spans="1:19" x14ac:dyDescent="0.35">
      <c r="A40" t="s">
        <v>323</v>
      </c>
      <c r="B40">
        <v>2.2000000000000001E-7</v>
      </c>
      <c r="C40">
        <v>9.9999999999999995E-8</v>
      </c>
      <c r="D40">
        <v>1.13E-6</v>
      </c>
      <c r="E40">
        <v>9.5999999999999991E-7</v>
      </c>
      <c r="F40">
        <v>1.8E-7</v>
      </c>
      <c r="G40">
        <v>1.9199999999999998E-6</v>
      </c>
      <c r="H40">
        <v>1.84E-6</v>
      </c>
      <c r="I40">
        <v>2.5799999999999999E-6</v>
      </c>
      <c r="J40">
        <v>2.6E-7</v>
      </c>
      <c r="K40">
        <v>5.4999999999999999E-6</v>
      </c>
      <c r="L40">
        <v>1.5E-6</v>
      </c>
      <c r="M40">
        <v>6.5100000000000004E-6</v>
      </c>
      <c r="N40">
        <v>2.5900000000000002E-6</v>
      </c>
      <c r="O40">
        <v>4.16E-6</v>
      </c>
      <c r="P40">
        <v>1.06E-4</v>
      </c>
      <c r="Q40">
        <v>1.3428E-4</v>
      </c>
      <c r="R40">
        <v>3.8099999999999998E-5</v>
      </c>
      <c r="S40">
        <v>3.8009999999999997E-5</v>
      </c>
    </row>
    <row r="41" spans="1:19" x14ac:dyDescent="0.35">
      <c r="A41" t="s">
        <v>324</v>
      </c>
      <c r="B41">
        <v>3.1599999999999998E-6</v>
      </c>
      <c r="C41">
        <v>8.9999999999999996E-7</v>
      </c>
      <c r="D41">
        <v>1.147E-5</v>
      </c>
      <c r="E41">
        <v>1.3529999999999999E-5</v>
      </c>
      <c r="F41">
        <v>3.0900000000000001E-6</v>
      </c>
      <c r="G41">
        <v>1.519E-5</v>
      </c>
      <c r="H41">
        <v>1.012E-5</v>
      </c>
      <c r="I41">
        <v>2.2710000000000001E-5</v>
      </c>
      <c r="J41">
        <v>3.9700000000000001E-6</v>
      </c>
      <c r="K41">
        <v>2.5000000000000001E-5</v>
      </c>
      <c r="L41">
        <v>2.232E-5</v>
      </c>
      <c r="M41">
        <v>3.8279999999999999E-5</v>
      </c>
      <c r="N41">
        <v>3.4230000000000003E-5</v>
      </c>
      <c r="O41">
        <v>6.4400000000000002E-6</v>
      </c>
      <c r="P41">
        <v>3.1431999999999999E-4</v>
      </c>
      <c r="Q41">
        <v>3.4388000000000002E-4</v>
      </c>
      <c r="R41">
        <v>1.2093E-4</v>
      </c>
      <c r="S41">
        <v>1.2056E-4</v>
      </c>
    </row>
    <row r="42" spans="1:19" x14ac:dyDescent="0.35">
      <c r="A42" t="s">
        <v>325</v>
      </c>
      <c r="B42">
        <v>2.158E-5</v>
      </c>
      <c r="C42">
        <v>9.5000000000000001E-7</v>
      </c>
      <c r="D42">
        <v>2.8200000000000001E-6</v>
      </c>
      <c r="E42">
        <v>2.7000000000000001E-7</v>
      </c>
      <c r="F42">
        <v>5.7000000000000005E-7</v>
      </c>
      <c r="G42">
        <v>9.7999999999999993E-7</v>
      </c>
      <c r="H42">
        <v>5.0999999999999999E-7</v>
      </c>
      <c r="I42">
        <v>1.26E-6</v>
      </c>
      <c r="J42">
        <v>1.26E-6</v>
      </c>
      <c r="K42">
        <v>2.7499999999999999E-6</v>
      </c>
      <c r="L42">
        <v>6.0900000000000001E-6</v>
      </c>
      <c r="M42">
        <v>4.25E-6</v>
      </c>
      <c r="N42">
        <v>1.44E-6</v>
      </c>
      <c r="O42">
        <v>6.4500000000000001E-6</v>
      </c>
      <c r="P42">
        <v>1.0018000000000001E-4</v>
      </c>
      <c r="Q42">
        <v>8.7910000000000004E-5</v>
      </c>
      <c r="R42">
        <v>3.3519999999999998E-5</v>
      </c>
      <c r="S42">
        <v>3.3439999999999998E-5</v>
      </c>
    </row>
    <row r="43" spans="1:19" x14ac:dyDescent="0.35">
      <c r="A43" t="s">
        <v>326</v>
      </c>
      <c r="B43">
        <v>4.4000000000000002E-6</v>
      </c>
      <c r="C43">
        <v>3.6200000000000001E-6</v>
      </c>
      <c r="D43">
        <v>4.0509999999999997E-5</v>
      </c>
      <c r="E43">
        <v>5.8200000000000002E-6</v>
      </c>
      <c r="F43">
        <v>2.7599999999999998E-6</v>
      </c>
      <c r="G43">
        <v>2.1970000000000001E-5</v>
      </c>
      <c r="H43">
        <v>1.2119999999999999E-5</v>
      </c>
      <c r="I43">
        <v>3.3559999999999997E-5</v>
      </c>
      <c r="J43">
        <v>5.3499999999999996E-6</v>
      </c>
      <c r="K43">
        <v>3.3300000000000003E-5</v>
      </c>
      <c r="L43">
        <v>2.1820000000000001E-5</v>
      </c>
      <c r="M43">
        <v>4.2259999999999999E-5</v>
      </c>
      <c r="N43">
        <v>1.061E-4</v>
      </c>
      <c r="O43">
        <v>1.517E-5</v>
      </c>
      <c r="P43">
        <v>6.4859E-4</v>
      </c>
      <c r="Q43">
        <v>5.5546000000000002E-4</v>
      </c>
      <c r="R43">
        <v>2.1249999999999999E-4</v>
      </c>
      <c r="S43">
        <v>2.12E-4</v>
      </c>
    </row>
    <row r="44" spans="1:19" x14ac:dyDescent="0.35">
      <c r="A44" t="s">
        <v>327</v>
      </c>
      <c r="B44">
        <v>2.056E-5</v>
      </c>
      <c r="C44">
        <v>9.5629000000000005E-4</v>
      </c>
      <c r="D44">
        <v>4.7139999999999999E-5</v>
      </c>
      <c r="E44">
        <v>6.9199999999999998E-6</v>
      </c>
      <c r="F44">
        <v>5.8599999999999998E-6</v>
      </c>
      <c r="G44">
        <v>1.874E-5</v>
      </c>
      <c r="H44">
        <v>2.4106E-4</v>
      </c>
      <c r="I44">
        <v>2.6642000000000001E-4</v>
      </c>
      <c r="J44">
        <v>1.853E-5</v>
      </c>
      <c r="K44">
        <v>1.0752E-4</v>
      </c>
      <c r="L44">
        <v>1.2604000000000001E-4</v>
      </c>
      <c r="M44">
        <v>3.1443999999999998E-4</v>
      </c>
      <c r="N44">
        <v>1.0355E-4</v>
      </c>
      <c r="O44">
        <v>2.2019999999999999E-5</v>
      </c>
      <c r="P44">
        <v>3.0475900000000002E-3</v>
      </c>
      <c r="Q44">
        <v>2.33819E-3</v>
      </c>
      <c r="R44">
        <v>1.0029699999999999E-3</v>
      </c>
      <c r="S44">
        <v>1.0008700000000001E-3</v>
      </c>
    </row>
    <row r="45" spans="1:19" x14ac:dyDescent="0.35">
      <c r="A45" t="s">
        <v>328</v>
      </c>
      <c r="B45">
        <v>1.73E-6</v>
      </c>
      <c r="C45">
        <v>2.334E-5</v>
      </c>
      <c r="D45">
        <v>6.5899999999999996E-6</v>
      </c>
      <c r="E45">
        <v>5.7000000000000005E-7</v>
      </c>
      <c r="F45">
        <v>3.3999999999999997E-7</v>
      </c>
      <c r="G45">
        <v>6.5100000000000004E-6</v>
      </c>
      <c r="H45">
        <v>6.5300000000000002E-6</v>
      </c>
      <c r="I45">
        <v>1.1759999999999999E-5</v>
      </c>
      <c r="J45">
        <v>3.54E-6</v>
      </c>
      <c r="K45">
        <v>1.9939999999999999E-5</v>
      </c>
      <c r="L45">
        <v>3.5499999999999999E-6</v>
      </c>
      <c r="M45">
        <v>2.105E-5</v>
      </c>
      <c r="N45">
        <v>1.187E-5</v>
      </c>
      <c r="O45">
        <v>1.5099999999999999E-5</v>
      </c>
      <c r="P45">
        <v>3.0040999999999998E-4</v>
      </c>
      <c r="Q45">
        <v>2.7561000000000003E-4</v>
      </c>
      <c r="R45">
        <v>9.8889999999999997E-5</v>
      </c>
      <c r="S45">
        <v>9.8659999999999994E-5</v>
      </c>
    </row>
    <row r="46" spans="1:19" x14ac:dyDescent="0.35">
      <c r="A46" t="s">
        <v>329</v>
      </c>
      <c r="B46">
        <v>1.02E-6</v>
      </c>
      <c r="C46">
        <v>8.5000000000000001E-7</v>
      </c>
      <c r="D46">
        <v>2.3E-6</v>
      </c>
      <c r="E46">
        <v>2.3999999999999998E-7</v>
      </c>
      <c r="F46">
        <v>5.5000000000000003E-7</v>
      </c>
      <c r="G46">
        <v>1.02E-6</v>
      </c>
      <c r="H46">
        <v>8.2999999999999999E-7</v>
      </c>
      <c r="I46">
        <v>8.4E-7</v>
      </c>
      <c r="J46">
        <v>5.7000000000000005E-7</v>
      </c>
      <c r="K46">
        <v>1.7600000000000001E-6</v>
      </c>
      <c r="L46">
        <v>1.8500000000000001E-6</v>
      </c>
      <c r="M46">
        <v>2.0319999999999999E-5</v>
      </c>
      <c r="N46">
        <v>8.9999999999999996E-7</v>
      </c>
      <c r="O46">
        <v>1.1999999999999999E-6</v>
      </c>
      <c r="P46">
        <v>4.685E-5</v>
      </c>
      <c r="Q46">
        <v>7.0649999999999996E-5</v>
      </c>
      <c r="R46">
        <v>2.0999999999999999E-5</v>
      </c>
      <c r="S46">
        <v>2.0939999999999999E-5</v>
      </c>
    </row>
    <row r="47" spans="1:19" x14ac:dyDescent="0.35">
      <c r="A47" t="s">
        <v>330</v>
      </c>
      <c r="B47">
        <v>5.22E-6</v>
      </c>
      <c r="C47">
        <v>1.134E-5</v>
      </c>
      <c r="D47">
        <v>1.1565000000000001E-4</v>
      </c>
      <c r="E47">
        <v>4.5399999999999997E-6</v>
      </c>
      <c r="F47">
        <v>4.5900000000000001E-6</v>
      </c>
      <c r="G47">
        <v>1.17E-5</v>
      </c>
      <c r="H47">
        <v>1.0509999999999999E-5</v>
      </c>
      <c r="I47">
        <v>3.8080000000000001E-5</v>
      </c>
      <c r="J47">
        <v>3.98E-6</v>
      </c>
      <c r="K47">
        <v>1.9769999999999999E-5</v>
      </c>
      <c r="L47">
        <v>1.3540000000000001E-5</v>
      </c>
      <c r="M47">
        <v>3.875E-5</v>
      </c>
      <c r="N47">
        <v>3.5920000000000002E-5</v>
      </c>
      <c r="O47">
        <v>6.2099999999999998E-6</v>
      </c>
      <c r="P47">
        <v>1.22422E-3</v>
      </c>
      <c r="Q47">
        <v>1.1806500000000001E-3</v>
      </c>
      <c r="R47">
        <v>3.8264000000000001E-4</v>
      </c>
      <c r="S47">
        <v>3.8193E-4</v>
      </c>
    </row>
    <row r="48" spans="1:19" x14ac:dyDescent="0.35">
      <c r="A48" t="s">
        <v>331</v>
      </c>
      <c r="B48">
        <v>1.8309999999999999E-5</v>
      </c>
      <c r="C48">
        <v>1.5099999999999999E-6</v>
      </c>
      <c r="D48">
        <v>1.8830000000000001E-5</v>
      </c>
      <c r="E48">
        <v>3.3000000000000002E-6</v>
      </c>
      <c r="F48">
        <v>5.31E-6</v>
      </c>
      <c r="G48">
        <v>8.7700000000000007E-6</v>
      </c>
      <c r="H48">
        <v>2.7250000000000002E-5</v>
      </c>
      <c r="I48">
        <v>1.1080000000000001E-5</v>
      </c>
      <c r="J48">
        <v>4.6800000000000001E-6</v>
      </c>
      <c r="K48">
        <v>1.8430000000000001E-5</v>
      </c>
      <c r="L48">
        <v>1.5140000000000001E-5</v>
      </c>
      <c r="M48">
        <v>6.3639999999999994E-5</v>
      </c>
      <c r="N48">
        <v>2.2238E-4</v>
      </c>
      <c r="O48">
        <v>6.8600000000000004E-6</v>
      </c>
      <c r="P48">
        <v>1.02899E-3</v>
      </c>
      <c r="Q48">
        <v>8.5134999999999996E-4</v>
      </c>
      <c r="R48">
        <v>3.1482E-4</v>
      </c>
      <c r="S48">
        <v>3.1425000000000002E-4</v>
      </c>
    </row>
    <row r="49" spans="1:19" x14ac:dyDescent="0.35">
      <c r="A49" t="s">
        <v>332</v>
      </c>
      <c r="B49">
        <v>7.5000000000000002E-7</v>
      </c>
      <c r="C49">
        <v>4.0009999999999998E-5</v>
      </c>
      <c r="D49">
        <v>1.95E-6</v>
      </c>
      <c r="E49">
        <v>1.1999999999999999E-7</v>
      </c>
      <c r="F49">
        <v>1.88E-6</v>
      </c>
      <c r="G49">
        <v>1.6199999999999999E-6</v>
      </c>
      <c r="H49">
        <v>6.5899999999999996E-6</v>
      </c>
      <c r="I49">
        <v>1.6209999999999999E-5</v>
      </c>
      <c r="J49">
        <v>1.44E-6</v>
      </c>
      <c r="K49">
        <v>9.8300000000000008E-6</v>
      </c>
      <c r="L49">
        <v>1.4100000000000001E-6</v>
      </c>
      <c r="M49">
        <v>2.1100000000000001E-6</v>
      </c>
      <c r="N49">
        <v>6.3199999999999996E-6</v>
      </c>
      <c r="O49">
        <v>1.17E-6</v>
      </c>
      <c r="P49">
        <v>1.1289E-4</v>
      </c>
      <c r="Q49">
        <v>1.8149E-4</v>
      </c>
      <c r="R49">
        <v>5.787E-5</v>
      </c>
      <c r="S49">
        <v>5.7739999999999999E-5</v>
      </c>
    </row>
    <row r="50" spans="1:19" x14ac:dyDescent="0.35">
      <c r="A50" t="s">
        <v>333</v>
      </c>
      <c r="B50">
        <v>1.7280000000000001E-5</v>
      </c>
      <c r="C50">
        <v>2.3700000000000002E-6</v>
      </c>
      <c r="D50">
        <v>4.3510000000000002E-5</v>
      </c>
      <c r="E50">
        <v>3.7299999999999999E-6</v>
      </c>
      <c r="F50">
        <v>5.6200000000000004E-6</v>
      </c>
      <c r="G50">
        <v>4.8050000000000002E-5</v>
      </c>
      <c r="H50">
        <v>1.181E-5</v>
      </c>
      <c r="I50">
        <v>3.4220000000000001E-5</v>
      </c>
      <c r="J50">
        <v>6.9199999999999998E-6</v>
      </c>
      <c r="K50">
        <v>6.3079999999999999E-5</v>
      </c>
      <c r="L50">
        <v>6.8910000000000003E-5</v>
      </c>
      <c r="M50">
        <v>6.525E-5</v>
      </c>
      <c r="N50">
        <v>2.4700000000000001E-5</v>
      </c>
      <c r="O50">
        <v>1.4970000000000001E-5</v>
      </c>
      <c r="P50">
        <v>5.7386000000000004E-4</v>
      </c>
      <c r="Q50">
        <v>5.5520999999999999E-4</v>
      </c>
      <c r="R50">
        <v>2.0896000000000001E-4</v>
      </c>
      <c r="S50">
        <v>2.0845999999999999E-4</v>
      </c>
    </row>
    <row r="51" spans="1:19" x14ac:dyDescent="0.35">
      <c r="A51" t="s">
        <v>334</v>
      </c>
      <c r="B51">
        <v>1.4699999999999999E-6</v>
      </c>
      <c r="C51">
        <v>7.9380000000000002E-5</v>
      </c>
      <c r="D51">
        <v>4.2E-7</v>
      </c>
      <c r="E51">
        <v>8.9999999999999999E-8</v>
      </c>
      <c r="F51">
        <v>5.9999999999999995E-8</v>
      </c>
      <c r="G51">
        <v>2.1E-7</v>
      </c>
      <c r="H51">
        <v>6.3899999999999998E-6</v>
      </c>
      <c r="I51">
        <v>3.0599999999999999E-6</v>
      </c>
      <c r="J51">
        <v>3.7E-7</v>
      </c>
      <c r="K51">
        <v>1.4300000000000001E-6</v>
      </c>
      <c r="L51">
        <v>3.8000000000000001E-7</v>
      </c>
      <c r="M51">
        <v>1.0300000000000001E-6</v>
      </c>
      <c r="N51">
        <v>2.1E-7</v>
      </c>
      <c r="O51">
        <v>7.0000000000000005E-8</v>
      </c>
      <c r="P51">
        <v>5.3350000000000003E-5</v>
      </c>
      <c r="Q51">
        <v>8.3319999999999995E-5</v>
      </c>
      <c r="R51">
        <v>3.294E-5</v>
      </c>
      <c r="S51">
        <v>3.2889999999999999E-5</v>
      </c>
    </row>
    <row r="52" spans="1:19" x14ac:dyDescent="0.35">
      <c r="A52" t="s">
        <v>165</v>
      </c>
      <c r="B52">
        <v>7.3043000000000001E-4</v>
      </c>
      <c r="C52">
        <v>4.5636E-4</v>
      </c>
      <c r="D52">
        <v>1.6132200000000001E-3</v>
      </c>
      <c r="E52">
        <v>5.5028E-4</v>
      </c>
      <c r="F52">
        <v>1.8199000000000001E-4</v>
      </c>
      <c r="G52">
        <v>5.7855000000000005E-4</v>
      </c>
      <c r="H52">
        <v>1.14576E-3</v>
      </c>
      <c r="I52">
        <v>1.2479100000000001E-3</v>
      </c>
      <c r="J52">
        <v>4.9799999999999996E-4</v>
      </c>
      <c r="K52">
        <v>2.0828700000000001E-3</v>
      </c>
      <c r="L52">
        <v>1.6984700000000001E-3</v>
      </c>
      <c r="M52">
        <v>1.9430700000000001E-3</v>
      </c>
      <c r="N52">
        <v>1.1952E-3</v>
      </c>
      <c r="O52">
        <v>5.8666999999999996E-4</v>
      </c>
      <c r="P52">
        <v>3.1638989999999999E-2</v>
      </c>
      <c r="Q52">
        <v>2.7432169999999999E-2</v>
      </c>
      <c r="R52">
        <v>9.4114799999999998E-3</v>
      </c>
      <c r="S52">
        <v>9.3974499999999999E-3</v>
      </c>
    </row>
    <row r="53" spans="1:19" x14ac:dyDescent="0.35">
      <c r="A53" t="s">
        <v>166</v>
      </c>
      <c r="B53">
        <v>3.9983999999999999E-4</v>
      </c>
      <c r="C53">
        <v>3.4759E-4</v>
      </c>
      <c r="D53">
        <v>3.3959000000000002E-4</v>
      </c>
      <c r="E53">
        <v>1.3007000000000001E-4</v>
      </c>
      <c r="F53">
        <v>1.8029999999999998E-5</v>
      </c>
      <c r="G53">
        <v>6.9350000000000005E-5</v>
      </c>
      <c r="H53">
        <v>1.5233E-4</v>
      </c>
      <c r="I53">
        <v>1.4605999999999999E-4</v>
      </c>
      <c r="J53">
        <v>6.0919999999999999E-5</v>
      </c>
      <c r="K53">
        <v>1.6430000000000001E-4</v>
      </c>
      <c r="L53">
        <v>1.2318E-4</v>
      </c>
      <c r="M53">
        <v>1.5276999999999999E-4</v>
      </c>
      <c r="N53">
        <v>2.1418000000000001E-4</v>
      </c>
      <c r="O53">
        <v>1.1127E-4</v>
      </c>
      <c r="P53">
        <v>4.7861800000000001E-3</v>
      </c>
      <c r="Q53">
        <v>4.2344000000000001E-3</v>
      </c>
      <c r="R53">
        <v>1.1159099999999999E-3</v>
      </c>
      <c r="S53">
        <v>1.10801E-3</v>
      </c>
    </row>
    <row r="54" spans="1:19" x14ac:dyDescent="0.35">
      <c r="A54" t="s">
        <v>88</v>
      </c>
      <c r="B54">
        <v>4.6149999999999997E-5</v>
      </c>
      <c r="C54">
        <v>1.3835E-4</v>
      </c>
      <c r="D54">
        <v>5.1440000000000002E-5</v>
      </c>
      <c r="E54">
        <v>8.7199999999999995E-6</v>
      </c>
      <c r="F54">
        <v>9.1500000000000005E-6</v>
      </c>
      <c r="G54">
        <v>3.5559999999999998E-5</v>
      </c>
      <c r="H54">
        <v>5.9729999999999999E-5</v>
      </c>
      <c r="I54">
        <v>3.587E-5</v>
      </c>
      <c r="J54">
        <v>1.396E-5</v>
      </c>
      <c r="K54">
        <v>8.14E-5</v>
      </c>
      <c r="L54">
        <v>4.2549999999999997E-5</v>
      </c>
      <c r="M54">
        <v>1.0046E-4</v>
      </c>
      <c r="N54">
        <v>3.5049999999999998E-5</v>
      </c>
      <c r="O54">
        <v>5.5059999999999998E-5</v>
      </c>
      <c r="P54">
        <v>3.9624600000000001E-3</v>
      </c>
      <c r="Q54">
        <v>3.3997300000000001E-3</v>
      </c>
      <c r="R54">
        <v>1.05524E-3</v>
      </c>
      <c r="S54">
        <v>1.0526800000000001E-3</v>
      </c>
    </row>
    <row r="55" spans="1:19" x14ac:dyDescent="0.35">
      <c r="A55" t="s">
        <v>149</v>
      </c>
      <c r="B55">
        <v>1.53334E-3</v>
      </c>
      <c r="C55">
        <v>1.12736E-3</v>
      </c>
      <c r="D55">
        <v>8.1877000000000002E-4</v>
      </c>
      <c r="E55">
        <v>7.0461000000000005E-4</v>
      </c>
      <c r="F55">
        <v>1.3376999999999999E-4</v>
      </c>
      <c r="G55">
        <v>1.3605E-4</v>
      </c>
      <c r="H55">
        <v>6.6788999999999998E-4</v>
      </c>
      <c r="I55">
        <v>5.2643000000000004E-4</v>
      </c>
      <c r="J55">
        <v>5.0347E-4</v>
      </c>
      <c r="K55">
        <v>1.3166899999999999E-3</v>
      </c>
      <c r="L55">
        <v>1.0272899999999999E-3</v>
      </c>
      <c r="M55">
        <v>1.7039500000000001E-3</v>
      </c>
      <c r="N55">
        <v>8.7252E-4</v>
      </c>
      <c r="O55">
        <v>8.7340000000000001E-5</v>
      </c>
      <c r="P55">
        <v>7.94541E-3</v>
      </c>
      <c r="Q55">
        <v>1.284217E-2</v>
      </c>
      <c r="R55">
        <v>3.3977E-3</v>
      </c>
      <c r="S55">
        <v>3.3848400000000001E-3</v>
      </c>
    </row>
    <row r="56" spans="1:19" x14ac:dyDescent="0.35">
      <c r="A56" t="s">
        <v>167</v>
      </c>
      <c r="B56">
        <v>6.3809000000000001E-4</v>
      </c>
      <c r="C56">
        <v>1.7548999999999999E-4</v>
      </c>
      <c r="D56">
        <v>1.4673E-4</v>
      </c>
      <c r="E56">
        <v>1.6242000000000001E-4</v>
      </c>
      <c r="F56">
        <v>1.4039999999999999E-5</v>
      </c>
      <c r="G56">
        <v>2.385E-5</v>
      </c>
      <c r="H56">
        <v>1.2433E-4</v>
      </c>
      <c r="I56">
        <v>9.4679999999999995E-5</v>
      </c>
      <c r="J56">
        <v>4.9150000000000002E-5</v>
      </c>
      <c r="K56">
        <v>1.4281999999999999E-4</v>
      </c>
      <c r="L56">
        <v>8.4709999999999994E-5</v>
      </c>
      <c r="M56">
        <v>1.1730000000000001E-4</v>
      </c>
      <c r="N56">
        <v>6.601E-5</v>
      </c>
      <c r="O56">
        <v>6.3070000000000004E-5</v>
      </c>
      <c r="P56">
        <v>2.1749500000000001E-3</v>
      </c>
      <c r="Q56">
        <v>3.0795499999999999E-3</v>
      </c>
      <c r="R56">
        <v>5.2497000000000004E-4</v>
      </c>
      <c r="S56">
        <v>5.1984999999999998E-4</v>
      </c>
    </row>
    <row r="57" spans="1:19" x14ac:dyDescent="0.35">
      <c r="A57" t="s">
        <v>168</v>
      </c>
      <c r="B57">
        <v>1.6336000000000001E-4</v>
      </c>
      <c r="C57">
        <v>1.5613000000000001E-4</v>
      </c>
      <c r="D57">
        <v>6.9700000000000003E-4</v>
      </c>
      <c r="E57">
        <v>1.8500999999999999E-4</v>
      </c>
      <c r="F57">
        <v>4.6619999999999997E-5</v>
      </c>
      <c r="G57">
        <v>5.5201999999999996E-4</v>
      </c>
      <c r="H57">
        <v>7.4688E-4</v>
      </c>
      <c r="I57">
        <v>4.5342000000000001E-4</v>
      </c>
      <c r="J57">
        <v>2.5543000000000001E-4</v>
      </c>
      <c r="K57">
        <v>1.15828E-3</v>
      </c>
      <c r="L57">
        <v>1.12649E-3</v>
      </c>
      <c r="M57">
        <v>2.16548E-3</v>
      </c>
      <c r="N57">
        <v>1.02815E-3</v>
      </c>
      <c r="O57">
        <v>1.4326000000000001E-4</v>
      </c>
      <c r="P57">
        <v>2.2044890000000001E-2</v>
      </c>
      <c r="Q57">
        <v>2.790571E-2</v>
      </c>
      <c r="R57">
        <v>8.8273799999999993E-3</v>
      </c>
      <c r="S57">
        <v>8.8123999999999997E-3</v>
      </c>
    </row>
    <row r="58" spans="1:19" x14ac:dyDescent="0.35">
      <c r="A58" t="s">
        <v>169</v>
      </c>
      <c r="B58">
        <v>2.0460000000000001E-5</v>
      </c>
      <c r="C58">
        <v>6.3600000000000001E-6</v>
      </c>
      <c r="D58">
        <v>4.5529999999999999E-5</v>
      </c>
      <c r="E58">
        <v>9.0270000000000001E-5</v>
      </c>
      <c r="F58">
        <v>4.0300000000000004E-6</v>
      </c>
      <c r="G58">
        <v>4.6610000000000003E-5</v>
      </c>
      <c r="H58">
        <v>1.2744000000000001E-4</v>
      </c>
      <c r="I58">
        <v>2.0233E-4</v>
      </c>
      <c r="J58">
        <v>1.239E-5</v>
      </c>
      <c r="K58">
        <v>2.0636E-4</v>
      </c>
      <c r="L58">
        <v>2.1425E-4</v>
      </c>
      <c r="M58">
        <v>7.6844000000000001E-4</v>
      </c>
      <c r="N58">
        <v>2.787E-4</v>
      </c>
      <c r="O58">
        <v>2.3600000000000001E-5</v>
      </c>
      <c r="P58">
        <v>1.8506200000000001E-3</v>
      </c>
      <c r="Q58">
        <v>1.62747E-3</v>
      </c>
      <c r="R58">
        <v>6.1079000000000005E-4</v>
      </c>
      <c r="S58">
        <v>6.0413000000000003E-4</v>
      </c>
    </row>
    <row r="59" spans="1:19" x14ac:dyDescent="0.35">
      <c r="A59" t="s">
        <v>89</v>
      </c>
      <c r="B59">
        <v>2.0829999999999999E-5</v>
      </c>
      <c r="C59">
        <v>5.8289999999999999E-5</v>
      </c>
      <c r="D59">
        <v>5.1050000000000001E-5</v>
      </c>
      <c r="E59">
        <v>1.3560000000000001E-5</v>
      </c>
      <c r="F59">
        <v>9.9999999999999995E-7</v>
      </c>
      <c r="G59">
        <v>5.6099999999999997E-6</v>
      </c>
      <c r="H59">
        <v>1.8689999999999999E-5</v>
      </c>
      <c r="I59">
        <v>3.6040000000000001E-5</v>
      </c>
      <c r="J59">
        <v>1.2469999999999999E-5</v>
      </c>
      <c r="K59">
        <v>2.5049999999999999E-5</v>
      </c>
      <c r="L59">
        <v>2.686E-5</v>
      </c>
      <c r="M59">
        <v>7.0850000000000001E-5</v>
      </c>
      <c r="N59">
        <v>4.1560000000000002E-5</v>
      </c>
      <c r="O59">
        <v>1.6869999999999999E-5</v>
      </c>
      <c r="P59">
        <v>1.5746E-3</v>
      </c>
      <c r="Q59">
        <v>7.7154999999999997E-4</v>
      </c>
      <c r="R59">
        <v>2.6007E-4</v>
      </c>
      <c r="S59">
        <v>2.5761000000000002E-4</v>
      </c>
    </row>
    <row r="60" spans="1:19" x14ac:dyDescent="0.35">
      <c r="A60" t="s">
        <v>170</v>
      </c>
      <c r="B60">
        <v>1.6155500000000001E-3</v>
      </c>
      <c r="C60">
        <v>6.6202099999999996E-3</v>
      </c>
      <c r="D60">
        <v>7.9551999999999997E-4</v>
      </c>
      <c r="E60">
        <v>5.5679999999999998E-4</v>
      </c>
      <c r="F60">
        <v>8.4679999999999996E-5</v>
      </c>
      <c r="G60">
        <v>1.9651E-4</v>
      </c>
      <c r="H60">
        <v>6.2529999999999997E-4</v>
      </c>
      <c r="I60">
        <v>4.4946999999999999E-4</v>
      </c>
      <c r="J60">
        <v>3.7853000000000002E-4</v>
      </c>
      <c r="K60">
        <v>7.9692999999999995E-4</v>
      </c>
      <c r="L60">
        <v>4.7943999999999998E-4</v>
      </c>
      <c r="M60">
        <v>1.06343E-3</v>
      </c>
      <c r="N60">
        <v>2.7742000000000001E-4</v>
      </c>
      <c r="O60">
        <v>1.5987999999999999E-4</v>
      </c>
      <c r="P60">
        <v>1.315878E-2</v>
      </c>
      <c r="Q60">
        <v>1.74629E-2</v>
      </c>
      <c r="R60">
        <v>4.6637299999999996E-3</v>
      </c>
      <c r="S60">
        <v>4.6398200000000002E-3</v>
      </c>
    </row>
    <row r="61" spans="1:19" x14ac:dyDescent="0.35">
      <c r="A61" t="s">
        <v>90</v>
      </c>
      <c r="B61">
        <v>5.7677E-4</v>
      </c>
      <c r="C61">
        <v>2.2344499999999998E-3</v>
      </c>
      <c r="D61">
        <v>1.2914599999999999E-3</v>
      </c>
      <c r="E61">
        <v>2.4184E-4</v>
      </c>
      <c r="F61">
        <v>1.1449E-4</v>
      </c>
      <c r="G61">
        <v>5.7854E-4</v>
      </c>
      <c r="H61">
        <v>1.2551000000000001E-3</v>
      </c>
      <c r="I61">
        <v>1.9919E-3</v>
      </c>
      <c r="J61">
        <v>1.9965E-4</v>
      </c>
      <c r="K61">
        <v>1.4101700000000001E-3</v>
      </c>
      <c r="L61">
        <v>1.13463E-3</v>
      </c>
      <c r="M61">
        <v>3.8507300000000001E-3</v>
      </c>
      <c r="N61">
        <v>1.7601699999999999E-3</v>
      </c>
      <c r="O61">
        <v>6.2626000000000001E-4</v>
      </c>
      <c r="P61">
        <v>4.0052730000000002E-2</v>
      </c>
      <c r="Q61">
        <v>3.4216709999999997E-2</v>
      </c>
      <c r="R61">
        <v>1.2478889999999999E-2</v>
      </c>
      <c r="S61">
        <v>1.2453530000000001E-2</v>
      </c>
    </row>
  </sheetData>
  <pageMargins left="0.7" right="0.7" top="0.75" bottom="0.75" header="0.3" footer="0.3"/>
  <pageSetup orientation="portrait" horizontalDpi="1200" verticalDpi="1200" r:id="rId1"/>
  <headerFooter>
    <oddHeader>&amp;L&amp;"Aptos"&amp;11&amp;K000000 NONCONFIDENTIAL // FRSONLY&amp;1#_x000D_</oddHeader>
  </headerFooter>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B94AC6F-7A83-49F7-A330-7E4ACB387C4A}">
  <sheetPr>
    <tabColor rgb="FFF47721"/>
  </sheetPr>
  <dimension ref="A1:O165"/>
  <sheetViews>
    <sheetView topLeftCell="A2" workbookViewId="0">
      <selection activeCell="O64" sqref="O64"/>
    </sheetView>
  </sheetViews>
  <sheetFormatPr defaultRowHeight="14.5" x14ac:dyDescent="0.35"/>
  <cols>
    <col min="1" max="1" width="0.54296875" customWidth="1"/>
    <col min="2" max="2" width="28.1796875" customWidth="1"/>
    <col min="3" max="11" width="11.81640625" customWidth="1"/>
    <col min="12" max="12" width="0.7265625" customWidth="1"/>
  </cols>
  <sheetData>
    <row r="1" spans="1:13" ht="9.4" customHeight="1" x14ac:dyDescent="0.35">
      <c r="A1" s="24"/>
      <c r="B1" s="24"/>
      <c r="C1" s="24"/>
      <c r="D1" s="24"/>
      <c r="E1" s="24"/>
      <c r="F1" s="24"/>
      <c r="G1" s="24"/>
      <c r="H1" s="24"/>
      <c r="I1" s="24"/>
      <c r="J1" s="24"/>
      <c r="K1" s="24"/>
      <c r="L1" s="24"/>
      <c r="M1" s="24"/>
    </row>
    <row r="2" spans="1:13" ht="22" customHeight="1" x14ac:dyDescent="0.4">
      <c r="A2" s="24"/>
      <c r="B2" s="32" t="s">
        <v>338</v>
      </c>
      <c r="C2" s="24"/>
      <c r="D2" s="24"/>
      <c r="E2" s="24"/>
      <c r="F2" s="24"/>
      <c r="G2" s="24"/>
      <c r="H2" s="24"/>
      <c r="I2" s="31"/>
      <c r="J2" s="24"/>
      <c r="K2" s="24"/>
      <c r="L2" s="24"/>
      <c r="M2" s="24"/>
    </row>
    <row r="3" spans="1:13" ht="22.15" customHeight="1" x14ac:dyDescent="0.35">
      <c r="A3" s="24"/>
      <c r="B3" s="33" t="s">
        <v>339</v>
      </c>
      <c r="C3" s="24"/>
      <c r="D3" s="24"/>
      <c r="E3" s="24"/>
      <c r="F3" s="24"/>
      <c r="G3" s="24"/>
      <c r="H3" s="24"/>
      <c r="I3" s="24"/>
      <c r="J3" s="24"/>
      <c r="K3" s="24"/>
      <c r="L3" s="24"/>
      <c r="M3" s="24"/>
    </row>
    <row r="4" spans="1:13" ht="24" customHeight="1" x14ac:dyDescent="0.35">
      <c r="A4" s="24"/>
      <c r="B4" s="27" t="s">
        <v>340</v>
      </c>
      <c r="C4" s="24"/>
      <c r="D4" s="24"/>
      <c r="E4" s="24"/>
      <c r="F4" s="24"/>
      <c r="G4" s="24"/>
      <c r="H4" s="24"/>
      <c r="I4" s="24"/>
      <c r="J4" s="24"/>
      <c r="K4" s="24"/>
      <c r="L4" s="24"/>
      <c r="M4" s="24"/>
    </row>
    <row r="5" spans="1:13" ht="24" customHeight="1" x14ac:dyDescent="0.35">
      <c r="A5" s="24"/>
      <c r="B5" s="27"/>
      <c r="C5" s="28" t="str">
        <f>A47</f>
        <v>Mexico</v>
      </c>
      <c r="D5" s="28" t="str">
        <f>A41</f>
        <v>Canada</v>
      </c>
      <c r="E5" s="28" t="str">
        <f>A40</f>
        <v>Brazil</v>
      </c>
      <c r="F5" s="28" t="str">
        <f>A43</f>
        <v>EU</v>
      </c>
      <c r="G5" s="28" t="str">
        <f>A46</f>
        <v>S. Korea</v>
      </c>
      <c r="H5" s="28" t="str">
        <f>A45</f>
        <v>Japan</v>
      </c>
      <c r="I5" s="28" t="str">
        <f>A44</f>
        <v>India</v>
      </c>
      <c r="J5" s="28" t="str">
        <f>A42</f>
        <v>China</v>
      </c>
      <c r="K5" s="28" t="str">
        <f>A48</f>
        <v>ROW</v>
      </c>
      <c r="L5" s="24"/>
      <c r="M5" s="24"/>
    </row>
    <row r="6" spans="1:13" ht="20.149999999999999" customHeight="1" x14ac:dyDescent="0.35">
      <c r="A6" s="24"/>
      <c r="B6" s="25" t="str">
        <f>D40</f>
        <v>Agriculture</v>
      </c>
      <c r="C6" s="26">
        <f>K47</f>
        <v>2.1346478000000002</v>
      </c>
      <c r="D6" s="26">
        <f>K41</f>
        <v>1.6608603</v>
      </c>
      <c r="E6" s="26">
        <f>K40</f>
        <v>14.295776</v>
      </c>
      <c r="F6" s="26">
        <f>K43</f>
        <v>13.649998</v>
      </c>
      <c r="G6" s="26">
        <f>K46</f>
        <v>14.861033000000001</v>
      </c>
      <c r="H6" s="26">
        <f>K45</f>
        <v>14.486307999999999</v>
      </c>
      <c r="I6" s="26">
        <f>K44</f>
        <v>49.384025999999999</v>
      </c>
      <c r="J6" s="26">
        <f>K42</f>
        <v>19.619185999999999</v>
      </c>
      <c r="K6" s="26">
        <f>K48</f>
        <v>8.2981443000000006</v>
      </c>
      <c r="L6" s="24"/>
      <c r="M6" s="24"/>
    </row>
    <row r="7" spans="1:13" ht="20.149999999999999" customHeight="1" x14ac:dyDescent="0.35">
      <c r="A7" s="24"/>
      <c r="B7" s="25" t="str">
        <f>D49</f>
        <v>Mining</v>
      </c>
      <c r="C7" s="26">
        <f>K56</f>
        <v>4.5862819999999999E-2</v>
      </c>
      <c r="D7" s="26">
        <f>K50</f>
        <v>0.89581089999999997</v>
      </c>
      <c r="E7" s="26">
        <f>K49</f>
        <v>1.3199809</v>
      </c>
      <c r="F7" s="26">
        <f>K52</f>
        <v>11.431673</v>
      </c>
      <c r="G7" s="26">
        <f>K55</f>
        <v>4.0639548000000003</v>
      </c>
      <c r="H7" s="26">
        <f>K54</f>
        <v>2.4932196000000002</v>
      </c>
      <c r="I7" s="26">
        <f>K53</f>
        <v>29.905601999999998</v>
      </c>
      <c r="J7" s="26">
        <f>K51</f>
        <v>13.039388000000001</v>
      </c>
      <c r="K7" s="26">
        <f>K57</f>
        <v>0.23482469</v>
      </c>
      <c r="L7" s="24"/>
      <c r="M7" s="24"/>
    </row>
    <row r="8" spans="1:13" ht="20.149999999999999" customHeight="1" x14ac:dyDescent="0.35">
      <c r="A8" s="24"/>
      <c r="B8" s="25" t="str">
        <f>D58</f>
        <v>Food and tobacco</v>
      </c>
      <c r="C8" s="26">
        <f>K65</f>
        <v>0.98067588000000006</v>
      </c>
      <c r="D8" s="26">
        <f>K59</f>
        <v>2.3084055999999999</v>
      </c>
      <c r="E8" s="26">
        <f>K58</f>
        <v>16.738831999999999</v>
      </c>
      <c r="F8" s="26">
        <f>K61</f>
        <v>10.977276</v>
      </c>
      <c r="G8" s="26">
        <f>K64</f>
        <v>13.546393</v>
      </c>
      <c r="H8" s="26">
        <f>K63</f>
        <v>9.7874975000000006</v>
      </c>
      <c r="I8" s="26">
        <f>K62</f>
        <v>44.071570999999999</v>
      </c>
      <c r="J8" s="26">
        <f>K60</f>
        <v>19.197723</v>
      </c>
      <c r="K8" s="26">
        <f>K66</f>
        <v>10.426197999999999</v>
      </c>
      <c r="L8" s="24"/>
      <c r="M8" s="24"/>
    </row>
    <row r="9" spans="1:13" ht="20.149999999999999" customHeight="1" x14ac:dyDescent="0.35">
      <c r="A9" s="24"/>
      <c r="B9" s="25" t="str">
        <f>D67</f>
        <v>Textiles and apparel</v>
      </c>
      <c r="C9" s="26">
        <f>K74</f>
        <v>3.0272605000000001</v>
      </c>
      <c r="D9" s="26">
        <f>K68</f>
        <v>6.3840165000000004</v>
      </c>
      <c r="E9" s="26">
        <f>K67</f>
        <v>48.458195000000003</v>
      </c>
      <c r="F9" s="26">
        <f>K70</f>
        <v>7.4371529000000001</v>
      </c>
      <c r="G9" s="26">
        <f>K73</f>
        <v>14.903743</v>
      </c>
      <c r="H9" s="26">
        <f>K72</f>
        <v>10.349052</v>
      </c>
      <c r="I9" s="26">
        <f>K71</f>
        <v>50.000003999999997</v>
      </c>
      <c r="J9" s="26">
        <f>K69</f>
        <v>20.011991999999999</v>
      </c>
      <c r="K9" s="26">
        <f>K75</f>
        <v>17.982727000000001</v>
      </c>
      <c r="L9" s="24"/>
      <c r="M9" s="24"/>
    </row>
    <row r="10" spans="1:13" ht="20.149999999999999" customHeight="1" x14ac:dyDescent="0.35">
      <c r="A10" s="24"/>
      <c r="B10" s="25" t="str">
        <f>D76</f>
        <v>Wood</v>
      </c>
      <c r="C10" s="26">
        <f>K83</f>
        <v>6.6207894999999999</v>
      </c>
      <c r="D10" s="26">
        <f>K77</f>
        <v>5.3209605</v>
      </c>
      <c r="E10" s="26">
        <f>K76</f>
        <v>16.777134</v>
      </c>
      <c r="F10" s="26">
        <f>K79</f>
        <v>7.3604364000000002</v>
      </c>
      <c r="G10" s="26">
        <f>K82</f>
        <v>22.324967999999998</v>
      </c>
      <c r="H10" s="26">
        <f>K81</f>
        <v>10.823980000000001</v>
      </c>
      <c r="I10" s="26">
        <f>K80</f>
        <v>46.880629999999996</v>
      </c>
      <c r="J10" s="26">
        <f>K78</f>
        <v>19.042137</v>
      </c>
      <c r="K10" s="26">
        <f>K84</f>
        <v>6.9784898999999996</v>
      </c>
      <c r="L10" s="24"/>
      <c r="M10" s="24"/>
    </row>
    <row r="11" spans="1:13" ht="20.149999999999999" customHeight="1" x14ac:dyDescent="0.35">
      <c r="A11" s="24"/>
      <c r="B11" s="25" t="str">
        <f>D85</f>
        <v>Paper &amp; printing</v>
      </c>
      <c r="C11" s="26">
        <f>K92</f>
        <v>2.3316089999999998</v>
      </c>
      <c r="D11" s="26">
        <f>K86</f>
        <v>1.2204626000000001</v>
      </c>
      <c r="E11" s="26">
        <f>K85</f>
        <v>7.7101597999999996</v>
      </c>
      <c r="F11" s="26">
        <f>K88</f>
        <v>13.479381</v>
      </c>
      <c r="G11" s="26">
        <f>K91</f>
        <v>15.015304</v>
      </c>
      <c r="H11" s="26">
        <f>K90</f>
        <v>14.383907000000001</v>
      </c>
      <c r="I11" s="26">
        <f>K89</f>
        <v>49.903294000000002</v>
      </c>
      <c r="J11" s="26">
        <f>K87</f>
        <v>20.746835999999998</v>
      </c>
      <c r="K11" s="26">
        <f>K93</f>
        <v>16.763608999999999</v>
      </c>
      <c r="L11" s="24"/>
      <c r="M11" s="24"/>
    </row>
    <row r="12" spans="1:13" ht="20.149999999999999" customHeight="1" x14ac:dyDescent="0.35">
      <c r="A12" s="24"/>
      <c r="B12" s="25" t="str">
        <f>D94</f>
        <v>Refined products</v>
      </c>
      <c r="C12" s="26">
        <f>K101</f>
        <v>2.0235968</v>
      </c>
      <c r="D12" s="26">
        <f>K95</f>
        <v>1.7608922</v>
      </c>
      <c r="E12" s="26">
        <f>K94</f>
        <v>7.2558683999999998</v>
      </c>
      <c r="F12" s="26">
        <f>K97</f>
        <v>4.4815950000000004</v>
      </c>
      <c r="G12" s="26">
        <f>K100</f>
        <v>6.3287500999999997</v>
      </c>
      <c r="H12" s="26">
        <f>K99</f>
        <v>9.6639204000000003</v>
      </c>
      <c r="I12" s="26">
        <f>K98</f>
        <v>18.404147999999999</v>
      </c>
      <c r="J12" s="26">
        <f>K96</f>
        <v>20.034962</v>
      </c>
      <c r="K12" s="26">
        <f>K102</f>
        <v>8.4315815000000001</v>
      </c>
      <c r="L12" s="24"/>
      <c r="M12" s="24"/>
    </row>
    <row r="13" spans="1:13" ht="20.149999999999999" customHeight="1" x14ac:dyDescent="0.35">
      <c r="A13" s="24"/>
      <c r="B13" s="25" t="str">
        <f>D103</f>
        <v>Chemicals &amp; pharma</v>
      </c>
      <c r="C13" s="26">
        <f>K110</f>
        <v>1.8170953000000001</v>
      </c>
      <c r="D13" s="26">
        <f>K104</f>
        <v>1.8978991999999999</v>
      </c>
      <c r="E13" s="26">
        <f>K103</f>
        <v>33.165256999999997</v>
      </c>
      <c r="F13" s="26">
        <f>K106</f>
        <v>1.9237896000000001</v>
      </c>
      <c r="G13" s="26">
        <f>K109</f>
        <v>9.7980452000000007</v>
      </c>
      <c r="H13" s="26">
        <f>K108</f>
        <v>5.6180949</v>
      </c>
      <c r="I13" s="26">
        <f>K107</f>
        <v>9.7501888000000001</v>
      </c>
      <c r="J13" s="26">
        <f>K105</f>
        <v>13.851379</v>
      </c>
      <c r="K13" s="26">
        <f>K111</f>
        <v>3.9788424999999998</v>
      </c>
      <c r="L13" s="24"/>
      <c r="M13" s="24"/>
    </row>
    <row r="14" spans="1:13" ht="20.149999999999999" customHeight="1" x14ac:dyDescent="0.35">
      <c r="A14" s="24"/>
      <c r="B14" s="25" t="str">
        <f>D112</f>
        <v>Nonmetal minerals</v>
      </c>
      <c r="C14" s="26">
        <f>K119</f>
        <v>1.8757779999999999</v>
      </c>
      <c r="D14" s="26">
        <f>K113</f>
        <v>2.0193317</v>
      </c>
      <c r="E14" s="26">
        <f>K112</f>
        <v>32.824375000000003</v>
      </c>
      <c r="F14" s="26">
        <f>K115</f>
        <v>10.569197000000001</v>
      </c>
      <c r="G14" s="26">
        <f>K118</f>
        <v>14.544191</v>
      </c>
      <c r="H14" s="26">
        <f>K117</f>
        <v>12.043905000000001</v>
      </c>
      <c r="I14" s="26">
        <f>K116</f>
        <v>49.907027999999997</v>
      </c>
      <c r="J14" s="26">
        <f>K114</f>
        <v>20.537033000000001</v>
      </c>
      <c r="K14" s="26">
        <f>K120</f>
        <v>16.895788</v>
      </c>
      <c r="L14" s="24"/>
      <c r="M14" s="24"/>
    </row>
    <row r="15" spans="1:13" ht="20.149999999999999" customHeight="1" x14ac:dyDescent="0.35">
      <c r="A15" s="24"/>
      <c r="B15" s="25" t="str">
        <f>D121</f>
        <v>Metals</v>
      </c>
      <c r="C15" s="26">
        <f>K128</f>
        <v>18.777266999999998</v>
      </c>
      <c r="D15" s="26">
        <f>K122</f>
        <v>27.191739999999999</v>
      </c>
      <c r="E15" s="26">
        <f>K121</f>
        <v>32.704639</v>
      </c>
      <c r="F15" s="26">
        <f>K124</f>
        <v>21.763242999999999</v>
      </c>
      <c r="G15" s="26">
        <f>K127</f>
        <v>27.118444</v>
      </c>
      <c r="H15" s="26">
        <f>K126</f>
        <v>19.583006000000001</v>
      </c>
      <c r="I15" s="26">
        <f>K125</f>
        <v>47.299430999999998</v>
      </c>
      <c r="J15" s="26">
        <f>K123</f>
        <v>30.783182</v>
      </c>
      <c r="K15" s="26">
        <f>K129</f>
        <v>14.795951000000001</v>
      </c>
      <c r="L15" s="24"/>
      <c r="M15" s="24"/>
    </row>
    <row r="16" spans="1:13" ht="20.149999999999999" customHeight="1" x14ac:dyDescent="0.35">
      <c r="A16" s="24"/>
      <c r="B16" s="25" t="str">
        <f>D130</f>
        <v>Machinery</v>
      </c>
      <c r="C16" s="26">
        <f>K137</f>
        <v>9.6472701999999995</v>
      </c>
      <c r="D16" s="26">
        <f>K131</f>
        <v>6.7145247000000001</v>
      </c>
      <c r="E16" s="26">
        <f>K130</f>
        <v>41.549053000000001</v>
      </c>
      <c r="F16" s="26">
        <f>K133</f>
        <v>9.3367634000000006</v>
      </c>
      <c r="G16" s="26">
        <f>K136</f>
        <v>9.4205378999999994</v>
      </c>
      <c r="H16" s="26">
        <f>K135</f>
        <v>10.10426</v>
      </c>
      <c r="I16" s="26">
        <f>K134</f>
        <v>45.282932000000002</v>
      </c>
      <c r="J16" s="26">
        <f>K132</f>
        <v>22.582329000000001</v>
      </c>
      <c r="K16" s="26">
        <f>K138</f>
        <v>9.7414798999999999</v>
      </c>
      <c r="L16" s="24"/>
      <c r="M16" s="24"/>
    </row>
    <row r="17" spans="1:15" ht="20.149999999999999" customHeight="1" x14ac:dyDescent="0.35">
      <c r="A17" s="24"/>
      <c r="B17" s="25" t="str">
        <f>D139</f>
        <v>Computers &amp; electronics</v>
      </c>
      <c r="C17" s="26">
        <f>K146</f>
        <v>4.2163814999999998</v>
      </c>
      <c r="D17" s="26">
        <f>K140</f>
        <v>7.6010217999999998</v>
      </c>
      <c r="E17" s="26">
        <f>K139</f>
        <v>32.592444999999998</v>
      </c>
      <c r="F17" s="26">
        <f>K142</f>
        <v>8.2402791999999998</v>
      </c>
      <c r="G17" s="26">
        <f>K145</f>
        <v>5.9549627000000003</v>
      </c>
      <c r="H17" s="26">
        <f>K144</f>
        <v>7.2438811999999997</v>
      </c>
      <c r="I17" s="26">
        <f>K143</f>
        <v>19.299723</v>
      </c>
      <c r="J17" s="26">
        <f>K141</f>
        <v>21.800241</v>
      </c>
      <c r="K17" s="26">
        <f>K147</f>
        <v>12.386226000000001</v>
      </c>
      <c r="L17" s="24"/>
      <c r="M17" s="24"/>
    </row>
    <row r="18" spans="1:15" ht="20.149999999999999" customHeight="1" x14ac:dyDescent="0.35">
      <c r="A18" s="24"/>
      <c r="B18" s="25" t="str">
        <f>D148</f>
        <v>Transportation equipment</v>
      </c>
      <c r="C18" s="26">
        <f>K155</f>
        <v>7.0193734000000001</v>
      </c>
      <c r="D18" s="26">
        <f>K149</f>
        <v>3.1574886000000002</v>
      </c>
      <c r="E18" s="26">
        <f>K148</f>
        <v>15.752789</v>
      </c>
      <c r="F18" s="26">
        <f>K151</f>
        <v>9.1241301999999997</v>
      </c>
      <c r="G18" s="26">
        <f>K154</f>
        <v>14.747540000000001</v>
      </c>
      <c r="H18" s="26">
        <f>K153</f>
        <v>11.694626</v>
      </c>
      <c r="I18" s="26">
        <f>K152</f>
        <v>34.548896999999997</v>
      </c>
      <c r="J18" s="26">
        <f>K150</f>
        <v>30.458759000000001</v>
      </c>
      <c r="K18" s="26">
        <f>K156</f>
        <v>14.822882</v>
      </c>
      <c r="L18" s="24"/>
      <c r="M18" s="24"/>
    </row>
    <row r="19" spans="1:15" ht="20.149999999999999" customHeight="1" x14ac:dyDescent="0.35">
      <c r="A19" s="24"/>
      <c r="B19" s="25" t="str">
        <f>D157</f>
        <v>Furniture &amp; other</v>
      </c>
      <c r="C19" s="26">
        <f>K164</f>
        <v>6.6415467000000001</v>
      </c>
      <c r="D19" s="26">
        <f>K158</f>
        <v>7.8372149000000002</v>
      </c>
      <c r="E19" s="26">
        <f>K157</f>
        <v>47.043118</v>
      </c>
      <c r="F19" s="26">
        <f>K160</f>
        <v>12.318243000000001</v>
      </c>
      <c r="G19" s="26">
        <f>K163</f>
        <v>14.387089</v>
      </c>
      <c r="H19" s="26">
        <f>K162</f>
        <v>12.879160000000001</v>
      </c>
      <c r="I19" s="26">
        <f>K161</f>
        <v>49.628352999999997</v>
      </c>
      <c r="J19" s="26">
        <f>K159</f>
        <v>21.261617999999999</v>
      </c>
      <c r="K19" s="26">
        <f>K165</f>
        <v>17.745708</v>
      </c>
      <c r="L19" s="24"/>
      <c r="M19" s="24"/>
    </row>
    <row r="20" spans="1:15" ht="10.5" customHeight="1" x14ac:dyDescent="0.35">
      <c r="A20" s="24"/>
      <c r="B20" s="27"/>
      <c r="L20" s="24"/>
      <c r="M20" s="24"/>
    </row>
    <row r="21" spans="1:15" ht="77.150000000000006" customHeight="1" x14ac:dyDescent="0.35">
      <c r="A21" s="24"/>
      <c r="B21" s="35" t="s">
        <v>341</v>
      </c>
      <c r="C21" s="35"/>
      <c r="D21" s="35"/>
      <c r="E21" s="35"/>
      <c r="F21" s="35"/>
      <c r="G21" s="35"/>
      <c r="H21" s="35"/>
      <c r="I21" s="35"/>
      <c r="J21" s="35"/>
      <c r="K21" s="35"/>
      <c r="L21" s="24"/>
      <c r="M21" s="24"/>
    </row>
    <row r="22" spans="1:15" ht="37.5" customHeight="1" x14ac:dyDescent="0.35">
      <c r="A22" s="24"/>
      <c r="B22" s="35" t="s">
        <v>342</v>
      </c>
      <c r="C22" s="35"/>
      <c r="D22" s="35"/>
      <c r="E22" s="35"/>
      <c r="F22" s="35"/>
      <c r="G22" s="35"/>
      <c r="H22" s="35"/>
      <c r="I22" s="35"/>
      <c r="J22" s="35"/>
      <c r="K22" s="35"/>
      <c r="L22" s="24"/>
      <c r="O22" s="24"/>
    </row>
    <row r="23" spans="1:15" x14ac:dyDescent="0.35">
      <c r="A23" s="24"/>
      <c r="B23" s="24"/>
      <c r="C23" s="24"/>
      <c r="D23" s="24"/>
      <c r="E23" s="24"/>
      <c r="F23" s="24"/>
      <c r="G23" s="24"/>
      <c r="H23" s="24"/>
      <c r="I23" s="24"/>
      <c r="J23" s="24"/>
      <c r="K23" s="24"/>
      <c r="L23" s="24"/>
      <c r="M23" s="24"/>
    </row>
    <row r="24" spans="1:15" x14ac:dyDescent="0.35">
      <c r="A24" s="24"/>
      <c r="B24" s="24"/>
      <c r="C24" s="24"/>
      <c r="D24" s="24"/>
      <c r="E24" s="24"/>
      <c r="F24" s="24"/>
      <c r="G24" s="24"/>
      <c r="H24" s="24"/>
      <c r="I24" s="24"/>
      <c r="J24" s="24"/>
      <c r="K24" s="24"/>
      <c r="L24" s="24"/>
      <c r="M24" s="24"/>
    </row>
    <row r="25" spans="1:15" x14ac:dyDescent="0.35">
      <c r="A25" s="24"/>
      <c r="B25" s="24"/>
      <c r="C25" s="24"/>
      <c r="D25" s="24"/>
      <c r="E25" s="24"/>
      <c r="F25" s="24"/>
      <c r="G25" s="24"/>
      <c r="H25" s="24"/>
      <c r="I25" s="24"/>
      <c r="J25" s="24"/>
      <c r="K25" s="24"/>
      <c r="L25" s="24"/>
      <c r="M25" s="24"/>
    </row>
    <row r="26" spans="1:15" x14ac:dyDescent="0.35">
      <c r="A26" s="24"/>
      <c r="B26" s="24"/>
      <c r="C26" s="24"/>
      <c r="D26" s="24"/>
      <c r="E26" s="24"/>
      <c r="F26" s="24"/>
      <c r="G26" s="24"/>
      <c r="H26" s="29"/>
      <c r="I26" s="24"/>
      <c r="J26" s="24"/>
      <c r="K26" s="24"/>
      <c r="L26" s="24"/>
      <c r="M26" s="24"/>
    </row>
    <row r="27" spans="1:15" x14ac:dyDescent="0.35">
      <c r="A27" s="24"/>
      <c r="B27" s="24"/>
      <c r="C27" s="24"/>
      <c r="D27" s="24"/>
      <c r="E27" s="24"/>
      <c r="F27" s="24"/>
      <c r="G27" s="24"/>
      <c r="H27" s="24"/>
      <c r="I27" s="24"/>
      <c r="J27" s="24"/>
      <c r="K27" s="24"/>
      <c r="L27" s="24"/>
      <c r="M27" s="24"/>
    </row>
    <row r="39" spans="1:13" x14ac:dyDescent="0.35">
      <c r="A39" t="s">
        <v>343</v>
      </c>
      <c r="B39" t="s">
        <v>344</v>
      </c>
      <c r="C39" t="s">
        <v>345</v>
      </c>
      <c r="D39" t="s">
        <v>346</v>
      </c>
      <c r="E39" t="s">
        <v>347</v>
      </c>
      <c r="F39" t="s">
        <v>348</v>
      </c>
      <c r="G39" t="s">
        <v>349</v>
      </c>
      <c r="H39" t="s">
        <v>350</v>
      </c>
      <c r="I39" t="s">
        <v>351</v>
      </c>
      <c r="J39" t="s">
        <v>352</v>
      </c>
      <c r="K39" t="s">
        <v>353</v>
      </c>
      <c r="L39" t="s">
        <v>354</v>
      </c>
      <c r="M39" t="s">
        <v>355</v>
      </c>
    </row>
    <row r="40" spans="1:13" x14ac:dyDescent="0.35">
      <c r="A40" t="s">
        <v>356</v>
      </c>
      <c r="B40" t="s">
        <v>356</v>
      </c>
      <c r="C40" t="s">
        <v>357</v>
      </c>
      <c r="D40" t="s">
        <v>269</v>
      </c>
      <c r="E40" t="s">
        <v>269</v>
      </c>
      <c r="F40" t="s">
        <v>74</v>
      </c>
      <c r="G40" s="30">
        <v>45658</v>
      </c>
      <c r="H40" s="30">
        <v>46023</v>
      </c>
      <c r="I40">
        <v>5.409338</v>
      </c>
      <c r="J40">
        <v>19.705113999999998</v>
      </c>
      <c r="K40">
        <v>14.295776</v>
      </c>
      <c r="L40">
        <v>1</v>
      </c>
      <c r="M40">
        <v>1</v>
      </c>
    </row>
    <row r="41" spans="1:13" x14ac:dyDescent="0.35">
      <c r="A41" t="s">
        <v>358</v>
      </c>
      <c r="B41" t="s">
        <v>358</v>
      </c>
      <c r="C41" t="s">
        <v>359</v>
      </c>
      <c r="D41" t="s">
        <v>269</v>
      </c>
      <c r="E41" t="s">
        <v>269</v>
      </c>
      <c r="F41" t="s">
        <v>74</v>
      </c>
      <c r="G41" s="30">
        <v>45658</v>
      </c>
      <c r="H41" s="30">
        <v>46023</v>
      </c>
      <c r="I41">
        <v>3.7731551000000002E-2</v>
      </c>
      <c r="J41">
        <v>1.6985918</v>
      </c>
      <c r="K41">
        <v>1.6608603</v>
      </c>
      <c r="L41">
        <v>2</v>
      </c>
      <c r="M41">
        <v>1</v>
      </c>
    </row>
    <row r="42" spans="1:13" x14ac:dyDescent="0.35">
      <c r="A42" t="s">
        <v>360</v>
      </c>
      <c r="B42" t="s">
        <v>360</v>
      </c>
      <c r="C42" t="s">
        <v>361</v>
      </c>
      <c r="D42" t="s">
        <v>269</v>
      </c>
      <c r="E42" t="s">
        <v>269</v>
      </c>
      <c r="F42" t="s">
        <v>74</v>
      </c>
      <c r="G42" s="30">
        <v>45658</v>
      </c>
      <c r="H42" s="30">
        <v>46023</v>
      </c>
      <c r="I42">
        <v>13.035005</v>
      </c>
      <c r="J42">
        <v>32.65419</v>
      </c>
      <c r="K42">
        <v>19.619185999999999</v>
      </c>
      <c r="L42">
        <v>3</v>
      </c>
      <c r="M42">
        <v>1</v>
      </c>
    </row>
    <row r="43" spans="1:13" x14ac:dyDescent="0.35">
      <c r="A43" t="s">
        <v>362</v>
      </c>
      <c r="B43" t="s">
        <v>363</v>
      </c>
      <c r="C43" t="s">
        <v>364</v>
      </c>
      <c r="D43" t="s">
        <v>269</v>
      </c>
      <c r="E43" t="s">
        <v>269</v>
      </c>
      <c r="F43" t="s">
        <v>74</v>
      </c>
      <c r="G43" s="30">
        <v>45658</v>
      </c>
      <c r="H43" s="30">
        <v>46023</v>
      </c>
      <c r="I43">
        <v>1.1356504999999999</v>
      </c>
      <c r="J43">
        <v>14.785648</v>
      </c>
      <c r="K43">
        <v>13.649998</v>
      </c>
      <c r="L43">
        <v>4</v>
      </c>
      <c r="M43">
        <v>1</v>
      </c>
    </row>
    <row r="44" spans="1:13" x14ac:dyDescent="0.35">
      <c r="A44" t="s">
        <v>365</v>
      </c>
      <c r="B44" t="s">
        <v>365</v>
      </c>
      <c r="C44" t="s">
        <v>366</v>
      </c>
      <c r="D44" t="s">
        <v>269</v>
      </c>
      <c r="E44" t="s">
        <v>269</v>
      </c>
      <c r="F44" t="s">
        <v>74</v>
      </c>
      <c r="G44" s="30">
        <v>45658</v>
      </c>
      <c r="H44" s="30">
        <v>46023</v>
      </c>
      <c r="I44">
        <v>0.93838184999999996</v>
      </c>
      <c r="J44">
        <v>50.322406999999998</v>
      </c>
      <c r="K44">
        <v>49.384025999999999</v>
      </c>
      <c r="L44">
        <v>5</v>
      </c>
      <c r="M44">
        <v>1</v>
      </c>
    </row>
    <row r="45" spans="1:13" x14ac:dyDescent="0.35">
      <c r="A45" t="s">
        <v>367</v>
      </c>
      <c r="B45" t="s">
        <v>367</v>
      </c>
      <c r="C45" t="s">
        <v>368</v>
      </c>
      <c r="D45" t="s">
        <v>269</v>
      </c>
      <c r="E45" t="s">
        <v>269</v>
      </c>
      <c r="F45" t="s">
        <v>74</v>
      </c>
      <c r="G45" s="30">
        <v>45658</v>
      </c>
      <c r="H45" s="30">
        <v>46023</v>
      </c>
      <c r="I45">
        <v>0.47513570999999999</v>
      </c>
      <c r="J45">
        <v>14.961444</v>
      </c>
      <c r="K45">
        <v>14.486307999999999</v>
      </c>
      <c r="L45">
        <v>6</v>
      </c>
      <c r="M45">
        <v>1</v>
      </c>
    </row>
    <row r="46" spans="1:13" x14ac:dyDescent="0.35">
      <c r="A46" t="s">
        <v>369</v>
      </c>
      <c r="B46" t="s">
        <v>370</v>
      </c>
      <c r="C46" t="s">
        <v>371</v>
      </c>
      <c r="D46" t="s">
        <v>269</v>
      </c>
      <c r="E46" t="s">
        <v>269</v>
      </c>
      <c r="F46" t="s">
        <v>74</v>
      </c>
      <c r="G46" s="30">
        <v>45658</v>
      </c>
      <c r="H46" s="30">
        <v>46023</v>
      </c>
      <c r="I46">
        <v>0</v>
      </c>
      <c r="J46">
        <v>14.861033000000001</v>
      </c>
      <c r="K46">
        <v>14.861033000000001</v>
      </c>
      <c r="L46">
        <v>7</v>
      </c>
      <c r="M46">
        <v>1</v>
      </c>
    </row>
    <row r="47" spans="1:13" x14ac:dyDescent="0.35">
      <c r="A47" t="s">
        <v>372</v>
      </c>
      <c r="B47" t="s">
        <v>372</v>
      </c>
      <c r="C47" t="s">
        <v>373</v>
      </c>
      <c r="D47" t="s">
        <v>269</v>
      </c>
      <c r="E47" t="s">
        <v>269</v>
      </c>
      <c r="F47" t="s">
        <v>74</v>
      </c>
      <c r="G47" s="30">
        <v>45658</v>
      </c>
      <c r="H47" s="30">
        <v>46023</v>
      </c>
      <c r="I47">
        <v>0</v>
      </c>
      <c r="J47">
        <v>2.1346478000000002</v>
      </c>
      <c r="K47">
        <v>2.1346478000000002</v>
      </c>
      <c r="L47">
        <v>8</v>
      </c>
      <c r="M47">
        <v>1</v>
      </c>
    </row>
    <row r="48" spans="1:13" x14ac:dyDescent="0.35">
      <c r="A48" t="s">
        <v>170</v>
      </c>
      <c r="B48" t="s">
        <v>374</v>
      </c>
      <c r="C48" t="s">
        <v>170</v>
      </c>
      <c r="D48" t="s">
        <v>269</v>
      </c>
      <c r="E48" t="s">
        <v>269</v>
      </c>
      <c r="F48" t="s">
        <v>74</v>
      </c>
      <c r="G48" s="30">
        <v>45658</v>
      </c>
      <c r="H48" s="30">
        <v>46023</v>
      </c>
      <c r="I48">
        <v>0.68309461999999999</v>
      </c>
      <c r="J48">
        <v>8.9812393000000004</v>
      </c>
      <c r="K48">
        <v>8.2981443000000006</v>
      </c>
      <c r="L48">
        <v>9</v>
      </c>
      <c r="M48">
        <v>1</v>
      </c>
    </row>
    <row r="49" spans="1:13" x14ac:dyDescent="0.35">
      <c r="A49" t="s">
        <v>356</v>
      </c>
      <c r="B49" t="s">
        <v>356</v>
      </c>
      <c r="C49" t="s">
        <v>357</v>
      </c>
      <c r="D49" t="s">
        <v>270</v>
      </c>
      <c r="E49" t="s">
        <v>270</v>
      </c>
      <c r="F49" t="s">
        <v>74</v>
      </c>
      <c r="G49" s="30">
        <v>45658</v>
      </c>
      <c r="H49" s="30">
        <v>46023</v>
      </c>
      <c r="I49">
        <v>9.3959323999999997E-2</v>
      </c>
      <c r="J49">
        <v>1.4139402000000001</v>
      </c>
      <c r="K49">
        <v>1.3199809</v>
      </c>
      <c r="L49">
        <v>1</v>
      </c>
      <c r="M49">
        <v>2</v>
      </c>
    </row>
    <row r="50" spans="1:13" x14ac:dyDescent="0.35">
      <c r="A50" t="s">
        <v>358</v>
      </c>
      <c r="B50" t="s">
        <v>358</v>
      </c>
      <c r="C50" t="s">
        <v>359</v>
      </c>
      <c r="D50" t="s">
        <v>270</v>
      </c>
      <c r="E50" t="s">
        <v>270</v>
      </c>
      <c r="F50" t="s">
        <v>74</v>
      </c>
      <c r="G50" s="30">
        <v>45658</v>
      </c>
      <c r="H50" s="30">
        <v>46023</v>
      </c>
      <c r="I50">
        <v>0</v>
      </c>
      <c r="J50">
        <v>0.89581089999999997</v>
      </c>
      <c r="K50">
        <v>0.89581089999999997</v>
      </c>
      <c r="L50">
        <v>2</v>
      </c>
      <c r="M50">
        <v>2</v>
      </c>
    </row>
    <row r="51" spans="1:13" x14ac:dyDescent="0.35">
      <c r="A51" t="s">
        <v>360</v>
      </c>
      <c r="B51" t="s">
        <v>360</v>
      </c>
      <c r="C51" t="s">
        <v>361</v>
      </c>
      <c r="D51" t="s">
        <v>270</v>
      </c>
      <c r="E51" t="s">
        <v>270</v>
      </c>
      <c r="F51" t="s">
        <v>74</v>
      </c>
      <c r="G51" s="30">
        <v>45658</v>
      </c>
      <c r="H51" s="30">
        <v>46023</v>
      </c>
      <c r="I51">
        <v>7.3909864000000001</v>
      </c>
      <c r="J51">
        <v>20.430374</v>
      </c>
      <c r="K51">
        <v>13.039388000000001</v>
      </c>
      <c r="L51">
        <v>3</v>
      </c>
      <c r="M51">
        <v>2</v>
      </c>
    </row>
    <row r="52" spans="1:13" x14ac:dyDescent="0.35">
      <c r="A52" t="s">
        <v>362</v>
      </c>
      <c r="B52" t="s">
        <v>363</v>
      </c>
      <c r="C52" t="s">
        <v>364</v>
      </c>
      <c r="D52" t="s">
        <v>270</v>
      </c>
      <c r="E52" t="s">
        <v>270</v>
      </c>
      <c r="F52" t="s">
        <v>74</v>
      </c>
      <c r="G52" s="30">
        <v>45658</v>
      </c>
      <c r="H52" s="30">
        <v>46023</v>
      </c>
      <c r="I52">
        <v>5.8335524E-2</v>
      </c>
      <c r="J52">
        <v>11.490008</v>
      </c>
      <c r="K52">
        <v>11.431673</v>
      </c>
      <c r="L52">
        <v>4</v>
      </c>
      <c r="M52">
        <v>2</v>
      </c>
    </row>
    <row r="53" spans="1:13" x14ac:dyDescent="0.35">
      <c r="A53" t="s">
        <v>365</v>
      </c>
      <c r="B53" t="s">
        <v>365</v>
      </c>
      <c r="C53" t="s">
        <v>366</v>
      </c>
      <c r="D53" t="s">
        <v>270</v>
      </c>
      <c r="E53" t="s">
        <v>270</v>
      </c>
      <c r="F53" t="s">
        <v>74</v>
      </c>
      <c r="G53" s="30">
        <v>45658</v>
      </c>
      <c r="H53" s="30">
        <v>46023</v>
      </c>
      <c r="I53">
        <v>0.45180154</v>
      </c>
      <c r="J53">
        <v>30.357403000000001</v>
      </c>
      <c r="K53">
        <v>29.905601999999998</v>
      </c>
      <c r="L53">
        <v>5</v>
      </c>
      <c r="M53">
        <v>2</v>
      </c>
    </row>
    <row r="54" spans="1:13" x14ac:dyDescent="0.35">
      <c r="A54" t="s">
        <v>367</v>
      </c>
      <c r="B54" t="s">
        <v>367</v>
      </c>
      <c r="C54" t="s">
        <v>368</v>
      </c>
      <c r="D54" t="s">
        <v>270</v>
      </c>
      <c r="E54" t="s">
        <v>270</v>
      </c>
      <c r="F54" t="s">
        <v>74</v>
      </c>
      <c r="G54" s="30">
        <v>45658</v>
      </c>
      <c r="H54" s="30">
        <v>46023</v>
      </c>
      <c r="I54">
        <v>0.72566037999999999</v>
      </c>
      <c r="J54">
        <v>3.2188799000000001</v>
      </c>
      <c r="K54">
        <v>2.4932196000000002</v>
      </c>
      <c r="L54">
        <v>6</v>
      </c>
      <c r="M54">
        <v>2</v>
      </c>
    </row>
    <row r="55" spans="1:13" x14ac:dyDescent="0.35">
      <c r="A55" t="s">
        <v>369</v>
      </c>
      <c r="B55" t="s">
        <v>370</v>
      </c>
      <c r="C55" t="s">
        <v>371</v>
      </c>
      <c r="D55" t="s">
        <v>270</v>
      </c>
      <c r="E55" t="s">
        <v>270</v>
      </c>
      <c r="F55" t="s">
        <v>74</v>
      </c>
      <c r="G55" s="30">
        <v>45658</v>
      </c>
      <c r="H55" s="30">
        <v>46023</v>
      </c>
      <c r="I55">
        <v>0</v>
      </c>
      <c r="J55">
        <v>4.0639548000000003</v>
      </c>
      <c r="K55">
        <v>4.0639548000000003</v>
      </c>
      <c r="L55">
        <v>7</v>
      </c>
      <c r="M55">
        <v>2</v>
      </c>
    </row>
    <row r="56" spans="1:13" x14ac:dyDescent="0.35">
      <c r="A56" t="s">
        <v>372</v>
      </c>
      <c r="B56" t="s">
        <v>372</v>
      </c>
      <c r="C56" t="s">
        <v>373</v>
      </c>
      <c r="D56" t="s">
        <v>270</v>
      </c>
      <c r="E56" t="s">
        <v>270</v>
      </c>
      <c r="F56" t="s">
        <v>74</v>
      </c>
      <c r="G56" s="30">
        <v>45658</v>
      </c>
      <c r="H56" s="30">
        <v>46023</v>
      </c>
      <c r="I56">
        <v>0</v>
      </c>
      <c r="J56">
        <v>4.5862819999999999E-2</v>
      </c>
      <c r="K56">
        <v>4.5862819999999999E-2</v>
      </c>
      <c r="L56">
        <v>8</v>
      </c>
      <c r="M56">
        <v>2</v>
      </c>
    </row>
    <row r="57" spans="1:13" x14ac:dyDescent="0.35">
      <c r="A57" t="s">
        <v>170</v>
      </c>
      <c r="B57" t="s">
        <v>374</v>
      </c>
      <c r="C57" t="s">
        <v>170</v>
      </c>
      <c r="D57" t="s">
        <v>270</v>
      </c>
      <c r="E57" t="s">
        <v>270</v>
      </c>
      <c r="F57" t="s">
        <v>74</v>
      </c>
      <c r="G57" s="30">
        <v>45658</v>
      </c>
      <c r="H57" s="30">
        <v>46023</v>
      </c>
      <c r="I57">
        <v>5.6031995000000001E-2</v>
      </c>
      <c r="J57">
        <v>0.29085668999999997</v>
      </c>
      <c r="K57">
        <v>0.23482469</v>
      </c>
      <c r="L57">
        <v>9</v>
      </c>
      <c r="M57">
        <v>2</v>
      </c>
    </row>
    <row r="58" spans="1:13" x14ac:dyDescent="0.35">
      <c r="A58" t="s">
        <v>356</v>
      </c>
      <c r="B58" t="s">
        <v>356</v>
      </c>
      <c r="C58" t="s">
        <v>357</v>
      </c>
      <c r="D58" t="s">
        <v>396</v>
      </c>
      <c r="E58" t="s">
        <v>376</v>
      </c>
      <c r="F58" t="s">
        <v>74</v>
      </c>
      <c r="G58" s="30">
        <v>45658</v>
      </c>
      <c r="H58" s="30">
        <v>46023</v>
      </c>
      <c r="I58">
        <v>6.8562341</v>
      </c>
      <c r="J58">
        <v>23.595065999999999</v>
      </c>
      <c r="K58">
        <v>16.738831999999999</v>
      </c>
      <c r="L58">
        <v>1</v>
      </c>
      <c r="M58">
        <v>3</v>
      </c>
    </row>
    <row r="59" spans="1:13" x14ac:dyDescent="0.35">
      <c r="A59" t="s">
        <v>358</v>
      </c>
      <c r="B59" t="s">
        <v>358</v>
      </c>
      <c r="C59" t="s">
        <v>359</v>
      </c>
      <c r="D59" t="s">
        <v>375</v>
      </c>
      <c r="E59" t="s">
        <v>376</v>
      </c>
      <c r="F59" t="s">
        <v>74</v>
      </c>
      <c r="G59" s="30">
        <v>45658</v>
      </c>
      <c r="H59" s="30">
        <v>46023</v>
      </c>
      <c r="I59">
        <v>1.475538</v>
      </c>
      <c r="J59">
        <v>3.7839437</v>
      </c>
      <c r="K59">
        <v>2.3084055999999999</v>
      </c>
      <c r="L59">
        <v>2</v>
      </c>
      <c r="M59">
        <v>3</v>
      </c>
    </row>
    <row r="60" spans="1:13" x14ac:dyDescent="0.35">
      <c r="A60" t="s">
        <v>360</v>
      </c>
      <c r="B60" t="s">
        <v>360</v>
      </c>
      <c r="C60" t="s">
        <v>361</v>
      </c>
      <c r="D60" t="s">
        <v>375</v>
      </c>
      <c r="E60" t="s">
        <v>376</v>
      </c>
      <c r="F60" t="s">
        <v>74</v>
      </c>
      <c r="G60" s="30">
        <v>45658</v>
      </c>
      <c r="H60" s="30">
        <v>46023</v>
      </c>
      <c r="I60">
        <v>17.381461999999999</v>
      </c>
      <c r="J60">
        <v>36.579185000000003</v>
      </c>
      <c r="K60">
        <v>19.197723</v>
      </c>
      <c r="L60">
        <v>3</v>
      </c>
      <c r="M60">
        <v>3</v>
      </c>
    </row>
    <row r="61" spans="1:13" x14ac:dyDescent="0.35">
      <c r="A61" t="s">
        <v>362</v>
      </c>
      <c r="B61" t="s">
        <v>363</v>
      </c>
      <c r="C61" t="s">
        <v>364</v>
      </c>
      <c r="D61" t="s">
        <v>375</v>
      </c>
      <c r="E61" t="s">
        <v>376</v>
      </c>
      <c r="F61" t="s">
        <v>74</v>
      </c>
      <c r="G61" s="30">
        <v>45658</v>
      </c>
      <c r="H61" s="30">
        <v>46023</v>
      </c>
      <c r="I61">
        <v>4.5528864999999996</v>
      </c>
      <c r="J61">
        <v>15.530162000000001</v>
      </c>
      <c r="K61">
        <v>10.977276</v>
      </c>
      <c r="L61">
        <v>4</v>
      </c>
      <c r="M61">
        <v>3</v>
      </c>
    </row>
    <row r="62" spans="1:13" x14ac:dyDescent="0.35">
      <c r="A62" t="s">
        <v>365</v>
      </c>
      <c r="B62" t="s">
        <v>365</v>
      </c>
      <c r="C62" t="s">
        <v>366</v>
      </c>
      <c r="D62" t="s">
        <v>375</v>
      </c>
      <c r="E62" t="s">
        <v>376</v>
      </c>
      <c r="F62" t="s">
        <v>74</v>
      </c>
      <c r="G62" s="30">
        <v>45658</v>
      </c>
      <c r="H62" s="30">
        <v>46023</v>
      </c>
      <c r="I62">
        <v>6.3346499999999999</v>
      </c>
      <c r="J62">
        <v>50.406222999999997</v>
      </c>
      <c r="K62">
        <v>44.071570999999999</v>
      </c>
      <c r="L62">
        <v>5</v>
      </c>
      <c r="M62">
        <v>3</v>
      </c>
    </row>
    <row r="63" spans="1:13" x14ac:dyDescent="0.35">
      <c r="A63" t="s">
        <v>367</v>
      </c>
      <c r="B63" t="s">
        <v>367</v>
      </c>
      <c r="C63" t="s">
        <v>368</v>
      </c>
      <c r="D63" t="s">
        <v>375</v>
      </c>
      <c r="E63" t="s">
        <v>376</v>
      </c>
      <c r="F63" t="s">
        <v>74</v>
      </c>
      <c r="G63" s="30">
        <v>45658</v>
      </c>
      <c r="H63" s="30">
        <v>46023</v>
      </c>
      <c r="I63">
        <v>3.6166836999999998</v>
      </c>
      <c r="J63">
        <v>13.404180999999999</v>
      </c>
      <c r="K63">
        <v>9.7874975000000006</v>
      </c>
      <c r="L63">
        <v>6</v>
      </c>
      <c r="M63">
        <v>3</v>
      </c>
    </row>
    <row r="64" spans="1:13" x14ac:dyDescent="0.35">
      <c r="A64" t="s">
        <v>369</v>
      </c>
      <c r="B64" t="s">
        <v>370</v>
      </c>
      <c r="C64" t="s">
        <v>371</v>
      </c>
      <c r="D64" t="s">
        <v>375</v>
      </c>
      <c r="E64" t="s">
        <v>376</v>
      </c>
      <c r="F64" t="s">
        <v>74</v>
      </c>
      <c r="G64" s="30">
        <v>45658</v>
      </c>
      <c r="H64" s="30">
        <v>46023</v>
      </c>
      <c r="I64">
        <v>2.2515706999999999E-2</v>
      </c>
      <c r="J64">
        <v>13.568909</v>
      </c>
      <c r="K64">
        <v>13.546393</v>
      </c>
      <c r="L64">
        <v>7</v>
      </c>
      <c r="M64">
        <v>3</v>
      </c>
    </row>
    <row r="65" spans="1:13" x14ac:dyDescent="0.35">
      <c r="A65" t="s">
        <v>372</v>
      </c>
      <c r="B65" t="s">
        <v>372</v>
      </c>
      <c r="C65" t="s">
        <v>373</v>
      </c>
      <c r="D65" t="s">
        <v>375</v>
      </c>
      <c r="E65" t="s">
        <v>376</v>
      </c>
      <c r="F65" t="s">
        <v>74</v>
      </c>
      <c r="G65" s="30">
        <v>45658</v>
      </c>
      <c r="H65" s="30">
        <v>46023</v>
      </c>
      <c r="I65">
        <v>0</v>
      </c>
      <c r="J65">
        <v>0.98067588000000006</v>
      </c>
      <c r="K65">
        <v>0.98067588000000006</v>
      </c>
      <c r="L65">
        <v>8</v>
      </c>
      <c r="M65">
        <v>3</v>
      </c>
    </row>
    <row r="66" spans="1:13" x14ac:dyDescent="0.35">
      <c r="A66" t="s">
        <v>170</v>
      </c>
      <c r="B66" t="s">
        <v>374</v>
      </c>
      <c r="C66" t="s">
        <v>170</v>
      </c>
      <c r="D66" t="s">
        <v>375</v>
      </c>
      <c r="E66" t="s">
        <v>376</v>
      </c>
      <c r="F66" t="s">
        <v>74</v>
      </c>
      <c r="G66" s="30">
        <v>45658</v>
      </c>
      <c r="H66" s="30">
        <v>46023</v>
      </c>
      <c r="I66">
        <v>3.1446307</v>
      </c>
      <c r="J66">
        <v>13.570828000000001</v>
      </c>
      <c r="K66">
        <v>10.426197999999999</v>
      </c>
      <c r="L66">
        <v>9</v>
      </c>
      <c r="M66">
        <v>3</v>
      </c>
    </row>
    <row r="67" spans="1:13" x14ac:dyDescent="0.35">
      <c r="A67" t="s">
        <v>356</v>
      </c>
      <c r="B67" t="s">
        <v>356</v>
      </c>
      <c r="C67" t="s">
        <v>357</v>
      </c>
      <c r="D67" t="s">
        <v>378</v>
      </c>
      <c r="E67" t="s">
        <v>378</v>
      </c>
      <c r="F67" t="s">
        <v>74</v>
      </c>
      <c r="G67" s="30">
        <v>45658</v>
      </c>
      <c r="H67" s="30">
        <v>46023</v>
      </c>
      <c r="I67">
        <v>7.8360167000000001</v>
      </c>
      <c r="J67">
        <v>56.294212000000002</v>
      </c>
      <c r="K67">
        <v>48.458195000000003</v>
      </c>
      <c r="L67">
        <v>1</v>
      </c>
      <c r="M67">
        <v>4</v>
      </c>
    </row>
    <row r="68" spans="1:13" x14ac:dyDescent="0.35">
      <c r="A68" t="s">
        <v>358</v>
      </c>
      <c r="B68" t="s">
        <v>358</v>
      </c>
      <c r="C68" t="s">
        <v>359</v>
      </c>
      <c r="D68" t="s">
        <v>377</v>
      </c>
      <c r="E68" t="s">
        <v>378</v>
      </c>
      <c r="F68" t="s">
        <v>74</v>
      </c>
      <c r="G68" s="30">
        <v>45658</v>
      </c>
      <c r="H68" s="30">
        <v>46023</v>
      </c>
      <c r="I68" s="2" t="s">
        <v>379</v>
      </c>
      <c r="J68">
        <v>6.3840351000000002</v>
      </c>
      <c r="K68">
        <v>6.3840165000000004</v>
      </c>
      <c r="L68">
        <v>2</v>
      </c>
      <c r="M68">
        <v>4</v>
      </c>
    </row>
    <row r="69" spans="1:13" x14ac:dyDescent="0.35">
      <c r="A69" t="s">
        <v>360</v>
      </c>
      <c r="B69" t="s">
        <v>360</v>
      </c>
      <c r="C69" t="s">
        <v>361</v>
      </c>
      <c r="D69" t="s">
        <v>377</v>
      </c>
      <c r="E69" t="s">
        <v>378</v>
      </c>
      <c r="F69" t="s">
        <v>74</v>
      </c>
      <c r="G69" s="30">
        <v>45658</v>
      </c>
      <c r="H69" s="30">
        <v>46023</v>
      </c>
      <c r="I69">
        <v>18.787034999999999</v>
      </c>
      <c r="J69">
        <v>38.799025999999998</v>
      </c>
      <c r="K69">
        <v>20.011991999999999</v>
      </c>
      <c r="L69">
        <v>3</v>
      </c>
      <c r="M69">
        <v>4</v>
      </c>
    </row>
    <row r="70" spans="1:13" x14ac:dyDescent="0.35">
      <c r="A70" t="s">
        <v>362</v>
      </c>
      <c r="B70" t="s">
        <v>363</v>
      </c>
      <c r="C70" t="s">
        <v>364</v>
      </c>
      <c r="D70" t="s">
        <v>377</v>
      </c>
      <c r="E70" t="s">
        <v>378</v>
      </c>
      <c r="F70" t="s">
        <v>74</v>
      </c>
      <c r="G70" s="30">
        <v>45658</v>
      </c>
      <c r="H70" s="30">
        <v>46023</v>
      </c>
      <c r="I70">
        <v>8.5353518000000008</v>
      </c>
      <c r="J70">
        <v>15.972505</v>
      </c>
      <c r="K70">
        <v>7.4371529000000001</v>
      </c>
      <c r="L70">
        <v>4</v>
      </c>
      <c r="M70">
        <v>4</v>
      </c>
    </row>
    <row r="71" spans="1:13" x14ac:dyDescent="0.35">
      <c r="A71" t="s">
        <v>365</v>
      </c>
      <c r="B71" t="s">
        <v>365</v>
      </c>
      <c r="C71" t="s">
        <v>366</v>
      </c>
      <c r="D71" t="s">
        <v>377</v>
      </c>
      <c r="E71" t="s">
        <v>378</v>
      </c>
      <c r="F71" t="s">
        <v>74</v>
      </c>
      <c r="G71" s="30">
        <v>45658</v>
      </c>
      <c r="H71" s="30">
        <v>46023</v>
      </c>
      <c r="I71">
        <v>9.0065764999999995</v>
      </c>
      <c r="J71">
        <v>59.00658</v>
      </c>
      <c r="K71">
        <v>50.000003999999997</v>
      </c>
      <c r="L71">
        <v>5</v>
      </c>
      <c r="M71">
        <v>4</v>
      </c>
    </row>
    <row r="72" spans="1:13" x14ac:dyDescent="0.35">
      <c r="A72" t="s">
        <v>367</v>
      </c>
      <c r="B72" t="s">
        <v>367</v>
      </c>
      <c r="C72" t="s">
        <v>368</v>
      </c>
      <c r="D72" t="s">
        <v>377</v>
      </c>
      <c r="E72" t="s">
        <v>378</v>
      </c>
      <c r="F72" t="s">
        <v>74</v>
      </c>
      <c r="G72" s="30">
        <v>45658</v>
      </c>
      <c r="H72" s="30">
        <v>46023</v>
      </c>
      <c r="I72">
        <v>4.8664116999999996</v>
      </c>
      <c r="J72">
        <v>15.215464000000001</v>
      </c>
      <c r="K72">
        <v>10.349052</v>
      </c>
      <c r="L72">
        <v>6</v>
      </c>
      <c r="M72">
        <v>4</v>
      </c>
    </row>
    <row r="73" spans="1:13" x14ac:dyDescent="0.35">
      <c r="A73" t="s">
        <v>369</v>
      </c>
      <c r="B73" t="s">
        <v>370</v>
      </c>
      <c r="C73" t="s">
        <v>371</v>
      </c>
      <c r="D73" t="s">
        <v>377</v>
      </c>
      <c r="E73" t="s">
        <v>378</v>
      </c>
      <c r="F73" t="s">
        <v>74</v>
      </c>
      <c r="G73" s="30">
        <v>45658</v>
      </c>
      <c r="H73" s="30">
        <v>46023</v>
      </c>
      <c r="I73">
        <v>0</v>
      </c>
      <c r="J73">
        <v>14.903743</v>
      </c>
      <c r="K73">
        <v>14.903743</v>
      </c>
      <c r="L73">
        <v>7</v>
      </c>
      <c r="M73">
        <v>4</v>
      </c>
    </row>
    <row r="74" spans="1:13" x14ac:dyDescent="0.35">
      <c r="A74" t="s">
        <v>372</v>
      </c>
      <c r="B74" t="s">
        <v>372</v>
      </c>
      <c r="C74" t="s">
        <v>373</v>
      </c>
      <c r="D74" t="s">
        <v>377</v>
      </c>
      <c r="E74" t="s">
        <v>378</v>
      </c>
      <c r="F74" t="s">
        <v>74</v>
      </c>
      <c r="G74" s="30">
        <v>45658</v>
      </c>
      <c r="H74" s="30">
        <v>46023</v>
      </c>
      <c r="I74">
        <v>0</v>
      </c>
      <c r="J74">
        <v>3.0272605000000001</v>
      </c>
      <c r="K74">
        <v>3.0272605000000001</v>
      </c>
      <c r="L74">
        <v>8</v>
      </c>
      <c r="M74">
        <v>4</v>
      </c>
    </row>
    <row r="75" spans="1:13" x14ac:dyDescent="0.35">
      <c r="A75" t="s">
        <v>170</v>
      </c>
      <c r="B75" t="s">
        <v>374</v>
      </c>
      <c r="C75" t="s">
        <v>170</v>
      </c>
      <c r="D75" t="s">
        <v>377</v>
      </c>
      <c r="E75" t="s">
        <v>378</v>
      </c>
      <c r="F75" t="s">
        <v>74</v>
      </c>
      <c r="G75" s="30">
        <v>45658</v>
      </c>
      <c r="H75" s="30">
        <v>46023</v>
      </c>
      <c r="I75">
        <v>10.183593999999999</v>
      </c>
      <c r="J75">
        <v>28.166321</v>
      </c>
      <c r="K75">
        <v>17.982727000000001</v>
      </c>
      <c r="L75">
        <v>9</v>
      </c>
      <c r="M75">
        <v>4</v>
      </c>
    </row>
    <row r="76" spans="1:13" x14ac:dyDescent="0.35">
      <c r="A76" t="s">
        <v>356</v>
      </c>
      <c r="B76" t="s">
        <v>356</v>
      </c>
      <c r="C76" t="s">
        <v>357</v>
      </c>
      <c r="D76" t="s">
        <v>273</v>
      </c>
      <c r="E76" t="s">
        <v>273</v>
      </c>
      <c r="F76" t="s">
        <v>74</v>
      </c>
      <c r="G76" s="30">
        <v>45658</v>
      </c>
      <c r="H76" s="30">
        <v>46023</v>
      </c>
      <c r="I76">
        <v>2.1592902999999999</v>
      </c>
      <c r="J76">
        <v>18.936423999999999</v>
      </c>
      <c r="K76">
        <v>16.777134</v>
      </c>
      <c r="L76">
        <v>1</v>
      </c>
      <c r="M76">
        <v>5</v>
      </c>
    </row>
    <row r="77" spans="1:13" x14ac:dyDescent="0.35">
      <c r="A77" t="s">
        <v>358</v>
      </c>
      <c r="B77" t="s">
        <v>358</v>
      </c>
      <c r="C77" t="s">
        <v>359</v>
      </c>
      <c r="D77" t="s">
        <v>273</v>
      </c>
      <c r="E77" t="s">
        <v>273</v>
      </c>
      <c r="F77" t="s">
        <v>74</v>
      </c>
      <c r="G77" s="30">
        <v>45658</v>
      </c>
      <c r="H77" s="30">
        <v>46023</v>
      </c>
      <c r="I77">
        <v>0</v>
      </c>
      <c r="J77">
        <v>5.3209605</v>
      </c>
      <c r="K77">
        <v>5.3209605</v>
      </c>
      <c r="L77">
        <v>2</v>
      </c>
      <c r="M77">
        <v>5</v>
      </c>
    </row>
    <row r="78" spans="1:13" x14ac:dyDescent="0.35">
      <c r="A78" t="s">
        <v>360</v>
      </c>
      <c r="B78" t="s">
        <v>360</v>
      </c>
      <c r="C78" t="s">
        <v>361</v>
      </c>
      <c r="D78" t="s">
        <v>273</v>
      </c>
      <c r="E78" t="s">
        <v>273</v>
      </c>
      <c r="F78" t="s">
        <v>74</v>
      </c>
      <c r="G78" s="30">
        <v>45658</v>
      </c>
      <c r="H78" s="30">
        <v>46023</v>
      </c>
      <c r="I78">
        <v>16.764724999999999</v>
      </c>
      <c r="J78">
        <v>35.806862000000002</v>
      </c>
      <c r="K78">
        <v>19.042137</v>
      </c>
      <c r="L78">
        <v>3</v>
      </c>
      <c r="M78">
        <v>5</v>
      </c>
    </row>
    <row r="79" spans="1:13" x14ac:dyDescent="0.35">
      <c r="A79" t="s">
        <v>362</v>
      </c>
      <c r="B79" t="s">
        <v>363</v>
      </c>
      <c r="C79" t="s">
        <v>364</v>
      </c>
      <c r="D79" t="s">
        <v>273</v>
      </c>
      <c r="E79" t="s">
        <v>273</v>
      </c>
      <c r="F79" t="s">
        <v>74</v>
      </c>
      <c r="G79" s="30">
        <v>45658</v>
      </c>
      <c r="H79" s="30">
        <v>46023</v>
      </c>
      <c r="I79">
        <v>1.0305120999999999</v>
      </c>
      <c r="J79">
        <v>8.3909482999999998</v>
      </c>
      <c r="K79">
        <v>7.3604364000000002</v>
      </c>
      <c r="L79">
        <v>4</v>
      </c>
      <c r="M79">
        <v>5</v>
      </c>
    </row>
    <row r="80" spans="1:13" x14ac:dyDescent="0.35">
      <c r="A80" t="s">
        <v>365</v>
      </c>
      <c r="B80" t="s">
        <v>365</v>
      </c>
      <c r="C80" t="s">
        <v>366</v>
      </c>
      <c r="D80" t="s">
        <v>273</v>
      </c>
      <c r="E80" t="s">
        <v>273</v>
      </c>
      <c r="F80" t="s">
        <v>74</v>
      </c>
      <c r="G80" s="30">
        <v>45658</v>
      </c>
      <c r="H80" s="30">
        <v>46023</v>
      </c>
      <c r="I80">
        <v>3.3764253000000002</v>
      </c>
      <c r="J80">
        <v>50.257057000000003</v>
      </c>
      <c r="K80">
        <v>46.880629999999996</v>
      </c>
      <c r="L80">
        <v>5</v>
      </c>
      <c r="M80">
        <v>5</v>
      </c>
    </row>
    <row r="81" spans="1:13" x14ac:dyDescent="0.35">
      <c r="A81" t="s">
        <v>367</v>
      </c>
      <c r="B81" t="s">
        <v>367</v>
      </c>
      <c r="C81" t="s">
        <v>368</v>
      </c>
      <c r="D81" t="s">
        <v>273</v>
      </c>
      <c r="E81" t="s">
        <v>273</v>
      </c>
      <c r="F81" t="s">
        <v>74</v>
      </c>
      <c r="G81" s="30">
        <v>45658</v>
      </c>
      <c r="H81" s="30">
        <v>46023</v>
      </c>
      <c r="I81">
        <v>1.1743238</v>
      </c>
      <c r="J81">
        <v>11.998303999999999</v>
      </c>
      <c r="K81">
        <v>10.823980000000001</v>
      </c>
      <c r="L81">
        <v>6</v>
      </c>
      <c r="M81">
        <v>5</v>
      </c>
    </row>
    <row r="82" spans="1:13" x14ac:dyDescent="0.35">
      <c r="A82" t="s">
        <v>369</v>
      </c>
      <c r="B82" t="s">
        <v>370</v>
      </c>
      <c r="C82" t="s">
        <v>371</v>
      </c>
      <c r="D82" t="s">
        <v>273</v>
      </c>
      <c r="E82" t="s">
        <v>273</v>
      </c>
      <c r="F82" t="s">
        <v>74</v>
      </c>
      <c r="G82" s="30">
        <v>45658</v>
      </c>
      <c r="H82" s="30">
        <v>46023</v>
      </c>
      <c r="I82">
        <v>0</v>
      </c>
      <c r="J82">
        <v>22.324967999999998</v>
      </c>
      <c r="K82">
        <v>22.324967999999998</v>
      </c>
      <c r="L82">
        <v>7</v>
      </c>
      <c r="M82">
        <v>5</v>
      </c>
    </row>
    <row r="83" spans="1:13" x14ac:dyDescent="0.35">
      <c r="A83" t="s">
        <v>372</v>
      </c>
      <c r="B83" t="s">
        <v>372</v>
      </c>
      <c r="C83" t="s">
        <v>373</v>
      </c>
      <c r="D83" t="s">
        <v>273</v>
      </c>
      <c r="E83" t="s">
        <v>273</v>
      </c>
      <c r="F83" t="s">
        <v>74</v>
      </c>
      <c r="G83" s="30">
        <v>45658</v>
      </c>
      <c r="H83" s="30">
        <v>46023</v>
      </c>
      <c r="I83">
        <v>0</v>
      </c>
      <c r="J83">
        <v>6.6207894999999999</v>
      </c>
      <c r="K83">
        <v>6.6207894999999999</v>
      </c>
      <c r="L83">
        <v>8</v>
      </c>
      <c r="M83">
        <v>5</v>
      </c>
    </row>
    <row r="84" spans="1:13" x14ac:dyDescent="0.35">
      <c r="A84" t="s">
        <v>170</v>
      </c>
      <c r="B84" t="s">
        <v>374</v>
      </c>
      <c r="C84" t="s">
        <v>170</v>
      </c>
      <c r="D84" t="s">
        <v>273</v>
      </c>
      <c r="E84" t="s">
        <v>273</v>
      </c>
      <c r="F84" t="s">
        <v>74</v>
      </c>
      <c r="G84" s="30">
        <v>45658</v>
      </c>
      <c r="H84" s="30">
        <v>46023</v>
      </c>
      <c r="I84">
        <v>2.4284743999999998</v>
      </c>
      <c r="J84">
        <v>9.4069643000000003</v>
      </c>
      <c r="K84">
        <v>6.9784898999999996</v>
      </c>
      <c r="L84">
        <v>9</v>
      </c>
      <c r="M84">
        <v>5</v>
      </c>
    </row>
    <row r="85" spans="1:13" x14ac:dyDescent="0.35">
      <c r="A85" t="s">
        <v>356</v>
      </c>
      <c r="B85" t="s">
        <v>356</v>
      </c>
      <c r="C85" t="s">
        <v>357</v>
      </c>
      <c r="D85" t="s">
        <v>274</v>
      </c>
      <c r="E85" t="s">
        <v>380</v>
      </c>
      <c r="F85" t="s">
        <v>74</v>
      </c>
      <c r="G85" s="30">
        <v>45658</v>
      </c>
      <c r="H85" s="30">
        <v>46023</v>
      </c>
      <c r="I85">
        <v>5.0779730000000002E-2</v>
      </c>
      <c r="J85">
        <v>7.7609396000000004</v>
      </c>
      <c r="K85">
        <v>7.7101597999999996</v>
      </c>
      <c r="L85">
        <v>1</v>
      </c>
      <c r="M85">
        <v>6</v>
      </c>
    </row>
    <row r="86" spans="1:13" x14ac:dyDescent="0.35">
      <c r="A86" t="s">
        <v>358</v>
      </c>
      <c r="B86" t="s">
        <v>358</v>
      </c>
      <c r="C86" t="s">
        <v>359</v>
      </c>
      <c r="D86" t="s">
        <v>274</v>
      </c>
      <c r="E86" t="s">
        <v>380</v>
      </c>
      <c r="F86" t="s">
        <v>74</v>
      </c>
      <c r="G86" s="30">
        <v>45658</v>
      </c>
      <c r="H86" s="30">
        <v>46023</v>
      </c>
      <c r="I86">
        <v>0</v>
      </c>
      <c r="J86">
        <v>1.2204626000000001</v>
      </c>
      <c r="K86">
        <v>1.2204626000000001</v>
      </c>
      <c r="L86">
        <v>2</v>
      </c>
      <c r="M86">
        <v>6</v>
      </c>
    </row>
    <row r="87" spans="1:13" x14ac:dyDescent="0.35">
      <c r="A87" t="s">
        <v>360</v>
      </c>
      <c r="B87" t="s">
        <v>360</v>
      </c>
      <c r="C87" t="s">
        <v>361</v>
      </c>
      <c r="D87" t="s">
        <v>274</v>
      </c>
      <c r="E87" t="s">
        <v>380</v>
      </c>
      <c r="F87" t="s">
        <v>74</v>
      </c>
      <c r="G87" s="30">
        <v>45658</v>
      </c>
      <c r="H87" s="30">
        <v>46023</v>
      </c>
      <c r="I87">
        <v>19.219904</v>
      </c>
      <c r="J87">
        <v>39.966740000000001</v>
      </c>
      <c r="K87">
        <v>20.746835999999998</v>
      </c>
      <c r="L87">
        <v>3</v>
      </c>
      <c r="M87">
        <v>6</v>
      </c>
    </row>
    <row r="88" spans="1:13" x14ac:dyDescent="0.35">
      <c r="A88" t="s">
        <v>362</v>
      </c>
      <c r="B88" t="s">
        <v>363</v>
      </c>
      <c r="C88" t="s">
        <v>364</v>
      </c>
      <c r="D88" t="s">
        <v>274</v>
      </c>
      <c r="E88" t="s">
        <v>380</v>
      </c>
      <c r="F88" t="s">
        <v>74</v>
      </c>
      <c r="G88" s="30">
        <v>45658</v>
      </c>
      <c r="H88" s="30">
        <v>46023</v>
      </c>
      <c r="I88">
        <v>0.61646104000000002</v>
      </c>
      <c r="J88">
        <v>14.095841</v>
      </c>
      <c r="K88">
        <v>13.479381</v>
      </c>
      <c r="L88">
        <v>4</v>
      </c>
      <c r="M88">
        <v>6</v>
      </c>
    </row>
    <row r="89" spans="1:13" x14ac:dyDescent="0.35">
      <c r="A89" t="s">
        <v>365</v>
      </c>
      <c r="B89" t="s">
        <v>365</v>
      </c>
      <c r="C89" t="s">
        <v>366</v>
      </c>
      <c r="D89" t="s">
        <v>274</v>
      </c>
      <c r="E89" t="s">
        <v>380</v>
      </c>
      <c r="F89" t="s">
        <v>74</v>
      </c>
      <c r="G89" s="30">
        <v>45658</v>
      </c>
      <c r="H89" s="30">
        <v>46023</v>
      </c>
      <c r="I89">
        <v>1.5613143</v>
      </c>
      <c r="J89">
        <v>51.464607000000001</v>
      </c>
      <c r="K89">
        <v>49.903294000000002</v>
      </c>
      <c r="L89">
        <v>5</v>
      </c>
      <c r="M89">
        <v>6</v>
      </c>
    </row>
    <row r="90" spans="1:13" x14ac:dyDescent="0.35">
      <c r="A90" t="s">
        <v>367</v>
      </c>
      <c r="B90" t="s">
        <v>367</v>
      </c>
      <c r="C90" t="s">
        <v>368</v>
      </c>
      <c r="D90" t="s">
        <v>274</v>
      </c>
      <c r="E90" t="s">
        <v>380</v>
      </c>
      <c r="F90" t="s">
        <v>74</v>
      </c>
      <c r="G90" s="30">
        <v>45658</v>
      </c>
      <c r="H90" s="30">
        <v>46023</v>
      </c>
      <c r="I90">
        <v>2.6696548</v>
      </c>
      <c r="J90">
        <v>17.053561999999999</v>
      </c>
      <c r="K90">
        <v>14.383907000000001</v>
      </c>
      <c r="L90">
        <v>6</v>
      </c>
      <c r="M90">
        <v>6</v>
      </c>
    </row>
    <row r="91" spans="1:13" x14ac:dyDescent="0.35">
      <c r="A91" t="s">
        <v>369</v>
      </c>
      <c r="B91" t="s">
        <v>370</v>
      </c>
      <c r="C91" t="s">
        <v>371</v>
      </c>
      <c r="D91" t="s">
        <v>274</v>
      </c>
      <c r="E91" t="s">
        <v>380</v>
      </c>
      <c r="F91" t="s">
        <v>74</v>
      </c>
      <c r="G91" s="30">
        <v>45658</v>
      </c>
      <c r="H91" s="30">
        <v>46023</v>
      </c>
      <c r="I91">
        <v>0</v>
      </c>
      <c r="J91">
        <v>15.015304</v>
      </c>
      <c r="K91">
        <v>15.015304</v>
      </c>
      <c r="L91">
        <v>7</v>
      </c>
      <c r="M91">
        <v>6</v>
      </c>
    </row>
    <row r="92" spans="1:13" x14ac:dyDescent="0.35">
      <c r="A92" t="s">
        <v>372</v>
      </c>
      <c r="B92" t="s">
        <v>372</v>
      </c>
      <c r="C92" t="s">
        <v>373</v>
      </c>
      <c r="D92" t="s">
        <v>274</v>
      </c>
      <c r="E92" t="s">
        <v>380</v>
      </c>
      <c r="F92" t="s">
        <v>74</v>
      </c>
      <c r="G92" s="30">
        <v>45658</v>
      </c>
      <c r="H92" s="30">
        <v>46023</v>
      </c>
      <c r="I92">
        <v>0</v>
      </c>
      <c r="J92">
        <v>2.3316089999999998</v>
      </c>
      <c r="K92">
        <v>2.3316089999999998</v>
      </c>
      <c r="L92">
        <v>8</v>
      </c>
      <c r="M92">
        <v>6</v>
      </c>
    </row>
    <row r="93" spans="1:13" x14ac:dyDescent="0.35">
      <c r="A93" t="s">
        <v>170</v>
      </c>
      <c r="B93" t="s">
        <v>374</v>
      </c>
      <c r="C93" t="s">
        <v>170</v>
      </c>
      <c r="D93" t="s">
        <v>274</v>
      </c>
      <c r="E93" t="s">
        <v>380</v>
      </c>
      <c r="F93" t="s">
        <v>74</v>
      </c>
      <c r="G93" s="30">
        <v>45658</v>
      </c>
      <c r="H93" s="30">
        <v>46023</v>
      </c>
      <c r="I93">
        <v>1.7991976000000001</v>
      </c>
      <c r="J93">
        <v>18.562806999999999</v>
      </c>
      <c r="K93">
        <v>16.763608999999999</v>
      </c>
      <c r="L93">
        <v>9</v>
      </c>
      <c r="M93">
        <v>6</v>
      </c>
    </row>
    <row r="94" spans="1:13" x14ac:dyDescent="0.35">
      <c r="A94" t="s">
        <v>356</v>
      </c>
      <c r="B94" t="s">
        <v>356</v>
      </c>
      <c r="C94" t="s">
        <v>357</v>
      </c>
      <c r="D94" t="s">
        <v>275</v>
      </c>
      <c r="E94" t="s">
        <v>381</v>
      </c>
      <c r="F94" t="s">
        <v>74</v>
      </c>
      <c r="G94" s="30">
        <v>45658</v>
      </c>
      <c r="H94" s="30">
        <v>46023</v>
      </c>
      <c r="I94">
        <v>1.6188606999999999</v>
      </c>
      <c r="J94">
        <v>8.8747292000000009</v>
      </c>
      <c r="K94">
        <v>7.2558683999999998</v>
      </c>
      <c r="L94">
        <v>1</v>
      </c>
      <c r="M94">
        <v>7</v>
      </c>
    </row>
    <row r="95" spans="1:13" x14ac:dyDescent="0.35">
      <c r="A95" t="s">
        <v>358</v>
      </c>
      <c r="B95" t="s">
        <v>358</v>
      </c>
      <c r="C95" t="s">
        <v>359</v>
      </c>
      <c r="D95" t="s">
        <v>275</v>
      </c>
      <c r="E95" t="s">
        <v>381</v>
      </c>
      <c r="F95" t="s">
        <v>74</v>
      </c>
      <c r="G95" s="30">
        <v>45658</v>
      </c>
      <c r="H95" s="30">
        <v>46023</v>
      </c>
      <c r="I95">
        <v>0</v>
      </c>
      <c r="J95">
        <v>1.7608922</v>
      </c>
      <c r="K95">
        <v>1.7608922</v>
      </c>
      <c r="L95">
        <v>2</v>
      </c>
      <c r="M95">
        <v>7</v>
      </c>
    </row>
    <row r="96" spans="1:13" x14ac:dyDescent="0.35">
      <c r="A96" t="s">
        <v>360</v>
      </c>
      <c r="B96" t="s">
        <v>360</v>
      </c>
      <c r="C96" t="s">
        <v>361</v>
      </c>
      <c r="D96" t="s">
        <v>275</v>
      </c>
      <c r="E96" t="s">
        <v>381</v>
      </c>
      <c r="F96" t="s">
        <v>74</v>
      </c>
      <c r="G96" s="30">
        <v>45658</v>
      </c>
      <c r="H96" s="30">
        <v>46023</v>
      </c>
      <c r="I96">
        <v>15.637117999999999</v>
      </c>
      <c r="J96">
        <v>35.672080999999999</v>
      </c>
      <c r="K96">
        <v>20.034962</v>
      </c>
      <c r="L96">
        <v>3</v>
      </c>
      <c r="M96">
        <v>7</v>
      </c>
    </row>
    <row r="97" spans="1:13" x14ac:dyDescent="0.35">
      <c r="A97" t="s">
        <v>362</v>
      </c>
      <c r="B97" t="s">
        <v>363</v>
      </c>
      <c r="C97" t="s">
        <v>364</v>
      </c>
      <c r="D97" t="s">
        <v>275</v>
      </c>
      <c r="E97" t="s">
        <v>381</v>
      </c>
      <c r="F97" t="s">
        <v>74</v>
      </c>
      <c r="G97" s="30">
        <v>45658</v>
      </c>
      <c r="H97" s="30">
        <v>46023</v>
      </c>
      <c r="I97">
        <v>2.4734563999999999</v>
      </c>
      <c r="J97">
        <v>6.9550514000000003</v>
      </c>
      <c r="K97">
        <v>4.4815950000000004</v>
      </c>
      <c r="L97">
        <v>4</v>
      </c>
      <c r="M97">
        <v>7</v>
      </c>
    </row>
    <row r="98" spans="1:13" x14ac:dyDescent="0.35">
      <c r="A98" t="s">
        <v>365</v>
      </c>
      <c r="B98" t="s">
        <v>365</v>
      </c>
      <c r="C98" t="s">
        <v>366</v>
      </c>
      <c r="D98" t="s">
        <v>275</v>
      </c>
      <c r="E98" t="s">
        <v>381</v>
      </c>
      <c r="F98" t="s">
        <v>74</v>
      </c>
      <c r="G98" s="30">
        <v>45658</v>
      </c>
      <c r="H98" s="30">
        <v>46023</v>
      </c>
      <c r="I98">
        <v>2.1365468999999999</v>
      </c>
      <c r="J98">
        <v>20.540694999999999</v>
      </c>
      <c r="K98">
        <v>18.404147999999999</v>
      </c>
      <c r="L98">
        <v>5</v>
      </c>
      <c r="M98">
        <v>7</v>
      </c>
    </row>
    <row r="99" spans="1:13" x14ac:dyDescent="0.35">
      <c r="A99" t="s">
        <v>367</v>
      </c>
      <c r="B99" t="s">
        <v>367</v>
      </c>
      <c r="C99" t="s">
        <v>368</v>
      </c>
      <c r="D99" t="s">
        <v>275</v>
      </c>
      <c r="E99" t="s">
        <v>381</v>
      </c>
      <c r="F99" t="s">
        <v>74</v>
      </c>
      <c r="G99" s="30">
        <v>45658</v>
      </c>
      <c r="H99" s="30">
        <v>46023</v>
      </c>
      <c r="I99">
        <v>3.1391914000000001</v>
      </c>
      <c r="J99">
        <v>12.803112</v>
      </c>
      <c r="K99">
        <v>9.6639204000000003</v>
      </c>
      <c r="L99">
        <v>6</v>
      </c>
      <c r="M99">
        <v>7</v>
      </c>
    </row>
    <row r="100" spans="1:13" x14ac:dyDescent="0.35">
      <c r="A100" t="s">
        <v>369</v>
      </c>
      <c r="B100" t="s">
        <v>370</v>
      </c>
      <c r="C100" t="s">
        <v>371</v>
      </c>
      <c r="D100" t="s">
        <v>275</v>
      </c>
      <c r="E100" t="s">
        <v>381</v>
      </c>
      <c r="F100" t="s">
        <v>74</v>
      </c>
      <c r="G100" s="30">
        <v>45658</v>
      </c>
      <c r="H100" s="30">
        <v>46023</v>
      </c>
      <c r="I100">
        <v>0</v>
      </c>
      <c r="J100">
        <v>6.3287500999999997</v>
      </c>
      <c r="K100">
        <v>6.3287500999999997</v>
      </c>
      <c r="L100">
        <v>7</v>
      </c>
      <c r="M100">
        <v>7</v>
      </c>
    </row>
    <row r="101" spans="1:13" x14ac:dyDescent="0.35">
      <c r="A101" t="s">
        <v>372</v>
      </c>
      <c r="B101" t="s">
        <v>372</v>
      </c>
      <c r="C101" t="s">
        <v>373</v>
      </c>
      <c r="D101" t="s">
        <v>275</v>
      </c>
      <c r="E101" t="s">
        <v>381</v>
      </c>
      <c r="F101" t="s">
        <v>74</v>
      </c>
      <c r="G101" s="30">
        <v>45658</v>
      </c>
      <c r="H101" s="30">
        <v>46023</v>
      </c>
      <c r="I101">
        <v>0</v>
      </c>
      <c r="J101">
        <v>2.0235968</v>
      </c>
      <c r="K101">
        <v>2.0235968</v>
      </c>
      <c r="L101">
        <v>8</v>
      </c>
      <c r="M101">
        <v>7</v>
      </c>
    </row>
    <row r="102" spans="1:13" x14ac:dyDescent="0.35">
      <c r="A102" t="s">
        <v>170</v>
      </c>
      <c r="B102" t="s">
        <v>374</v>
      </c>
      <c r="C102" t="s">
        <v>170</v>
      </c>
      <c r="D102" t="s">
        <v>275</v>
      </c>
      <c r="E102" t="s">
        <v>381</v>
      </c>
      <c r="F102" t="s">
        <v>74</v>
      </c>
      <c r="G102" s="30">
        <v>45658</v>
      </c>
      <c r="H102" s="30">
        <v>46023</v>
      </c>
      <c r="I102">
        <v>1.9658538999999999</v>
      </c>
      <c r="J102">
        <v>10.397435</v>
      </c>
      <c r="K102">
        <v>8.4315815000000001</v>
      </c>
      <c r="L102">
        <v>9</v>
      </c>
      <c r="M102">
        <v>7</v>
      </c>
    </row>
    <row r="103" spans="1:13" x14ac:dyDescent="0.35">
      <c r="A103" t="s">
        <v>356</v>
      </c>
      <c r="B103" t="s">
        <v>356</v>
      </c>
      <c r="C103" t="s">
        <v>357</v>
      </c>
      <c r="D103" t="s">
        <v>382</v>
      </c>
      <c r="E103" t="s">
        <v>383</v>
      </c>
      <c r="F103" t="s">
        <v>74</v>
      </c>
      <c r="G103" s="30">
        <v>45658</v>
      </c>
      <c r="H103" s="30">
        <v>46023</v>
      </c>
      <c r="I103">
        <v>3.2449295999999999</v>
      </c>
      <c r="J103">
        <v>36.410187000000001</v>
      </c>
      <c r="K103">
        <v>33.165256999999997</v>
      </c>
      <c r="L103">
        <v>1</v>
      </c>
      <c r="M103">
        <v>8</v>
      </c>
    </row>
    <row r="104" spans="1:13" x14ac:dyDescent="0.35">
      <c r="A104" t="s">
        <v>358</v>
      </c>
      <c r="B104" t="s">
        <v>358</v>
      </c>
      <c r="C104" t="s">
        <v>359</v>
      </c>
      <c r="D104" t="s">
        <v>382</v>
      </c>
      <c r="E104" t="s">
        <v>383</v>
      </c>
      <c r="F104" t="s">
        <v>74</v>
      </c>
      <c r="G104" s="30">
        <v>45658</v>
      </c>
      <c r="H104" s="30">
        <v>46023</v>
      </c>
      <c r="I104">
        <v>1.210954E-2</v>
      </c>
      <c r="J104">
        <v>1.9100086999999999</v>
      </c>
      <c r="K104">
        <v>1.8978991999999999</v>
      </c>
      <c r="L104">
        <v>2</v>
      </c>
      <c r="M104">
        <v>8</v>
      </c>
    </row>
    <row r="105" spans="1:13" x14ac:dyDescent="0.35">
      <c r="A105" t="s">
        <v>360</v>
      </c>
      <c r="B105" t="s">
        <v>360</v>
      </c>
      <c r="C105" t="s">
        <v>361</v>
      </c>
      <c r="D105" t="s">
        <v>382</v>
      </c>
      <c r="E105" t="s">
        <v>383</v>
      </c>
      <c r="F105" t="s">
        <v>74</v>
      </c>
      <c r="G105" s="30">
        <v>45658</v>
      </c>
      <c r="H105" s="30">
        <v>46023</v>
      </c>
      <c r="I105">
        <v>9.6013947000000002</v>
      </c>
      <c r="J105">
        <v>23.452774000000002</v>
      </c>
      <c r="K105">
        <v>13.851379</v>
      </c>
      <c r="L105">
        <v>3</v>
      </c>
      <c r="M105">
        <v>8</v>
      </c>
    </row>
    <row r="106" spans="1:13" x14ac:dyDescent="0.35">
      <c r="A106" t="s">
        <v>362</v>
      </c>
      <c r="B106" t="s">
        <v>363</v>
      </c>
      <c r="C106" t="s">
        <v>364</v>
      </c>
      <c r="D106" t="s">
        <v>382</v>
      </c>
      <c r="E106" t="s">
        <v>383</v>
      </c>
      <c r="F106" t="s">
        <v>74</v>
      </c>
      <c r="G106" s="30">
        <v>45658</v>
      </c>
      <c r="H106" s="30">
        <v>46023</v>
      </c>
      <c r="I106">
        <v>0.40888247</v>
      </c>
      <c r="J106">
        <v>2.3326720999999999</v>
      </c>
      <c r="K106">
        <v>1.9237896000000001</v>
      </c>
      <c r="L106">
        <v>4</v>
      </c>
      <c r="M106">
        <v>8</v>
      </c>
    </row>
    <row r="107" spans="1:13" x14ac:dyDescent="0.35">
      <c r="A107" t="s">
        <v>365</v>
      </c>
      <c r="B107" t="s">
        <v>365</v>
      </c>
      <c r="C107" t="s">
        <v>366</v>
      </c>
      <c r="D107" t="s">
        <v>382</v>
      </c>
      <c r="E107" t="s">
        <v>383</v>
      </c>
      <c r="F107" t="s">
        <v>74</v>
      </c>
      <c r="G107" s="30">
        <v>45658</v>
      </c>
      <c r="H107" s="30">
        <v>46023</v>
      </c>
      <c r="I107">
        <v>0.81171685000000005</v>
      </c>
      <c r="J107">
        <v>10.561906</v>
      </c>
      <c r="K107">
        <v>9.7501888000000001</v>
      </c>
      <c r="L107">
        <v>5</v>
      </c>
      <c r="M107">
        <v>8</v>
      </c>
    </row>
    <row r="108" spans="1:13" x14ac:dyDescent="0.35">
      <c r="A108" t="s">
        <v>367</v>
      </c>
      <c r="B108" t="s">
        <v>367</v>
      </c>
      <c r="C108" t="s">
        <v>368</v>
      </c>
      <c r="D108" t="s">
        <v>382</v>
      </c>
      <c r="E108" t="s">
        <v>383</v>
      </c>
      <c r="F108" t="s">
        <v>74</v>
      </c>
      <c r="G108" s="30">
        <v>45658</v>
      </c>
      <c r="H108" s="30">
        <v>46023</v>
      </c>
      <c r="I108">
        <v>1.0285228</v>
      </c>
      <c r="J108">
        <v>6.6466178999999999</v>
      </c>
      <c r="K108">
        <v>5.6180949</v>
      </c>
      <c r="L108">
        <v>6</v>
      </c>
      <c r="M108">
        <v>8</v>
      </c>
    </row>
    <row r="109" spans="1:13" x14ac:dyDescent="0.35">
      <c r="A109" t="s">
        <v>369</v>
      </c>
      <c r="B109" t="s">
        <v>370</v>
      </c>
      <c r="C109" t="s">
        <v>371</v>
      </c>
      <c r="D109" t="s">
        <v>382</v>
      </c>
      <c r="E109" t="s">
        <v>383</v>
      </c>
      <c r="F109" t="s">
        <v>74</v>
      </c>
      <c r="G109" s="30">
        <v>45658</v>
      </c>
      <c r="H109" s="30">
        <v>46023</v>
      </c>
      <c r="I109">
        <v>0</v>
      </c>
      <c r="J109">
        <v>9.7980452000000007</v>
      </c>
      <c r="K109">
        <v>9.7980452000000007</v>
      </c>
      <c r="L109">
        <v>7</v>
      </c>
      <c r="M109">
        <v>8</v>
      </c>
    </row>
    <row r="110" spans="1:13" x14ac:dyDescent="0.35">
      <c r="A110" t="s">
        <v>372</v>
      </c>
      <c r="B110" t="s">
        <v>372</v>
      </c>
      <c r="C110" t="s">
        <v>373</v>
      </c>
      <c r="D110" t="s">
        <v>382</v>
      </c>
      <c r="E110" t="s">
        <v>383</v>
      </c>
      <c r="F110" t="s">
        <v>74</v>
      </c>
      <c r="G110" s="30">
        <v>45658</v>
      </c>
      <c r="H110" s="30">
        <v>46023</v>
      </c>
      <c r="I110">
        <v>0</v>
      </c>
      <c r="J110">
        <v>1.8170953000000001</v>
      </c>
      <c r="K110">
        <v>1.8170953000000001</v>
      </c>
      <c r="L110">
        <v>8</v>
      </c>
      <c r="M110">
        <v>8</v>
      </c>
    </row>
    <row r="111" spans="1:13" x14ac:dyDescent="0.35">
      <c r="A111" t="s">
        <v>170</v>
      </c>
      <c r="B111" t="s">
        <v>374</v>
      </c>
      <c r="C111" t="s">
        <v>170</v>
      </c>
      <c r="D111" t="s">
        <v>382</v>
      </c>
      <c r="E111" t="s">
        <v>383</v>
      </c>
      <c r="F111" t="s">
        <v>74</v>
      </c>
      <c r="G111" s="30">
        <v>45658</v>
      </c>
      <c r="H111" s="30">
        <v>46023</v>
      </c>
      <c r="I111">
        <v>0.47513184000000003</v>
      </c>
      <c r="J111">
        <v>4.4539742000000002</v>
      </c>
      <c r="K111">
        <v>3.9788424999999998</v>
      </c>
      <c r="L111">
        <v>9</v>
      </c>
      <c r="M111">
        <v>8</v>
      </c>
    </row>
    <row r="112" spans="1:13" x14ac:dyDescent="0.35">
      <c r="A112" t="s">
        <v>356</v>
      </c>
      <c r="B112" t="s">
        <v>356</v>
      </c>
      <c r="C112" t="s">
        <v>357</v>
      </c>
      <c r="D112" t="s">
        <v>384</v>
      </c>
      <c r="E112" t="s">
        <v>277</v>
      </c>
      <c r="F112" t="s">
        <v>74</v>
      </c>
      <c r="G112" s="30">
        <v>45658</v>
      </c>
      <c r="H112" s="30">
        <v>46023</v>
      </c>
      <c r="I112">
        <v>4.9414115000000001</v>
      </c>
      <c r="J112">
        <v>37.765785000000001</v>
      </c>
      <c r="K112">
        <v>32.824375000000003</v>
      </c>
      <c r="L112">
        <v>1</v>
      </c>
      <c r="M112">
        <v>9</v>
      </c>
    </row>
    <row r="113" spans="1:13" x14ac:dyDescent="0.35">
      <c r="A113" t="s">
        <v>358</v>
      </c>
      <c r="B113" t="s">
        <v>358</v>
      </c>
      <c r="C113" t="s">
        <v>359</v>
      </c>
      <c r="D113" t="s">
        <v>384</v>
      </c>
      <c r="E113" t="s">
        <v>277</v>
      </c>
      <c r="F113" t="s">
        <v>74</v>
      </c>
      <c r="G113" s="30">
        <v>45658</v>
      </c>
      <c r="H113" s="30">
        <v>46023</v>
      </c>
      <c r="I113">
        <v>0</v>
      </c>
      <c r="J113">
        <v>2.0193317</v>
      </c>
      <c r="K113">
        <v>2.0193317</v>
      </c>
      <c r="L113">
        <v>2</v>
      </c>
      <c r="M113">
        <v>9</v>
      </c>
    </row>
    <row r="114" spans="1:13" x14ac:dyDescent="0.35">
      <c r="A114" t="s">
        <v>360</v>
      </c>
      <c r="B114" t="s">
        <v>360</v>
      </c>
      <c r="C114" t="s">
        <v>361</v>
      </c>
      <c r="D114" t="s">
        <v>384</v>
      </c>
      <c r="E114" t="s">
        <v>277</v>
      </c>
      <c r="F114" t="s">
        <v>74</v>
      </c>
      <c r="G114" s="30">
        <v>45658</v>
      </c>
      <c r="H114" s="30">
        <v>46023</v>
      </c>
      <c r="I114">
        <v>16.781616</v>
      </c>
      <c r="J114">
        <v>37.318649000000001</v>
      </c>
      <c r="K114">
        <v>20.537033000000001</v>
      </c>
      <c r="L114">
        <v>3</v>
      </c>
      <c r="M114">
        <v>9</v>
      </c>
    </row>
    <row r="115" spans="1:13" x14ac:dyDescent="0.35">
      <c r="A115" t="s">
        <v>362</v>
      </c>
      <c r="B115" t="s">
        <v>363</v>
      </c>
      <c r="C115" t="s">
        <v>364</v>
      </c>
      <c r="D115" t="s">
        <v>384</v>
      </c>
      <c r="E115" t="s">
        <v>277</v>
      </c>
      <c r="F115" t="s">
        <v>74</v>
      </c>
      <c r="G115" s="30">
        <v>45658</v>
      </c>
      <c r="H115" s="30">
        <v>46023</v>
      </c>
      <c r="I115">
        <v>4.3681406999999997</v>
      </c>
      <c r="J115">
        <v>14.937336999999999</v>
      </c>
      <c r="K115">
        <v>10.569197000000001</v>
      </c>
      <c r="L115">
        <v>4</v>
      </c>
      <c r="M115">
        <v>9</v>
      </c>
    </row>
    <row r="116" spans="1:13" x14ac:dyDescent="0.35">
      <c r="A116" t="s">
        <v>365</v>
      </c>
      <c r="B116" t="s">
        <v>365</v>
      </c>
      <c r="C116" t="s">
        <v>366</v>
      </c>
      <c r="D116" t="s">
        <v>384</v>
      </c>
      <c r="E116" t="s">
        <v>277</v>
      </c>
      <c r="F116" t="s">
        <v>74</v>
      </c>
      <c r="G116" s="30">
        <v>45658</v>
      </c>
      <c r="H116" s="30">
        <v>46023</v>
      </c>
      <c r="I116">
        <v>3.2144876</v>
      </c>
      <c r="J116">
        <v>53.121516999999997</v>
      </c>
      <c r="K116">
        <v>49.907027999999997</v>
      </c>
      <c r="L116">
        <v>5</v>
      </c>
      <c r="M116">
        <v>9</v>
      </c>
    </row>
    <row r="117" spans="1:13" x14ac:dyDescent="0.35">
      <c r="A117" t="s">
        <v>367</v>
      </c>
      <c r="B117" t="s">
        <v>367</v>
      </c>
      <c r="C117" t="s">
        <v>368</v>
      </c>
      <c r="D117" t="s">
        <v>384</v>
      </c>
      <c r="E117" t="s">
        <v>277</v>
      </c>
      <c r="F117" t="s">
        <v>74</v>
      </c>
      <c r="G117" s="30">
        <v>45658</v>
      </c>
      <c r="H117" s="30">
        <v>46023</v>
      </c>
      <c r="I117">
        <v>2.4609375</v>
      </c>
      <c r="J117">
        <v>14.504842999999999</v>
      </c>
      <c r="K117">
        <v>12.043905000000001</v>
      </c>
      <c r="L117">
        <v>6</v>
      </c>
      <c r="M117">
        <v>9</v>
      </c>
    </row>
    <row r="118" spans="1:13" x14ac:dyDescent="0.35">
      <c r="A118" t="s">
        <v>369</v>
      </c>
      <c r="B118" t="s">
        <v>370</v>
      </c>
      <c r="C118" t="s">
        <v>371</v>
      </c>
      <c r="D118" t="s">
        <v>384</v>
      </c>
      <c r="E118" t="s">
        <v>277</v>
      </c>
      <c r="F118" t="s">
        <v>74</v>
      </c>
      <c r="G118" s="30">
        <v>45658</v>
      </c>
      <c r="H118" s="30">
        <v>46023</v>
      </c>
      <c r="I118">
        <v>0</v>
      </c>
      <c r="J118">
        <v>14.544191</v>
      </c>
      <c r="K118">
        <v>14.544191</v>
      </c>
      <c r="L118">
        <v>7</v>
      </c>
      <c r="M118">
        <v>9</v>
      </c>
    </row>
    <row r="119" spans="1:13" x14ac:dyDescent="0.35">
      <c r="A119" t="s">
        <v>372</v>
      </c>
      <c r="B119" t="s">
        <v>372</v>
      </c>
      <c r="C119" t="s">
        <v>373</v>
      </c>
      <c r="D119" t="s">
        <v>384</v>
      </c>
      <c r="E119" t="s">
        <v>277</v>
      </c>
      <c r="F119" t="s">
        <v>74</v>
      </c>
      <c r="G119" s="30">
        <v>45658</v>
      </c>
      <c r="H119" s="30">
        <v>46023</v>
      </c>
      <c r="I119">
        <v>0</v>
      </c>
      <c r="J119">
        <v>1.8757779999999999</v>
      </c>
      <c r="K119">
        <v>1.8757779999999999</v>
      </c>
      <c r="L119">
        <v>8</v>
      </c>
      <c r="M119">
        <v>9</v>
      </c>
    </row>
    <row r="120" spans="1:13" x14ac:dyDescent="0.35">
      <c r="A120" t="s">
        <v>170</v>
      </c>
      <c r="B120" t="s">
        <v>374</v>
      </c>
      <c r="C120" t="s">
        <v>170</v>
      </c>
      <c r="D120" t="s">
        <v>384</v>
      </c>
      <c r="E120" t="s">
        <v>277</v>
      </c>
      <c r="F120" t="s">
        <v>74</v>
      </c>
      <c r="G120" s="30">
        <v>45658</v>
      </c>
      <c r="H120" s="30">
        <v>46023</v>
      </c>
      <c r="I120">
        <v>2.1923203</v>
      </c>
      <c r="J120">
        <v>19.088107999999998</v>
      </c>
      <c r="K120">
        <v>16.895788</v>
      </c>
      <c r="L120">
        <v>9</v>
      </c>
      <c r="M120">
        <v>9</v>
      </c>
    </row>
    <row r="121" spans="1:13" x14ac:dyDescent="0.35">
      <c r="A121" t="s">
        <v>356</v>
      </c>
      <c r="B121" t="s">
        <v>356</v>
      </c>
      <c r="C121" t="s">
        <v>357</v>
      </c>
      <c r="D121" t="s">
        <v>278</v>
      </c>
      <c r="E121" t="s">
        <v>385</v>
      </c>
      <c r="F121" t="s">
        <v>74</v>
      </c>
      <c r="G121" s="30">
        <v>45658</v>
      </c>
      <c r="H121" s="30">
        <v>46023</v>
      </c>
      <c r="I121">
        <v>0.76502316999999997</v>
      </c>
      <c r="J121">
        <v>33.469662</v>
      </c>
      <c r="K121">
        <v>32.704639</v>
      </c>
      <c r="L121">
        <v>1</v>
      </c>
      <c r="M121">
        <v>10</v>
      </c>
    </row>
    <row r="122" spans="1:13" x14ac:dyDescent="0.35">
      <c r="A122" t="s">
        <v>358</v>
      </c>
      <c r="B122" t="s">
        <v>358</v>
      </c>
      <c r="C122" t="s">
        <v>359</v>
      </c>
      <c r="D122" t="s">
        <v>278</v>
      </c>
      <c r="E122" t="s">
        <v>385</v>
      </c>
      <c r="F122" t="s">
        <v>74</v>
      </c>
      <c r="G122" s="30">
        <v>45658</v>
      </c>
      <c r="H122" s="30">
        <v>46023</v>
      </c>
      <c r="I122">
        <v>0</v>
      </c>
      <c r="J122">
        <v>27.191739999999999</v>
      </c>
      <c r="K122">
        <v>27.191739999999999</v>
      </c>
      <c r="L122">
        <v>2</v>
      </c>
      <c r="M122">
        <v>10</v>
      </c>
    </row>
    <row r="123" spans="1:13" x14ac:dyDescent="0.35">
      <c r="A123" t="s">
        <v>360</v>
      </c>
      <c r="B123" t="s">
        <v>360</v>
      </c>
      <c r="C123" t="s">
        <v>361</v>
      </c>
      <c r="D123" t="s">
        <v>278</v>
      </c>
      <c r="E123" t="s">
        <v>385</v>
      </c>
      <c r="F123" t="s">
        <v>74</v>
      </c>
      <c r="G123" s="30">
        <v>45658</v>
      </c>
      <c r="H123" s="30">
        <v>46023</v>
      </c>
      <c r="I123">
        <v>18.127527000000001</v>
      </c>
      <c r="J123">
        <v>48.910708999999997</v>
      </c>
      <c r="K123">
        <v>30.783182</v>
      </c>
      <c r="L123">
        <v>3</v>
      </c>
      <c r="M123">
        <v>10</v>
      </c>
    </row>
    <row r="124" spans="1:13" x14ac:dyDescent="0.35">
      <c r="A124" t="s">
        <v>362</v>
      </c>
      <c r="B124" t="s">
        <v>363</v>
      </c>
      <c r="C124" t="s">
        <v>364</v>
      </c>
      <c r="D124" t="s">
        <v>278</v>
      </c>
      <c r="E124" t="s">
        <v>385</v>
      </c>
      <c r="F124" t="s">
        <v>74</v>
      </c>
      <c r="G124" s="30">
        <v>45658</v>
      </c>
      <c r="H124" s="30">
        <v>46023</v>
      </c>
      <c r="I124">
        <v>1.7712916999999999</v>
      </c>
      <c r="J124">
        <v>23.534534000000001</v>
      </c>
      <c r="K124">
        <v>21.763242999999999</v>
      </c>
      <c r="L124">
        <v>4</v>
      </c>
      <c r="M124">
        <v>10</v>
      </c>
    </row>
    <row r="125" spans="1:13" x14ac:dyDescent="0.35">
      <c r="A125" t="s">
        <v>365</v>
      </c>
      <c r="B125" t="s">
        <v>365</v>
      </c>
      <c r="C125" t="s">
        <v>366</v>
      </c>
      <c r="D125" t="s">
        <v>278</v>
      </c>
      <c r="E125" t="s">
        <v>385</v>
      </c>
      <c r="F125" t="s">
        <v>74</v>
      </c>
      <c r="G125" s="30">
        <v>45658</v>
      </c>
      <c r="H125" s="30">
        <v>46023</v>
      </c>
      <c r="I125">
        <v>2.2292268000000002</v>
      </c>
      <c r="J125">
        <v>49.528655999999998</v>
      </c>
      <c r="K125">
        <v>47.299430999999998</v>
      </c>
      <c r="L125">
        <v>5</v>
      </c>
      <c r="M125">
        <v>10</v>
      </c>
    </row>
    <row r="126" spans="1:13" x14ac:dyDescent="0.35">
      <c r="A126" t="s">
        <v>367</v>
      </c>
      <c r="B126" t="s">
        <v>367</v>
      </c>
      <c r="C126" t="s">
        <v>368</v>
      </c>
      <c r="D126" t="s">
        <v>278</v>
      </c>
      <c r="E126" t="s">
        <v>385</v>
      </c>
      <c r="F126" t="s">
        <v>74</v>
      </c>
      <c r="G126" s="30">
        <v>45658</v>
      </c>
      <c r="H126" s="30">
        <v>46023</v>
      </c>
      <c r="I126">
        <v>2.4463955999999998</v>
      </c>
      <c r="J126">
        <v>22.029402000000001</v>
      </c>
      <c r="K126">
        <v>19.583006000000001</v>
      </c>
      <c r="L126">
        <v>6</v>
      </c>
      <c r="M126">
        <v>10</v>
      </c>
    </row>
    <row r="127" spans="1:13" x14ac:dyDescent="0.35">
      <c r="A127" t="s">
        <v>369</v>
      </c>
      <c r="B127" t="s">
        <v>370</v>
      </c>
      <c r="C127" t="s">
        <v>371</v>
      </c>
      <c r="D127" t="s">
        <v>278</v>
      </c>
      <c r="E127" t="s">
        <v>385</v>
      </c>
      <c r="F127" t="s">
        <v>74</v>
      </c>
      <c r="G127" s="30">
        <v>45658</v>
      </c>
      <c r="H127" s="30">
        <v>46023</v>
      </c>
      <c r="I127">
        <v>0</v>
      </c>
      <c r="J127">
        <v>27.118444</v>
      </c>
      <c r="K127">
        <v>27.118444</v>
      </c>
      <c r="L127">
        <v>7</v>
      </c>
      <c r="M127">
        <v>10</v>
      </c>
    </row>
    <row r="128" spans="1:13" x14ac:dyDescent="0.35">
      <c r="A128" t="s">
        <v>372</v>
      </c>
      <c r="B128" t="s">
        <v>372</v>
      </c>
      <c r="C128" t="s">
        <v>373</v>
      </c>
      <c r="D128" t="s">
        <v>278</v>
      </c>
      <c r="E128" t="s">
        <v>385</v>
      </c>
      <c r="F128" t="s">
        <v>74</v>
      </c>
      <c r="G128" s="30">
        <v>45658</v>
      </c>
      <c r="H128" s="30">
        <v>46023</v>
      </c>
      <c r="I128">
        <v>0</v>
      </c>
      <c r="J128">
        <v>18.777266999999998</v>
      </c>
      <c r="K128">
        <v>18.777266999999998</v>
      </c>
      <c r="L128">
        <v>8</v>
      </c>
      <c r="M128">
        <v>10</v>
      </c>
    </row>
    <row r="129" spans="1:13" x14ac:dyDescent="0.35">
      <c r="A129" t="s">
        <v>170</v>
      </c>
      <c r="B129" t="s">
        <v>374</v>
      </c>
      <c r="C129" t="s">
        <v>170</v>
      </c>
      <c r="D129" t="s">
        <v>278</v>
      </c>
      <c r="E129" t="s">
        <v>385</v>
      </c>
      <c r="F129" t="s">
        <v>74</v>
      </c>
      <c r="G129" s="30">
        <v>45658</v>
      </c>
      <c r="H129" s="30">
        <v>46023</v>
      </c>
      <c r="I129">
        <v>1.7966377</v>
      </c>
      <c r="J129">
        <v>16.592587999999999</v>
      </c>
      <c r="K129">
        <v>14.795951000000001</v>
      </c>
      <c r="L129">
        <v>9</v>
      </c>
      <c r="M129">
        <v>10</v>
      </c>
    </row>
    <row r="130" spans="1:13" x14ac:dyDescent="0.35">
      <c r="A130" t="s">
        <v>356</v>
      </c>
      <c r="B130" t="s">
        <v>356</v>
      </c>
      <c r="C130" t="s">
        <v>357</v>
      </c>
      <c r="D130" t="s">
        <v>386</v>
      </c>
      <c r="E130" t="s">
        <v>387</v>
      </c>
      <c r="F130" t="s">
        <v>74</v>
      </c>
      <c r="G130" s="30">
        <v>45658</v>
      </c>
      <c r="H130" s="30">
        <v>46023</v>
      </c>
      <c r="I130">
        <v>0.51454555999999996</v>
      </c>
      <c r="J130">
        <v>42.063599000000004</v>
      </c>
      <c r="K130">
        <v>41.549053000000001</v>
      </c>
      <c r="L130">
        <v>1</v>
      </c>
      <c r="M130">
        <v>11</v>
      </c>
    </row>
    <row r="131" spans="1:13" x14ac:dyDescent="0.35">
      <c r="A131" t="s">
        <v>358</v>
      </c>
      <c r="B131" t="s">
        <v>358</v>
      </c>
      <c r="C131" t="s">
        <v>359</v>
      </c>
      <c r="D131" t="s">
        <v>386</v>
      </c>
      <c r="E131" t="s">
        <v>387</v>
      </c>
      <c r="F131" t="s">
        <v>74</v>
      </c>
      <c r="G131" s="30">
        <v>45658</v>
      </c>
      <c r="H131" s="30">
        <v>46023</v>
      </c>
      <c r="I131">
        <v>0</v>
      </c>
      <c r="J131">
        <v>6.7145247000000001</v>
      </c>
      <c r="K131">
        <v>6.7145247000000001</v>
      </c>
      <c r="L131">
        <v>2</v>
      </c>
      <c r="M131">
        <v>11</v>
      </c>
    </row>
    <row r="132" spans="1:13" x14ac:dyDescent="0.35">
      <c r="A132" t="s">
        <v>360</v>
      </c>
      <c r="B132" t="s">
        <v>360</v>
      </c>
      <c r="C132" t="s">
        <v>361</v>
      </c>
      <c r="D132" t="s">
        <v>386</v>
      </c>
      <c r="E132" t="s">
        <v>387</v>
      </c>
      <c r="F132" t="s">
        <v>74</v>
      </c>
      <c r="G132" s="30">
        <v>45658</v>
      </c>
      <c r="H132" s="30">
        <v>46023</v>
      </c>
      <c r="I132">
        <v>18.377631999999998</v>
      </c>
      <c r="J132">
        <v>40.959961</v>
      </c>
      <c r="K132">
        <v>22.582329000000001</v>
      </c>
      <c r="L132">
        <v>3</v>
      </c>
      <c r="M132">
        <v>11</v>
      </c>
    </row>
    <row r="133" spans="1:13" x14ac:dyDescent="0.35">
      <c r="A133" t="s">
        <v>362</v>
      </c>
      <c r="B133" t="s">
        <v>363</v>
      </c>
      <c r="C133" t="s">
        <v>364</v>
      </c>
      <c r="D133" t="s">
        <v>386</v>
      </c>
      <c r="E133" t="s">
        <v>387</v>
      </c>
      <c r="F133" t="s">
        <v>74</v>
      </c>
      <c r="G133" s="30">
        <v>45658</v>
      </c>
      <c r="H133" s="30">
        <v>46023</v>
      </c>
      <c r="I133">
        <v>0.64655852000000003</v>
      </c>
      <c r="J133">
        <v>9.9833221000000005</v>
      </c>
      <c r="K133">
        <v>9.3367634000000006</v>
      </c>
      <c r="L133">
        <v>4</v>
      </c>
      <c r="M133">
        <v>11</v>
      </c>
    </row>
    <row r="134" spans="1:13" x14ac:dyDescent="0.35">
      <c r="A134" t="s">
        <v>365</v>
      </c>
      <c r="B134" t="s">
        <v>365</v>
      </c>
      <c r="C134" t="s">
        <v>366</v>
      </c>
      <c r="D134" t="s">
        <v>386</v>
      </c>
      <c r="E134" t="s">
        <v>387</v>
      </c>
      <c r="F134" t="s">
        <v>74</v>
      </c>
      <c r="G134" s="30">
        <v>45658</v>
      </c>
      <c r="H134" s="30">
        <v>46023</v>
      </c>
      <c r="I134">
        <v>0.72529924000000001</v>
      </c>
      <c r="J134">
        <v>46.008232</v>
      </c>
      <c r="K134">
        <v>45.282932000000002</v>
      </c>
      <c r="L134">
        <v>5</v>
      </c>
      <c r="M134">
        <v>11</v>
      </c>
    </row>
    <row r="135" spans="1:13" x14ac:dyDescent="0.35">
      <c r="A135" t="s">
        <v>367</v>
      </c>
      <c r="B135" t="s">
        <v>367</v>
      </c>
      <c r="C135" t="s">
        <v>368</v>
      </c>
      <c r="D135" t="s">
        <v>386</v>
      </c>
      <c r="E135" t="s">
        <v>387</v>
      </c>
      <c r="F135" t="s">
        <v>74</v>
      </c>
      <c r="G135" s="30">
        <v>45658</v>
      </c>
      <c r="H135" s="30">
        <v>46023</v>
      </c>
      <c r="I135">
        <v>0.34625908999999999</v>
      </c>
      <c r="J135">
        <v>10.450519999999999</v>
      </c>
      <c r="K135">
        <v>10.10426</v>
      </c>
      <c r="L135">
        <v>6</v>
      </c>
      <c r="M135">
        <v>11</v>
      </c>
    </row>
    <row r="136" spans="1:13" x14ac:dyDescent="0.35">
      <c r="A136" t="s">
        <v>369</v>
      </c>
      <c r="B136" t="s">
        <v>370</v>
      </c>
      <c r="C136" t="s">
        <v>371</v>
      </c>
      <c r="D136" t="s">
        <v>386</v>
      </c>
      <c r="E136" t="s">
        <v>387</v>
      </c>
      <c r="F136" t="s">
        <v>74</v>
      </c>
      <c r="G136" s="30">
        <v>45658</v>
      </c>
      <c r="H136" s="30">
        <v>46023</v>
      </c>
      <c r="I136">
        <v>0</v>
      </c>
      <c r="J136">
        <v>9.4205378999999994</v>
      </c>
      <c r="K136">
        <v>9.4205378999999994</v>
      </c>
      <c r="L136">
        <v>7</v>
      </c>
      <c r="M136">
        <v>11</v>
      </c>
    </row>
    <row r="137" spans="1:13" x14ac:dyDescent="0.35">
      <c r="A137" t="s">
        <v>372</v>
      </c>
      <c r="B137" t="s">
        <v>372</v>
      </c>
      <c r="C137" t="s">
        <v>373</v>
      </c>
      <c r="D137" t="s">
        <v>386</v>
      </c>
      <c r="E137" t="s">
        <v>387</v>
      </c>
      <c r="F137" t="s">
        <v>74</v>
      </c>
      <c r="G137" s="30">
        <v>45658</v>
      </c>
      <c r="H137" s="30">
        <v>46023</v>
      </c>
      <c r="I137">
        <v>0</v>
      </c>
      <c r="J137">
        <v>9.6472701999999995</v>
      </c>
      <c r="K137">
        <v>9.6472701999999995</v>
      </c>
      <c r="L137">
        <v>8</v>
      </c>
      <c r="M137">
        <v>11</v>
      </c>
    </row>
    <row r="138" spans="1:13" x14ac:dyDescent="0.35">
      <c r="A138" t="s">
        <v>170</v>
      </c>
      <c r="B138" t="s">
        <v>374</v>
      </c>
      <c r="C138" t="s">
        <v>170</v>
      </c>
      <c r="D138" t="s">
        <v>386</v>
      </c>
      <c r="E138" t="s">
        <v>387</v>
      </c>
      <c r="F138" t="s">
        <v>74</v>
      </c>
      <c r="G138" s="30">
        <v>45658</v>
      </c>
      <c r="H138" s="30">
        <v>46023</v>
      </c>
      <c r="I138">
        <v>0.35434895999999999</v>
      </c>
      <c r="J138">
        <v>10.095829</v>
      </c>
      <c r="K138">
        <v>9.7414798999999999</v>
      </c>
      <c r="L138">
        <v>9</v>
      </c>
      <c r="M138">
        <v>11</v>
      </c>
    </row>
    <row r="139" spans="1:13" x14ac:dyDescent="0.35">
      <c r="A139" t="s">
        <v>356</v>
      </c>
      <c r="B139" t="s">
        <v>356</v>
      </c>
      <c r="C139" t="s">
        <v>357</v>
      </c>
      <c r="D139" t="s">
        <v>388</v>
      </c>
      <c r="E139" t="s">
        <v>389</v>
      </c>
      <c r="F139" t="s">
        <v>74</v>
      </c>
      <c r="G139" s="30">
        <v>45658</v>
      </c>
      <c r="H139" s="30">
        <v>46023</v>
      </c>
      <c r="I139">
        <v>1.1013949999999999</v>
      </c>
      <c r="J139">
        <v>33.693840000000002</v>
      </c>
      <c r="K139">
        <v>32.592444999999998</v>
      </c>
      <c r="L139">
        <v>1</v>
      </c>
      <c r="M139">
        <v>12</v>
      </c>
    </row>
    <row r="140" spans="1:13" x14ac:dyDescent="0.35">
      <c r="A140" t="s">
        <v>358</v>
      </c>
      <c r="B140" t="s">
        <v>358</v>
      </c>
      <c r="C140" t="s">
        <v>359</v>
      </c>
      <c r="D140" t="s">
        <v>388</v>
      </c>
      <c r="E140" t="s">
        <v>389</v>
      </c>
      <c r="F140" t="s">
        <v>74</v>
      </c>
      <c r="G140" s="30">
        <v>45658</v>
      </c>
      <c r="H140" s="30">
        <v>46023</v>
      </c>
      <c r="I140">
        <v>0</v>
      </c>
      <c r="J140">
        <v>7.6010217999999998</v>
      </c>
      <c r="K140">
        <v>7.6010217999999998</v>
      </c>
      <c r="L140">
        <v>2</v>
      </c>
      <c r="M140">
        <v>12</v>
      </c>
    </row>
    <row r="141" spans="1:13" x14ac:dyDescent="0.35">
      <c r="A141" t="s">
        <v>360</v>
      </c>
      <c r="B141" t="s">
        <v>360</v>
      </c>
      <c r="C141" t="s">
        <v>361</v>
      </c>
      <c r="D141" t="s">
        <v>388</v>
      </c>
      <c r="E141" t="s">
        <v>389</v>
      </c>
      <c r="F141" t="s">
        <v>74</v>
      </c>
      <c r="G141" s="30">
        <v>45658</v>
      </c>
      <c r="H141" s="30">
        <v>46023</v>
      </c>
      <c r="I141">
        <v>7.2420920999999998</v>
      </c>
      <c r="J141">
        <v>29.042334</v>
      </c>
      <c r="K141">
        <v>21.800241</v>
      </c>
      <c r="L141">
        <v>3</v>
      </c>
      <c r="M141">
        <v>12</v>
      </c>
    </row>
    <row r="142" spans="1:13" x14ac:dyDescent="0.35">
      <c r="A142" t="s">
        <v>362</v>
      </c>
      <c r="B142" t="s">
        <v>363</v>
      </c>
      <c r="C142" t="s">
        <v>364</v>
      </c>
      <c r="D142" t="s">
        <v>388</v>
      </c>
      <c r="E142" t="s">
        <v>389</v>
      </c>
      <c r="F142" t="s">
        <v>74</v>
      </c>
      <c r="G142" s="30">
        <v>45658</v>
      </c>
      <c r="H142" s="30">
        <v>46023</v>
      </c>
      <c r="I142">
        <v>0.65707821</v>
      </c>
      <c r="J142">
        <v>8.8973569999999995</v>
      </c>
      <c r="K142">
        <v>8.2402791999999998</v>
      </c>
      <c r="L142">
        <v>4</v>
      </c>
      <c r="M142">
        <v>12</v>
      </c>
    </row>
    <row r="143" spans="1:13" x14ac:dyDescent="0.35">
      <c r="A143" t="s">
        <v>365</v>
      </c>
      <c r="B143" t="s">
        <v>365</v>
      </c>
      <c r="C143" t="s">
        <v>366</v>
      </c>
      <c r="D143" t="s">
        <v>388</v>
      </c>
      <c r="E143" t="s">
        <v>389</v>
      </c>
      <c r="F143" t="s">
        <v>74</v>
      </c>
      <c r="G143" s="30">
        <v>45658</v>
      </c>
      <c r="H143" s="30">
        <v>46023</v>
      </c>
      <c r="I143">
        <v>0.32194193999999998</v>
      </c>
      <c r="J143">
        <v>19.621663999999999</v>
      </c>
      <c r="K143">
        <v>19.299723</v>
      </c>
      <c r="L143">
        <v>5</v>
      </c>
      <c r="M143">
        <v>12</v>
      </c>
    </row>
    <row r="144" spans="1:13" x14ac:dyDescent="0.35">
      <c r="A144" t="s">
        <v>367</v>
      </c>
      <c r="B144" t="s">
        <v>367</v>
      </c>
      <c r="C144" t="s">
        <v>368</v>
      </c>
      <c r="D144" t="s">
        <v>388</v>
      </c>
      <c r="E144" t="s">
        <v>389</v>
      </c>
      <c r="F144" t="s">
        <v>74</v>
      </c>
      <c r="G144" s="30">
        <v>45658</v>
      </c>
      <c r="H144" s="30">
        <v>46023</v>
      </c>
      <c r="I144">
        <v>0.68078833999999999</v>
      </c>
      <c r="J144">
        <v>7.9246696999999999</v>
      </c>
      <c r="K144">
        <v>7.2438811999999997</v>
      </c>
      <c r="L144">
        <v>6</v>
      </c>
      <c r="M144">
        <v>12</v>
      </c>
    </row>
    <row r="145" spans="1:13" x14ac:dyDescent="0.35">
      <c r="A145" t="s">
        <v>369</v>
      </c>
      <c r="B145" t="s">
        <v>370</v>
      </c>
      <c r="C145" t="s">
        <v>371</v>
      </c>
      <c r="D145" t="s">
        <v>388</v>
      </c>
      <c r="E145" t="s">
        <v>389</v>
      </c>
      <c r="F145" t="s">
        <v>74</v>
      </c>
      <c r="G145" s="30">
        <v>45658</v>
      </c>
      <c r="H145" s="30">
        <v>46023</v>
      </c>
      <c r="I145">
        <v>0</v>
      </c>
      <c r="J145">
        <v>5.9549627000000003</v>
      </c>
      <c r="K145">
        <v>5.9549627000000003</v>
      </c>
      <c r="L145">
        <v>7</v>
      </c>
      <c r="M145">
        <v>12</v>
      </c>
    </row>
    <row r="146" spans="1:13" x14ac:dyDescent="0.35">
      <c r="A146" t="s">
        <v>372</v>
      </c>
      <c r="B146" t="s">
        <v>372</v>
      </c>
      <c r="C146" t="s">
        <v>373</v>
      </c>
      <c r="D146" t="s">
        <v>388</v>
      </c>
      <c r="E146" t="s">
        <v>389</v>
      </c>
      <c r="F146" t="s">
        <v>74</v>
      </c>
      <c r="G146" s="30">
        <v>45658</v>
      </c>
      <c r="H146" s="30">
        <v>46023</v>
      </c>
      <c r="I146">
        <v>0</v>
      </c>
      <c r="J146">
        <v>4.2163814999999998</v>
      </c>
      <c r="K146">
        <v>4.2163814999999998</v>
      </c>
      <c r="L146">
        <v>8</v>
      </c>
      <c r="M146">
        <v>12</v>
      </c>
    </row>
    <row r="147" spans="1:13" x14ac:dyDescent="0.35">
      <c r="A147" t="s">
        <v>170</v>
      </c>
      <c r="B147" t="s">
        <v>374</v>
      </c>
      <c r="C147" t="s">
        <v>170</v>
      </c>
      <c r="D147" t="s">
        <v>388</v>
      </c>
      <c r="E147" t="s">
        <v>389</v>
      </c>
      <c r="F147" t="s">
        <v>74</v>
      </c>
      <c r="G147" s="30">
        <v>45658</v>
      </c>
      <c r="H147" s="30">
        <v>46023</v>
      </c>
      <c r="I147">
        <v>0.27718504999999999</v>
      </c>
      <c r="J147">
        <v>12.663411</v>
      </c>
      <c r="K147">
        <v>12.386226000000001</v>
      </c>
      <c r="L147">
        <v>9</v>
      </c>
      <c r="M147">
        <v>12</v>
      </c>
    </row>
    <row r="148" spans="1:13" x14ac:dyDescent="0.35">
      <c r="A148" t="s">
        <v>356</v>
      </c>
      <c r="B148" t="s">
        <v>356</v>
      </c>
      <c r="C148" t="s">
        <v>357</v>
      </c>
      <c r="D148" t="s">
        <v>390</v>
      </c>
      <c r="E148" t="s">
        <v>390</v>
      </c>
      <c r="F148" t="s">
        <v>74</v>
      </c>
      <c r="G148" s="30">
        <v>45658</v>
      </c>
      <c r="H148" s="30">
        <v>46023</v>
      </c>
      <c r="I148">
        <v>0.27195722</v>
      </c>
      <c r="J148">
        <v>16.024746</v>
      </c>
      <c r="K148">
        <v>15.752789</v>
      </c>
      <c r="L148">
        <v>1</v>
      </c>
      <c r="M148">
        <v>13</v>
      </c>
    </row>
    <row r="149" spans="1:13" x14ac:dyDescent="0.35">
      <c r="A149" t="s">
        <v>358</v>
      </c>
      <c r="B149" t="s">
        <v>358</v>
      </c>
      <c r="C149" t="s">
        <v>359</v>
      </c>
      <c r="D149" t="s">
        <v>390</v>
      </c>
      <c r="E149" t="s">
        <v>390</v>
      </c>
      <c r="F149" t="s">
        <v>74</v>
      </c>
      <c r="G149" s="30">
        <v>45658</v>
      </c>
      <c r="H149" s="30">
        <v>46023</v>
      </c>
      <c r="I149">
        <v>0</v>
      </c>
      <c r="J149">
        <v>3.1574886000000002</v>
      </c>
      <c r="K149">
        <v>3.1574886000000002</v>
      </c>
      <c r="L149">
        <v>2</v>
      </c>
      <c r="M149">
        <v>13</v>
      </c>
    </row>
    <row r="150" spans="1:13" x14ac:dyDescent="0.35">
      <c r="A150" t="s">
        <v>360</v>
      </c>
      <c r="B150" t="s">
        <v>360</v>
      </c>
      <c r="C150" t="s">
        <v>361</v>
      </c>
      <c r="D150" t="s">
        <v>390</v>
      </c>
      <c r="E150" t="s">
        <v>390</v>
      </c>
      <c r="F150" t="s">
        <v>74</v>
      </c>
      <c r="G150" s="30">
        <v>45658</v>
      </c>
      <c r="H150" s="30">
        <v>46023</v>
      </c>
      <c r="I150">
        <v>20.407585000000001</v>
      </c>
      <c r="J150">
        <v>50.866343999999998</v>
      </c>
      <c r="K150">
        <v>30.458759000000001</v>
      </c>
      <c r="L150">
        <v>3</v>
      </c>
      <c r="M150">
        <v>13</v>
      </c>
    </row>
    <row r="151" spans="1:13" x14ac:dyDescent="0.35">
      <c r="A151" t="s">
        <v>362</v>
      </c>
      <c r="B151" t="s">
        <v>363</v>
      </c>
      <c r="C151" t="s">
        <v>364</v>
      </c>
      <c r="D151" t="s">
        <v>390</v>
      </c>
      <c r="E151" t="s">
        <v>390</v>
      </c>
      <c r="F151" t="s">
        <v>74</v>
      </c>
      <c r="G151" s="30">
        <v>45658</v>
      </c>
      <c r="H151" s="30">
        <v>46023</v>
      </c>
      <c r="I151">
        <v>1.6953825</v>
      </c>
      <c r="J151">
        <v>10.819512</v>
      </c>
      <c r="K151">
        <v>9.1241301999999997</v>
      </c>
      <c r="L151">
        <v>4</v>
      </c>
      <c r="M151">
        <v>13</v>
      </c>
    </row>
    <row r="152" spans="1:13" x14ac:dyDescent="0.35">
      <c r="A152" t="s">
        <v>365</v>
      </c>
      <c r="B152" t="s">
        <v>365</v>
      </c>
      <c r="C152" t="s">
        <v>366</v>
      </c>
      <c r="D152" t="s">
        <v>390</v>
      </c>
      <c r="E152" t="s">
        <v>390</v>
      </c>
      <c r="F152" t="s">
        <v>74</v>
      </c>
      <c r="G152" s="30">
        <v>45658</v>
      </c>
      <c r="H152" s="30">
        <v>46023</v>
      </c>
      <c r="I152">
        <v>1.0184232</v>
      </c>
      <c r="J152">
        <v>35.567321999999997</v>
      </c>
      <c r="K152">
        <v>34.548896999999997</v>
      </c>
      <c r="L152">
        <v>5</v>
      </c>
      <c r="M152">
        <v>13</v>
      </c>
    </row>
    <row r="153" spans="1:13" x14ac:dyDescent="0.35">
      <c r="A153" t="s">
        <v>367</v>
      </c>
      <c r="B153" t="s">
        <v>367</v>
      </c>
      <c r="C153" t="s">
        <v>368</v>
      </c>
      <c r="D153" t="s">
        <v>390</v>
      </c>
      <c r="E153" t="s">
        <v>390</v>
      </c>
      <c r="F153" t="s">
        <v>74</v>
      </c>
      <c r="G153" s="30">
        <v>45658</v>
      </c>
      <c r="H153" s="30">
        <v>46023</v>
      </c>
      <c r="I153">
        <v>2.2345180999999998</v>
      </c>
      <c r="J153">
        <v>13.929144000000001</v>
      </c>
      <c r="K153">
        <v>11.694626</v>
      </c>
      <c r="L153">
        <v>6</v>
      </c>
      <c r="M153">
        <v>13</v>
      </c>
    </row>
    <row r="154" spans="1:13" x14ac:dyDescent="0.35">
      <c r="A154" t="s">
        <v>369</v>
      </c>
      <c r="B154" t="s">
        <v>370</v>
      </c>
      <c r="C154" t="s">
        <v>371</v>
      </c>
      <c r="D154" t="s">
        <v>390</v>
      </c>
      <c r="E154" t="s">
        <v>390</v>
      </c>
      <c r="F154" t="s">
        <v>74</v>
      </c>
      <c r="G154" s="30">
        <v>45658</v>
      </c>
      <c r="H154" s="30">
        <v>46023</v>
      </c>
      <c r="I154">
        <v>1.1868462999999999E-2</v>
      </c>
      <c r="J154">
        <v>14.759408000000001</v>
      </c>
      <c r="K154">
        <v>14.747540000000001</v>
      </c>
      <c r="L154">
        <v>7</v>
      </c>
      <c r="M154">
        <v>13</v>
      </c>
    </row>
    <row r="155" spans="1:13" x14ac:dyDescent="0.35">
      <c r="A155" t="s">
        <v>372</v>
      </c>
      <c r="B155" t="s">
        <v>372</v>
      </c>
      <c r="C155" t="s">
        <v>373</v>
      </c>
      <c r="D155" t="s">
        <v>390</v>
      </c>
      <c r="E155" t="s">
        <v>390</v>
      </c>
      <c r="F155" t="s">
        <v>74</v>
      </c>
      <c r="G155" s="30">
        <v>45658</v>
      </c>
      <c r="H155" s="30">
        <v>46023</v>
      </c>
      <c r="I155">
        <v>0</v>
      </c>
      <c r="J155">
        <v>7.0193734000000001</v>
      </c>
      <c r="K155">
        <v>7.0193734000000001</v>
      </c>
      <c r="L155">
        <v>8</v>
      </c>
      <c r="M155">
        <v>13</v>
      </c>
    </row>
    <row r="156" spans="1:13" x14ac:dyDescent="0.35">
      <c r="A156" t="s">
        <v>170</v>
      </c>
      <c r="B156" t="s">
        <v>374</v>
      </c>
      <c r="C156" t="s">
        <v>170</v>
      </c>
      <c r="D156" t="s">
        <v>390</v>
      </c>
      <c r="E156" t="s">
        <v>390</v>
      </c>
      <c r="F156" t="s">
        <v>74</v>
      </c>
      <c r="G156" s="30">
        <v>45658</v>
      </c>
      <c r="H156" s="30">
        <v>46023</v>
      </c>
      <c r="I156">
        <v>1.2897167</v>
      </c>
      <c r="J156">
        <v>16.112597999999998</v>
      </c>
      <c r="K156">
        <v>14.822882</v>
      </c>
      <c r="L156">
        <v>9</v>
      </c>
      <c r="M156">
        <v>13</v>
      </c>
    </row>
    <row r="157" spans="1:13" x14ac:dyDescent="0.35">
      <c r="A157" t="s">
        <v>356</v>
      </c>
      <c r="B157" t="s">
        <v>356</v>
      </c>
      <c r="C157" t="s">
        <v>357</v>
      </c>
      <c r="D157" t="s">
        <v>282</v>
      </c>
      <c r="E157" t="s">
        <v>391</v>
      </c>
      <c r="F157" t="s">
        <v>74</v>
      </c>
      <c r="G157" s="30">
        <v>45658</v>
      </c>
      <c r="H157" s="30">
        <v>46023</v>
      </c>
      <c r="I157">
        <v>1.5313083000000001</v>
      </c>
      <c r="J157">
        <v>48.574424999999998</v>
      </c>
      <c r="K157">
        <v>47.043118</v>
      </c>
      <c r="L157">
        <v>1</v>
      </c>
      <c r="M157">
        <v>14</v>
      </c>
    </row>
    <row r="158" spans="1:13" x14ac:dyDescent="0.35">
      <c r="A158" t="s">
        <v>358</v>
      </c>
      <c r="B158" t="s">
        <v>358</v>
      </c>
      <c r="C158" t="s">
        <v>359</v>
      </c>
      <c r="D158" t="s">
        <v>282</v>
      </c>
      <c r="E158" t="s">
        <v>391</v>
      </c>
      <c r="F158" t="s">
        <v>74</v>
      </c>
      <c r="G158" s="30">
        <v>45658</v>
      </c>
      <c r="H158" s="30">
        <v>46023</v>
      </c>
      <c r="I158">
        <v>0</v>
      </c>
      <c r="J158">
        <v>7.8372149000000002</v>
      </c>
      <c r="K158">
        <v>7.8372149000000002</v>
      </c>
      <c r="L158">
        <v>2</v>
      </c>
      <c r="M158">
        <v>14</v>
      </c>
    </row>
    <row r="159" spans="1:13" x14ac:dyDescent="0.35">
      <c r="A159" t="s">
        <v>360</v>
      </c>
      <c r="B159" t="s">
        <v>360</v>
      </c>
      <c r="C159" t="s">
        <v>361</v>
      </c>
      <c r="D159" t="s">
        <v>282</v>
      </c>
      <c r="E159" t="s">
        <v>391</v>
      </c>
      <c r="F159" t="s">
        <v>74</v>
      </c>
      <c r="G159" s="30">
        <v>45658</v>
      </c>
      <c r="H159" s="30">
        <v>46023</v>
      </c>
      <c r="I159">
        <v>7.0195327000000001</v>
      </c>
      <c r="J159">
        <v>28.281151000000001</v>
      </c>
      <c r="K159">
        <v>21.261617999999999</v>
      </c>
      <c r="L159">
        <v>3</v>
      </c>
      <c r="M159">
        <v>14</v>
      </c>
    </row>
    <row r="160" spans="1:13" x14ac:dyDescent="0.35">
      <c r="A160" t="s">
        <v>362</v>
      </c>
      <c r="B160" t="s">
        <v>363</v>
      </c>
      <c r="C160" t="s">
        <v>364</v>
      </c>
      <c r="D160" t="s">
        <v>282</v>
      </c>
      <c r="E160" t="s">
        <v>391</v>
      </c>
      <c r="F160" t="s">
        <v>74</v>
      </c>
      <c r="G160" s="30">
        <v>45658</v>
      </c>
      <c r="H160" s="30">
        <v>46023</v>
      </c>
      <c r="I160">
        <v>1.2788079000000001</v>
      </c>
      <c r="J160">
        <v>13.597051</v>
      </c>
      <c r="K160">
        <v>12.318243000000001</v>
      </c>
      <c r="L160">
        <v>4</v>
      </c>
      <c r="M160">
        <v>14</v>
      </c>
    </row>
    <row r="161" spans="1:13" x14ac:dyDescent="0.35">
      <c r="A161" t="s">
        <v>365</v>
      </c>
      <c r="B161" t="s">
        <v>365</v>
      </c>
      <c r="C161" t="s">
        <v>366</v>
      </c>
      <c r="D161" t="s">
        <v>282</v>
      </c>
      <c r="E161" t="s">
        <v>391</v>
      </c>
      <c r="F161" t="s">
        <v>74</v>
      </c>
      <c r="G161" s="30">
        <v>45658</v>
      </c>
      <c r="H161" s="30">
        <v>46023</v>
      </c>
      <c r="I161">
        <v>1.9009929999999999</v>
      </c>
      <c r="J161">
        <v>51.529345999999997</v>
      </c>
      <c r="K161">
        <v>49.628352999999997</v>
      </c>
      <c r="L161">
        <v>5</v>
      </c>
      <c r="M161">
        <v>14</v>
      </c>
    </row>
    <row r="162" spans="1:13" x14ac:dyDescent="0.35">
      <c r="A162" t="s">
        <v>367</v>
      </c>
      <c r="B162" t="s">
        <v>367</v>
      </c>
      <c r="C162" t="s">
        <v>368</v>
      </c>
      <c r="D162" t="s">
        <v>282</v>
      </c>
      <c r="E162" t="s">
        <v>391</v>
      </c>
      <c r="F162" t="s">
        <v>74</v>
      </c>
      <c r="G162" s="30">
        <v>45658</v>
      </c>
      <c r="H162" s="30">
        <v>46023</v>
      </c>
      <c r="I162">
        <v>0.96644187000000004</v>
      </c>
      <c r="J162">
        <v>13.845602</v>
      </c>
      <c r="K162">
        <v>12.879160000000001</v>
      </c>
      <c r="L162">
        <v>6</v>
      </c>
      <c r="M162">
        <v>14</v>
      </c>
    </row>
    <row r="163" spans="1:13" x14ac:dyDescent="0.35">
      <c r="A163" t="s">
        <v>369</v>
      </c>
      <c r="B163" t="s">
        <v>370</v>
      </c>
      <c r="C163" t="s">
        <v>371</v>
      </c>
      <c r="D163" t="s">
        <v>282</v>
      </c>
      <c r="E163" t="s">
        <v>391</v>
      </c>
      <c r="F163" t="s">
        <v>74</v>
      </c>
      <c r="G163" s="30">
        <v>45658</v>
      </c>
      <c r="H163" s="30">
        <v>46023</v>
      </c>
      <c r="I163">
        <v>0</v>
      </c>
      <c r="J163">
        <v>14.387089</v>
      </c>
      <c r="K163">
        <v>14.387089</v>
      </c>
      <c r="L163">
        <v>7</v>
      </c>
      <c r="M163">
        <v>14</v>
      </c>
    </row>
    <row r="164" spans="1:13" x14ac:dyDescent="0.35">
      <c r="A164" t="s">
        <v>372</v>
      </c>
      <c r="B164" t="s">
        <v>372</v>
      </c>
      <c r="C164" t="s">
        <v>373</v>
      </c>
      <c r="D164" t="s">
        <v>282</v>
      </c>
      <c r="E164" t="s">
        <v>391</v>
      </c>
      <c r="F164" t="s">
        <v>74</v>
      </c>
      <c r="G164" s="30">
        <v>45658</v>
      </c>
      <c r="H164" s="30">
        <v>46023</v>
      </c>
      <c r="I164">
        <v>0</v>
      </c>
      <c r="J164">
        <v>6.6415467000000001</v>
      </c>
      <c r="K164">
        <v>6.6415467000000001</v>
      </c>
      <c r="L164">
        <v>8</v>
      </c>
      <c r="M164">
        <v>14</v>
      </c>
    </row>
    <row r="165" spans="1:13" x14ac:dyDescent="0.35">
      <c r="A165" t="s">
        <v>170</v>
      </c>
      <c r="B165" t="s">
        <v>374</v>
      </c>
      <c r="C165" t="s">
        <v>170</v>
      </c>
      <c r="D165" t="s">
        <v>282</v>
      </c>
      <c r="E165" t="s">
        <v>391</v>
      </c>
      <c r="F165" t="s">
        <v>74</v>
      </c>
      <c r="G165" s="30">
        <v>45658</v>
      </c>
      <c r="H165" s="30">
        <v>46023</v>
      </c>
      <c r="I165">
        <v>1.1159098999999999</v>
      </c>
      <c r="J165">
        <v>18.861618</v>
      </c>
      <c r="K165">
        <v>17.745708</v>
      </c>
      <c r="L165">
        <v>9</v>
      </c>
      <c r="M165">
        <v>14</v>
      </c>
    </row>
  </sheetData>
  <autoFilter ref="A39:L165" xr:uid="{5D076DA6-DD20-47FE-B31B-27057823B2C9}"/>
  <mergeCells count="2">
    <mergeCell ref="B21:K21"/>
    <mergeCell ref="B22:K22"/>
  </mergeCells>
  <pageMargins left="0.7" right="0.7" top="0.75" bottom="0.75" header="0.3" footer="0.3"/>
  <pageSetup orientation="portrait" r:id="rId1"/>
  <headerFooter>
    <oddHeader>&amp;L&amp;"Aptos"&amp;11&amp;K000000 NONCONFIDENTIAL // FRSONLY&amp;1#_x000D_</oddHeader>
  </headerFooter>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8C466A4-3612-4216-A032-637DEAE9E440}">
  <sheetPr>
    <tabColor rgb="FFF47721"/>
  </sheetPr>
  <dimension ref="A1:O164"/>
  <sheetViews>
    <sheetView topLeftCell="A7" zoomScale="120" zoomScaleNormal="120" workbookViewId="0">
      <selection activeCell="B20" sqref="B20:K20"/>
    </sheetView>
  </sheetViews>
  <sheetFormatPr defaultRowHeight="14.5" x14ac:dyDescent="0.35"/>
  <cols>
    <col min="1" max="1" width="0.54296875" customWidth="1"/>
    <col min="2" max="2" width="27.54296875" customWidth="1"/>
    <col min="3" max="11" width="11.81640625" customWidth="1"/>
    <col min="12" max="12" width="0.7265625" customWidth="1"/>
  </cols>
  <sheetData>
    <row r="1" spans="1:13" ht="6.75" customHeight="1" x14ac:dyDescent="0.35">
      <c r="A1" s="24"/>
      <c r="B1" s="24"/>
      <c r="C1" s="24"/>
      <c r="D1" s="24"/>
      <c r="E1" s="24"/>
      <c r="F1" s="24"/>
      <c r="G1" s="24"/>
      <c r="H1" s="24"/>
      <c r="I1" s="24"/>
      <c r="J1" s="24"/>
      <c r="K1" s="24"/>
      <c r="L1" s="24"/>
      <c r="M1" s="24"/>
    </row>
    <row r="2" spans="1:13" ht="22" customHeight="1" x14ac:dyDescent="0.4">
      <c r="A2" s="24"/>
      <c r="B2" s="32" t="s">
        <v>338</v>
      </c>
      <c r="C2" s="24"/>
      <c r="D2" s="24"/>
      <c r="E2" s="24"/>
      <c r="F2" s="24"/>
      <c r="G2" s="24"/>
      <c r="H2" s="24"/>
      <c r="I2" s="31"/>
      <c r="J2" s="24"/>
      <c r="K2" s="24"/>
      <c r="L2" s="24"/>
      <c r="M2" s="24"/>
    </row>
    <row r="3" spans="1:13" ht="22.15" customHeight="1" x14ac:dyDescent="0.35">
      <c r="A3" s="24"/>
      <c r="B3" s="33" t="s">
        <v>392</v>
      </c>
      <c r="C3" s="24"/>
      <c r="D3" s="24"/>
      <c r="E3" s="24"/>
      <c r="F3" s="24"/>
      <c r="G3" s="24"/>
      <c r="H3" s="24"/>
      <c r="I3" s="24"/>
      <c r="J3" s="24"/>
      <c r="K3" s="24"/>
      <c r="L3" s="24"/>
      <c r="M3" s="24"/>
    </row>
    <row r="4" spans="1:13" ht="24" customHeight="1" x14ac:dyDescent="0.35">
      <c r="A4" s="24"/>
      <c r="B4" s="27" t="s">
        <v>340</v>
      </c>
      <c r="C4" s="24"/>
      <c r="D4" s="24"/>
      <c r="E4" s="24"/>
      <c r="F4" s="24"/>
      <c r="G4" s="24"/>
      <c r="H4" s="24"/>
      <c r="I4" s="24"/>
      <c r="J4" s="24"/>
      <c r="K4" s="24"/>
      <c r="L4" s="24"/>
      <c r="M4" s="24"/>
    </row>
    <row r="5" spans="1:13" ht="20.149999999999999" customHeight="1" x14ac:dyDescent="0.35">
      <c r="A5" s="24"/>
      <c r="B5" s="25" t="str">
        <f>D39</f>
        <v>Agriculture</v>
      </c>
      <c r="C5" s="26">
        <f>K46</f>
        <v>2.1346478000000002</v>
      </c>
      <c r="D5" s="26">
        <f>K40</f>
        <v>1.6608603</v>
      </c>
      <c r="E5" s="26">
        <f>K39</f>
        <v>14.295776</v>
      </c>
      <c r="F5" s="26">
        <f>K42</f>
        <v>13.649998</v>
      </c>
      <c r="G5" s="26">
        <f>K45</f>
        <v>14.861033000000001</v>
      </c>
      <c r="H5" s="26">
        <f>K44</f>
        <v>14.486307999999999</v>
      </c>
      <c r="I5" s="26">
        <f>K43</f>
        <v>49.384025999999999</v>
      </c>
      <c r="J5" s="26">
        <f>K41</f>
        <v>19.619185999999999</v>
      </c>
      <c r="K5" s="26">
        <f>K47</f>
        <v>8.2981443000000006</v>
      </c>
      <c r="L5" s="24"/>
      <c r="M5" s="24"/>
    </row>
    <row r="6" spans="1:13" ht="20.149999999999999" customHeight="1" x14ac:dyDescent="0.35">
      <c r="A6" s="24"/>
      <c r="B6" s="25" t="str">
        <f>D48</f>
        <v>Mining</v>
      </c>
      <c r="C6" s="26">
        <f>K55</f>
        <v>4.5862819999999999E-2</v>
      </c>
      <c r="D6" s="26">
        <f>K49</f>
        <v>0.89581089999999997</v>
      </c>
      <c r="E6" s="26">
        <f>K48</f>
        <v>1.3199809</v>
      </c>
      <c r="F6" s="26">
        <f>K51</f>
        <v>11.431673</v>
      </c>
      <c r="G6" s="26">
        <f>K54</f>
        <v>4.0639548000000003</v>
      </c>
      <c r="H6" s="26">
        <f>K53</f>
        <v>2.4932196000000002</v>
      </c>
      <c r="I6" s="26">
        <f>K52</f>
        <v>29.905601999999998</v>
      </c>
      <c r="J6" s="26">
        <f>K50</f>
        <v>13.039388000000001</v>
      </c>
      <c r="K6" s="26">
        <f>K56</f>
        <v>0.23482469</v>
      </c>
      <c r="L6" s="24"/>
      <c r="M6" s="24"/>
    </row>
    <row r="7" spans="1:13" ht="20.149999999999999" customHeight="1" x14ac:dyDescent="0.35">
      <c r="A7" s="24"/>
      <c r="B7" s="25" t="s">
        <v>396</v>
      </c>
      <c r="C7" s="26">
        <f>K64</f>
        <v>0.98067588000000006</v>
      </c>
      <c r="D7" s="26">
        <f>K58</f>
        <v>2.3084055999999999</v>
      </c>
      <c r="E7" s="26">
        <f>K57</f>
        <v>16.738831999999999</v>
      </c>
      <c r="F7" s="26">
        <f>K60</f>
        <v>10.977276</v>
      </c>
      <c r="G7" s="26">
        <f>K63</f>
        <v>13.546393</v>
      </c>
      <c r="H7" s="26">
        <f>K62</f>
        <v>9.7874975000000006</v>
      </c>
      <c r="I7" s="26">
        <f>K61</f>
        <v>44.071570999999999</v>
      </c>
      <c r="J7" s="26">
        <f>K59</f>
        <v>19.197723</v>
      </c>
      <c r="K7" s="26">
        <f>K65</f>
        <v>10.426197999999999</v>
      </c>
      <c r="L7" s="24"/>
      <c r="M7" s="24"/>
    </row>
    <row r="8" spans="1:13" ht="20.149999999999999" customHeight="1" x14ac:dyDescent="0.35">
      <c r="A8" s="24"/>
      <c r="B8" s="25" t="s">
        <v>378</v>
      </c>
      <c r="C8" s="26">
        <f>K73</f>
        <v>3.0272605000000001</v>
      </c>
      <c r="D8" s="26">
        <f>K67</f>
        <v>6.3840165000000004</v>
      </c>
      <c r="E8" s="26">
        <f>K66</f>
        <v>48.458195000000003</v>
      </c>
      <c r="F8" s="26">
        <f>K69</f>
        <v>7.4371529000000001</v>
      </c>
      <c r="G8" s="26">
        <f>K72</f>
        <v>14.903743</v>
      </c>
      <c r="H8" s="26">
        <f>K71</f>
        <v>10.349052</v>
      </c>
      <c r="I8" s="26">
        <f>K70</f>
        <v>50.000003999999997</v>
      </c>
      <c r="J8" s="26">
        <f>K68</f>
        <v>20.011991999999999</v>
      </c>
      <c r="K8" s="26">
        <f>K74</f>
        <v>17.982727000000001</v>
      </c>
      <c r="L8" s="24"/>
      <c r="M8" s="24"/>
    </row>
    <row r="9" spans="1:13" ht="20.149999999999999" customHeight="1" x14ac:dyDescent="0.35">
      <c r="A9" s="24"/>
      <c r="B9" s="25" t="str">
        <f>D75</f>
        <v>Wood</v>
      </c>
      <c r="C9" s="26">
        <f>K82</f>
        <v>6.6207894999999999</v>
      </c>
      <c r="D9" s="26">
        <f>K76</f>
        <v>5.3209605</v>
      </c>
      <c r="E9" s="26">
        <f>K75</f>
        <v>16.777134</v>
      </c>
      <c r="F9" s="26">
        <f>K78</f>
        <v>7.3604364000000002</v>
      </c>
      <c r="G9" s="26">
        <f>K81</f>
        <v>22.324967999999998</v>
      </c>
      <c r="H9" s="26">
        <f>K80</f>
        <v>10.823980000000001</v>
      </c>
      <c r="I9" s="26">
        <f>K79</f>
        <v>46.880629999999996</v>
      </c>
      <c r="J9" s="26">
        <f>K77</f>
        <v>19.042137</v>
      </c>
      <c r="K9" s="26">
        <f>K83</f>
        <v>6.9784898999999996</v>
      </c>
      <c r="L9" s="24"/>
      <c r="M9" s="24"/>
    </row>
    <row r="10" spans="1:13" ht="20.149999999999999" customHeight="1" x14ac:dyDescent="0.35">
      <c r="A10" s="24"/>
      <c r="B10" s="25" t="s">
        <v>380</v>
      </c>
      <c r="C10" s="26">
        <f>K91</f>
        <v>2.3316089999999998</v>
      </c>
      <c r="D10" s="26">
        <f>K85</f>
        <v>1.2204626000000001</v>
      </c>
      <c r="E10" s="26">
        <f>K84</f>
        <v>7.7101597999999996</v>
      </c>
      <c r="F10" s="26">
        <f>K87</f>
        <v>13.479381</v>
      </c>
      <c r="G10" s="26">
        <f>K90</f>
        <v>15.015304</v>
      </c>
      <c r="H10" s="26">
        <f>K89</f>
        <v>14.383907000000001</v>
      </c>
      <c r="I10" s="26">
        <f>K88</f>
        <v>49.903294000000002</v>
      </c>
      <c r="J10" s="26">
        <f>K86</f>
        <v>20.746835999999998</v>
      </c>
      <c r="K10" s="26">
        <f>K92</f>
        <v>16.763608999999999</v>
      </c>
      <c r="L10" s="24"/>
      <c r="M10" s="24"/>
    </row>
    <row r="11" spans="1:13" ht="20.149999999999999" customHeight="1" x14ac:dyDescent="0.35">
      <c r="A11" s="24"/>
      <c r="B11" s="25" t="str">
        <f>D93</f>
        <v>Refined products</v>
      </c>
      <c r="C11" s="26">
        <f>K100</f>
        <v>2.0235968</v>
      </c>
      <c r="D11" s="26">
        <f>K94</f>
        <v>1.7608922</v>
      </c>
      <c r="E11" s="26">
        <f>K93</f>
        <v>7.2558683999999998</v>
      </c>
      <c r="F11" s="26">
        <f>K96</f>
        <v>4.4815950000000004</v>
      </c>
      <c r="G11" s="26">
        <f>K99</f>
        <v>6.3287500999999997</v>
      </c>
      <c r="H11" s="26">
        <f>K98</f>
        <v>9.6639204000000003</v>
      </c>
      <c r="I11" s="26">
        <f>K97</f>
        <v>18.404147999999999</v>
      </c>
      <c r="J11" s="26">
        <f>K95</f>
        <v>20.034962</v>
      </c>
      <c r="K11" s="26">
        <f>K101</f>
        <v>8.4315815000000001</v>
      </c>
      <c r="L11" s="24"/>
      <c r="M11" s="24"/>
    </row>
    <row r="12" spans="1:13" ht="20.149999999999999" customHeight="1" x14ac:dyDescent="0.35">
      <c r="A12" s="24"/>
      <c r="B12" s="25" t="s">
        <v>397</v>
      </c>
      <c r="C12" s="26">
        <f>K109</f>
        <v>1.8170953000000001</v>
      </c>
      <c r="D12" s="26">
        <f>K103</f>
        <v>1.8978991999999999</v>
      </c>
      <c r="E12" s="26">
        <f>K102</f>
        <v>33.165256999999997</v>
      </c>
      <c r="F12" s="26">
        <f>K105</f>
        <v>1.9237896000000001</v>
      </c>
      <c r="G12" s="26">
        <f>K108</f>
        <v>9.7980452000000007</v>
      </c>
      <c r="H12" s="26">
        <f>K107</f>
        <v>5.6180949</v>
      </c>
      <c r="I12" s="26">
        <f>K106</f>
        <v>9.7501888000000001</v>
      </c>
      <c r="J12" s="26">
        <f>K104</f>
        <v>13.851379</v>
      </c>
      <c r="K12" s="26">
        <f>K110</f>
        <v>3.9788424999999998</v>
      </c>
      <c r="L12" s="24"/>
      <c r="M12" s="24"/>
    </row>
    <row r="13" spans="1:13" ht="20.149999999999999" customHeight="1" x14ac:dyDescent="0.35">
      <c r="A13" s="24"/>
      <c r="B13" s="25" t="str">
        <f>D111</f>
        <v>Nonmetal minerals</v>
      </c>
      <c r="C13" s="26">
        <f>K118</f>
        <v>1.8757779999999999</v>
      </c>
      <c r="D13" s="26">
        <f>K112</f>
        <v>2.0193317</v>
      </c>
      <c r="E13" s="26">
        <f>K111</f>
        <v>32.824375000000003</v>
      </c>
      <c r="F13" s="26">
        <f>K114</f>
        <v>10.569197000000001</v>
      </c>
      <c r="G13" s="26">
        <f>K117</f>
        <v>14.544191</v>
      </c>
      <c r="H13" s="26">
        <f>K116</f>
        <v>12.043905000000001</v>
      </c>
      <c r="I13" s="26">
        <f>K115</f>
        <v>49.907027999999997</v>
      </c>
      <c r="J13" s="26">
        <f>K113</f>
        <v>20.537033000000001</v>
      </c>
      <c r="K13" s="26">
        <f>K119</f>
        <v>16.895788</v>
      </c>
      <c r="L13" s="24"/>
      <c r="M13" s="24"/>
    </row>
    <row r="14" spans="1:13" ht="20.149999999999999" customHeight="1" x14ac:dyDescent="0.35">
      <c r="A14" s="24"/>
      <c r="B14" s="25" t="str">
        <f>D120</f>
        <v>Metals</v>
      </c>
      <c r="C14" s="26">
        <f>K127</f>
        <v>18.777266999999998</v>
      </c>
      <c r="D14" s="26">
        <f>K121</f>
        <v>27.191739999999999</v>
      </c>
      <c r="E14" s="26">
        <f>K120</f>
        <v>32.704639</v>
      </c>
      <c r="F14" s="26">
        <f>K123</f>
        <v>21.763242999999999</v>
      </c>
      <c r="G14" s="26">
        <f>K126</f>
        <v>27.118444</v>
      </c>
      <c r="H14" s="26">
        <f>K125</f>
        <v>19.583006000000001</v>
      </c>
      <c r="I14" s="26">
        <f>K124</f>
        <v>47.299430999999998</v>
      </c>
      <c r="J14" s="26">
        <f>K122</f>
        <v>30.783182</v>
      </c>
      <c r="K14" s="26">
        <f>K128</f>
        <v>14.795951000000001</v>
      </c>
      <c r="L14" s="24"/>
      <c r="M14" s="24"/>
    </row>
    <row r="15" spans="1:13" ht="20.149999999999999" customHeight="1" x14ac:dyDescent="0.35">
      <c r="A15" s="24"/>
      <c r="B15" s="25" t="str">
        <f>D129</f>
        <v>Machinery</v>
      </c>
      <c r="C15" s="26">
        <f>K136</f>
        <v>9.6472701999999995</v>
      </c>
      <c r="D15" s="26">
        <f>K130</f>
        <v>6.7145247000000001</v>
      </c>
      <c r="E15" s="26">
        <f>K129</f>
        <v>41.549053000000001</v>
      </c>
      <c r="F15" s="26">
        <f>K132</f>
        <v>9.3367634000000006</v>
      </c>
      <c r="G15" s="26">
        <f>K135</f>
        <v>9.4205378999999994</v>
      </c>
      <c r="H15" s="26">
        <f>K134</f>
        <v>10.10426</v>
      </c>
      <c r="I15" s="26">
        <f>K133</f>
        <v>45.282932000000002</v>
      </c>
      <c r="J15" s="26">
        <f>K131</f>
        <v>22.582329000000001</v>
      </c>
      <c r="K15" s="26">
        <f>K137</f>
        <v>9.7414798999999999</v>
      </c>
      <c r="L15" s="24"/>
      <c r="M15" s="24"/>
    </row>
    <row r="16" spans="1:13" ht="20.149999999999999" customHeight="1" x14ac:dyDescent="0.35">
      <c r="A16" s="24"/>
      <c r="B16" s="25" t="s">
        <v>280</v>
      </c>
      <c r="C16" s="26">
        <f>K145</f>
        <v>4.2163814999999998</v>
      </c>
      <c r="D16" s="26">
        <f>K139</f>
        <v>7.6010217999999998</v>
      </c>
      <c r="E16" s="26">
        <f>K138</f>
        <v>32.592444999999998</v>
      </c>
      <c r="F16" s="26">
        <f>K141</f>
        <v>8.2402791999999998</v>
      </c>
      <c r="G16" s="26">
        <f>K144</f>
        <v>5.9549627000000003</v>
      </c>
      <c r="H16" s="26">
        <f>K143</f>
        <v>7.2438811999999997</v>
      </c>
      <c r="I16" s="26">
        <f>K142</f>
        <v>19.299723</v>
      </c>
      <c r="J16" s="26">
        <f>K140</f>
        <v>21.800241</v>
      </c>
      <c r="K16" s="26">
        <f>K146</f>
        <v>12.386226000000001</v>
      </c>
      <c r="L16" s="24"/>
      <c r="M16" s="24"/>
    </row>
    <row r="17" spans="1:15" ht="20.149999999999999" customHeight="1" x14ac:dyDescent="0.35">
      <c r="A17" s="24"/>
      <c r="B17" s="25" t="str">
        <f>D147</f>
        <v>Transportation equipment</v>
      </c>
      <c r="C17" s="26">
        <f>K154</f>
        <v>7.0193734000000001</v>
      </c>
      <c r="D17" s="26">
        <f>K148</f>
        <v>3.1574886000000002</v>
      </c>
      <c r="E17" s="26">
        <f>K147</f>
        <v>15.752789</v>
      </c>
      <c r="F17" s="26">
        <f>K150</f>
        <v>9.1241301999999997</v>
      </c>
      <c r="G17" s="26">
        <f>K153</f>
        <v>14.747540000000001</v>
      </c>
      <c r="H17" s="26">
        <f>K152</f>
        <v>11.694626</v>
      </c>
      <c r="I17" s="26">
        <f>K151</f>
        <v>34.548896999999997</v>
      </c>
      <c r="J17" s="26">
        <f>K149</f>
        <v>30.458759000000001</v>
      </c>
      <c r="K17" s="26">
        <f>K155</f>
        <v>14.822882</v>
      </c>
      <c r="L17" s="24"/>
      <c r="M17" s="24"/>
    </row>
    <row r="18" spans="1:15" ht="20.149999999999999" customHeight="1" x14ac:dyDescent="0.35">
      <c r="A18" s="24"/>
      <c r="B18" s="25" t="s">
        <v>391</v>
      </c>
      <c r="C18" s="26">
        <f>K163</f>
        <v>6.6415467000000001</v>
      </c>
      <c r="D18" s="26">
        <f>K157</f>
        <v>7.8372149000000002</v>
      </c>
      <c r="E18" s="26">
        <f>K156</f>
        <v>47.043118</v>
      </c>
      <c r="F18" s="26">
        <f>K159</f>
        <v>12.318243000000001</v>
      </c>
      <c r="G18" s="26">
        <f>K162</f>
        <v>14.387089</v>
      </c>
      <c r="H18" s="26">
        <f>K161</f>
        <v>12.879160000000001</v>
      </c>
      <c r="I18" s="26">
        <f>K160</f>
        <v>49.628352999999997</v>
      </c>
      <c r="J18" s="26">
        <f>K158</f>
        <v>21.261617999999999</v>
      </c>
      <c r="K18" s="26">
        <f>K164</f>
        <v>17.745708</v>
      </c>
      <c r="L18" s="24"/>
      <c r="M18" s="24"/>
    </row>
    <row r="19" spans="1:15" ht="20.149999999999999" customHeight="1" x14ac:dyDescent="0.35">
      <c r="A19" s="24"/>
      <c r="B19" s="27"/>
      <c r="C19" s="28" t="str">
        <f>A46</f>
        <v>Mexico</v>
      </c>
      <c r="D19" s="28" t="str">
        <f>A40</f>
        <v>Canada</v>
      </c>
      <c r="E19" s="28" t="str">
        <f>A39</f>
        <v>Brazil</v>
      </c>
      <c r="F19" s="28" t="str">
        <f>A42</f>
        <v>EU</v>
      </c>
      <c r="G19" s="28" t="str">
        <f>A45</f>
        <v>S. Korea</v>
      </c>
      <c r="H19" s="28" t="str">
        <f>A44</f>
        <v>Japan</v>
      </c>
      <c r="I19" s="28" t="str">
        <f>A43</f>
        <v>India</v>
      </c>
      <c r="J19" s="28" t="str">
        <f>A41</f>
        <v>China</v>
      </c>
      <c r="K19" s="28" t="str">
        <f>A47</f>
        <v>ROW</v>
      </c>
      <c r="L19" s="24"/>
      <c r="M19" s="24"/>
    </row>
    <row r="20" spans="1:15" ht="99" customHeight="1" x14ac:dyDescent="0.35">
      <c r="A20" s="24"/>
      <c r="B20" s="35" t="s">
        <v>398</v>
      </c>
      <c r="C20" s="35"/>
      <c r="D20" s="35"/>
      <c r="E20" s="35"/>
      <c r="F20" s="35"/>
      <c r="G20" s="35"/>
      <c r="H20" s="35"/>
      <c r="I20" s="35"/>
      <c r="J20" s="35"/>
      <c r="K20" s="35"/>
      <c r="L20" s="24"/>
      <c r="M20" s="24"/>
    </row>
    <row r="21" spans="1:15" ht="29.25" customHeight="1" x14ac:dyDescent="0.35">
      <c r="A21" s="24"/>
      <c r="B21" s="35" t="s">
        <v>393</v>
      </c>
      <c r="C21" s="35"/>
      <c r="D21" s="35"/>
      <c r="E21" s="35"/>
      <c r="F21" s="35"/>
      <c r="G21" s="35"/>
      <c r="H21" s="35"/>
      <c r="I21" s="35"/>
      <c r="J21" s="35"/>
      <c r="K21" s="35"/>
      <c r="L21" s="24"/>
      <c r="O21" s="24"/>
    </row>
    <row r="22" spans="1:15" x14ac:dyDescent="0.35">
      <c r="A22" s="24"/>
      <c r="L22" s="24"/>
      <c r="M22" s="24"/>
    </row>
    <row r="23" spans="1:15" x14ac:dyDescent="0.35">
      <c r="A23" s="24"/>
      <c r="B23" s="24"/>
      <c r="C23" s="24"/>
      <c r="D23" s="24"/>
      <c r="E23" s="24"/>
      <c r="F23" s="24"/>
      <c r="G23" s="24"/>
      <c r="H23" s="24"/>
      <c r="I23" s="24"/>
      <c r="J23" s="24"/>
      <c r="K23" s="24"/>
      <c r="L23" s="24"/>
      <c r="M23" s="24"/>
    </row>
    <row r="24" spans="1:15" x14ac:dyDescent="0.35">
      <c r="A24" s="24"/>
      <c r="B24" s="24"/>
      <c r="C24" s="24"/>
      <c r="D24" s="24"/>
      <c r="E24" s="24"/>
      <c r="F24" s="24"/>
      <c r="G24" s="24"/>
      <c r="H24" s="24"/>
      <c r="I24" s="24"/>
      <c r="J24" s="24"/>
      <c r="K24" s="24"/>
      <c r="L24" s="24"/>
      <c r="M24" s="24"/>
    </row>
    <row r="25" spans="1:15" x14ac:dyDescent="0.35">
      <c r="A25" s="24"/>
      <c r="B25" s="24"/>
      <c r="C25" s="24"/>
      <c r="D25" s="24"/>
      <c r="E25" s="24"/>
      <c r="F25" s="24"/>
      <c r="G25" s="24"/>
      <c r="H25" s="29"/>
      <c r="I25" s="24"/>
      <c r="J25" s="24"/>
      <c r="K25" s="24"/>
      <c r="L25" s="24"/>
      <c r="M25" s="24"/>
    </row>
    <row r="26" spans="1:15" x14ac:dyDescent="0.35">
      <c r="A26" s="24"/>
      <c r="B26" s="24"/>
      <c r="C26" s="24"/>
      <c r="D26" s="24"/>
      <c r="E26" s="24"/>
      <c r="F26" s="24"/>
      <c r="G26" s="24"/>
      <c r="H26" s="24"/>
      <c r="I26" s="24"/>
      <c r="J26" s="24"/>
      <c r="K26" s="24"/>
      <c r="L26" s="24"/>
      <c r="M26" s="24"/>
    </row>
    <row r="38" spans="1:13" x14ac:dyDescent="0.35">
      <c r="A38" t="s">
        <v>343</v>
      </c>
      <c r="B38" t="s">
        <v>344</v>
      </c>
      <c r="C38" t="s">
        <v>345</v>
      </c>
      <c r="D38" t="s">
        <v>346</v>
      </c>
      <c r="E38" t="s">
        <v>347</v>
      </c>
      <c r="F38" t="s">
        <v>348</v>
      </c>
      <c r="G38" t="s">
        <v>349</v>
      </c>
      <c r="H38" t="s">
        <v>350</v>
      </c>
      <c r="I38" t="s">
        <v>351</v>
      </c>
      <c r="J38" t="s">
        <v>352</v>
      </c>
      <c r="K38" t="s">
        <v>353</v>
      </c>
      <c r="L38" t="s">
        <v>354</v>
      </c>
      <c r="M38" t="s">
        <v>355</v>
      </c>
    </row>
    <row r="39" spans="1:13" x14ac:dyDescent="0.35">
      <c r="A39" t="s">
        <v>356</v>
      </c>
      <c r="B39" t="s">
        <v>356</v>
      </c>
      <c r="C39" t="s">
        <v>357</v>
      </c>
      <c r="D39" t="s">
        <v>269</v>
      </c>
      <c r="E39" t="s">
        <v>269</v>
      </c>
      <c r="F39" t="s">
        <v>74</v>
      </c>
      <c r="G39" s="30">
        <v>45658</v>
      </c>
      <c r="H39" s="30">
        <v>46023</v>
      </c>
      <c r="I39">
        <v>5.409338</v>
      </c>
      <c r="J39">
        <v>19.705113999999998</v>
      </c>
      <c r="K39">
        <v>14.295776</v>
      </c>
      <c r="L39">
        <v>1</v>
      </c>
      <c r="M39">
        <v>1</v>
      </c>
    </row>
    <row r="40" spans="1:13" x14ac:dyDescent="0.35">
      <c r="A40" t="s">
        <v>358</v>
      </c>
      <c r="B40" t="s">
        <v>358</v>
      </c>
      <c r="C40" t="s">
        <v>359</v>
      </c>
      <c r="D40" t="s">
        <v>269</v>
      </c>
      <c r="E40" t="s">
        <v>269</v>
      </c>
      <c r="F40" t="s">
        <v>74</v>
      </c>
      <c r="G40" s="30">
        <v>45658</v>
      </c>
      <c r="H40" s="30">
        <v>46023</v>
      </c>
      <c r="I40">
        <v>3.7731551000000002E-2</v>
      </c>
      <c r="J40">
        <v>1.6985918</v>
      </c>
      <c r="K40">
        <v>1.6608603</v>
      </c>
      <c r="L40">
        <v>2</v>
      </c>
      <c r="M40">
        <v>1</v>
      </c>
    </row>
    <row r="41" spans="1:13" x14ac:dyDescent="0.35">
      <c r="A41" t="s">
        <v>360</v>
      </c>
      <c r="B41" t="s">
        <v>360</v>
      </c>
      <c r="C41" t="s">
        <v>361</v>
      </c>
      <c r="D41" t="s">
        <v>269</v>
      </c>
      <c r="E41" t="s">
        <v>269</v>
      </c>
      <c r="F41" t="s">
        <v>74</v>
      </c>
      <c r="G41" s="30">
        <v>45658</v>
      </c>
      <c r="H41" s="30">
        <v>46023</v>
      </c>
      <c r="I41">
        <v>13.035005</v>
      </c>
      <c r="J41">
        <v>32.65419</v>
      </c>
      <c r="K41">
        <v>19.619185999999999</v>
      </c>
      <c r="L41">
        <v>3</v>
      </c>
      <c r="M41">
        <v>1</v>
      </c>
    </row>
    <row r="42" spans="1:13" x14ac:dyDescent="0.35">
      <c r="A42" t="s">
        <v>362</v>
      </c>
      <c r="B42" t="s">
        <v>363</v>
      </c>
      <c r="C42" t="s">
        <v>364</v>
      </c>
      <c r="D42" t="s">
        <v>269</v>
      </c>
      <c r="E42" t="s">
        <v>269</v>
      </c>
      <c r="F42" t="s">
        <v>74</v>
      </c>
      <c r="G42" s="30">
        <v>45658</v>
      </c>
      <c r="H42" s="30">
        <v>46023</v>
      </c>
      <c r="I42">
        <v>1.1356504999999999</v>
      </c>
      <c r="J42">
        <v>14.785648</v>
      </c>
      <c r="K42">
        <v>13.649998</v>
      </c>
      <c r="L42">
        <v>4</v>
      </c>
      <c r="M42">
        <v>1</v>
      </c>
    </row>
    <row r="43" spans="1:13" x14ac:dyDescent="0.35">
      <c r="A43" t="s">
        <v>365</v>
      </c>
      <c r="B43" t="s">
        <v>365</v>
      </c>
      <c r="C43" t="s">
        <v>366</v>
      </c>
      <c r="D43" t="s">
        <v>269</v>
      </c>
      <c r="E43" t="s">
        <v>269</v>
      </c>
      <c r="F43" t="s">
        <v>74</v>
      </c>
      <c r="G43" s="30">
        <v>45658</v>
      </c>
      <c r="H43" s="30">
        <v>46023</v>
      </c>
      <c r="I43">
        <v>0.93838184999999996</v>
      </c>
      <c r="J43">
        <v>50.322406999999998</v>
      </c>
      <c r="K43">
        <v>49.384025999999999</v>
      </c>
      <c r="L43">
        <v>5</v>
      </c>
      <c r="M43">
        <v>1</v>
      </c>
    </row>
    <row r="44" spans="1:13" x14ac:dyDescent="0.35">
      <c r="A44" t="s">
        <v>367</v>
      </c>
      <c r="B44" t="s">
        <v>367</v>
      </c>
      <c r="C44" t="s">
        <v>368</v>
      </c>
      <c r="D44" t="s">
        <v>269</v>
      </c>
      <c r="E44" t="s">
        <v>269</v>
      </c>
      <c r="F44" t="s">
        <v>74</v>
      </c>
      <c r="G44" s="30">
        <v>45658</v>
      </c>
      <c r="H44" s="30">
        <v>46023</v>
      </c>
      <c r="I44">
        <v>0.47513570999999999</v>
      </c>
      <c r="J44">
        <v>14.961444</v>
      </c>
      <c r="K44">
        <v>14.486307999999999</v>
      </c>
      <c r="L44">
        <v>6</v>
      </c>
      <c r="M44">
        <v>1</v>
      </c>
    </row>
    <row r="45" spans="1:13" x14ac:dyDescent="0.35">
      <c r="A45" t="s">
        <v>369</v>
      </c>
      <c r="B45" t="s">
        <v>370</v>
      </c>
      <c r="C45" t="s">
        <v>371</v>
      </c>
      <c r="D45" t="s">
        <v>269</v>
      </c>
      <c r="E45" t="s">
        <v>269</v>
      </c>
      <c r="F45" t="s">
        <v>74</v>
      </c>
      <c r="G45" s="30">
        <v>45658</v>
      </c>
      <c r="H45" s="30">
        <v>46023</v>
      </c>
      <c r="I45">
        <v>0</v>
      </c>
      <c r="J45">
        <v>14.861033000000001</v>
      </c>
      <c r="K45">
        <v>14.861033000000001</v>
      </c>
      <c r="L45">
        <v>7</v>
      </c>
      <c r="M45">
        <v>1</v>
      </c>
    </row>
    <row r="46" spans="1:13" x14ac:dyDescent="0.35">
      <c r="A46" t="s">
        <v>372</v>
      </c>
      <c r="B46" t="s">
        <v>372</v>
      </c>
      <c r="C46" t="s">
        <v>373</v>
      </c>
      <c r="D46" t="s">
        <v>269</v>
      </c>
      <c r="E46" t="s">
        <v>269</v>
      </c>
      <c r="F46" t="s">
        <v>74</v>
      </c>
      <c r="G46" s="30">
        <v>45658</v>
      </c>
      <c r="H46" s="30">
        <v>46023</v>
      </c>
      <c r="I46">
        <v>0</v>
      </c>
      <c r="J46">
        <v>2.1346478000000002</v>
      </c>
      <c r="K46">
        <v>2.1346478000000002</v>
      </c>
      <c r="L46">
        <v>8</v>
      </c>
      <c r="M46">
        <v>1</v>
      </c>
    </row>
    <row r="47" spans="1:13" x14ac:dyDescent="0.35">
      <c r="A47" t="s">
        <v>170</v>
      </c>
      <c r="B47" t="s">
        <v>374</v>
      </c>
      <c r="C47" t="s">
        <v>170</v>
      </c>
      <c r="D47" t="s">
        <v>269</v>
      </c>
      <c r="E47" t="s">
        <v>269</v>
      </c>
      <c r="F47" t="s">
        <v>74</v>
      </c>
      <c r="G47" s="30">
        <v>45658</v>
      </c>
      <c r="H47" s="30">
        <v>46023</v>
      </c>
      <c r="I47">
        <v>0.68309461999999999</v>
      </c>
      <c r="J47">
        <v>8.9812393000000004</v>
      </c>
      <c r="K47">
        <v>8.2981443000000006</v>
      </c>
      <c r="L47">
        <v>9</v>
      </c>
      <c r="M47">
        <v>1</v>
      </c>
    </row>
    <row r="48" spans="1:13" x14ac:dyDescent="0.35">
      <c r="A48" t="s">
        <v>356</v>
      </c>
      <c r="B48" t="s">
        <v>356</v>
      </c>
      <c r="C48" t="s">
        <v>357</v>
      </c>
      <c r="D48" t="s">
        <v>270</v>
      </c>
      <c r="E48" t="s">
        <v>270</v>
      </c>
      <c r="F48" t="s">
        <v>74</v>
      </c>
      <c r="G48" s="30">
        <v>45658</v>
      </c>
      <c r="H48" s="30">
        <v>46023</v>
      </c>
      <c r="I48">
        <v>9.3959323999999997E-2</v>
      </c>
      <c r="J48">
        <v>1.4139402000000001</v>
      </c>
      <c r="K48">
        <v>1.3199809</v>
      </c>
      <c r="L48">
        <v>1</v>
      </c>
      <c r="M48">
        <v>2</v>
      </c>
    </row>
    <row r="49" spans="1:13" x14ac:dyDescent="0.35">
      <c r="A49" t="s">
        <v>358</v>
      </c>
      <c r="B49" t="s">
        <v>358</v>
      </c>
      <c r="C49" t="s">
        <v>359</v>
      </c>
      <c r="D49" t="s">
        <v>270</v>
      </c>
      <c r="E49" t="s">
        <v>270</v>
      </c>
      <c r="F49" t="s">
        <v>74</v>
      </c>
      <c r="G49" s="30">
        <v>45658</v>
      </c>
      <c r="H49" s="30">
        <v>46023</v>
      </c>
      <c r="I49">
        <v>0</v>
      </c>
      <c r="J49">
        <v>0.89581089999999997</v>
      </c>
      <c r="K49">
        <v>0.89581089999999997</v>
      </c>
      <c r="L49">
        <v>2</v>
      </c>
      <c r="M49">
        <v>2</v>
      </c>
    </row>
    <row r="50" spans="1:13" x14ac:dyDescent="0.35">
      <c r="A50" t="s">
        <v>360</v>
      </c>
      <c r="B50" t="s">
        <v>360</v>
      </c>
      <c r="C50" t="s">
        <v>361</v>
      </c>
      <c r="D50" t="s">
        <v>270</v>
      </c>
      <c r="E50" t="s">
        <v>270</v>
      </c>
      <c r="F50" t="s">
        <v>74</v>
      </c>
      <c r="G50" s="30">
        <v>45658</v>
      </c>
      <c r="H50" s="30">
        <v>46023</v>
      </c>
      <c r="I50">
        <v>7.3909864000000001</v>
      </c>
      <c r="J50">
        <v>20.430374</v>
      </c>
      <c r="K50">
        <v>13.039388000000001</v>
      </c>
      <c r="L50">
        <v>3</v>
      </c>
      <c r="M50">
        <v>2</v>
      </c>
    </row>
    <row r="51" spans="1:13" x14ac:dyDescent="0.35">
      <c r="A51" t="s">
        <v>362</v>
      </c>
      <c r="B51" t="s">
        <v>363</v>
      </c>
      <c r="C51" t="s">
        <v>364</v>
      </c>
      <c r="D51" t="s">
        <v>270</v>
      </c>
      <c r="E51" t="s">
        <v>270</v>
      </c>
      <c r="F51" t="s">
        <v>74</v>
      </c>
      <c r="G51" s="30">
        <v>45658</v>
      </c>
      <c r="H51" s="30">
        <v>46023</v>
      </c>
      <c r="I51">
        <v>5.8335524E-2</v>
      </c>
      <c r="J51">
        <v>11.490008</v>
      </c>
      <c r="K51">
        <v>11.431673</v>
      </c>
      <c r="L51">
        <v>4</v>
      </c>
      <c r="M51">
        <v>2</v>
      </c>
    </row>
    <row r="52" spans="1:13" x14ac:dyDescent="0.35">
      <c r="A52" t="s">
        <v>365</v>
      </c>
      <c r="B52" t="s">
        <v>365</v>
      </c>
      <c r="C52" t="s">
        <v>366</v>
      </c>
      <c r="D52" t="s">
        <v>270</v>
      </c>
      <c r="E52" t="s">
        <v>270</v>
      </c>
      <c r="F52" t="s">
        <v>74</v>
      </c>
      <c r="G52" s="30">
        <v>45658</v>
      </c>
      <c r="H52" s="30">
        <v>46023</v>
      </c>
      <c r="I52">
        <v>0.45180154</v>
      </c>
      <c r="J52">
        <v>30.357403000000001</v>
      </c>
      <c r="K52">
        <v>29.905601999999998</v>
      </c>
      <c r="L52">
        <v>5</v>
      </c>
      <c r="M52">
        <v>2</v>
      </c>
    </row>
    <row r="53" spans="1:13" x14ac:dyDescent="0.35">
      <c r="A53" t="s">
        <v>367</v>
      </c>
      <c r="B53" t="s">
        <v>367</v>
      </c>
      <c r="C53" t="s">
        <v>368</v>
      </c>
      <c r="D53" t="s">
        <v>270</v>
      </c>
      <c r="E53" t="s">
        <v>270</v>
      </c>
      <c r="F53" t="s">
        <v>74</v>
      </c>
      <c r="G53" s="30">
        <v>45658</v>
      </c>
      <c r="H53" s="30">
        <v>46023</v>
      </c>
      <c r="I53">
        <v>0.72566037999999999</v>
      </c>
      <c r="J53">
        <v>3.2188799000000001</v>
      </c>
      <c r="K53">
        <v>2.4932196000000002</v>
      </c>
      <c r="L53">
        <v>6</v>
      </c>
      <c r="M53">
        <v>2</v>
      </c>
    </row>
    <row r="54" spans="1:13" x14ac:dyDescent="0.35">
      <c r="A54" t="s">
        <v>369</v>
      </c>
      <c r="B54" t="s">
        <v>370</v>
      </c>
      <c r="C54" t="s">
        <v>371</v>
      </c>
      <c r="D54" t="s">
        <v>270</v>
      </c>
      <c r="E54" t="s">
        <v>270</v>
      </c>
      <c r="F54" t="s">
        <v>74</v>
      </c>
      <c r="G54" s="30">
        <v>45658</v>
      </c>
      <c r="H54" s="30">
        <v>46023</v>
      </c>
      <c r="I54">
        <v>0</v>
      </c>
      <c r="J54">
        <v>4.0639548000000003</v>
      </c>
      <c r="K54">
        <v>4.0639548000000003</v>
      </c>
      <c r="L54">
        <v>7</v>
      </c>
      <c r="M54">
        <v>2</v>
      </c>
    </row>
    <row r="55" spans="1:13" x14ac:dyDescent="0.35">
      <c r="A55" t="s">
        <v>372</v>
      </c>
      <c r="B55" t="s">
        <v>372</v>
      </c>
      <c r="C55" t="s">
        <v>373</v>
      </c>
      <c r="D55" t="s">
        <v>270</v>
      </c>
      <c r="E55" t="s">
        <v>270</v>
      </c>
      <c r="F55" t="s">
        <v>74</v>
      </c>
      <c r="G55" s="30">
        <v>45658</v>
      </c>
      <c r="H55" s="30">
        <v>46023</v>
      </c>
      <c r="I55">
        <v>0</v>
      </c>
      <c r="J55">
        <v>4.5862819999999999E-2</v>
      </c>
      <c r="K55">
        <v>4.5862819999999999E-2</v>
      </c>
      <c r="L55">
        <v>8</v>
      </c>
      <c r="M55">
        <v>2</v>
      </c>
    </row>
    <row r="56" spans="1:13" x14ac:dyDescent="0.35">
      <c r="A56" t="s">
        <v>170</v>
      </c>
      <c r="B56" t="s">
        <v>374</v>
      </c>
      <c r="C56" t="s">
        <v>170</v>
      </c>
      <c r="D56" t="s">
        <v>270</v>
      </c>
      <c r="E56" t="s">
        <v>270</v>
      </c>
      <c r="F56" t="s">
        <v>74</v>
      </c>
      <c r="G56" s="30">
        <v>45658</v>
      </c>
      <c r="H56" s="30">
        <v>46023</v>
      </c>
      <c r="I56">
        <v>5.6031995000000001E-2</v>
      </c>
      <c r="J56">
        <v>0.29085668999999997</v>
      </c>
      <c r="K56">
        <v>0.23482469</v>
      </c>
      <c r="L56">
        <v>9</v>
      </c>
      <c r="M56">
        <v>2</v>
      </c>
    </row>
    <row r="57" spans="1:13" x14ac:dyDescent="0.35">
      <c r="A57" t="s">
        <v>356</v>
      </c>
      <c r="B57" t="s">
        <v>356</v>
      </c>
      <c r="C57" t="s">
        <v>357</v>
      </c>
      <c r="D57" t="s">
        <v>375</v>
      </c>
      <c r="E57" t="s">
        <v>376</v>
      </c>
      <c r="F57" t="s">
        <v>74</v>
      </c>
      <c r="G57" s="30">
        <v>45658</v>
      </c>
      <c r="H57" s="30">
        <v>46023</v>
      </c>
      <c r="I57">
        <v>6.8562341</v>
      </c>
      <c r="J57">
        <v>23.595065999999999</v>
      </c>
      <c r="K57">
        <v>16.738831999999999</v>
      </c>
      <c r="L57">
        <v>1</v>
      </c>
      <c r="M57">
        <v>3</v>
      </c>
    </row>
    <row r="58" spans="1:13" x14ac:dyDescent="0.35">
      <c r="A58" t="s">
        <v>358</v>
      </c>
      <c r="B58" t="s">
        <v>358</v>
      </c>
      <c r="C58" t="s">
        <v>359</v>
      </c>
      <c r="D58" t="s">
        <v>375</v>
      </c>
      <c r="E58" t="s">
        <v>376</v>
      </c>
      <c r="F58" t="s">
        <v>74</v>
      </c>
      <c r="G58" s="30">
        <v>45658</v>
      </c>
      <c r="H58" s="30">
        <v>46023</v>
      </c>
      <c r="I58">
        <v>1.475538</v>
      </c>
      <c r="J58">
        <v>3.7839437</v>
      </c>
      <c r="K58">
        <v>2.3084055999999999</v>
      </c>
      <c r="L58">
        <v>2</v>
      </c>
      <c r="M58">
        <v>3</v>
      </c>
    </row>
    <row r="59" spans="1:13" x14ac:dyDescent="0.35">
      <c r="A59" t="s">
        <v>360</v>
      </c>
      <c r="B59" t="s">
        <v>360</v>
      </c>
      <c r="C59" t="s">
        <v>361</v>
      </c>
      <c r="D59" t="s">
        <v>375</v>
      </c>
      <c r="E59" t="s">
        <v>376</v>
      </c>
      <c r="F59" t="s">
        <v>74</v>
      </c>
      <c r="G59" s="30">
        <v>45658</v>
      </c>
      <c r="H59" s="30">
        <v>46023</v>
      </c>
      <c r="I59">
        <v>17.381461999999999</v>
      </c>
      <c r="J59">
        <v>36.579185000000003</v>
      </c>
      <c r="K59">
        <v>19.197723</v>
      </c>
      <c r="L59">
        <v>3</v>
      </c>
      <c r="M59">
        <v>3</v>
      </c>
    </row>
    <row r="60" spans="1:13" x14ac:dyDescent="0.35">
      <c r="A60" t="s">
        <v>362</v>
      </c>
      <c r="B60" t="s">
        <v>363</v>
      </c>
      <c r="C60" t="s">
        <v>364</v>
      </c>
      <c r="D60" t="s">
        <v>375</v>
      </c>
      <c r="E60" t="s">
        <v>376</v>
      </c>
      <c r="F60" t="s">
        <v>74</v>
      </c>
      <c r="G60" s="30">
        <v>45658</v>
      </c>
      <c r="H60" s="30">
        <v>46023</v>
      </c>
      <c r="I60">
        <v>4.5528864999999996</v>
      </c>
      <c r="J60">
        <v>15.530162000000001</v>
      </c>
      <c r="K60">
        <v>10.977276</v>
      </c>
      <c r="L60">
        <v>4</v>
      </c>
      <c r="M60">
        <v>3</v>
      </c>
    </row>
    <row r="61" spans="1:13" x14ac:dyDescent="0.35">
      <c r="A61" t="s">
        <v>365</v>
      </c>
      <c r="B61" t="s">
        <v>365</v>
      </c>
      <c r="C61" t="s">
        <v>366</v>
      </c>
      <c r="D61" t="s">
        <v>375</v>
      </c>
      <c r="E61" t="s">
        <v>376</v>
      </c>
      <c r="F61" t="s">
        <v>74</v>
      </c>
      <c r="G61" s="30">
        <v>45658</v>
      </c>
      <c r="H61" s="30">
        <v>46023</v>
      </c>
      <c r="I61">
        <v>6.3346499999999999</v>
      </c>
      <c r="J61">
        <v>50.406222999999997</v>
      </c>
      <c r="K61">
        <v>44.071570999999999</v>
      </c>
      <c r="L61">
        <v>5</v>
      </c>
      <c r="M61">
        <v>3</v>
      </c>
    </row>
    <row r="62" spans="1:13" x14ac:dyDescent="0.35">
      <c r="A62" t="s">
        <v>367</v>
      </c>
      <c r="B62" t="s">
        <v>367</v>
      </c>
      <c r="C62" t="s">
        <v>368</v>
      </c>
      <c r="D62" t="s">
        <v>375</v>
      </c>
      <c r="E62" t="s">
        <v>376</v>
      </c>
      <c r="F62" t="s">
        <v>74</v>
      </c>
      <c r="G62" s="30">
        <v>45658</v>
      </c>
      <c r="H62" s="30">
        <v>46023</v>
      </c>
      <c r="I62">
        <v>3.6166836999999998</v>
      </c>
      <c r="J62">
        <v>13.404180999999999</v>
      </c>
      <c r="K62">
        <v>9.7874975000000006</v>
      </c>
      <c r="L62">
        <v>6</v>
      </c>
      <c r="M62">
        <v>3</v>
      </c>
    </row>
    <row r="63" spans="1:13" x14ac:dyDescent="0.35">
      <c r="A63" t="s">
        <v>369</v>
      </c>
      <c r="B63" t="s">
        <v>370</v>
      </c>
      <c r="C63" t="s">
        <v>371</v>
      </c>
      <c r="D63" t="s">
        <v>375</v>
      </c>
      <c r="E63" t="s">
        <v>376</v>
      </c>
      <c r="F63" t="s">
        <v>74</v>
      </c>
      <c r="G63" s="30">
        <v>45658</v>
      </c>
      <c r="H63" s="30">
        <v>46023</v>
      </c>
      <c r="I63">
        <v>2.2515706999999999E-2</v>
      </c>
      <c r="J63">
        <v>13.568909</v>
      </c>
      <c r="K63">
        <v>13.546393</v>
      </c>
      <c r="L63">
        <v>7</v>
      </c>
      <c r="M63">
        <v>3</v>
      </c>
    </row>
    <row r="64" spans="1:13" x14ac:dyDescent="0.35">
      <c r="A64" t="s">
        <v>372</v>
      </c>
      <c r="B64" t="s">
        <v>372</v>
      </c>
      <c r="C64" t="s">
        <v>373</v>
      </c>
      <c r="D64" t="s">
        <v>375</v>
      </c>
      <c r="E64" t="s">
        <v>376</v>
      </c>
      <c r="F64" t="s">
        <v>74</v>
      </c>
      <c r="G64" s="30">
        <v>45658</v>
      </c>
      <c r="H64" s="30">
        <v>46023</v>
      </c>
      <c r="I64">
        <v>0</v>
      </c>
      <c r="J64">
        <v>0.98067588000000006</v>
      </c>
      <c r="K64">
        <v>0.98067588000000006</v>
      </c>
      <c r="L64">
        <v>8</v>
      </c>
      <c r="M64">
        <v>3</v>
      </c>
    </row>
    <row r="65" spans="1:13" x14ac:dyDescent="0.35">
      <c r="A65" t="s">
        <v>170</v>
      </c>
      <c r="B65" t="s">
        <v>374</v>
      </c>
      <c r="C65" t="s">
        <v>170</v>
      </c>
      <c r="D65" t="s">
        <v>375</v>
      </c>
      <c r="E65" t="s">
        <v>376</v>
      </c>
      <c r="F65" t="s">
        <v>74</v>
      </c>
      <c r="G65" s="30">
        <v>45658</v>
      </c>
      <c r="H65" s="30">
        <v>46023</v>
      </c>
      <c r="I65">
        <v>3.1446307</v>
      </c>
      <c r="J65">
        <v>13.570828000000001</v>
      </c>
      <c r="K65">
        <v>10.426197999999999</v>
      </c>
      <c r="L65">
        <v>9</v>
      </c>
      <c r="M65">
        <v>3</v>
      </c>
    </row>
    <row r="66" spans="1:13" x14ac:dyDescent="0.35">
      <c r="A66" t="s">
        <v>356</v>
      </c>
      <c r="B66" t="s">
        <v>356</v>
      </c>
      <c r="C66" t="s">
        <v>357</v>
      </c>
      <c r="D66" t="s">
        <v>377</v>
      </c>
      <c r="E66" t="s">
        <v>378</v>
      </c>
      <c r="F66" t="s">
        <v>74</v>
      </c>
      <c r="G66" s="30">
        <v>45658</v>
      </c>
      <c r="H66" s="30">
        <v>46023</v>
      </c>
      <c r="I66">
        <v>7.8360167000000001</v>
      </c>
      <c r="J66">
        <v>56.294212000000002</v>
      </c>
      <c r="K66">
        <v>48.458195000000003</v>
      </c>
      <c r="L66">
        <v>1</v>
      </c>
      <c r="M66">
        <v>4</v>
      </c>
    </row>
    <row r="67" spans="1:13" x14ac:dyDescent="0.35">
      <c r="A67" t="s">
        <v>358</v>
      </c>
      <c r="B67" t="s">
        <v>358</v>
      </c>
      <c r="C67" t="s">
        <v>359</v>
      </c>
      <c r="D67" t="s">
        <v>377</v>
      </c>
      <c r="E67" t="s">
        <v>378</v>
      </c>
      <c r="F67" t="s">
        <v>74</v>
      </c>
      <c r="G67" s="30">
        <v>45658</v>
      </c>
      <c r="H67" s="30">
        <v>46023</v>
      </c>
      <c r="I67" s="2" t="s">
        <v>379</v>
      </c>
      <c r="J67">
        <v>6.3840351000000002</v>
      </c>
      <c r="K67">
        <v>6.3840165000000004</v>
      </c>
      <c r="L67">
        <v>2</v>
      </c>
      <c r="M67">
        <v>4</v>
      </c>
    </row>
    <row r="68" spans="1:13" x14ac:dyDescent="0.35">
      <c r="A68" t="s">
        <v>360</v>
      </c>
      <c r="B68" t="s">
        <v>360</v>
      </c>
      <c r="C68" t="s">
        <v>361</v>
      </c>
      <c r="D68" t="s">
        <v>377</v>
      </c>
      <c r="E68" t="s">
        <v>378</v>
      </c>
      <c r="F68" t="s">
        <v>74</v>
      </c>
      <c r="G68" s="30">
        <v>45658</v>
      </c>
      <c r="H68" s="30">
        <v>46023</v>
      </c>
      <c r="I68">
        <v>18.787034999999999</v>
      </c>
      <c r="J68">
        <v>38.799025999999998</v>
      </c>
      <c r="K68">
        <v>20.011991999999999</v>
      </c>
      <c r="L68">
        <v>3</v>
      </c>
      <c r="M68">
        <v>4</v>
      </c>
    </row>
    <row r="69" spans="1:13" x14ac:dyDescent="0.35">
      <c r="A69" t="s">
        <v>362</v>
      </c>
      <c r="B69" t="s">
        <v>363</v>
      </c>
      <c r="C69" t="s">
        <v>364</v>
      </c>
      <c r="D69" t="s">
        <v>377</v>
      </c>
      <c r="E69" t="s">
        <v>378</v>
      </c>
      <c r="F69" t="s">
        <v>74</v>
      </c>
      <c r="G69" s="30">
        <v>45658</v>
      </c>
      <c r="H69" s="30">
        <v>46023</v>
      </c>
      <c r="I69">
        <v>8.5353518000000008</v>
      </c>
      <c r="J69">
        <v>15.972505</v>
      </c>
      <c r="K69">
        <v>7.4371529000000001</v>
      </c>
      <c r="L69">
        <v>4</v>
      </c>
      <c r="M69">
        <v>4</v>
      </c>
    </row>
    <row r="70" spans="1:13" x14ac:dyDescent="0.35">
      <c r="A70" t="s">
        <v>365</v>
      </c>
      <c r="B70" t="s">
        <v>365</v>
      </c>
      <c r="C70" t="s">
        <v>366</v>
      </c>
      <c r="D70" t="s">
        <v>377</v>
      </c>
      <c r="E70" t="s">
        <v>378</v>
      </c>
      <c r="F70" t="s">
        <v>74</v>
      </c>
      <c r="G70" s="30">
        <v>45658</v>
      </c>
      <c r="H70" s="30">
        <v>46023</v>
      </c>
      <c r="I70">
        <v>9.0065764999999995</v>
      </c>
      <c r="J70">
        <v>59.00658</v>
      </c>
      <c r="K70">
        <v>50.000003999999997</v>
      </c>
      <c r="L70">
        <v>5</v>
      </c>
      <c r="M70">
        <v>4</v>
      </c>
    </row>
    <row r="71" spans="1:13" x14ac:dyDescent="0.35">
      <c r="A71" t="s">
        <v>367</v>
      </c>
      <c r="B71" t="s">
        <v>367</v>
      </c>
      <c r="C71" t="s">
        <v>368</v>
      </c>
      <c r="D71" t="s">
        <v>377</v>
      </c>
      <c r="E71" t="s">
        <v>378</v>
      </c>
      <c r="F71" t="s">
        <v>74</v>
      </c>
      <c r="G71" s="30">
        <v>45658</v>
      </c>
      <c r="H71" s="30">
        <v>46023</v>
      </c>
      <c r="I71">
        <v>4.8664116999999996</v>
      </c>
      <c r="J71">
        <v>15.215464000000001</v>
      </c>
      <c r="K71">
        <v>10.349052</v>
      </c>
      <c r="L71">
        <v>6</v>
      </c>
      <c r="M71">
        <v>4</v>
      </c>
    </row>
    <row r="72" spans="1:13" x14ac:dyDescent="0.35">
      <c r="A72" t="s">
        <v>369</v>
      </c>
      <c r="B72" t="s">
        <v>370</v>
      </c>
      <c r="C72" t="s">
        <v>371</v>
      </c>
      <c r="D72" t="s">
        <v>377</v>
      </c>
      <c r="E72" t="s">
        <v>378</v>
      </c>
      <c r="F72" t="s">
        <v>74</v>
      </c>
      <c r="G72" s="30">
        <v>45658</v>
      </c>
      <c r="H72" s="30">
        <v>46023</v>
      </c>
      <c r="I72">
        <v>0</v>
      </c>
      <c r="J72">
        <v>14.903743</v>
      </c>
      <c r="K72">
        <v>14.903743</v>
      </c>
      <c r="L72">
        <v>7</v>
      </c>
      <c r="M72">
        <v>4</v>
      </c>
    </row>
    <row r="73" spans="1:13" x14ac:dyDescent="0.35">
      <c r="A73" t="s">
        <v>372</v>
      </c>
      <c r="B73" t="s">
        <v>372</v>
      </c>
      <c r="C73" t="s">
        <v>373</v>
      </c>
      <c r="D73" t="s">
        <v>377</v>
      </c>
      <c r="E73" t="s">
        <v>378</v>
      </c>
      <c r="F73" t="s">
        <v>74</v>
      </c>
      <c r="G73" s="30">
        <v>45658</v>
      </c>
      <c r="H73" s="30">
        <v>46023</v>
      </c>
      <c r="I73">
        <v>0</v>
      </c>
      <c r="J73">
        <v>3.0272605000000001</v>
      </c>
      <c r="K73">
        <v>3.0272605000000001</v>
      </c>
      <c r="L73">
        <v>8</v>
      </c>
      <c r="M73">
        <v>4</v>
      </c>
    </row>
    <row r="74" spans="1:13" x14ac:dyDescent="0.35">
      <c r="A74" t="s">
        <v>170</v>
      </c>
      <c r="B74" t="s">
        <v>374</v>
      </c>
      <c r="C74" t="s">
        <v>170</v>
      </c>
      <c r="D74" t="s">
        <v>377</v>
      </c>
      <c r="E74" t="s">
        <v>378</v>
      </c>
      <c r="F74" t="s">
        <v>74</v>
      </c>
      <c r="G74" s="30">
        <v>45658</v>
      </c>
      <c r="H74" s="30">
        <v>46023</v>
      </c>
      <c r="I74">
        <v>10.183593999999999</v>
      </c>
      <c r="J74">
        <v>28.166321</v>
      </c>
      <c r="K74">
        <v>17.982727000000001</v>
      </c>
      <c r="L74">
        <v>9</v>
      </c>
      <c r="M74">
        <v>4</v>
      </c>
    </row>
    <row r="75" spans="1:13" x14ac:dyDescent="0.35">
      <c r="A75" t="s">
        <v>356</v>
      </c>
      <c r="B75" t="s">
        <v>356</v>
      </c>
      <c r="C75" t="s">
        <v>357</v>
      </c>
      <c r="D75" t="s">
        <v>273</v>
      </c>
      <c r="E75" t="s">
        <v>273</v>
      </c>
      <c r="F75" t="s">
        <v>74</v>
      </c>
      <c r="G75" s="30">
        <v>45658</v>
      </c>
      <c r="H75" s="30">
        <v>46023</v>
      </c>
      <c r="I75">
        <v>2.1592902999999999</v>
      </c>
      <c r="J75">
        <v>18.936423999999999</v>
      </c>
      <c r="K75">
        <v>16.777134</v>
      </c>
      <c r="L75">
        <v>1</v>
      </c>
      <c r="M75">
        <v>5</v>
      </c>
    </row>
    <row r="76" spans="1:13" x14ac:dyDescent="0.35">
      <c r="A76" t="s">
        <v>358</v>
      </c>
      <c r="B76" t="s">
        <v>358</v>
      </c>
      <c r="C76" t="s">
        <v>359</v>
      </c>
      <c r="D76" t="s">
        <v>273</v>
      </c>
      <c r="E76" t="s">
        <v>273</v>
      </c>
      <c r="F76" t="s">
        <v>74</v>
      </c>
      <c r="G76" s="30">
        <v>45658</v>
      </c>
      <c r="H76" s="30">
        <v>46023</v>
      </c>
      <c r="I76">
        <v>0</v>
      </c>
      <c r="J76">
        <v>5.3209605</v>
      </c>
      <c r="K76">
        <v>5.3209605</v>
      </c>
      <c r="L76">
        <v>2</v>
      </c>
      <c r="M76">
        <v>5</v>
      </c>
    </row>
    <row r="77" spans="1:13" x14ac:dyDescent="0.35">
      <c r="A77" t="s">
        <v>360</v>
      </c>
      <c r="B77" t="s">
        <v>360</v>
      </c>
      <c r="C77" t="s">
        <v>361</v>
      </c>
      <c r="D77" t="s">
        <v>273</v>
      </c>
      <c r="E77" t="s">
        <v>273</v>
      </c>
      <c r="F77" t="s">
        <v>74</v>
      </c>
      <c r="G77" s="30">
        <v>45658</v>
      </c>
      <c r="H77" s="30">
        <v>46023</v>
      </c>
      <c r="I77">
        <v>16.764724999999999</v>
      </c>
      <c r="J77">
        <v>35.806862000000002</v>
      </c>
      <c r="K77">
        <v>19.042137</v>
      </c>
      <c r="L77">
        <v>3</v>
      </c>
      <c r="M77">
        <v>5</v>
      </c>
    </row>
    <row r="78" spans="1:13" x14ac:dyDescent="0.35">
      <c r="A78" t="s">
        <v>362</v>
      </c>
      <c r="B78" t="s">
        <v>363</v>
      </c>
      <c r="C78" t="s">
        <v>364</v>
      </c>
      <c r="D78" t="s">
        <v>273</v>
      </c>
      <c r="E78" t="s">
        <v>273</v>
      </c>
      <c r="F78" t="s">
        <v>74</v>
      </c>
      <c r="G78" s="30">
        <v>45658</v>
      </c>
      <c r="H78" s="30">
        <v>46023</v>
      </c>
      <c r="I78">
        <v>1.0305120999999999</v>
      </c>
      <c r="J78">
        <v>8.3909482999999998</v>
      </c>
      <c r="K78">
        <v>7.3604364000000002</v>
      </c>
      <c r="L78">
        <v>4</v>
      </c>
      <c r="M78">
        <v>5</v>
      </c>
    </row>
    <row r="79" spans="1:13" x14ac:dyDescent="0.35">
      <c r="A79" t="s">
        <v>365</v>
      </c>
      <c r="B79" t="s">
        <v>365</v>
      </c>
      <c r="C79" t="s">
        <v>366</v>
      </c>
      <c r="D79" t="s">
        <v>273</v>
      </c>
      <c r="E79" t="s">
        <v>273</v>
      </c>
      <c r="F79" t="s">
        <v>74</v>
      </c>
      <c r="G79" s="30">
        <v>45658</v>
      </c>
      <c r="H79" s="30">
        <v>46023</v>
      </c>
      <c r="I79">
        <v>3.3764253000000002</v>
      </c>
      <c r="J79">
        <v>50.257057000000003</v>
      </c>
      <c r="K79">
        <v>46.880629999999996</v>
      </c>
      <c r="L79">
        <v>5</v>
      </c>
      <c r="M79">
        <v>5</v>
      </c>
    </row>
    <row r="80" spans="1:13" x14ac:dyDescent="0.35">
      <c r="A80" t="s">
        <v>367</v>
      </c>
      <c r="B80" t="s">
        <v>367</v>
      </c>
      <c r="C80" t="s">
        <v>368</v>
      </c>
      <c r="D80" t="s">
        <v>273</v>
      </c>
      <c r="E80" t="s">
        <v>273</v>
      </c>
      <c r="F80" t="s">
        <v>74</v>
      </c>
      <c r="G80" s="30">
        <v>45658</v>
      </c>
      <c r="H80" s="30">
        <v>46023</v>
      </c>
      <c r="I80">
        <v>1.1743238</v>
      </c>
      <c r="J80">
        <v>11.998303999999999</v>
      </c>
      <c r="K80">
        <v>10.823980000000001</v>
      </c>
      <c r="L80">
        <v>6</v>
      </c>
      <c r="M80">
        <v>5</v>
      </c>
    </row>
    <row r="81" spans="1:13" x14ac:dyDescent="0.35">
      <c r="A81" t="s">
        <v>369</v>
      </c>
      <c r="B81" t="s">
        <v>370</v>
      </c>
      <c r="C81" t="s">
        <v>371</v>
      </c>
      <c r="D81" t="s">
        <v>273</v>
      </c>
      <c r="E81" t="s">
        <v>273</v>
      </c>
      <c r="F81" t="s">
        <v>74</v>
      </c>
      <c r="G81" s="30">
        <v>45658</v>
      </c>
      <c r="H81" s="30">
        <v>46023</v>
      </c>
      <c r="I81">
        <v>0</v>
      </c>
      <c r="J81">
        <v>22.324967999999998</v>
      </c>
      <c r="K81">
        <v>22.324967999999998</v>
      </c>
      <c r="L81">
        <v>7</v>
      </c>
      <c r="M81">
        <v>5</v>
      </c>
    </row>
    <row r="82" spans="1:13" x14ac:dyDescent="0.35">
      <c r="A82" t="s">
        <v>372</v>
      </c>
      <c r="B82" t="s">
        <v>372</v>
      </c>
      <c r="C82" t="s">
        <v>373</v>
      </c>
      <c r="D82" t="s">
        <v>273</v>
      </c>
      <c r="E82" t="s">
        <v>273</v>
      </c>
      <c r="F82" t="s">
        <v>74</v>
      </c>
      <c r="G82" s="30">
        <v>45658</v>
      </c>
      <c r="H82" s="30">
        <v>46023</v>
      </c>
      <c r="I82">
        <v>0</v>
      </c>
      <c r="J82">
        <v>6.6207894999999999</v>
      </c>
      <c r="K82">
        <v>6.6207894999999999</v>
      </c>
      <c r="L82">
        <v>8</v>
      </c>
      <c r="M82">
        <v>5</v>
      </c>
    </row>
    <row r="83" spans="1:13" x14ac:dyDescent="0.35">
      <c r="A83" t="s">
        <v>170</v>
      </c>
      <c r="B83" t="s">
        <v>374</v>
      </c>
      <c r="C83" t="s">
        <v>170</v>
      </c>
      <c r="D83" t="s">
        <v>273</v>
      </c>
      <c r="E83" t="s">
        <v>273</v>
      </c>
      <c r="F83" t="s">
        <v>74</v>
      </c>
      <c r="G83" s="30">
        <v>45658</v>
      </c>
      <c r="H83" s="30">
        <v>46023</v>
      </c>
      <c r="I83">
        <v>2.4284743999999998</v>
      </c>
      <c r="J83">
        <v>9.4069643000000003</v>
      </c>
      <c r="K83">
        <v>6.9784898999999996</v>
      </c>
      <c r="L83">
        <v>9</v>
      </c>
      <c r="M83">
        <v>5</v>
      </c>
    </row>
    <row r="84" spans="1:13" x14ac:dyDescent="0.35">
      <c r="A84" t="s">
        <v>356</v>
      </c>
      <c r="B84" t="s">
        <v>356</v>
      </c>
      <c r="C84" t="s">
        <v>357</v>
      </c>
      <c r="D84" t="s">
        <v>274</v>
      </c>
      <c r="E84" t="s">
        <v>380</v>
      </c>
      <c r="F84" t="s">
        <v>74</v>
      </c>
      <c r="G84" s="30">
        <v>45658</v>
      </c>
      <c r="H84" s="30">
        <v>46023</v>
      </c>
      <c r="I84">
        <v>5.0779730000000002E-2</v>
      </c>
      <c r="J84">
        <v>7.7609396000000004</v>
      </c>
      <c r="K84">
        <v>7.7101597999999996</v>
      </c>
      <c r="L84">
        <v>1</v>
      </c>
      <c r="M84">
        <v>6</v>
      </c>
    </row>
    <row r="85" spans="1:13" x14ac:dyDescent="0.35">
      <c r="A85" t="s">
        <v>358</v>
      </c>
      <c r="B85" t="s">
        <v>358</v>
      </c>
      <c r="C85" t="s">
        <v>359</v>
      </c>
      <c r="D85" t="s">
        <v>274</v>
      </c>
      <c r="E85" t="s">
        <v>380</v>
      </c>
      <c r="F85" t="s">
        <v>74</v>
      </c>
      <c r="G85" s="30">
        <v>45658</v>
      </c>
      <c r="H85" s="30">
        <v>46023</v>
      </c>
      <c r="I85">
        <v>0</v>
      </c>
      <c r="J85">
        <v>1.2204626000000001</v>
      </c>
      <c r="K85">
        <v>1.2204626000000001</v>
      </c>
      <c r="L85">
        <v>2</v>
      </c>
      <c r="M85">
        <v>6</v>
      </c>
    </row>
    <row r="86" spans="1:13" x14ac:dyDescent="0.35">
      <c r="A86" t="s">
        <v>360</v>
      </c>
      <c r="B86" t="s">
        <v>360</v>
      </c>
      <c r="C86" t="s">
        <v>361</v>
      </c>
      <c r="D86" t="s">
        <v>274</v>
      </c>
      <c r="E86" t="s">
        <v>380</v>
      </c>
      <c r="F86" t="s">
        <v>74</v>
      </c>
      <c r="G86" s="30">
        <v>45658</v>
      </c>
      <c r="H86" s="30">
        <v>46023</v>
      </c>
      <c r="I86">
        <v>19.219904</v>
      </c>
      <c r="J86">
        <v>39.966740000000001</v>
      </c>
      <c r="K86">
        <v>20.746835999999998</v>
      </c>
      <c r="L86">
        <v>3</v>
      </c>
      <c r="M86">
        <v>6</v>
      </c>
    </row>
    <row r="87" spans="1:13" x14ac:dyDescent="0.35">
      <c r="A87" t="s">
        <v>362</v>
      </c>
      <c r="B87" t="s">
        <v>363</v>
      </c>
      <c r="C87" t="s">
        <v>364</v>
      </c>
      <c r="D87" t="s">
        <v>274</v>
      </c>
      <c r="E87" t="s">
        <v>380</v>
      </c>
      <c r="F87" t="s">
        <v>74</v>
      </c>
      <c r="G87" s="30">
        <v>45658</v>
      </c>
      <c r="H87" s="30">
        <v>46023</v>
      </c>
      <c r="I87">
        <v>0.61646104000000002</v>
      </c>
      <c r="J87">
        <v>14.095841</v>
      </c>
      <c r="K87">
        <v>13.479381</v>
      </c>
      <c r="L87">
        <v>4</v>
      </c>
      <c r="M87">
        <v>6</v>
      </c>
    </row>
    <row r="88" spans="1:13" x14ac:dyDescent="0.35">
      <c r="A88" t="s">
        <v>365</v>
      </c>
      <c r="B88" t="s">
        <v>365</v>
      </c>
      <c r="C88" t="s">
        <v>366</v>
      </c>
      <c r="D88" t="s">
        <v>274</v>
      </c>
      <c r="E88" t="s">
        <v>380</v>
      </c>
      <c r="F88" t="s">
        <v>74</v>
      </c>
      <c r="G88" s="30">
        <v>45658</v>
      </c>
      <c r="H88" s="30">
        <v>46023</v>
      </c>
      <c r="I88">
        <v>1.5613143</v>
      </c>
      <c r="J88">
        <v>51.464607000000001</v>
      </c>
      <c r="K88">
        <v>49.903294000000002</v>
      </c>
      <c r="L88">
        <v>5</v>
      </c>
      <c r="M88">
        <v>6</v>
      </c>
    </row>
    <row r="89" spans="1:13" x14ac:dyDescent="0.35">
      <c r="A89" t="s">
        <v>367</v>
      </c>
      <c r="B89" t="s">
        <v>367</v>
      </c>
      <c r="C89" t="s">
        <v>368</v>
      </c>
      <c r="D89" t="s">
        <v>274</v>
      </c>
      <c r="E89" t="s">
        <v>380</v>
      </c>
      <c r="F89" t="s">
        <v>74</v>
      </c>
      <c r="G89" s="30">
        <v>45658</v>
      </c>
      <c r="H89" s="30">
        <v>46023</v>
      </c>
      <c r="I89">
        <v>2.6696548</v>
      </c>
      <c r="J89">
        <v>17.053561999999999</v>
      </c>
      <c r="K89">
        <v>14.383907000000001</v>
      </c>
      <c r="L89">
        <v>6</v>
      </c>
      <c r="M89">
        <v>6</v>
      </c>
    </row>
    <row r="90" spans="1:13" x14ac:dyDescent="0.35">
      <c r="A90" t="s">
        <v>369</v>
      </c>
      <c r="B90" t="s">
        <v>370</v>
      </c>
      <c r="C90" t="s">
        <v>371</v>
      </c>
      <c r="D90" t="s">
        <v>274</v>
      </c>
      <c r="E90" t="s">
        <v>380</v>
      </c>
      <c r="F90" t="s">
        <v>74</v>
      </c>
      <c r="G90" s="30">
        <v>45658</v>
      </c>
      <c r="H90" s="30">
        <v>46023</v>
      </c>
      <c r="I90">
        <v>0</v>
      </c>
      <c r="J90">
        <v>15.015304</v>
      </c>
      <c r="K90">
        <v>15.015304</v>
      </c>
      <c r="L90">
        <v>7</v>
      </c>
      <c r="M90">
        <v>6</v>
      </c>
    </row>
    <row r="91" spans="1:13" x14ac:dyDescent="0.35">
      <c r="A91" t="s">
        <v>372</v>
      </c>
      <c r="B91" t="s">
        <v>372</v>
      </c>
      <c r="C91" t="s">
        <v>373</v>
      </c>
      <c r="D91" t="s">
        <v>274</v>
      </c>
      <c r="E91" t="s">
        <v>380</v>
      </c>
      <c r="F91" t="s">
        <v>74</v>
      </c>
      <c r="G91" s="30">
        <v>45658</v>
      </c>
      <c r="H91" s="30">
        <v>46023</v>
      </c>
      <c r="I91">
        <v>0</v>
      </c>
      <c r="J91">
        <v>2.3316089999999998</v>
      </c>
      <c r="K91">
        <v>2.3316089999999998</v>
      </c>
      <c r="L91">
        <v>8</v>
      </c>
      <c r="M91">
        <v>6</v>
      </c>
    </row>
    <row r="92" spans="1:13" x14ac:dyDescent="0.35">
      <c r="A92" t="s">
        <v>170</v>
      </c>
      <c r="B92" t="s">
        <v>374</v>
      </c>
      <c r="C92" t="s">
        <v>170</v>
      </c>
      <c r="D92" t="s">
        <v>274</v>
      </c>
      <c r="E92" t="s">
        <v>380</v>
      </c>
      <c r="F92" t="s">
        <v>74</v>
      </c>
      <c r="G92" s="30">
        <v>45658</v>
      </c>
      <c r="H92" s="30">
        <v>46023</v>
      </c>
      <c r="I92">
        <v>1.7991976000000001</v>
      </c>
      <c r="J92">
        <v>18.562806999999999</v>
      </c>
      <c r="K92">
        <v>16.763608999999999</v>
      </c>
      <c r="L92">
        <v>9</v>
      </c>
      <c r="M92">
        <v>6</v>
      </c>
    </row>
    <row r="93" spans="1:13" x14ac:dyDescent="0.35">
      <c r="A93" t="s">
        <v>356</v>
      </c>
      <c r="B93" t="s">
        <v>356</v>
      </c>
      <c r="C93" t="s">
        <v>357</v>
      </c>
      <c r="D93" t="s">
        <v>275</v>
      </c>
      <c r="E93" t="s">
        <v>381</v>
      </c>
      <c r="F93" t="s">
        <v>74</v>
      </c>
      <c r="G93" s="30">
        <v>45658</v>
      </c>
      <c r="H93" s="30">
        <v>46023</v>
      </c>
      <c r="I93">
        <v>1.6188606999999999</v>
      </c>
      <c r="J93">
        <v>8.8747292000000009</v>
      </c>
      <c r="K93">
        <v>7.2558683999999998</v>
      </c>
      <c r="L93">
        <v>1</v>
      </c>
      <c r="M93">
        <v>7</v>
      </c>
    </row>
    <row r="94" spans="1:13" x14ac:dyDescent="0.35">
      <c r="A94" t="s">
        <v>358</v>
      </c>
      <c r="B94" t="s">
        <v>358</v>
      </c>
      <c r="C94" t="s">
        <v>359</v>
      </c>
      <c r="D94" t="s">
        <v>275</v>
      </c>
      <c r="E94" t="s">
        <v>381</v>
      </c>
      <c r="F94" t="s">
        <v>74</v>
      </c>
      <c r="G94" s="30">
        <v>45658</v>
      </c>
      <c r="H94" s="30">
        <v>46023</v>
      </c>
      <c r="I94">
        <v>0</v>
      </c>
      <c r="J94">
        <v>1.7608922</v>
      </c>
      <c r="K94">
        <v>1.7608922</v>
      </c>
      <c r="L94">
        <v>2</v>
      </c>
      <c r="M94">
        <v>7</v>
      </c>
    </row>
    <row r="95" spans="1:13" x14ac:dyDescent="0.35">
      <c r="A95" t="s">
        <v>360</v>
      </c>
      <c r="B95" t="s">
        <v>360</v>
      </c>
      <c r="C95" t="s">
        <v>361</v>
      </c>
      <c r="D95" t="s">
        <v>275</v>
      </c>
      <c r="E95" t="s">
        <v>381</v>
      </c>
      <c r="F95" t="s">
        <v>74</v>
      </c>
      <c r="G95" s="30">
        <v>45658</v>
      </c>
      <c r="H95" s="30">
        <v>46023</v>
      </c>
      <c r="I95">
        <v>15.637117999999999</v>
      </c>
      <c r="J95">
        <v>35.672080999999999</v>
      </c>
      <c r="K95">
        <v>20.034962</v>
      </c>
      <c r="L95">
        <v>3</v>
      </c>
      <c r="M95">
        <v>7</v>
      </c>
    </row>
    <row r="96" spans="1:13" x14ac:dyDescent="0.35">
      <c r="A96" t="s">
        <v>362</v>
      </c>
      <c r="B96" t="s">
        <v>363</v>
      </c>
      <c r="C96" t="s">
        <v>364</v>
      </c>
      <c r="D96" t="s">
        <v>275</v>
      </c>
      <c r="E96" t="s">
        <v>381</v>
      </c>
      <c r="F96" t="s">
        <v>74</v>
      </c>
      <c r="G96" s="30">
        <v>45658</v>
      </c>
      <c r="H96" s="30">
        <v>46023</v>
      </c>
      <c r="I96">
        <v>2.4734563999999999</v>
      </c>
      <c r="J96">
        <v>6.9550514000000003</v>
      </c>
      <c r="K96">
        <v>4.4815950000000004</v>
      </c>
      <c r="L96">
        <v>4</v>
      </c>
      <c r="M96">
        <v>7</v>
      </c>
    </row>
    <row r="97" spans="1:13" x14ac:dyDescent="0.35">
      <c r="A97" t="s">
        <v>365</v>
      </c>
      <c r="B97" t="s">
        <v>365</v>
      </c>
      <c r="C97" t="s">
        <v>366</v>
      </c>
      <c r="D97" t="s">
        <v>275</v>
      </c>
      <c r="E97" t="s">
        <v>381</v>
      </c>
      <c r="F97" t="s">
        <v>74</v>
      </c>
      <c r="G97" s="30">
        <v>45658</v>
      </c>
      <c r="H97" s="30">
        <v>46023</v>
      </c>
      <c r="I97">
        <v>2.1365468999999999</v>
      </c>
      <c r="J97">
        <v>20.540694999999999</v>
      </c>
      <c r="K97">
        <v>18.404147999999999</v>
      </c>
      <c r="L97">
        <v>5</v>
      </c>
      <c r="M97">
        <v>7</v>
      </c>
    </row>
    <row r="98" spans="1:13" x14ac:dyDescent="0.35">
      <c r="A98" t="s">
        <v>367</v>
      </c>
      <c r="B98" t="s">
        <v>367</v>
      </c>
      <c r="C98" t="s">
        <v>368</v>
      </c>
      <c r="D98" t="s">
        <v>275</v>
      </c>
      <c r="E98" t="s">
        <v>381</v>
      </c>
      <c r="F98" t="s">
        <v>74</v>
      </c>
      <c r="G98" s="30">
        <v>45658</v>
      </c>
      <c r="H98" s="30">
        <v>46023</v>
      </c>
      <c r="I98">
        <v>3.1391914000000001</v>
      </c>
      <c r="J98">
        <v>12.803112</v>
      </c>
      <c r="K98">
        <v>9.6639204000000003</v>
      </c>
      <c r="L98">
        <v>6</v>
      </c>
      <c r="M98">
        <v>7</v>
      </c>
    </row>
    <row r="99" spans="1:13" x14ac:dyDescent="0.35">
      <c r="A99" t="s">
        <v>369</v>
      </c>
      <c r="B99" t="s">
        <v>370</v>
      </c>
      <c r="C99" t="s">
        <v>371</v>
      </c>
      <c r="D99" t="s">
        <v>275</v>
      </c>
      <c r="E99" t="s">
        <v>381</v>
      </c>
      <c r="F99" t="s">
        <v>74</v>
      </c>
      <c r="G99" s="30">
        <v>45658</v>
      </c>
      <c r="H99" s="30">
        <v>46023</v>
      </c>
      <c r="I99">
        <v>0</v>
      </c>
      <c r="J99">
        <v>6.3287500999999997</v>
      </c>
      <c r="K99">
        <v>6.3287500999999997</v>
      </c>
      <c r="L99">
        <v>7</v>
      </c>
      <c r="M99">
        <v>7</v>
      </c>
    </row>
    <row r="100" spans="1:13" x14ac:dyDescent="0.35">
      <c r="A100" t="s">
        <v>372</v>
      </c>
      <c r="B100" t="s">
        <v>372</v>
      </c>
      <c r="C100" t="s">
        <v>373</v>
      </c>
      <c r="D100" t="s">
        <v>275</v>
      </c>
      <c r="E100" t="s">
        <v>381</v>
      </c>
      <c r="F100" t="s">
        <v>74</v>
      </c>
      <c r="G100" s="30">
        <v>45658</v>
      </c>
      <c r="H100" s="30">
        <v>46023</v>
      </c>
      <c r="I100">
        <v>0</v>
      </c>
      <c r="J100">
        <v>2.0235968</v>
      </c>
      <c r="K100">
        <v>2.0235968</v>
      </c>
      <c r="L100">
        <v>8</v>
      </c>
      <c r="M100">
        <v>7</v>
      </c>
    </row>
    <row r="101" spans="1:13" x14ac:dyDescent="0.35">
      <c r="A101" t="s">
        <v>170</v>
      </c>
      <c r="B101" t="s">
        <v>374</v>
      </c>
      <c r="C101" t="s">
        <v>170</v>
      </c>
      <c r="D101" t="s">
        <v>275</v>
      </c>
      <c r="E101" t="s">
        <v>381</v>
      </c>
      <c r="F101" t="s">
        <v>74</v>
      </c>
      <c r="G101" s="30">
        <v>45658</v>
      </c>
      <c r="H101" s="30">
        <v>46023</v>
      </c>
      <c r="I101">
        <v>1.9658538999999999</v>
      </c>
      <c r="J101">
        <v>10.397435</v>
      </c>
      <c r="K101">
        <v>8.4315815000000001</v>
      </c>
      <c r="L101">
        <v>9</v>
      </c>
      <c r="M101">
        <v>7</v>
      </c>
    </row>
    <row r="102" spans="1:13" x14ac:dyDescent="0.35">
      <c r="A102" t="s">
        <v>356</v>
      </c>
      <c r="B102" t="s">
        <v>356</v>
      </c>
      <c r="C102" t="s">
        <v>357</v>
      </c>
      <c r="D102" t="s">
        <v>382</v>
      </c>
      <c r="E102" t="s">
        <v>383</v>
      </c>
      <c r="F102" t="s">
        <v>74</v>
      </c>
      <c r="G102" s="30">
        <v>45658</v>
      </c>
      <c r="H102" s="30">
        <v>46023</v>
      </c>
      <c r="I102">
        <v>3.2449295999999999</v>
      </c>
      <c r="J102">
        <v>36.410187000000001</v>
      </c>
      <c r="K102">
        <v>33.165256999999997</v>
      </c>
      <c r="L102">
        <v>1</v>
      </c>
      <c r="M102">
        <v>8</v>
      </c>
    </row>
    <row r="103" spans="1:13" x14ac:dyDescent="0.35">
      <c r="A103" t="s">
        <v>358</v>
      </c>
      <c r="B103" t="s">
        <v>358</v>
      </c>
      <c r="C103" t="s">
        <v>359</v>
      </c>
      <c r="D103" t="s">
        <v>382</v>
      </c>
      <c r="E103" t="s">
        <v>383</v>
      </c>
      <c r="F103" t="s">
        <v>74</v>
      </c>
      <c r="G103" s="30">
        <v>45658</v>
      </c>
      <c r="H103" s="30">
        <v>46023</v>
      </c>
      <c r="I103">
        <v>1.210954E-2</v>
      </c>
      <c r="J103">
        <v>1.9100086999999999</v>
      </c>
      <c r="K103">
        <v>1.8978991999999999</v>
      </c>
      <c r="L103">
        <v>2</v>
      </c>
      <c r="M103">
        <v>8</v>
      </c>
    </row>
    <row r="104" spans="1:13" x14ac:dyDescent="0.35">
      <c r="A104" t="s">
        <v>360</v>
      </c>
      <c r="B104" t="s">
        <v>360</v>
      </c>
      <c r="C104" t="s">
        <v>361</v>
      </c>
      <c r="D104" t="s">
        <v>382</v>
      </c>
      <c r="E104" t="s">
        <v>383</v>
      </c>
      <c r="F104" t="s">
        <v>74</v>
      </c>
      <c r="G104" s="30">
        <v>45658</v>
      </c>
      <c r="H104" s="30">
        <v>46023</v>
      </c>
      <c r="I104">
        <v>9.6013947000000002</v>
      </c>
      <c r="J104">
        <v>23.452774000000002</v>
      </c>
      <c r="K104">
        <v>13.851379</v>
      </c>
      <c r="L104">
        <v>3</v>
      </c>
      <c r="M104">
        <v>8</v>
      </c>
    </row>
    <row r="105" spans="1:13" x14ac:dyDescent="0.35">
      <c r="A105" t="s">
        <v>362</v>
      </c>
      <c r="B105" t="s">
        <v>363</v>
      </c>
      <c r="C105" t="s">
        <v>364</v>
      </c>
      <c r="D105" t="s">
        <v>382</v>
      </c>
      <c r="E105" t="s">
        <v>383</v>
      </c>
      <c r="F105" t="s">
        <v>74</v>
      </c>
      <c r="G105" s="30">
        <v>45658</v>
      </c>
      <c r="H105" s="30">
        <v>46023</v>
      </c>
      <c r="I105">
        <v>0.40888247</v>
      </c>
      <c r="J105">
        <v>2.3326720999999999</v>
      </c>
      <c r="K105">
        <v>1.9237896000000001</v>
      </c>
      <c r="L105">
        <v>4</v>
      </c>
      <c r="M105">
        <v>8</v>
      </c>
    </row>
    <row r="106" spans="1:13" x14ac:dyDescent="0.35">
      <c r="A106" t="s">
        <v>365</v>
      </c>
      <c r="B106" t="s">
        <v>365</v>
      </c>
      <c r="C106" t="s">
        <v>366</v>
      </c>
      <c r="D106" t="s">
        <v>382</v>
      </c>
      <c r="E106" t="s">
        <v>383</v>
      </c>
      <c r="F106" t="s">
        <v>74</v>
      </c>
      <c r="G106" s="30">
        <v>45658</v>
      </c>
      <c r="H106" s="30">
        <v>46023</v>
      </c>
      <c r="I106">
        <v>0.81171685000000005</v>
      </c>
      <c r="J106">
        <v>10.561906</v>
      </c>
      <c r="K106">
        <v>9.7501888000000001</v>
      </c>
      <c r="L106">
        <v>5</v>
      </c>
      <c r="M106">
        <v>8</v>
      </c>
    </row>
    <row r="107" spans="1:13" x14ac:dyDescent="0.35">
      <c r="A107" t="s">
        <v>367</v>
      </c>
      <c r="B107" t="s">
        <v>367</v>
      </c>
      <c r="C107" t="s">
        <v>368</v>
      </c>
      <c r="D107" t="s">
        <v>382</v>
      </c>
      <c r="E107" t="s">
        <v>383</v>
      </c>
      <c r="F107" t="s">
        <v>74</v>
      </c>
      <c r="G107" s="30">
        <v>45658</v>
      </c>
      <c r="H107" s="30">
        <v>46023</v>
      </c>
      <c r="I107">
        <v>1.0285228</v>
      </c>
      <c r="J107">
        <v>6.6466178999999999</v>
      </c>
      <c r="K107">
        <v>5.6180949</v>
      </c>
      <c r="L107">
        <v>6</v>
      </c>
      <c r="M107">
        <v>8</v>
      </c>
    </row>
    <row r="108" spans="1:13" x14ac:dyDescent="0.35">
      <c r="A108" t="s">
        <v>369</v>
      </c>
      <c r="B108" t="s">
        <v>370</v>
      </c>
      <c r="C108" t="s">
        <v>371</v>
      </c>
      <c r="D108" t="s">
        <v>382</v>
      </c>
      <c r="E108" t="s">
        <v>383</v>
      </c>
      <c r="F108" t="s">
        <v>74</v>
      </c>
      <c r="G108" s="30">
        <v>45658</v>
      </c>
      <c r="H108" s="30">
        <v>46023</v>
      </c>
      <c r="I108">
        <v>0</v>
      </c>
      <c r="J108">
        <v>9.7980452000000007</v>
      </c>
      <c r="K108">
        <v>9.7980452000000007</v>
      </c>
      <c r="L108">
        <v>7</v>
      </c>
      <c r="M108">
        <v>8</v>
      </c>
    </row>
    <row r="109" spans="1:13" x14ac:dyDescent="0.35">
      <c r="A109" t="s">
        <v>372</v>
      </c>
      <c r="B109" t="s">
        <v>372</v>
      </c>
      <c r="C109" t="s">
        <v>373</v>
      </c>
      <c r="D109" t="s">
        <v>382</v>
      </c>
      <c r="E109" t="s">
        <v>383</v>
      </c>
      <c r="F109" t="s">
        <v>74</v>
      </c>
      <c r="G109" s="30">
        <v>45658</v>
      </c>
      <c r="H109" s="30">
        <v>46023</v>
      </c>
      <c r="I109">
        <v>0</v>
      </c>
      <c r="J109">
        <v>1.8170953000000001</v>
      </c>
      <c r="K109">
        <v>1.8170953000000001</v>
      </c>
      <c r="L109">
        <v>8</v>
      </c>
      <c r="M109">
        <v>8</v>
      </c>
    </row>
    <row r="110" spans="1:13" x14ac:dyDescent="0.35">
      <c r="A110" t="s">
        <v>170</v>
      </c>
      <c r="B110" t="s">
        <v>374</v>
      </c>
      <c r="C110" t="s">
        <v>170</v>
      </c>
      <c r="D110" t="s">
        <v>382</v>
      </c>
      <c r="E110" t="s">
        <v>383</v>
      </c>
      <c r="F110" t="s">
        <v>74</v>
      </c>
      <c r="G110" s="30">
        <v>45658</v>
      </c>
      <c r="H110" s="30">
        <v>46023</v>
      </c>
      <c r="I110">
        <v>0.47513184000000003</v>
      </c>
      <c r="J110">
        <v>4.4539742000000002</v>
      </c>
      <c r="K110">
        <v>3.9788424999999998</v>
      </c>
      <c r="L110">
        <v>9</v>
      </c>
      <c r="M110">
        <v>8</v>
      </c>
    </row>
    <row r="111" spans="1:13" x14ac:dyDescent="0.35">
      <c r="A111" t="s">
        <v>356</v>
      </c>
      <c r="B111" t="s">
        <v>356</v>
      </c>
      <c r="C111" t="s">
        <v>357</v>
      </c>
      <c r="D111" t="s">
        <v>384</v>
      </c>
      <c r="E111" t="s">
        <v>277</v>
      </c>
      <c r="F111" t="s">
        <v>74</v>
      </c>
      <c r="G111" s="30">
        <v>45658</v>
      </c>
      <c r="H111" s="30">
        <v>46023</v>
      </c>
      <c r="I111">
        <v>4.9414115000000001</v>
      </c>
      <c r="J111">
        <v>37.765785000000001</v>
      </c>
      <c r="K111">
        <v>32.824375000000003</v>
      </c>
      <c r="L111">
        <v>1</v>
      </c>
      <c r="M111">
        <v>9</v>
      </c>
    </row>
    <row r="112" spans="1:13" x14ac:dyDescent="0.35">
      <c r="A112" t="s">
        <v>358</v>
      </c>
      <c r="B112" t="s">
        <v>358</v>
      </c>
      <c r="C112" t="s">
        <v>359</v>
      </c>
      <c r="D112" t="s">
        <v>384</v>
      </c>
      <c r="E112" t="s">
        <v>277</v>
      </c>
      <c r="F112" t="s">
        <v>74</v>
      </c>
      <c r="G112" s="30">
        <v>45658</v>
      </c>
      <c r="H112" s="30">
        <v>46023</v>
      </c>
      <c r="I112">
        <v>0</v>
      </c>
      <c r="J112">
        <v>2.0193317</v>
      </c>
      <c r="K112">
        <v>2.0193317</v>
      </c>
      <c r="L112">
        <v>2</v>
      </c>
      <c r="M112">
        <v>9</v>
      </c>
    </row>
    <row r="113" spans="1:13" x14ac:dyDescent="0.35">
      <c r="A113" t="s">
        <v>360</v>
      </c>
      <c r="B113" t="s">
        <v>360</v>
      </c>
      <c r="C113" t="s">
        <v>361</v>
      </c>
      <c r="D113" t="s">
        <v>384</v>
      </c>
      <c r="E113" t="s">
        <v>277</v>
      </c>
      <c r="F113" t="s">
        <v>74</v>
      </c>
      <c r="G113" s="30">
        <v>45658</v>
      </c>
      <c r="H113" s="30">
        <v>46023</v>
      </c>
      <c r="I113">
        <v>16.781616</v>
      </c>
      <c r="J113">
        <v>37.318649000000001</v>
      </c>
      <c r="K113">
        <v>20.537033000000001</v>
      </c>
      <c r="L113">
        <v>3</v>
      </c>
      <c r="M113">
        <v>9</v>
      </c>
    </row>
    <row r="114" spans="1:13" x14ac:dyDescent="0.35">
      <c r="A114" t="s">
        <v>362</v>
      </c>
      <c r="B114" t="s">
        <v>363</v>
      </c>
      <c r="C114" t="s">
        <v>364</v>
      </c>
      <c r="D114" t="s">
        <v>384</v>
      </c>
      <c r="E114" t="s">
        <v>277</v>
      </c>
      <c r="F114" t="s">
        <v>74</v>
      </c>
      <c r="G114" s="30">
        <v>45658</v>
      </c>
      <c r="H114" s="30">
        <v>46023</v>
      </c>
      <c r="I114">
        <v>4.3681406999999997</v>
      </c>
      <c r="J114">
        <v>14.937336999999999</v>
      </c>
      <c r="K114">
        <v>10.569197000000001</v>
      </c>
      <c r="L114">
        <v>4</v>
      </c>
      <c r="M114">
        <v>9</v>
      </c>
    </row>
    <row r="115" spans="1:13" x14ac:dyDescent="0.35">
      <c r="A115" t="s">
        <v>365</v>
      </c>
      <c r="B115" t="s">
        <v>365</v>
      </c>
      <c r="C115" t="s">
        <v>366</v>
      </c>
      <c r="D115" t="s">
        <v>384</v>
      </c>
      <c r="E115" t="s">
        <v>277</v>
      </c>
      <c r="F115" t="s">
        <v>74</v>
      </c>
      <c r="G115" s="30">
        <v>45658</v>
      </c>
      <c r="H115" s="30">
        <v>46023</v>
      </c>
      <c r="I115">
        <v>3.2144876</v>
      </c>
      <c r="J115">
        <v>53.121516999999997</v>
      </c>
      <c r="K115">
        <v>49.907027999999997</v>
      </c>
      <c r="L115">
        <v>5</v>
      </c>
      <c r="M115">
        <v>9</v>
      </c>
    </row>
    <row r="116" spans="1:13" x14ac:dyDescent="0.35">
      <c r="A116" t="s">
        <v>367</v>
      </c>
      <c r="B116" t="s">
        <v>367</v>
      </c>
      <c r="C116" t="s">
        <v>368</v>
      </c>
      <c r="D116" t="s">
        <v>384</v>
      </c>
      <c r="E116" t="s">
        <v>277</v>
      </c>
      <c r="F116" t="s">
        <v>74</v>
      </c>
      <c r="G116" s="30">
        <v>45658</v>
      </c>
      <c r="H116" s="30">
        <v>46023</v>
      </c>
      <c r="I116">
        <v>2.4609375</v>
      </c>
      <c r="J116">
        <v>14.504842999999999</v>
      </c>
      <c r="K116">
        <v>12.043905000000001</v>
      </c>
      <c r="L116">
        <v>6</v>
      </c>
      <c r="M116">
        <v>9</v>
      </c>
    </row>
    <row r="117" spans="1:13" x14ac:dyDescent="0.35">
      <c r="A117" t="s">
        <v>369</v>
      </c>
      <c r="B117" t="s">
        <v>370</v>
      </c>
      <c r="C117" t="s">
        <v>371</v>
      </c>
      <c r="D117" t="s">
        <v>384</v>
      </c>
      <c r="E117" t="s">
        <v>277</v>
      </c>
      <c r="F117" t="s">
        <v>74</v>
      </c>
      <c r="G117" s="30">
        <v>45658</v>
      </c>
      <c r="H117" s="30">
        <v>46023</v>
      </c>
      <c r="I117">
        <v>0</v>
      </c>
      <c r="J117">
        <v>14.544191</v>
      </c>
      <c r="K117">
        <v>14.544191</v>
      </c>
      <c r="L117">
        <v>7</v>
      </c>
      <c r="M117">
        <v>9</v>
      </c>
    </row>
    <row r="118" spans="1:13" x14ac:dyDescent="0.35">
      <c r="A118" t="s">
        <v>372</v>
      </c>
      <c r="B118" t="s">
        <v>372</v>
      </c>
      <c r="C118" t="s">
        <v>373</v>
      </c>
      <c r="D118" t="s">
        <v>384</v>
      </c>
      <c r="E118" t="s">
        <v>277</v>
      </c>
      <c r="F118" t="s">
        <v>74</v>
      </c>
      <c r="G118" s="30">
        <v>45658</v>
      </c>
      <c r="H118" s="30">
        <v>46023</v>
      </c>
      <c r="I118">
        <v>0</v>
      </c>
      <c r="J118">
        <v>1.8757779999999999</v>
      </c>
      <c r="K118">
        <v>1.8757779999999999</v>
      </c>
      <c r="L118">
        <v>8</v>
      </c>
      <c r="M118">
        <v>9</v>
      </c>
    </row>
    <row r="119" spans="1:13" x14ac:dyDescent="0.35">
      <c r="A119" t="s">
        <v>170</v>
      </c>
      <c r="B119" t="s">
        <v>374</v>
      </c>
      <c r="C119" t="s">
        <v>170</v>
      </c>
      <c r="D119" t="s">
        <v>384</v>
      </c>
      <c r="E119" t="s">
        <v>277</v>
      </c>
      <c r="F119" t="s">
        <v>74</v>
      </c>
      <c r="G119" s="30">
        <v>45658</v>
      </c>
      <c r="H119" s="30">
        <v>46023</v>
      </c>
      <c r="I119">
        <v>2.1923203</v>
      </c>
      <c r="J119">
        <v>19.088107999999998</v>
      </c>
      <c r="K119">
        <v>16.895788</v>
      </c>
      <c r="L119">
        <v>9</v>
      </c>
      <c r="M119">
        <v>9</v>
      </c>
    </row>
    <row r="120" spans="1:13" x14ac:dyDescent="0.35">
      <c r="A120" t="s">
        <v>356</v>
      </c>
      <c r="B120" t="s">
        <v>356</v>
      </c>
      <c r="C120" t="s">
        <v>357</v>
      </c>
      <c r="D120" t="s">
        <v>278</v>
      </c>
      <c r="E120" t="s">
        <v>385</v>
      </c>
      <c r="F120" t="s">
        <v>74</v>
      </c>
      <c r="G120" s="30">
        <v>45658</v>
      </c>
      <c r="H120" s="30">
        <v>46023</v>
      </c>
      <c r="I120">
        <v>0.76502316999999997</v>
      </c>
      <c r="J120">
        <v>33.469662</v>
      </c>
      <c r="K120">
        <v>32.704639</v>
      </c>
      <c r="L120">
        <v>1</v>
      </c>
      <c r="M120">
        <v>10</v>
      </c>
    </row>
    <row r="121" spans="1:13" x14ac:dyDescent="0.35">
      <c r="A121" t="s">
        <v>358</v>
      </c>
      <c r="B121" t="s">
        <v>358</v>
      </c>
      <c r="C121" t="s">
        <v>359</v>
      </c>
      <c r="D121" t="s">
        <v>278</v>
      </c>
      <c r="E121" t="s">
        <v>385</v>
      </c>
      <c r="F121" t="s">
        <v>74</v>
      </c>
      <c r="G121" s="30">
        <v>45658</v>
      </c>
      <c r="H121" s="30">
        <v>46023</v>
      </c>
      <c r="I121">
        <v>0</v>
      </c>
      <c r="J121">
        <v>27.191739999999999</v>
      </c>
      <c r="K121">
        <v>27.191739999999999</v>
      </c>
      <c r="L121">
        <v>2</v>
      </c>
      <c r="M121">
        <v>10</v>
      </c>
    </row>
    <row r="122" spans="1:13" x14ac:dyDescent="0.35">
      <c r="A122" t="s">
        <v>360</v>
      </c>
      <c r="B122" t="s">
        <v>360</v>
      </c>
      <c r="C122" t="s">
        <v>361</v>
      </c>
      <c r="D122" t="s">
        <v>278</v>
      </c>
      <c r="E122" t="s">
        <v>385</v>
      </c>
      <c r="F122" t="s">
        <v>74</v>
      </c>
      <c r="G122" s="30">
        <v>45658</v>
      </c>
      <c r="H122" s="30">
        <v>46023</v>
      </c>
      <c r="I122">
        <v>18.127527000000001</v>
      </c>
      <c r="J122">
        <v>48.910708999999997</v>
      </c>
      <c r="K122">
        <v>30.783182</v>
      </c>
      <c r="L122">
        <v>3</v>
      </c>
      <c r="M122">
        <v>10</v>
      </c>
    </row>
    <row r="123" spans="1:13" x14ac:dyDescent="0.35">
      <c r="A123" t="s">
        <v>362</v>
      </c>
      <c r="B123" t="s">
        <v>363</v>
      </c>
      <c r="C123" t="s">
        <v>364</v>
      </c>
      <c r="D123" t="s">
        <v>278</v>
      </c>
      <c r="E123" t="s">
        <v>385</v>
      </c>
      <c r="F123" t="s">
        <v>74</v>
      </c>
      <c r="G123" s="30">
        <v>45658</v>
      </c>
      <c r="H123" s="30">
        <v>46023</v>
      </c>
      <c r="I123">
        <v>1.7712916999999999</v>
      </c>
      <c r="J123">
        <v>23.534534000000001</v>
      </c>
      <c r="K123">
        <v>21.763242999999999</v>
      </c>
      <c r="L123">
        <v>4</v>
      </c>
      <c r="M123">
        <v>10</v>
      </c>
    </row>
    <row r="124" spans="1:13" x14ac:dyDescent="0.35">
      <c r="A124" t="s">
        <v>365</v>
      </c>
      <c r="B124" t="s">
        <v>365</v>
      </c>
      <c r="C124" t="s">
        <v>366</v>
      </c>
      <c r="D124" t="s">
        <v>278</v>
      </c>
      <c r="E124" t="s">
        <v>385</v>
      </c>
      <c r="F124" t="s">
        <v>74</v>
      </c>
      <c r="G124" s="30">
        <v>45658</v>
      </c>
      <c r="H124" s="30">
        <v>46023</v>
      </c>
      <c r="I124">
        <v>2.2292268000000002</v>
      </c>
      <c r="J124">
        <v>49.528655999999998</v>
      </c>
      <c r="K124">
        <v>47.299430999999998</v>
      </c>
      <c r="L124">
        <v>5</v>
      </c>
      <c r="M124">
        <v>10</v>
      </c>
    </row>
    <row r="125" spans="1:13" x14ac:dyDescent="0.35">
      <c r="A125" t="s">
        <v>367</v>
      </c>
      <c r="B125" t="s">
        <v>367</v>
      </c>
      <c r="C125" t="s">
        <v>368</v>
      </c>
      <c r="D125" t="s">
        <v>278</v>
      </c>
      <c r="E125" t="s">
        <v>385</v>
      </c>
      <c r="F125" t="s">
        <v>74</v>
      </c>
      <c r="G125" s="30">
        <v>45658</v>
      </c>
      <c r="H125" s="30">
        <v>46023</v>
      </c>
      <c r="I125">
        <v>2.4463955999999998</v>
      </c>
      <c r="J125">
        <v>22.029402000000001</v>
      </c>
      <c r="K125">
        <v>19.583006000000001</v>
      </c>
      <c r="L125">
        <v>6</v>
      </c>
      <c r="M125">
        <v>10</v>
      </c>
    </row>
    <row r="126" spans="1:13" x14ac:dyDescent="0.35">
      <c r="A126" t="s">
        <v>369</v>
      </c>
      <c r="B126" t="s">
        <v>370</v>
      </c>
      <c r="C126" t="s">
        <v>371</v>
      </c>
      <c r="D126" t="s">
        <v>278</v>
      </c>
      <c r="E126" t="s">
        <v>385</v>
      </c>
      <c r="F126" t="s">
        <v>74</v>
      </c>
      <c r="G126" s="30">
        <v>45658</v>
      </c>
      <c r="H126" s="30">
        <v>46023</v>
      </c>
      <c r="I126">
        <v>0</v>
      </c>
      <c r="J126">
        <v>27.118444</v>
      </c>
      <c r="K126">
        <v>27.118444</v>
      </c>
      <c r="L126">
        <v>7</v>
      </c>
      <c r="M126">
        <v>10</v>
      </c>
    </row>
    <row r="127" spans="1:13" x14ac:dyDescent="0.35">
      <c r="A127" t="s">
        <v>372</v>
      </c>
      <c r="B127" t="s">
        <v>372</v>
      </c>
      <c r="C127" t="s">
        <v>373</v>
      </c>
      <c r="D127" t="s">
        <v>278</v>
      </c>
      <c r="E127" t="s">
        <v>385</v>
      </c>
      <c r="F127" t="s">
        <v>74</v>
      </c>
      <c r="G127" s="30">
        <v>45658</v>
      </c>
      <c r="H127" s="30">
        <v>46023</v>
      </c>
      <c r="I127">
        <v>0</v>
      </c>
      <c r="J127">
        <v>18.777266999999998</v>
      </c>
      <c r="K127">
        <v>18.777266999999998</v>
      </c>
      <c r="L127">
        <v>8</v>
      </c>
      <c r="M127">
        <v>10</v>
      </c>
    </row>
    <row r="128" spans="1:13" x14ac:dyDescent="0.35">
      <c r="A128" t="s">
        <v>170</v>
      </c>
      <c r="B128" t="s">
        <v>374</v>
      </c>
      <c r="C128" t="s">
        <v>170</v>
      </c>
      <c r="D128" t="s">
        <v>278</v>
      </c>
      <c r="E128" t="s">
        <v>385</v>
      </c>
      <c r="F128" t="s">
        <v>74</v>
      </c>
      <c r="G128" s="30">
        <v>45658</v>
      </c>
      <c r="H128" s="30">
        <v>46023</v>
      </c>
      <c r="I128">
        <v>1.7966377</v>
      </c>
      <c r="J128">
        <v>16.592587999999999</v>
      </c>
      <c r="K128">
        <v>14.795951000000001</v>
      </c>
      <c r="L128">
        <v>9</v>
      </c>
      <c r="M128">
        <v>10</v>
      </c>
    </row>
    <row r="129" spans="1:13" x14ac:dyDescent="0.35">
      <c r="A129" t="s">
        <v>356</v>
      </c>
      <c r="B129" t="s">
        <v>356</v>
      </c>
      <c r="C129" t="s">
        <v>357</v>
      </c>
      <c r="D129" t="s">
        <v>386</v>
      </c>
      <c r="E129" t="s">
        <v>387</v>
      </c>
      <c r="F129" t="s">
        <v>74</v>
      </c>
      <c r="G129" s="30">
        <v>45658</v>
      </c>
      <c r="H129" s="30">
        <v>46023</v>
      </c>
      <c r="I129">
        <v>0.51454555999999996</v>
      </c>
      <c r="J129">
        <v>42.063599000000004</v>
      </c>
      <c r="K129">
        <v>41.549053000000001</v>
      </c>
      <c r="L129">
        <v>1</v>
      </c>
      <c r="M129">
        <v>11</v>
      </c>
    </row>
    <row r="130" spans="1:13" x14ac:dyDescent="0.35">
      <c r="A130" t="s">
        <v>358</v>
      </c>
      <c r="B130" t="s">
        <v>358</v>
      </c>
      <c r="C130" t="s">
        <v>359</v>
      </c>
      <c r="D130" t="s">
        <v>386</v>
      </c>
      <c r="E130" t="s">
        <v>387</v>
      </c>
      <c r="F130" t="s">
        <v>74</v>
      </c>
      <c r="G130" s="30">
        <v>45658</v>
      </c>
      <c r="H130" s="30">
        <v>46023</v>
      </c>
      <c r="I130">
        <v>0</v>
      </c>
      <c r="J130">
        <v>6.7145247000000001</v>
      </c>
      <c r="K130">
        <v>6.7145247000000001</v>
      </c>
      <c r="L130">
        <v>2</v>
      </c>
      <c r="M130">
        <v>11</v>
      </c>
    </row>
    <row r="131" spans="1:13" x14ac:dyDescent="0.35">
      <c r="A131" t="s">
        <v>360</v>
      </c>
      <c r="B131" t="s">
        <v>360</v>
      </c>
      <c r="C131" t="s">
        <v>361</v>
      </c>
      <c r="D131" t="s">
        <v>386</v>
      </c>
      <c r="E131" t="s">
        <v>387</v>
      </c>
      <c r="F131" t="s">
        <v>74</v>
      </c>
      <c r="G131" s="30">
        <v>45658</v>
      </c>
      <c r="H131" s="30">
        <v>46023</v>
      </c>
      <c r="I131">
        <v>18.377631999999998</v>
      </c>
      <c r="J131">
        <v>40.959961</v>
      </c>
      <c r="K131">
        <v>22.582329000000001</v>
      </c>
      <c r="L131">
        <v>3</v>
      </c>
      <c r="M131">
        <v>11</v>
      </c>
    </row>
    <row r="132" spans="1:13" x14ac:dyDescent="0.35">
      <c r="A132" t="s">
        <v>362</v>
      </c>
      <c r="B132" t="s">
        <v>363</v>
      </c>
      <c r="C132" t="s">
        <v>364</v>
      </c>
      <c r="D132" t="s">
        <v>386</v>
      </c>
      <c r="E132" t="s">
        <v>387</v>
      </c>
      <c r="F132" t="s">
        <v>74</v>
      </c>
      <c r="G132" s="30">
        <v>45658</v>
      </c>
      <c r="H132" s="30">
        <v>46023</v>
      </c>
      <c r="I132">
        <v>0.64655852000000003</v>
      </c>
      <c r="J132">
        <v>9.9833221000000005</v>
      </c>
      <c r="K132">
        <v>9.3367634000000006</v>
      </c>
      <c r="L132">
        <v>4</v>
      </c>
      <c r="M132">
        <v>11</v>
      </c>
    </row>
    <row r="133" spans="1:13" x14ac:dyDescent="0.35">
      <c r="A133" t="s">
        <v>365</v>
      </c>
      <c r="B133" t="s">
        <v>365</v>
      </c>
      <c r="C133" t="s">
        <v>366</v>
      </c>
      <c r="D133" t="s">
        <v>386</v>
      </c>
      <c r="E133" t="s">
        <v>387</v>
      </c>
      <c r="F133" t="s">
        <v>74</v>
      </c>
      <c r="G133" s="30">
        <v>45658</v>
      </c>
      <c r="H133" s="30">
        <v>46023</v>
      </c>
      <c r="I133">
        <v>0.72529924000000001</v>
      </c>
      <c r="J133">
        <v>46.008232</v>
      </c>
      <c r="K133">
        <v>45.282932000000002</v>
      </c>
      <c r="L133">
        <v>5</v>
      </c>
      <c r="M133">
        <v>11</v>
      </c>
    </row>
    <row r="134" spans="1:13" x14ac:dyDescent="0.35">
      <c r="A134" t="s">
        <v>367</v>
      </c>
      <c r="B134" t="s">
        <v>367</v>
      </c>
      <c r="C134" t="s">
        <v>368</v>
      </c>
      <c r="D134" t="s">
        <v>386</v>
      </c>
      <c r="E134" t="s">
        <v>387</v>
      </c>
      <c r="F134" t="s">
        <v>74</v>
      </c>
      <c r="G134" s="30">
        <v>45658</v>
      </c>
      <c r="H134" s="30">
        <v>46023</v>
      </c>
      <c r="I134">
        <v>0.34625908999999999</v>
      </c>
      <c r="J134">
        <v>10.450519999999999</v>
      </c>
      <c r="K134">
        <v>10.10426</v>
      </c>
      <c r="L134">
        <v>6</v>
      </c>
      <c r="M134">
        <v>11</v>
      </c>
    </row>
    <row r="135" spans="1:13" x14ac:dyDescent="0.35">
      <c r="A135" t="s">
        <v>369</v>
      </c>
      <c r="B135" t="s">
        <v>370</v>
      </c>
      <c r="C135" t="s">
        <v>371</v>
      </c>
      <c r="D135" t="s">
        <v>386</v>
      </c>
      <c r="E135" t="s">
        <v>387</v>
      </c>
      <c r="F135" t="s">
        <v>74</v>
      </c>
      <c r="G135" s="30">
        <v>45658</v>
      </c>
      <c r="H135" s="30">
        <v>46023</v>
      </c>
      <c r="I135">
        <v>0</v>
      </c>
      <c r="J135">
        <v>9.4205378999999994</v>
      </c>
      <c r="K135">
        <v>9.4205378999999994</v>
      </c>
      <c r="L135">
        <v>7</v>
      </c>
      <c r="M135">
        <v>11</v>
      </c>
    </row>
    <row r="136" spans="1:13" x14ac:dyDescent="0.35">
      <c r="A136" t="s">
        <v>372</v>
      </c>
      <c r="B136" t="s">
        <v>372</v>
      </c>
      <c r="C136" t="s">
        <v>373</v>
      </c>
      <c r="D136" t="s">
        <v>386</v>
      </c>
      <c r="E136" t="s">
        <v>387</v>
      </c>
      <c r="F136" t="s">
        <v>74</v>
      </c>
      <c r="G136" s="30">
        <v>45658</v>
      </c>
      <c r="H136" s="30">
        <v>46023</v>
      </c>
      <c r="I136">
        <v>0</v>
      </c>
      <c r="J136">
        <v>9.6472701999999995</v>
      </c>
      <c r="K136">
        <v>9.6472701999999995</v>
      </c>
      <c r="L136">
        <v>8</v>
      </c>
      <c r="M136">
        <v>11</v>
      </c>
    </row>
    <row r="137" spans="1:13" x14ac:dyDescent="0.35">
      <c r="A137" t="s">
        <v>170</v>
      </c>
      <c r="B137" t="s">
        <v>374</v>
      </c>
      <c r="C137" t="s">
        <v>170</v>
      </c>
      <c r="D137" t="s">
        <v>386</v>
      </c>
      <c r="E137" t="s">
        <v>387</v>
      </c>
      <c r="F137" t="s">
        <v>74</v>
      </c>
      <c r="G137" s="30">
        <v>45658</v>
      </c>
      <c r="H137" s="30">
        <v>46023</v>
      </c>
      <c r="I137">
        <v>0.35434895999999999</v>
      </c>
      <c r="J137">
        <v>10.095829</v>
      </c>
      <c r="K137">
        <v>9.7414798999999999</v>
      </c>
      <c r="L137">
        <v>9</v>
      </c>
      <c r="M137">
        <v>11</v>
      </c>
    </row>
    <row r="138" spans="1:13" x14ac:dyDescent="0.35">
      <c r="A138" t="s">
        <v>356</v>
      </c>
      <c r="B138" t="s">
        <v>356</v>
      </c>
      <c r="C138" t="s">
        <v>357</v>
      </c>
      <c r="D138" t="s">
        <v>388</v>
      </c>
      <c r="E138" t="s">
        <v>389</v>
      </c>
      <c r="F138" t="s">
        <v>74</v>
      </c>
      <c r="G138" s="30">
        <v>45658</v>
      </c>
      <c r="H138" s="30">
        <v>46023</v>
      </c>
      <c r="I138">
        <v>1.1013949999999999</v>
      </c>
      <c r="J138">
        <v>33.693840000000002</v>
      </c>
      <c r="K138">
        <v>32.592444999999998</v>
      </c>
      <c r="L138">
        <v>1</v>
      </c>
      <c r="M138">
        <v>12</v>
      </c>
    </row>
    <row r="139" spans="1:13" x14ac:dyDescent="0.35">
      <c r="A139" t="s">
        <v>358</v>
      </c>
      <c r="B139" t="s">
        <v>358</v>
      </c>
      <c r="C139" t="s">
        <v>359</v>
      </c>
      <c r="D139" t="s">
        <v>388</v>
      </c>
      <c r="E139" t="s">
        <v>389</v>
      </c>
      <c r="F139" t="s">
        <v>74</v>
      </c>
      <c r="G139" s="30">
        <v>45658</v>
      </c>
      <c r="H139" s="30">
        <v>46023</v>
      </c>
      <c r="I139">
        <v>0</v>
      </c>
      <c r="J139">
        <v>7.6010217999999998</v>
      </c>
      <c r="K139">
        <v>7.6010217999999998</v>
      </c>
      <c r="L139">
        <v>2</v>
      </c>
      <c r="M139">
        <v>12</v>
      </c>
    </row>
    <row r="140" spans="1:13" x14ac:dyDescent="0.35">
      <c r="A140" t="s">
        <v>360</v>
      </c>
      <c r="B140" t="s">
        <v>360</v>
      </c>
      <c r="C140" t="s">
        <v>361</v>
      </c>
      <c r="D140" t="s">
        <v>388</v>
      </c>
      <c r="E140" t="s">
        <v>389</v>
      </c>
      <c r="F140" t="s">
        <v>74</v>
      </c>
      <c r="G140" s="30">
        <v>45658</v>
      </c>
      <c r="H140" s="30">
        <v>46023</v>
      </c>
      <c r="I140">
        <v>7.2420920999999998</v>
      </c>
      <c r="J140">
        <v>29.042334</v>
      </c>
      <c r="K140">
        <v>21.800241</v>
      </c>
      <c r="L140">
        <v>3</v>
      </c>
      <c r="M140">
        <v>12</v>
      </c>
    </row>
    <row r="141" spans="1:13" x14ac:dyDescent="0.35">
      <c r="A141" t="s">
        <v>362</v>
      </c>
      <c r="B141" t="s">
        <v>363</v>
      </c>
      <c r="C141" t="s">
        <v>364</v>
      </c>
      <c r="D141" t="s">
        <v>388</v>
      </c>
      <c r="E141" t="s">
        <v>389</v>
      </c>
      <c r="F141" t="s">
        <v>74</v>
      </c>
      <c r="G141" s="30">
        <v>45658</v>
      </c>
      <c r="H141" s="30">
        <v>46023</v>
      </c>
      <c r="I141">
        <v>0.65707821</v>
      </c>
      <c r="J141">
        <v>8.8973569999999995</v>
      </c>
      <c r="K141">
        <v>8.2402791999999998</v>
      </c>
      <c r="L141">
        <v>4</v>
      </c>
      <c r="M141">
        <v>12</v>
      </c>
    </row>
    <row r="142" spans="1:13" x14ac:dyDescent="0.35">
      <c r="A142" t="s">
        <v>365</v>
      </c>
      <c r="B142" t="s">
        <v>365</v>
      </c>
      <c r="C142" t="s">
        <v>366</v>
      </c>
      <c r="D142" t="s">
        <v>388</v>
      </c>
      <c r="E142" t="s">
        <v>389</v>
      </c>
      <c r="F142" t="s">
        <v>74</v>
      </c>
      <c r="G142" s="30">
        <v>45658</v>
      </c>
      <c r="H142" s="30">
        <v>46023</v>
      </c>
      <c r="I142">
        <v>0.32194193999999998</v>
      </c>
      <c r="J142">
        <v>19.621663999999999</v>
      </c>
      <c r="K142">
        <v>19.299723</v>
      </c>
      <c r="L142">
        <v>5</v>
      </c>
      <c r="M142">
        <v>12</v>
      </c>
    </row>
    <row r="143" spans="1:13" x14ac:dyDescent="0.35">
      <c r="A143" t="s">
        <v>367</v>
      </c>
      <c r="B143" t="s">
        <v>367</v>
      </c>
      <c r="C143" t="s">
        <v>368</v>
      </c>
      <c r="D143" t="s">
        <v>388</v>
      </c>
      <c r="E143" t="s">
        <v>389</v>
      </c>
      <c r="F143" t="s">
        <v>74</v>
      </c>
      <c r="G143" s="30">
        <v>45658</v>
      </c>
      <c r="H143" s="30">
        <v>46023</v>
      </c>
      <c r="I143">
        <v>0.68078833999999999</v>
      </c>
      <c r="J143">
        <v>7.9246696999999999</v>
      </c>
      <c r="K143">
        <v>7.2438811999999997</v>
      </c>
      <c r="L143">
        <v>6</v>
      </c>
      <c r="M143">
        <v>12</v>
      </c>
    </row>
    <row r="144" spans="1:13" x14ac:dyDescent="0.35">
      <c r="A144" t="s">
        <v>369</v>
      </c>
      <c r="B144" t="s">
        <v>370</v>
      </c>
      <c r="C144" t="s">
        <v>371</v>
      </c>
      <c r="D144" t="s">
        <v>388</v>
      </c>
      <c r="E144" t="s">
        <v>389</v>
      </c>
      <c r="F144" t="s">
        <v>74</v>
      </c>
      <c r="G144" s="30">
        <v>45658</v>
      </c>
      <c r="H144" s="30">
        <v>46023</v>
      </c>
      <c r="I144">
        <v>0</v>
      </c>
      <c r="J144">
        <v>5.9549627000000003</v>
      </c>
      <c r="K144">
        <v>5.9549627000000003</v>
      </c>
      <c r="L144">
        <v>7</v>
      </c>
      <c r="M144">
        <v>12</v>
      </c>
    </row>
    <row r="145" spans="1:13" x14ac:dyDescent="0.35">
      <c r="A145" t="s">
        <v>372</v>
      </c>
      <c r="B145" t="s">
        <v>372</v>
      </c>
      <c r="C145" t="s">
        <v>373</v>
      </c>
      <c r="D145" t="s">
        <v>388</v>
      </c>
      <c r="E145" t="s">
        <v>389</v>
      </c>
      <c r="F145" t="s">
        <v>74</v>
      </c>
      <c r="G145" s="30">
        <v>45658</v>
      </c>
      <c r="H145" s="30">
        <v>46023</v>
      </c>
      <c r="I145">
        <v>0</v>
      </c>
      <c r="J145">
        <v>4.2163814999999998</v>
      </c>
      <c r="K145">
        <v>4.2163814999999998</v>
      </c>
      <c r="L145">
        <v>8</v>
      </c>
      <c r="M145">
        <v>12</v>
      </c>
    </row>
    <row r="146" spans="1:13" x14ac:dyDescent="0.35">
      <c r="A146" t="s">
        <v>170</v>
      </c>
      <c r="B146" t="s">
        <v>374</v>
      </c>
      <c r="C146" t="s">
        <v>170</v>
      </c>
      <c r="D146" t="s">
        <v>388</v>
      </c>
      <c r="E146" t="s">
        <v>389</v>
      </c>
      <c r="F146" t="s">
        <v>74</v>
      </c>
      <c r="G146" s="30">
        <v>45658</v>
      </c>
      <c r="H146" s="30">
        <v>46023</v>
      </c>
      <c r="I146">
        <v>0.27718504999999999</v>
      </c>
      <c r="J146">
        <v>12.663411</v>
      </c>
      <c r="K146">
        <v>12.386226000000001</v>
      </c>
      <c r="L146">
        <v>9</v>
      </c>
      <c r="M146">
        <v>12</v>
      </c>
    </row>
    <row r="147" spans="1:13" x14ac:dyDescent="0.35">
      <c r="A147" t="s">
        <v>356</v>
      </c>
      <c r="B147" t="s">
        <v>356</v>
      </c>
      <c r="C147" t="s">
        <v>357</v>
      </c>
      <c r="D147" t="s">
        <v>390</v>
      </c>
      <c r="E147" t="s">
        <v>390</v>
      </c>
      <c r="F147" t="s">
        <v>74</v>
      </c>
      <c r="G147" s="30">
        <v>45658</v>
      </c>
      <c r="H147" s="30">
        <v>46023</v>
      </c>
      <c r="I147">
        <v>0.27195722</v>
      </c>
      <c r="J147">
        <v>16.024746</v>
      </c>
      <c r="K147">
        <v>15.752789</v>
      </c>
      <c r="L147">
        <v>1</v>
      </c>
      <c r="M147">
        <v>13</v>
      </c>
    </row>
    <row r="148" spans="1:13" x14ac:dyDescent="0.35">
      <c r="A148" t="s">
        <v>358</v>
      </c>
      <c r="B148" t="s">
        <v>358</v>
      </c>
      <c r="C148" t="s">
        <v>359</v>
      </c>
      <c r="D148" t="s">
        <v>390</v>
      </c>
      <c r="E148" t="s">
        <v>390</v>
      </c>
      <c r="F148" t="s">
        <v>74</v>
      </c>
      <c r="G148" s="30">
        <v>45658</v>
      </c>
      <c r="H148" s="30">
        <v>46023</v>
      </c>
      <c r="I148">
        <v>0</v>
      </c>
      <c r="J148">
        <v>3.1574886000000002</v>
      </c>
      <c r="K148">
        <v>3.1574886000000002</v>
      </c>
      <c r="L148">
        <v>2</v>
      </c>
      <c r="M148">
        <v>13</v>
      </c>
    </row>
    <row r="149" spans="1:13" x14ac:dyDescent="0.35">
      <c r="A149" t="s">
        <v>360</v>
      </c>
      <c r="B149" t="s">
        <v>360</v>
      </c>
      <c r="C149" t="s">
        <v>361</v>
      </c>
      <c r="D149" t="s">
        <v>390</v>
      </c>
      <c r="E149" t="s">
        <v>390</v>
      </c>
      <c r="F149" t="s">
        <v>74</v>
      </c>
      <c r="G149" s="30">
        <v>45658</v>
      </c>
      <c r="H149" s="30">
        <v>46023</v>
      </c>
      <c r="I149">
        <v>20.407585000000001</v>
      </c>
      <c r="J149">
        <v>50.866343999999998</v>
      </c>
      <c r="K149">
        <v>30.458759000000001</v>
      </c>
      <c r="L149">
        <v>3</v>
      </c>
      <c r="M149">
        <v>13</v>
      </c>
    </row>
    <row r="150" spans="1:13" x14ac:dyDescent="0.35">
      <c r="A150" t="s">
        <v>362</v>
      </c>
      <c r="B150" t="s">
        <v>363</v>
      </c>
      <c r="C150" t="s">
        <v>364</v>
      </c>
      <c r="D150" t="s">
        <v>390</v>
      </c>
      <c r="E150" t="s">
        <v>390</v>
      </c>
      <c r="F150" t="s">
        <v>74</v>
      </c>
      <c r="G150" s="30">
        <v>45658</v>
      </c>
      <c r="H150" s="30">
        <v>46023</v>
      </c>
      <c r="I150">
        <v>1.6953825</v>
      </c>
      <c r="J150">
        <v>10.819512</v>
      </c>
      <c r="K150">
        <v>9.1241301999999997</v>
      </c>
      <c r="L150">
        <v>4</v>
      </c>
      <c r="M150">
        <v>13</v>
      </c>
    </row>
    <row r="151" spans="1:13" x14ac:dyDescent="0.35">
      <c r="A151" t="s">
        <v>365</v>
      </c>
      <c r="B151" t="s">
        <v>365</v>
      </c>
      <c r="C151" t="s">
        <v>366</v>
      </c>
      <c r="D151" t="s">
        <v>390</v>
      </c>
      <c r="E151" t="s">
        <v>390</v>
      </c>
      <c r="F151" t="s">
        <v>74</v>
      </c>
      <c r="G151" s="30">
        <v>45658</v>
      </c>
      <c r="H151" s="30">
        <v>46023</v>
      </c>
      <c r="I151">
        <v>1.0184232</v>
      </c>
      <c r="J151">
        <v>35.567321999999997</v>
      </c>
      <c r="K151">
        <v>34.548896999999997</v>
      </c>
      <c r="L151">
        <v>5</v>
      </c>
      <c r="M151">
        <v>13</v>
      </c>
    </row>
    <row r="152" spans="1:13" x14ac:dyDescent="0.35">
      <c r="A152" t="s">
        <v>367</v>
      </c>
      <c r="B152" t="s">
        <v>367</v>
      </c>
      <c r="C152" t="s">
        <v>368</v>
      </c>
      <c r="D152" t="s">
        <v>390</v>
      </c>
      <c r="E152" t="s">
        <v>390</v>
      </c>
      <c r="F152" t="s">
        <v>74</v>
      </c>
      <c r="G152" s="30">
        <v>45658</v>
      </c>
      <c r="H152" s="30">
        <v>46023</v>
      </c>
      <c r="I152">
        <v>2.2345180999999998</v>
      </c>
      <c r="J152">
        <v>13.929144000000001</v>
      </c>
      <c r="K152">
        <v>11.694626</v>
      </c>
      <c r="L152">
        <v>6</v>
      </c>
      <c r="M152">
        <v>13</v>
      </c>
    </row>
    <row r="153" spans="1:13" x14ac:dyDescent="0.35">
      <c r="A153" t="s">
        <v>369</v>
      </c>
      <c r="B153" t="s">
        <v>370</v>
      </c>
      <c r="C153" t="s">
        <v>371</v>
      </c>
      <c r="D153" t="s">
        <v>390</v>
      </c>
      <c r="E153" t="s">
        <v>390</v>
      </c>
      <c r="F153" t="s">
        <v>74</v>
      </c>
      <c r="G153" s="30">
        <v>45658</v>
      </c>
      <c r="H153" s="30">
        <v>46023</v>
      </c>
      <c r="I153">
        <v>1.1868462999999999E-2</v>
      </c>
      <c r="J153">
        <v>14.759408000000001</v>
      </c>
      <c r="K153">
        <v>14.747540000000001</v>
      </c>
      <c r="L153">
        <v>7</v>
      </c>
      <c r="M153">
        <v>13</v>
      </c>
    </row>
    <row r="154" spans="1:13" x14ac:dyDescent="0.35">
      <c r="A154" t="s">
        <v>372</v>
      </c>
      <c r="B154" t="s">
        <v>372</v>
      </c>
      <c r="C154" t="s">
        <v>373</v>
      </c>
      <c r="D154" t="s">
        <v>390</v>
      </c>
      <c r="E154" t="s">
        <v>390</v>
      </c>
      <c r="F154" t="s">
        <v>74</v>
      </c>
      <c r="G154" s="30">
        <v>45658</v>
      </c>
      <c r="H154" s="30">
        <v>46023</v>
      </c>
      <c r="I154">
        <v>0</v>
      </c>
      <c r="J154">
        <v>7.0193734000000001</v>
      </c>
      <c r="K154">
        <v>7.0193734000000001</v>
      </c>
      <c r="L154">
        <v>8</v>
      </c>
      <c r="M154">
        <v>13</v>
      </c>
    </row>
    <row r="155" spans="1:13" x14ac:dyDescent="0.35">
      <c r="A155" t="s">
        <v>170</v>
      </c>
      <c r="B155" t="s">
        <v>374</v>
      </c>
      <c r="C155" t="s">
        <v>170</v>
      </c>
      <c r="D155" t="s">
        <v>390</v>
      </c>
      <c r="E155" t="s">
        <v>390</v>
      </c>
      <c r="F155" t="s">
        <v>74</v>
      </c>
      <c r="G155" s="30">
        <v>45658</v>
      </c>
      <c r="H155" s="30">
        <v>46023</v>
      </c>
      <c r="I155">
        <v>1.2897167</v>
      </c>
      <c r="J155">
        <v>16.112597999999998</v>
      </c>
      <c r="K155">
        <v>14.822882</v>
      </c>
      <c r="L155">
        <v>9</v>
      </c>
      <c r="M155">
        <v>13</v>
      </c>
    </row>
    <row r="156" spans="1:13" x14ac:dyDescent="0.35">
      <c r="A156" t="s">
        <v>356</v>
      </c>
      <c r="B156" t="s">
        <v>356</v>
      </c>
      <c r="C156" t="s">
        <v>357</v>
      </c>
      <c r="D156" t="s">
        <v>282</v>
      </c>
      <c r="E156" t="s">
        <v>391</v>
      </c>
      <c r="F156" t="s">
        <v>74</v>
      </c>
      <c r="G156" s="30">
        <v>45658</v>
      </c>
      <c r="H156" s="30">
        <v>46023</v>
      </c>
      <c r="I156">
        <v>1.5313083000000001</v>
      </c>
      <c r="J156">
        <v>48.574424999999998</v>
      </c>
      <c r="K156">
        <v>47.043118</v>
      </c>
      <c r="L156">
        <v>1</v>
      </c>
      <c r="M156">
        <v>14</v>
      </c>
    </row>
    <row r="157" spans="1:13" x14ac:dyDescent="0.35">
      <c r="A157" t="s">
        <v>358</v>
      </c>
      <c r="B157" t="s">
        <v>358</v>
      </c>
      <c r="C157" t="s">
        <v>359</v>
      </c>
      <c r="D157" t="s">
        <v>282</v>
      </c>
      <c r="E157" t="s">
        <v>391</v>
      </c>
      <c r="F157" t="s">
        <v>74</v>
      </c>
      <c r="G157" s="30">
        <v>45658</v>
      </c>
      <c r="H157" s="30">
        <v>46023</v>
      </c>
      <c r="I157">
        <v>0</v>
      </c>
      <c r="J157">
        <v>7.8372149000000002</v>
      </c>
      <c r="K157">
        <v>7.8372149000000002</v>
      </c>
      <c r="L157">
        <v>2</v>
      </c>
      <c r="M157">
        <v>14</v>
      </c>
    </row>
    <row r="158" spans="1:13" x14ac:dyDescent="0.35">
      <c r="A158" t="s">
        <v>360</v>
      </c>
      <c r="B158" t="s">
        <v>360</v>
      </c>
      <c r="C158" t="s">
        <v>361</v>
      </c>
      <c r="D158" t="s">
        <v>282</v>
      </c>
      <c r="E158" t="s">
        <v>391</v>
      </c>
      <c r="F158" t="s">
        <v>74</v>
      </c>
      <c r="G158" s="30">
        <v>45658</v>
      </c>
      <c r="H158" s="30">
        <v>46023</v>
      </c>
      <c r="I158">
        <v>7.0195327000000001</v>
      </c>
      <c r="J158">
        <v>28.281151000000001</v>
      </c>
      <c r="K158">
        <v>21.261617999999999</v>
      </c>
      <c r="L158">
        <v>3</v>
      </c>
      <c r="M158">
        <v>14</v>
      </c>
    </row>
    <row r="159" spans="1:13" x14ac:dyDescent="0.35">
      <c r="A159" t="s">
        <v>362</v>
      </c>
      <c r="B159" t="s">
        <v>363</v>
      </c>
      <c r="C159" t="s">
        <v>364</v>
      </c>
      <c r="D159" t="s">
        <v>282</v>
      </c>
      <c r="E159" t="s">
        <v>391</v>
      </c>
      <c r="F159" t="s">
        <v>74</v>
      </c>
      <c r="G159" s="30">
        <v>45658</v>
      </c>
      <c r="H159" s="30">
        <v>46023</v>
      </c>
      <c r="I159">
        <v>1.2788079000000001</v>
      </c>
      <c r="J159">
        <v>13.597051</v>
      </c>
      <c r="K159">
        <v>12.318243000000001</v>
      </c>
      <c r="L159">
        <v>4</v>
      </c>
      <c r="M159">
        <v>14</v>
      </c>
    </row>
    <row r="160" spans="1:13" x14ac:dyDescent="0.35">
      <c r="A160" t="s">
        <v>365</v>
      </c>
      <c r="B160" t="s">
        <v>365</v>
      </c>
      <c r="C160" t="s">
        <v>366</v>
      </c>
      <c r="D160" t="s">
        <v>282</v>
      </c>
      <c r="E160" t="s">
        <v>391</v>
      </c>
      <c r="F160" t="s">
        <v>74</v>
      </c>
      <c r="G160" s="30">
        <v>45658</v>
      </c>
      <c r="H160" s="30">
        <v>46023</v>
      </c>
      <c r="I160">
        <v>1.9009929999999999</v>
      </c>
      <c r="J160">
        <v>51.529345999999997</v>
      </c>
      <c r="K160">
        <v>49.628352999999997</v>
      </c>
      <c r="L160">
        <v>5</v>
      </c>
      <c r="M160">
        <v>14</v>
      </c>
    </row>
    <row r="161" spans="1:13" x14ac:dyDescent="0.35">
      <c r="A161" t="s">
        <v>367</v>
      </c>
      <c r="B161" t="s">
        <v>367</v>
      </c>
      <c r="C161" t="s">
        <v>368</v>
      </c>
      <c r="D161" t="s">
        <v>282</v>
      </c>
      <c r="E161" t="s">
        <v>391</v>
      </c>
      <c r="F161" t="s">
        <v>74</v>
      </c>
      <c r="G161" s="30">
        <v>45658</v>
      </c>
      <c r="H161" s="30">
        <v>46023</v>
      </c>
      <c r="I161">
        <v>0.96644187000000004</v>
      </c>
      <c r="J161">
        <v>13.845602</v>
      </c>
      <c r="K161">
        <v>12.879160000000001</v>
      </c>
      <c r="L161">
        <v>6</v>
      </c>
      <c r="M161">
        <v>14</v>
      </c>
    </row>
    <row r="162" spans="1:13" x14ac:dyDescent="0.35">
      <c r="A162" t="s">
        <v>369</v>
      </c>
      <c r="B162" t="s">
        <v>370</v>
      </c>
      <c r="C162" t="s">
        <v>371</v>
      </c>
      <c r="D162" t="s">
        <v>282</v>
      </c>
      <c r="E162" t="s">
        <v>391</v>
      </c>
      <c r="F162" t="s">
        <v>74</v>
      </c>
      <c r="G162" s="30">
        <v>45658</v>
      </c>
      <c r="H162" s="30">
        <v>46023</v>
      </c>
      <c r="I162">
        <v>0</v>
      </c>
      <c r="J162">
        <v>14.387089</v>
      </c>
      <c r="K162">
        <v>14.387089</v>
      </c>
      <c r="L162">
        <v>7</v>
      </c>
      <c r="M162">
        <v>14</v>
      </c>
    </row>
    <row r="163" spans="1:13" x14ac:dyDescent="0.35">
      <c r="A163" t="s">
        <v>372</v>
      </c>
      <c r="B163" t="s">
        <v>372</v>
      </c>
      <c r="C163" t="s">
        <v>373</v>
      </c>
      <c r="D163" t="s">
        <v>282</v>
      </c>
      <c r="E163" t="s">
        <v>391</v>
      </c>
      <c r="F163" t="s">
        <v>74</v>
      </c>
      <c r="G163" s="30">
        <v>45658</v>
      </c>
      <c r="H163" s="30">
        <v>46023</v>
      </c>
      <c r="I163">
        <v>0</v>
      </c>
      <c r="J163">
        <v>6.6415467000000001</v>
      </c>
      <c r="K163">
        <v>6.6415467000000001</v>
      </c>
      <c r="L163">
        <v>8</v>
      </c>
      <c r="M163">
        <v>14</v>
      </c>
    </row>
    <row r="164" spans="1:13" x14ac:dyDescent="0.35">
      <c r="A164" t="s">
        <v>170</v>
      </c>
      <c r="B164" t="s">
        <v>374</v>
      </c>
      <c r="C164" t="s">
        <v>170</v>
      </c>
      <c r="D164" t="s">
        <v>282</v>
      </c>
      <c r="E164" t="s">
        <v>391</v>
      </c>
      <c r="F164" t="s">
        <v>74</v>
      </c>
      <c r="G164" s="30">
        <v>45658</v>
      </c>
      <c r="H164" s="30">
        <v>46023</v>
      </c>
      <c r="I164">
        <v>1.1159098999999999</v>
      </c>
      <c r="J164">
        <v>18.861618</v>
      </c>
      <c r="K164">
        <v>17.745708</v>
      </c>
      <c r="L164">
        <v>9</v>
      </c>
      <c r="M164">
        <v>14</v>
      </c>
    </row>
  </sheetData>
  <autoFilter ref="A38:L164" xr:uid="{5D076DA6-DD20-47FE-B31B-27057823B2C9}"/>
  <mergeCells count="2">
    <mergeCell ref="B20:K20"/>
    <mergeCell ref="B21:K21"/>
  </mergeCells>
  <conditionalFormatting sqref="C5:K18">
    <cfRule type="cellIs" dxfId="8" priority="1" operator="greaterThan">
      <formula>45</formula>
    </cfRule>
    <cfRule type="cellIs" dxfId="7" priority="2" operator="between">
      <formula>40</formula>
      <formula>45</formula>
    </cfRule>
    <cfRule type="cellIs" dxfId="6" priority="3" operator="between">
      <formula>30</formula>
      <formula>35</formula>
    </cfRule>
    <cfRule type="cellIs" dxfId="5" priority="4" operator="between">
      <formula>25</formula>
      <formula>30</formula>
    </cfRule>
    <cfRule type="cellIs" dxfId="4" priority="5" operator="between">
      <formula>20</formula>
      <formula>25</formula>
    </cfRule>
    <cfRule type="cellIs" dxfId="3" priority="6" operator="between">
      <formula>15</formula>
      <formula>20</formula>
    </cfRule>
    <cfRule type="cellIs" dxfId="2" priority="7" operator="between">
      <formula>10</formula>
      <formula>15</formula>
    </cfRule>
    <cfRule type="cellIs" dxfId="1" priority="8" operator="between">
      <formula>5</formula>
      <formula>10</formula>
    </cfRule>
    <cfRule type="cellIs" dxfId="0" priority="9" operator="lessThan">
      <formula>5</formula>
    </cfRule>
  </conditionalFormatting>
  <pageMargins left="0.7" right="0.7" top="0.75" bottom="0.75" header="0.3" footer="0.3"/>
  <pageSetup orientation="portrait" r:id="rId1"/>
  <headerFooter>
    <oddHeader>&amp;L&amp;"Aptos"&amp;11&amp;K000000 NONCONFIDENTIAL // EXTERNAL&amp;1#_x000D_</oddHead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A83C885-ED53-4C7D-A607-32F54AE1D8A7}">
  <dimension ref="A1:C18"/>
  <sheetViews>
    <sheetView workbookViewId="0">
      <selection activeCell="A10" sqref="A10"/>
    </sheetView>
  </sheetViews>
  <sheetFormatPr defaultRowHeight="14.5" x14ac:dyDescent="0.35"/>
  <cols>
    <col min="1" max="1" width="20.54296875" customWidth="1"/>
  </cols>
  <sheetData>
    <row r="1" spans="1:3" x14ac:dyDescent="0.35">
      <c r="B1" t="s">
        <v>72</v>
      </c>
      <c r="C1" t="s">
        <v>73</v>
      </c>
    </row>
    <row r="2" spans="1:3" x14ac:dyDescent="0.35">
      <c r="A2" t="s">
        <v>74</v>
      </c>
      <c r="B2" t="s">
        <v>75</v>
      </c>
      <c r="C2" t="str">
        <f>B2</f>
        <v>Gross output change</v>
      </c>
    </row>
    <row r="3" spans="1:3" x14ac:dyDescent="0.35">
      <c r="A3" t="str">
        <f>[3]Scenario_2!A139</f>
        <v>Refined products</v>
      </c>
      <c r="B3">
        <f>[3]Scenario_2!B139-[3]Baseline!B139</f>
        <v>-3.2711817028011403</v>
      </c>
      <c r="C3">
        <f>[3]Scenario_3!B139-[3]Baseline!B139</f>
        <v>0.65438497680050389</v>
      </c>
    </row>
    <row r="4" spans="1:3" x14ac:dyDescent="0.35">
      <c r="A4" t="str">
        <f>[3]Scenario_2!A145</f>
        <v>Transport equipment</v>
      </c>
      <c r="B4">
        <f>[3]Scenario_2!B145-[3]Baseline!B145</f>
        <v>-2.761196713152092</v>
      </c>
      <c r="C4">
        <f>[3]Scenario_3!B145-[3]Baseline!B145</f>
        <v>-7.7692138601648253E-2</v>
      </c>
    </row>
    <row r="5" spans="1:3" x14ac:dyDescent="0.35">
      <c r="A5" t="str">
        <f>[3]Scenario_2!A140</f>
        <v>Chemicals</v>
      </c>
      <c r="B5">
        <f>[3]Scenario_2!B140-[3]Baseline!B140</f>
        <v>-2.0013422464415065</v>
      </c>
      <c r="C5">
        <f>[3]Scenario_3!B140-[3]Baseline!B140</f>
        <v>-4.3624706478784248E-2</v>
      </c>
    </row>
    <row r="6" spans="1:3" x14ac:dyDescent="0.35">
      <c r="A6" t="str">
        <f>[3]Scenario_2!A146</f>
        <v>Furniture &amp; other</v>
      </c>
      <c r="B6">
        <f>[3]Scenario_2!B146-[3]Baseline!B146</f>
        <v>-1.5265484327946943</v>
      </c>
      <c r="C6">
        <f>[3]Scenario_3!B146-[3]Baseline!B146</f>
        <v>3.391116921065418E-2</v>
      </c>
    </row>
    <row r="7" spans="1:3" x14ac:dyDescent="0.35">
      <c r="A7" t="str">
        <f>[3]Scenario_2!A135</f>
        <v>Food</v>
      </c>
      <c r="B7">
        <f>[3]Scenario_2!B135-[3]Baseline!B135</f>
        <v>-1.3363718045682482</v>
      </c>
      <c r="C7">
        <f>[3]Scenario_3!B135-[3]Baseline!B135</f>
        <v>0.21684706744551363</v>
      </c>
    </row>
    <row r="8" spans="1:3" x14ac:dyDescent="0.35">
      <c r="A8" t="s">
        <v>76</v>
      </c>
      <c r="B8">
        <f>[3]Scenario_2!B143-[3]Baseline!B143</f>
        <v>-1.2148113956127027</v>
      </c>
      <c r="C8">
        <f>[3]Scenario_3!B143-[3]Baseline!B143</f>
        <v>0.13387303829137664</v>
      </c>
    </row>
    <row r="9" spans="1:3" x14ac:dyDescent="0.35">
      <c r="A9" t="str">
        <f>[3]Scenario_2!A144</f>
        <v>Computers and electronics</v>
      </c>
      <c r="B9">
        <f>[3]Scenario_2!B144-[3]Baseline!B144</f>
        <v>-1.1801902341005643</v>
      </c>
      <c r="C9">
        <f>[3]Scenario_3!B144-[3]Baseline!B144</f>
        <v>1.3448391816694993E-2</v>
      </c>
    </row>
    <row r="10" spans="1:3" x14ac:dyDescent="0.35">
      <c r="A10" t="str">
        <f>[3]Scenario_2!A138</f>
        <v>Paper &amp; printing</v>
      </c>
      <c r="B10">
        <f>[3]Scenario_2!B138-[3]Baseline!B138</f>
        <v>-0.96943143999750347</v>
      </c>
      <c r="C10">
        <f>[3]Scenario_3!B138-[3]Baseline!B138</f>
        <v>0.15632330836981012</v>
      </c>
    </row>
    <row r="11" spans="1:3" x14ac:dyDescent="0.35">
      <c r="A11" t="str">
        <f>[3]Scenario_2!A148</f>
        <v>Nontradable services</v>
      </c>
      <c r="B11">
        <f>[3]Scenario_2!B148-[3]Baseline!B148</f>
        <v>-0.45344092829422422</v>
      </c>
      <c r="C11">
        <f>[3]Scenario_3!B148-[3]Baseline!B148</f>
        <v>7.634037691550688E-3</v>
      </c>
    </row>
    <row r="12" spans="1:3" x14ac:dyDescent="0.35">
      <c r="A12" t="str">
        <f>[3]Scenario_2!A147</f>
        <v>Tradable services</v>
      </c>
      <c r="B12">
        <f>[3]Scenario_2!B147-[3]Baseline!B147</f>
        <v>-0.35321260566094637</v>
      </c>
      <c r="C12">
        <f>[3]Scenario_3!B147-[3]Baseline!B147</f>
        <v>-1.9020123347779361E-2</v>
      </c>
    </row>
    <row r="13" spans="1:3" x14ac:dyDescent="0.35">
      <c r="A13" t="str">
        <f>[3]Scenario_2!A134</f>
        <v>Mining</v>
      </c>
      <c r="B13">
        <f>[3]Scenario_2!B134-[3]Baseline!B134</f>
        <v>-0.25593110533410623</v>
      </c>
      <c r="C13">
        <f>[3]Scenario_3!B134-[3]Baseline!B134</f>
        <v>0.15556088619730346</v>
      </c>
    </row>
    <row r="14" spans="1:3" x14ac:dyDescent="0.35">
      <c r="A14" t="str">
        <f>[3]Scenario_2!A133</f>
        <v>Agriculture</v>
      </c>
      <c r="B14">
        <f>[3]Scenario_2!B133-[3]Baseline!B133</f>
        <v>0.16900343753905034</v>
      </c>
      <c r="C14">
        <f>[3]Scenario_3!B133-[3]Baseline!B133</f>
        <v>5.3491162292473859E-2</v>
      </c>
    </row>
    <row r="15" spans="1:3" x14ac:dyDescent="0.35">
      <c r="A15" t="str">
        <f>[3]Scenario_2!A142</f>
        <v>Metals</v>
      </c>
      <c r="B15">
        <f>[3]Scenario_2!B142-[3]Baseline!B142</f>
        <v>0.41913943599807268</v>
      </c>
      <c r="C15">
        <f>[3]Scenario_3!B142-[3]Baseline!B142</f>
        <v>0.9302714604754847</v>
      </c>
    </row>
    <row r="16" spans="1:3" x14ac:dyDescent="0.35">
      <c r="A16" t="str">
        <f>[3]Scenario_2!A137</f>
        <v>Wood</v>
      </c>
      <c r="B16">
        <f>[3]Scenario_2!B137-[3]Baseline!B137</f>
        <v>0.64842660083410664</v>
      </c>
      <c r="C16">
        <f>[3]Scenario_3!B137-[3]Baseline!B137</f>
        <v>0.8808347106086245</v>
      </c>
    </row>
    <row r="17" spans="1:3" x14ac:dyDescent="0.35">
      <c r="A17" t="str">
        <f>[3]Scenario_2!A141</f>
        <v>Non-metallic minerals</v>
      </c>
      <c r="B17">
        <f>[3]Scenario_2!B141-[3]Baseline!B141</f>
        <v>0.99900930750873584</v>
      </c>
      <c r="C17">
        <f>[3]Scenario_3!B141-[3]Baseline!B141</f>
        <v>0.44469494447731961</v>
      </c>
    </row>
    <row r="18" spans="1:3" x14ac:dyDescent="0.35">
      <c r="A18" t="str">
        <f>[3]Scenario_2!A136</f>
        <v>Textiles</v>
      </c>
      <c r="B18">
        <f>[3]Scenario_2!B136-[3]Baseline!B136</f>
        <v>4.9936722415754531</v>
      </c>
      <c r="C18">
        <f>[3]Scenario_3!B136-[3]Baseline!B136</f>
        <v>0.36995377565709475</v>
      </c>
    </row>
  </sheetData>
  <pageMargins left="0.7" right="0.7" top="0.75" bottom="0.75" header="0.3" footer="0.3"/>
  <pageSetup orientation="portrait" horizontalDpi="1200" verticalDpi="1200" r:id="rId1"/>
  <headerFooter>
    <oddHeader>&amp;L&amp;"Aptos"&amp;11&amp;K000000 NONCONFIDENTIAL // EXTERNAL&amp;1#_x000D_</oddHead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57F6E81-EC45-49E3-8E34-0FF0BD02FCDF}">
  <dimension ref="A1:C18"/>
  <sheetViews>
    <sheetView workbookViewId="0">
      <selection activeCell="A8" sqref="A8"/>
    </sheetView>
  </sheetViews>
  <sheetFormatPr defaultRowHeight="14.5" x14ac:dyDescent="0.35"/>
  <cols>
    <col min="1" max="1" width="15.54296875" customWidth="1"/>
  </cols>
  <sheetData>
    <row r="1" spans="1:3" x14ac:dyDescent="0.35">
      <c r="B1" t="s">
        <v>72</v>
      </c>
      <c r="C1" t="s">
        <v>73</v>
      </c>
    </row>
    <row r="2" spans="1:3" x14ac:dyDescent="0.35">
      <c r="A2" t="s">
        <v>74</v>
      </c>
      <c r="B2" t="s">
        <v>75</v>
      </c>
      <c r="C2" t="str">
        <f>B2</f>
        <v>Gross output change</v>
      </c>
    </row>
    <row r="3" spans="1:3" x14ac:dyDescent="0.35">
      <c r="A3" t="str">
        <f>Scenario_2!A139</f>
        <v>Refined products</v>
      </c>
      <c r="B3">
        <f>Scenario_2!B139-Baseline!B139</f>
        <v>-3.2711817028011403</v>
      </c>
      <c r="C3">
        <f>Scenario_3!B139-Baseline!B139</f>
        <v>0.65438497680050389</v>
      </c>
    </row>
    <row r="4" spans="1:3" x14ac:dyDescent="0.35">
      <c r="A4" t="str">
        <f>Scenario_2!A145</f>
        <v>Transport equipment</v>
      </c>
      <c r="B4">
        <f>Scenario_2!B145-Baseline!B145</f>
        <v>-2.761196713152092</v>
      </c>
      <c r="C4">
        <f>Scenario_3!B145-Baseline!B145</f>
        <v>-7.7692138601648253E-2</v>
      </c>
    </row>
    <row r="5" spans="1:3" x14ac:dyDescent="0.35">
      <c r="A5" t="str">
        <f>Scenario_2!A140</f>
        <v>Chemicals</v>
      </c>
      <c r="B5">
        <f>Scenario_2!B140-Baseline!B140</f>
        <v>-2.0013422464415065</v>
      </c>
      <c r="C5">
        <f>Scenario_3!B140-Baseline!B140</f>
        <v>-4.3624706478784248E-2</v>
      </c>
    </row>
    <row r="6" spans="1:3" x14ac:dyDescent="0.35">
      <c r="A6" t="str">
        <f>Scenario_2!A146</f>
        <v>Furniture &amp; other</v>
      </c>
      <c r="B6">
        <f>Scenario_2!B146-Baseline!B146</f>
        <v>-1.5265484327946943</v>
      </c>
      <c r="C6">
        <f>Scenario_3!B146-Baseline!B146</f>
        <v>3.391116921065418E-2</v>
      </c>
    </row>
    <row r="7" spans="1:3" x14ac:dyDescent="0.35">
      <c r="A7" t="str">
        <f>Scenario_2!A135</f>
        <v>Food</v>
      </c>
      <c r="B7">
        <f>Scenario_2!B135-Baseline!B135</f>
        <v>-1.3363718045682482</v>
      </c>
      <c r="C7">
        <f>Scenario_3!B135-Baseline!B135</f>
        <v>0.21684706744551363</v>
      </c>
    </row>
    <row r="8" spans="1:3" x14ac:dyDescent="0.35">
      <c r="A8" t="str">
        <f>Scenario_2!A143</f>
        <v>Machines n.e.c</v>
      </c>
      <c r="B8">
        <f>Scenario_2!B143-Baseline!B143</f>
        <v>-1.2148113956127027</v>
      </c>
      <c r="C8">
        <f>Scenario_3!B143-Baseline!B143</f>
        <v>0.13387303829137664</v>
      </c>
    </row>
    <row r="9" spans="1:3" x14ac:dyDescent="0.35">
      <c r="A9" t="str">
        <f>Scenario_2!A144</f>
        <v>Computers and electronics</v>
      </c>
      <c r="B9">
        <f>Scenario_2!B144-Baseline!B144</f>
        <v>-1.1801902341005643</v>
      </c>
      <c r="C9">
        <f>Scenario_3!B144-Baseline!B144</f>
        <v>1.3448391816694993E-2</v>
      </c>
    </row>
    <row r="10" spans="1:3" x14ac:dyDescent="0.35">
      <c r="A10" t="str">
        <f>Scenario_2!A138</f>
        <v>Paper &amp; printing</v>
      </c>
      <c r="B10">
        <f>Scenario_2!B138-Baseline!B138</f>
        <v>-0.96943143999750347</v>
      </c>
      <c r="C10">
        <f>Scenario_3!B138-Baseline!B138</f>
        <v>0.15632330836981012</v>
      </c>
    </row>
    <row r="11" spans="1:3" x14ac:dyDescent="0.35">
      <c r="A11" t="str">
        <f>Scenario_2!A148</f>
        <v>Nontradable services</v>
      </c>
      <c r="B11">
        <f>Scenario_2!B148-Baseline!B148</f>
        <v>-0.45344092829422422</v>
      </c>
      <c r="C11">
        <f>Scenario_3!B148-Baseline!B148</f>
        <v>7.634037691550688E-3</v>
      </c>
    </row>
    <row r="12" spans="1:3" x14ac:dyDescent="0.35">
      <c r="A12" t="str">
        <f>Scenario_2!A147</f>
        <v>Tradable services</v>
      </c>
      <c r="B12">
        <f>Scenario_2!B147-Baseline!B147</f>
        <v>-0.35321260566094637</v>
      </c>
      <c r="C12">
        <f>Scenario_3!B147-Baseline!B147</f>
        <v>-1.9020123347779361E-2</v>
      </c>
    </row>
    <row r="13" spans="1:3" x14ac:dyDescent="0.35">
      <c r="A13" t="str">
        <f>Scenario_2!A134</f>
        <v>Mining</v>
      </c>
      <c r="B13">
        <f>Scenario_2!B134-Baseline!B134</f>
        <v>-0.25593110533410623</v>
      </c>
      <c r="C13">
        <f>Scenario_3!B134-Baseline!B134</f>
        <v>0.15556088619730346</v>
      </c>
    </row>
    <row r="14" spans="1:3" x14ac:dyDescent="0.35">
      <c r="A14" t="str">
        <f>Scenario_2!A133</f>
        <v>Agriculture</v>
      </c>
      <c r="B14">
        <f>Scenario_2!B133-Baseline!B133</f>
        <v>0.16900343753905034</v>
      </c>
      <c r="C14">
        <f>Scenario_3!B133-Baseline!B133</f>
        <v>5.3491162292473859E-2</v>
      </c>
    </row>
    <row r="15" spans="1:3" x14ac:dyDescent="0.35">
      <c r="A15" t="str">
        <f>Scenario_2!A142</f>
        <v>Metals</v>
      </c>
      <c r="B15">
        <f>Scenario_2!B142-Baseline!B142</f>
        <v>0.41913943599807268</v>
      </c>
      <c r="C15">
        <f>Scenario_3!B142-Baseline!B142</f>
        <v>0.9302714604754847</v>
      </c>
    </row>
    <row r="16" spans="1:3" x14ac:dyDescent="0.35">
      <c r="A16" t="str">
        <f>Scenario_2!A137</f>
        <v>Wood</v>
      </c>
      <c r="B16">
        <f>Scenario_2!B137-Baseline!B137</f>
        <v>0.64842660083410664</v>
      </c>
      <c r="C16">
        <f>Scenario_3!B137-Baseline!B137</f>
        <v>0.8808347106086245</v>
      </c>
    </row>
    <row r="17" spans="1:3" x14ac:dyDescent="0.35">
      <c r="A17" t="str">
        <f>Scenario_2!A141</f>
        <v>Non-metallic minerals</v>
      </c>
      <c r="B17">
        <f>Scenario_2!B141-Baseline!B141</f>
        <v>0.99900930750873584</v>
      </c>
      <c r="C17">
        <f>Scenario_3!B141-Baseline!B141</f>
        <v>0.44469494447731961</v>
      </c>
    </row>
    <row r="18" spans="1:3" x14ac:dyDescent="0.35">
      <c r="A18" t="str">
        <f>Scenario_2!A136</f>
        <v>Textiles</v>
      </c>
      <c r="B18">
        <f>Scenario_2!B136-Baseline!B136</f>
        <v>4.9936722415754531</v>
      </c>
      <c r="C18">
        <f>Scenario_3!B136-Baseline!B136</f>
        <v>0.36995377565709475</v>
      </c>
    </row>
  </sheetData>
  <sortState xmlns:xlrd2="http://schemas.microsoft.com/office/spreadsheetml/2017/richdata2" ref="A3:C18">
    <sortCondition ref="B3:B18"/>
  </sortState>
  <pageMargins left="0.7" right="0.7" top="0.75" bottom="0.75" header="0.3" footer="0.3"/>
  <pageSetup orientation="portrait" horizontalDpi="1200" verticalDpi="1200" r:id="rId1"/>
  <headerFooter>
    <oddHeader>&amp;L&amp;"Aptos"&amp;11&amp;K000000 NONCONFIDENTIAL // FRSONLY&amp;1#_x000D_</oddHead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96CA18A-F1CB-4968-AE97-7BDB80A3CB72}">
  <dimension ref="A1:Q52"/>
  <sheetViews>
    <sheetView topLeftCell="A7" workbookViewId="0">
      <selection activeCell="J25" sqref="J25"/>
    </sheetView>
  </sheetViews>
  <sheetFormatPr defaultRowHeight="14.5" x14ac:dyDescent="0.35"/>
  <sheetData>
    <row r="1" spans="1:17" x14ac:dyDescent="0.35">
      <c r="B1" t="s">
        <v>72</v>
      </c>
      <c r="E1" t="s">
        <v>73</v>
      </c>
      <c r="P1" t="s">
        <v>77</v>
      </c>
    </row>
    <row r="2" spans="1:17" x14ac:dyDescent="0.35">
      <c r="A2" t="s">
        <v>78</v>
      </c>
      <c r="B2" t="s">
        <v>79</v>
      </c>
      <c r="C2" t="s">
        <v>80</v>
      </c>
      <c r="D2" t="s">
        <v>77</v>
      </c>
      <c r="E2" t="str">
        <f>B2</f>
        <v>Contribution from real factor income</v>
      </c>
      <c r="F2" t="str">
        <f>C2</f>
        <v>Contribution from real tariff revenue</v>
      </c>
      <c r="G2" t="str">
        <f>D2</f>
        <v>Consumption change</v>
      </c>
      <c r="J2" t="s">
        <v>81</v>
      </c>
      <c r="M2" t="s">
        <v>82</v>
      </c>
      <c r="N2" t="s">
        <v>83</v>
      </c>
      <c r="O2" t="s">
        <v>84</v>
      </c>
      <c r="P2" t="s">
        <v>83</v>
      </c>
      <c r="Q2" t="s">
        <v>84</v>
      </c>
    </row>
    <row r="3" spans="1:17" x14ac:dyDescent="0.35">
      <c r="A3" t="str">
        <f>[3]Scenario_2!A99</f>
        <v>NJ</v>
      </c>
      <c r="B3">
        <f>[3]Scenario_2!$S99-[3]Baseline!$S99</f>
        <v>-1.8093558033175503</v>
      </c>
      <c r="C3">
        <f>[3]Scenario_2!$T99-[3]Baseline!$T99</f>
        <v>-0.1758279036075806</v>
      </c>
      <c r="D3">
        <f>[3]Scenario_2!$R99-[3]Baseline!$R99</f>
        <v>-1.985183706925131</v>
      </c>
      <c r="E3">
        <f>[3]Scenario_3!$S99-[3]Baseline!$S99</f>
        <v>2.7454908464882966E-2</v>
      </c>
      <c r="F3">
        <f>[3]Scenario_3!$T99-[3]Baseline!$T99</f>
        <v>1.6276472230383643E-2</v>
      </c>
      <c r="G3">
        <f>[3]Scenario_3!$R99-[3]Baseline!$R99</f>
        <v>4.3731380695266608E-2</v>
      </c>
      <c r="J3">
        <v>1</v>
      </c>
      <c r="K3">
        <f>MIN($D$3:$D$52)</f>
        <v>-1.985183706925131</v>
      </c>
      <c r="L3">
        <f t="shared" ref="L3:L22" si="0">MIN($D$3:$D$52)+(MAX($D$3:$D$52)-MIN($D$3:$D$52))*$J3/$J$22</f>
        <v>-1.8006314163463211</v>
      </c>
      <c r="M3" t="str">
        <f t="shared" ref="M3:M22" si="1">_xlfn.CONCAT("[",ROUND(K3,1),",",ROUND(L3,1),")")</f>
        <v>[-2,-1.8)</v>
      </c>
      <c r="N3">
        <f t="shared" ref="N3:N22" si="2">100*P3/50</f>
        <v>2</v>
      </c>
      <c r="O3">
        <f t="shared" ref="O3:O22" si="3">IF(100*Q3/50=0,0,100*Q3/50)</f>
        <v>0</v>
      </c>
      <c r="P3" cm="1">
        <f t="array" ref="P3:P22">FREQUENCY($D$3:$D$52,$L$3:$L$21)</f>
        <v>1</v>
      </c>
      <c r="Q3" cm="1">
        <f t="array" ref="Q3:Q22">FREQUENCY($G$3:$G$52,$L$3:$L$21)</f>
        <v>0</v>
      </c>
    </row>
    <row r="4" spans="1:17" x14ac:dyDescent="0.35">
      <c r="A4" t="str">
        <f>[3]Scenario_2!A116</f>
        <v>WA</v>
      </c>
      <c r="B4">
        <f>[3]Scenario_2!$S116-[3]Baseline!$S116</f>
        <v>-1.6405423825490391</v>
      </c>
      <c r="C4">
        <f>[3]Scenario_2!$T116-[3]Baseline!$T116</f>
        <v>-0.1589299712558484</v>
      </c>
      <c r="D4">
        <f>[3]Scenario_2!$R116-[3]Baseline!$R116</f>
        <v>-1.7994723538048873</v>
      </c>
      <c r="E4">
        <f>[3]Scenario_3!$S116-[3]Baseline!$S116</f>
        <v>-5.4466212797032232E-2</v>
      </c>
      <c r="F4">
        <f>[3]Scenario_3!$T116-[3]Baseline!$T116</f>
        <v>1.298369070306038E-2</v>
      </c>
      <c r="G4">
        <f>[3]Scenario_3!$R116-[3]Baseline!$R116</f>
        <v>-4.1482522093971852E-2</v>
      </c>
      <c r="J4">
        <v>2</v>
      </c>
      <c r="K4">
        <f t="shared" ref="K4:K22" si="4">MIN($D$3:$D$52)+(MAX($D$3:$D$52)-MIN($D$3:$D$52))*$J3/$J$22</f>
        <v>-1.8006314163463211</v>
      </c>
      <c r="L4">
        <f t="shared" si="0"/>
        <v>-1.6160791257675111</v>
      </c>
      <c r="M4" t="str">
        <f t="shared" si="1"/>
        <v>[-1.8,-1.6)</v>
      </c>
      <c r="N4">
        <f t="shared" si="2"/>
        <v>4</v>
      </c>
      <c r="O4">
        <f t="shared" si="3"/>
        <v>0</v>
      </c>
      <c r="P4">
        <v>2</v>
      </c>
      <c r="Q4">
        <v>0</v>
      </c>
    </row>
    <row r="5" spans="1:17" x14ac:dyDescent="0.35">
      <c r="A5" t="str">
        <f>[3]Scenario_2!A77</f>
        <v>DE</v>
      </c>
      <c r="B5">
        <f>[3]Scenario_2!$S77-[3]Baseline!$S77</f>
        <v>-1.6091175795540917</v>
      </c>
      <c r="C5">
        <f>[3]Scenario_2!$T77-[3]Baseline!$T77</f>
        <v>-0.14740595112689514</v>
      </c>
      <c r="D5">
        <f>[3]Scenario_2!$R77-[3]Baseline!$R77</f>
        <v>-1.7565235306809868</v>
      </c>
      <c r="E5">
        <f>[3]Scenario_3!$S77-[3]Baseline!$S77</f>
        <v>2.1568189132730953E-2</v>
      </c>
      <c r="F5">
        <f>[3]Scenario_3!$T77-[3]Baseline!$T77</f>
        <v>-7.436852334474775E-5</v>
      </c>
      <c r="G5">
        <f>[3]Scenario_3!$R77-[3]Baseline!$R77</f>
        <v>2.1493820609386205E-2</v>
      </c>
      <c r="J5">
        <v>3</v>
      </c>
      <c r="K5">
        <f t="shared" si="4"/>
        <v>-1.6160791257675111</v>
      </c>
      <c r="L5">
        <f t="shared" si="0"/>
        <v>-1.4315268351887012</v>
      </c>
      <c r="M5" t="str">
        <f t="shared" si="1"/>
        <v>[-1.6,-1.4)</v>
      </c>
      <c r="N5">
        <f t="shared" si="2"/>
        <v>2</v>
      </c>
      <c r="O5">
        <f t="shared" si="3"/>
        <v>0</v>
      </c>
      <c r="P5">
        <v>1</v>
      </c>
      <c r="Q5">
        <v>0</v>
      </c>
    </row>
    <row r="6" spans="1:17" x14ac:dyDescent="0.35">
      <c r="A6" t="str">
        <f>[3]Scenario_2!A78</f>
        <v>FL</v>
      </c>
      <c r="B6">
        <f>[3]Scenario_2!$S78-[3]Baseline!$S78</f>
        <v>-1.2080711566490447</v>
      </c>
      <c r="C6">
        <f>[3]Scenario_2!$T78-[3]Baseline!$T78</f>
        <v>-0.22409438182975761</v>
      </c>
      <c r="D6">
        <f>[3]Scenario_2!$R78-[3]Baseline!$R78</f>
        <v>-1.4321655384788023</v>
      </c>
      <c r="E6">
        <f>[3]Scenario_3!$S78-[3]Baseline!$S78</f>
        <v>-4.0563380410491012E-2</v>
      </c>
      <c r="F6">
        <f>[3]Scenario_3!$T78-[3]Baseline!$T78</f>
        <v>2.127477903730024E-2</v>
      </c>
      <c r="G6">
        <f>[3]Scenario_3!$R78-[3]Baseline!$R78</f>
        <v>-1.9288601373190772E-2</v>
      </c>
      <c r="J6">
        <v>4</v>
      </c>
      <c r="K6">
        <f t="shared" si="4"/>
        <v>-1.4315268351887012</v>
      </c>
      <c r="L6">
        <f t="shared" si="0"/>
        <v>-1.2469745446098912</v>
      </c>
      <c r="M6" t="str">
        <f t="shared" si="1"/>
        <v>[-1.4,-1.2)</v>
      </c>
      <c r="N6">
        <f t="shared" si="2"/>
        <v>4</v>
      </c>
      <c r="O6">
        <f t="shared" si="3"/>
        <v>0</v>
      </c>
      <c r="P6">
        <v>2</v>
      </c>
      <c r="Q6">
        <v>0</v>
      </c>
    </row>
    <row r="7" spans="1:17" x14ac:dyDescent="0.35">
      <c r="A7" t="str">
        <f>[3]Scenario_2!A101</f>
        <v>NY</v>
      </c>
      <c r="B7">
        <f>[3]Scenario_2!$S101-[3]Baseline!$S101</f>
        <v>-1.2172985653837141</v>
      </c>
      <c r="C7">
        <f>[3]Scenario_2!$T101-[3]Baseline!$T101</f>
        <v>-0.12170314210690292</v>
      </c>
      <c r="D7">
        <f>[3]Scenario_2!$R101-[3]Baseline!$R101</f>
        <v>-1.3390017074906169</v>
      </c>
      <c r="E7">
        <f>[3]Scenario_3!$S101-[3]Baseline!$S101</f>
        <v>-5.9058910454489189E-2</v>
      </c>
      <c r="F7">
        <f>[3]Scenario_3!$T101-[3]Baseline!$T101</f>
        <v>1.2486588509773577E-2</v>
      </c>
      <c r="G7">
        <f>[3]Scenario_3!$R101-[3]Baseline!$R101</f>
        <v>-4.6572321944715611E-2</v>
      </c>
      <c r="J7">
        <v>5</v>
      </c>
      <c r="K7">
        <f t="shared" si="4"/>
        <v>-1.2469745446098912</v>
      </c>
      <c r="L7">
        <f t="shared" si="0"/>
        <v>-1.0624222540310813</v>
      </c>
      <c r="M7" t="str">
        <f t="shared" si="1"/>
        <v>[-1.2,-1.1)</v>
      </c>
      <c r="N7">
        <f t="shared" si="2"/>
        <v>4</v>
      </c>
      <c r="O7">
        <f t="shared" si="3"/>
        <v>0</v>
      </c>
      <c r="P7">
        <v>2</v>
      </c>
      <c r="Q7">
        <v>0</v>
      </c>
    </row>
    <row r="8" spans="1:17" x14ac:dyDescent="0.35">
      <c r="A8" t="str">
        <f>[3]Scenario_2!A80</f>
        <v>HI</v>
      </c>
      <c r="B8">
        <f>[3]Scenario_2!$S80-[3]Baseline!$S80</f>
        <v>-1.169429595998221</v>
      </c>
      <c r="C8">
        <f>[3]Scenario_2!$T80-[3]Baseline!$T80</f>
        <v>-0.16471161460031725</v>
      </c>
      <c r="D8">
        <f>[3]Scenario_2!$R80-[3]Baseline!$R80</f>
        <v>-1.3341412105985384</v>
      </c>
      <c r="E8">
        <f>[3]Scenario_3!$S80-[3]Baseline!$S80</f>
        <v>-1.6850765378709887E-2</v>
      </c>
      <c r="F8">
        <f>[3]Scenario_3!$T80-[3]Baseline!$T80</f>
        <v>3.3625067187795898E-2</v>
      </c>
      <c r="G8">
        <f>[3]Scenario_3!$R80-[3]Baseline!$R80</f>
        <v>1.6774301809086012E-2</v>
      </c>
      <c r="J8">
        <v>6</v>
      </c>
      <c r="K8">
        <f t="shared" si="4"/>
        <v>-1.0624222540310813</v>
      </c>
      <c r="L8">
        <f t="shared" si="0"/>
        <v>-0.87786996345227131</v>
      </c>
      <c r="M8" t="str">
        <f t="shared" si="1"/>
        <v>[-1.1,-0.9)</v>
      </c>
      <c r="N8">
        <f t="shared" si="2"/>
        <v>16</v>
      </c>
      <c r="O8">
        <f t="shared" si="3"/>
        <v>0</v>
      </c>
      <c r="P8">
        <v>8</v>
      </c>
      <c r="Q8">
        <v>0</v>
      </c>
    </row>
    <row r="9" spans="1:17" x14ac:dyDescent="0.35">
      <c r="A9" t="str">
        <f>[3]Scenario_2!A89</f>
        <v>MD</v>
      </c>
      <c r="B9">
        <f>[3]Scenario_2!$S89-[3]Baseline!$S89</f>
        <v>-1.0638231096215787</v>
      </c>
      <c r="C9">
        <f>[3]Scenario_2!$T89-[3]Baseline!$T89</f>
        <v>-0.16462170393494968</v>
      </c>
      <c r="D9">
        <f>[3]Scenario_2!$R89-[3]Baseline!$R89</f>
        <v>-1.2284448135565285</v>
      </c>
      <c r="E9">
        <f>[3]Scenario_3!$S89-[3]Baseline!$S89</f>
        <v>-1.8246045293467517E-2</v>
      </c>
      <c r="F9">
        <f>[3]Scenario_3!$T89-[3]Baseline!$T89</f>
        <v>1.4612258342127205E-2</v>
      </c>
      <c r="G9">
        <f>[3]Scenario_3!$R89-[3]Baseline!$R89</f>
        <v>-3.633786951340312E-3</v>
      </c>
      <c r="J9">
        <v>7</v>
      </c>
      <c r="K9">
        <f t="shared" si="4"/>
        <v>-0.87786996345227131</v>
      </c>
      <c r="L9">
        <f t="shared" si="0"/>
        <v>-0.69331767287346135</v>
      </c>
      <c r="M9" t="str">
        <f t="shared" si="1"/>
        <v>[-0.9,-0.7)</v>
      </c>
      <c r="N9">
        <f t="shared" si="2"/>
        <v>6</v>
      </c>
      <c r="O9">
        <f t="shared" si="3"/>
        <v>0</v>
      </c>
      <c r="P9">
        <v>3</v>
      </c>
      <c r="Q9">
        <v>0</v>
      </c>
    </row>
    <row r="10" spans="1:17" x14ac:dyDescent="0.35">
      <c r="A10" t="str">
        <f>[3]Scenario_2!A76</f>
        <v>CT</v>
      </c>
      <c r="B10">
        <f>[3]Scenario_2!$S76-[3]Baseline!$S76</f>
        <v>-0.98568816161223527</v>
      </c>
      <c r="C10">
        <f>[3]Scenario_2!$T76-[3]Baseline!$T76</f>
        <v>-0.13208794743074304</v>
      </c>
      <c r="D10">
        <f>[3]Scenario_2!$R76-[3]Baseline!$R76</f>
        <v>-1.1177761090429783</v>
      </c>
      <c r="E10">
        <f>[3]Scenario_3!$S76-[3]Baseline!$S76</f>
        <v>-4.9790010621661995E-3</v>
      </c>
      <c r="F10">
        <f>[3]Scenario_3!$T76-[3]Baseline!$T76</f>
        <v>1.4903081852379652E-2</v>
      </c>
      <c r="G10">
        <f>[3]Scenario_3!$R76-[3]Baseline!$R76</f>
        <v>9.924080790213452E-3</v>
      </c>
      <c r="J10">
        <v>8</v>
      </c>
      <c r="K10">
        <f t="shared" si="4"/>
        <v>-0.69331767287346135</v>
      </c>
      <c r="L10">
        <f t="shared" si="0"/>
        <v>-0.5087653822946514</v>
      </c>
      <c r="M10" t="str">
        <f t="shared" si="1"/>
        <v>[-0.7,-0.5)</v>
      </c>
      <c r="N10">
        <f t="shared" si="2"/>
        <v>20</v>
      </c>
      <c r="O10">
        <f t="shared" si="3"/>
        <v>0</v>
      </c>
      <c r="P10">
        <v>10</v>
      </c>
      <c r="Q10">
        <v>0</v>
      </c>
    </row>
    <row r="11" spans="1:17" x14ac:dyDescent="0.35">
      <c r="A11" t="str">
        <f>[3]Scenario_2!A108</f>
        <v>RI</v>
      </c>
      <c r="B11">
        <f>[3]Scenario_2!$S108-[3]Baseline!$S108</f>
        <v>-0.84613307231097612</v>
      </c>
      <c r="C11">
        <f>[3]Scenario_2!$T108-[3]Baseline!$T108</f>
        <v>-0.20706255011280983</v>
      </c>
      <c r="D11">
        <f>[3]Scenario_2!$R108-[3]Baseline!$R108</f>
        <v>-1.0531956224237859</v>
      </c>
      <c r="E11">
        <f>[3]Scenario_3!$S108-[3]Baseline!$S108</f>
        <v>2.6326370261624599E-2</v>
      </c>
      <c r="F11">
        <f>[3]Scenario_3!$T108-[3]Baseline!$T108</f>
        <v>-1.3807627935902289E-4</v>
      </c>
      <c r="G11">
        <f>[3]Scenario_3!$R108-[3]Baseline!$R108</f>
        <v>2.618829398226552E-2</v>
      </c>
      <c r="J11">
        <v>9</v>
      </c>
      <c r="K11">
        <f t="shared" si="4"/>
        <v>-0.5087653822946514</v>
      </c>
      <c r="L11">
        <f t="shared" si="0"/>
        <v>-0.32421309171584123</v>
      </c>
      <c r="M11" t="str">
        <f t="shared" si="1"/>
        <v>[-0.5,-0.3)</v>
      </c>
      <c r="N11">
        <f t="shared" si="2"/>
        <v>12</v>
      </c>
      <c r="O11">
        <f t="shared" si="3"/>
        <v>0</v>
      </c>
      <c r="P11">
        <v>6</v>
      </c>
      <c r="Q11">
        <v>0</v>
      </c>
    </row>
    <row r="12" spans="1:17" x14ac:dyDescent="0.35">
      <c r="A12" t="str">
        <f>[3]Scenario_2!A109</f>
        <v>SC</v>
      </c>
      <c r="B12">
        <f>[3]Scenario_2!$S109-[3]Baseline!$S109</f>
        <v>-0.77427801799629392</v>
      </c>
      <c r="C12">
        <f>[3]Scenario_2!$T109-[3]Baseline!$T109</f>
        <v>-0.25281624262490354</v>
      </c>
      <c r="D12">
        <f>[3]Scenario_2!$R109-[3]Baseline!$R109</f>
        <v>-1.0270942606211975</v>
      </c>
      <c r="E12">
        <f>[3]Scenario_3!$S109-[3]Baseline!$S109</f>
        <v>4.1457994473328708E-2</v>
      </c>
      <c r="F12">
        <f>[3]Scenario_3!$T109-[3]Baseline!$T109</f>
        <v>3.2680152997596967E-2</v>
      </c>
      <c r="G12">
        <f>[3]Scenario_3!$R109-[3]Baseline!$R109</f>
        <v>7.413814747092573E-2</v>
      </c>
      <c r="J12">
        <v>10</v>
      </c>
      <c r="K12">
        <f t="shared" si="4"/>
        <v>-0.32421309171584123</v>
      </c>
      <c r="L12">
        <f t="shared" si="0"/>
        <v>-0.1396608011370315</v>
      </c>
      <c r="M12" t="str">
        <f t="shared" si="1"/>
        <v>[-0.3,-0.1)</v>
      </c>
      <c r="N12">
        <f t="shared" si="2"/>
        <v>12</v>
      </c>
      <c r="O12">
        <f t="shared" si="3"/>
        <v>0</v>
      </c>
      <c r="P12">
        <v>6</v>
      </c>
      <c r="Q12">
        <v>0</v>
      </c>
    </row>
    <row r="13" spans="1:17" x14ac:dyDescent="0.35">
      <c r="A13" t="str">
        <f>[3]Scenario_2!A74</f>
        <v>CA</v>
      </c>
      <c r="B13">
        <f>[3]Scenario_2!$S74-[3]Baseline!$S74</f>
        <v>-0.86298737709873796</v>
      </c>
      <c r="C13">
        <f>[3]Scenario_2!$T74-[3]Baseline!$T74</f>
        <v>-0.16012181362794076</v>
      </c>
      <c r="D13">
        <f>[3]Scenario_2!$R74-[3]Baseline!$R74</f>
        <v>-1.0231091907266787</v>
      </c>
      <c r="E13">
        <f>[3]Scenario_3!$S74-[3]Baseline!$S74</f>
        <v>4.9488622417384054E-3</v>
      </c>
      <c r="F13">
        <f>[3]Scenario_3!$T74-[3]Baseline!$T74</f>
        <v>1.4766254387809985E-2</v>
      </c>
      <c r="G13">
        <f>[3]Scenario_3!$R74-[3]Baseline!$R74</f>
        <v>1.971511662954839E-2</v>
      </c>
      <c r="J13">
        <v>11</v>
      </c>
      <c r="K13">
        <f t="shared" si="4"/>
        <v>-0.1396608011370315</v>
      </c>
      <c r="L13">
        <f t="shared" si="0"/>
        <v>4.4891489441778454E-2</v>
      </c>
      <c r="M13" t="str">
        <f t="shared" si="1"/>
        <v>[-0.1,0)</v>
      </c>
      <c r="N13">
        <f t="shared" si="2"/>
        <v>2</v>
      </c>
      <c r="O13">
        <f t="shared" si="3"/>
        <v>46</v>
      </c>
      <c r="P13">
        <v>1</v>
      </c>
      <c r="Q13">
        <v>23</v>
      </c>
    </row>
    <row r="14" spans="1:17" x14ac:dyDescent="0.35">
      <c r="A14" t="str">
        <f>[3]Scenario_2!A115</f>
        <v>VA</v>
      </c>
      <c r="B14">
        <f>[3]Scenario_2!$S115-[3]Baseline!$S115</f>
        <v>-0.85166652084564243</v>
      </c>
      <c r="C14">
        <f>[3]Scenario_2!$T115-[3]Baseline!$T115</f>
        <v>-0.1601819523428723</v>
      </c>
      <c r="D14">
        <f>[3]Scenario_2!$R115-[3]Baseline!$R115</f>
        <v>-1.0118484731885147</v>
      </c>
      <c r="E14">
        <f>[3]Scenario_3!$S115-[3]Baseline!$S115</f>
        <v>2.6254868679715937E-3</v>
      </c>
      <c r="F14">
        <f>[3]Scenario_3!$T115-[3]Baseline!$T115</f>
        <v>1.5677320049287014E-2</v>
      </c>
      <c r="G14">
        <f>[3]Scenario_3!$R115-[3]Baseline!$R115</f>
        <v>1.8302806917258607E-2</v>
      </c>
      <c r="J14">
        <v>12</v>
      </c>
      <c r="K14">
        <f t="shared" si="4"/>
        <v>4.4891489441778454E-2</v>
      </c>
      <c r="L14">
        <f t="shared" si="0"/>
        <v>0.22944378002058841</v>
      </c>
      <c r="M14" t="str">
        <f t="shared" si="1"/>
        <v>[0,0.2)</v>
      </c>
      <c r="N14">
        <f t="shared" si="2"/>
        <v>4</v>
      </c>
      <c r="O14">
        <f t="shared" si="3"/>
        <v>54</v>
      </c>
      <c r="P14">
        <v>2</v>
      </c>
      <c r="Q14">
        <v>27</v>
      </c>
    </row>
    <row r="15" spans="1:17" x14ac:dyDescent="0.35">
      <c r="A15" t="str">
        <f>[3]Scenario_2!A79</f>
        <v>GA</v>
      </c>
      <c r="B15">
        <f>[3]Scenario_2!$S79-[3]Baseline!$S79</f>
        <v>-0.79883613226376027</v>
      </c>
      <c r="C15">
        <f>[3]Scenario_2!$T79-[3]Baseline!$T79</f>
        <v>-0.21086353230642474</v>
      </c>
      <c r="D15">
        <f>[3]Scenario_2!$R79-[3]Baseline!$R79</f>
        <v>-1.009699664570185</v>
      </c>
      <c r="E15">
        <f>[3]Scenario_3!$S79-[3]Baseline!$S79</f>
        <v>9.7421283634779865E-3</v>
      </c>
      <c r="F15">
        <f>[3]Scenario_3!$T79-[3]Baseline!$T79</f>
        <v>2.2555527107491757E-2</v>
      </c>
      <c r="G15">
        <f>[3]Scenario_3!$R79-[3]Baseline!$R79</f>
        <v>3.2297655470969744E-2</v>
      </c>
      <c r="J15">
        <v>13</v>
      </c>
      <c r="K15">
        <f t="shared" si="4"/>
        <v>0.22944378002058841</v>
      </c>
      <c r="L15">
        <f t="shared" si="0"/>
        <v>0.41399607059939836</v>
      </c>
      <c r="M15" t="str">
        <f t="shared" si="1"/>
        <v>[0.2,0.4)</v>
      </c>
      <c r="N15">
        <f t="shared" si="2"/>
        <v>2</v>
      </c>
      <c r="O15">
        <f t="shared" si="3"/>
        <v>0</v>
      </c>
      <c r="P15">
        <v>1</v>
      </c>
      <c r="Q15">
        <v>0</v>
      </c>
    </row>
    <row r="16" spans="1:17" x14ac:dyDescent="0.35">
      <c r="A16" t="str">
        <f>[3]Scenario_2!A90</f>
        <v>MA</v>
      </c>
      <c r="B16">
        <f>[3]Scenario_2!$S90-[3]Baseline!$S90</f>
        <v>-0.8569014351512807</v>
      </c>
      <c r="C16">
        <f>[3]Scenario_2!$T90-[3]Baseline!$T90</f>
        <v>-0.14003933719047817</v>
      </c>
      <c r="D16">
        <f>[3]Scenario_2!$R90-[3]Baseline!$R90</f>
        <v>-0.99694077234175893</v>
      </c>
      <c r="E16">
        <f>[3]Scenario_3!$S90-[3]Baseline!$S90</f>
        <v>-3.0086522863121634E-2</v>
      </c>
      <c r="F16">
        <f>[3]Scenario_3!$T90-[3]Baseline!$T90</f>
        <v>1.6459388492069071E-2</v>
      </c>
      <c r="G16">
        <f>[3]Scenario_3!$R90-[3]Baseline!$R90</f>
        <v>-1.3627134371052563E-2</v>
      </c>
      <c r="J16">
        <v>14</v>
      </c>
      <c r="K16">
        <f t="shared" si="4"/>
        <v>0.41399607059939836</v>
      </c>
      <c r="L16">
        <f t="shared" si="0"/>
        <v>0.59854836117820831</v>
      </c>
      <c r="M16" t="str">
        <f t="shared" si="1"/>
        <v>[0.4,0.6)</v>
      </c>
      <c r="N16">
        <f t="shared" si="2"/>
        <v>2</v>
      </c>
      <c r="O16">
        <f t="shared" si="3"/>
        <v>0</v>
      </c>
      <c r="P16">
        <v>1</v>
      </c>
      <c r="Q16">
        <v>0</v>
      </c>
    </row>
    <row r="17" spans="1:17" x14ac:dyDescent="0.35">
      <c r="A17" t="str">
        <f>[3]Scenario_2!A107</f>
        <v>PA</v>
      </c>
      <c r="B17">
        <f>[3]Scenario_2!$S107-[3]Baseline!$S107</f>
        <v>-0.77232976646101315</v>
      </c>
      <c r="C17">
        <f>[3]Scenario_2!$T107-[3]Baseline!$T107</f>
        <v>-0.18786545537864169</v>
      </c>
      <c r="D17">
        <f>[3]Scenario_2!$R107-[3]Baseline!$R107</f>
        <v>-0.96019522183965478</v>
      </c>
      <c r="E17">
        <f>[3]Scenario_3!$S107-[3]Baseline!$S107</f>
        <v>4.8203651722071E-2</v>
      </c>
      <c r="F17">
        <f>[3]Scenario_3!$T107-[3]Baseline!$T107</f>
        <v>1.8540886046954641E-2</v>
      </c>
      <c r="G17">
        <f>[3]Scenario_3!$R107-[3]Baseline!$R107</f>
        <v>6.6744537769025669E-2</v>
      </c>
      <c r="J17">
        <v>15</v>
      </c>
      <c r="K17">
        <f t="shared" si="4"/>
        <v>0.59854836117820831</v>
      </c>
      <c r="L17">
        <f t="shared" si="0"/>
        <v>0.78310065175701826</v>
      </c>
      <c r="M17" t="str">
        <f t="shared" si="1"/>
        <v>[0.6,0.8)</v>
      </c>
      <c r="N17">
        <f t="shared" si="2"/>
        <v>2</v>
      </c>
      <c r="O17">
        <f t="shared" si="3"/>
        <v>0</v>
      </c>
      <c r="P17">
        <v>1</v>
      </c>
      <c r="Q17">
        <v>0</v>
      </c>
    </row>
    <row r="18" spans="1:17" x14ac:dyDescent="0.35">
      <c r="A18" t="str">
        <f>[3]Scenario_2!A87</f>
        <v>LA</v>
      </c>
      <c r="B18">
        <f>[3]Scenario_2!$S87-[3]Baseline!$S87</f>
        <v>-0.76106925662022284</v>
      </c>
      <c r="C18">
        <f>[3]Scenario_2!$T87-[3]Baseline!$T87</f>
        <v>-0.15046916801884613</v>
      </c>
      <c r="D18">
        <f>[3]Scenario_2!$R87-[3]Baseline!$R87</f>
        <v>-0.91153842463906898</v>
      </c>
      <c r="E18">
        <f>[3]Scenario_3!$S87-[3]Baseline!$S87</f>
        <v>9.8415801403288261E-2</v>
      </c>
      <c r="F18">
        <f>[3]Scenario_3!$T87-[3]Baseline!$T87</f>
        <v>1.9231270989724103E-2</v>
      </c>
      <c r="G18">
        <f>[3]Scenario_3!$R87-[3]Baseline!$R87</f>
        <v>0.11764707239301231</v>
      </c>
      <c r="J18">
        <v>16</v>
      </c>
      <c r="K18">
        <f t="shared" si="4"/>
        <v>0.78310065175701826</v>
      </c>
      <c r="L18">
        <f t="shared" si="0"/>
        <v>0.96765294233582821</v>
      </c>
      <c r="M18" t="str">
        <f t="shared" si="1"/>
        <v>[0.8,1)</v>
      </c>
      <c r="N18">
        <f t="shared" si="2"/>
        <v>0</v>
      </c>
      <c r="O18">
        <f t="shared" si="3"/>
        <v>0</v>
      </c>
      <c r="P18">
        <v>0</v>
      </c>
      <c r="Q18">
        <v>0</v>
      </c>
    </row>
    <row r="19" spans="1:17" x14ac:dyDescent="0.35">
      <c r="A19" t="str">
        <f>[3]Scenario_2!A111</f>
        <v>TN</v>
      </c>
      <c r="B19">
        <f>[3]Scenario_2!$S111-[3]Baseline!$S111</f>
        <v>-0.62572385946771192</v>
      </c>
      <c r="C19">
        <f>[3]Scenario_2!$T111-[3]Baseline!$T111</f>
        <v>-0.20517507630452769</v>
      </c>
      <c r="D19">
        <f>[3]Scenario_2!$R111-[3]Baseline!$R111</f>
        <v>-0.83089893577223961</v>
      </c>
      <c r="E19">
        <f>[3]Scenario_3!$S111-[3]Baseline!$S111</f>
        <v>7.5579326252787182E-2</v>
      </c>
      <c r="F19">
        <f>[3]Scenario_3!$T111-[3]Baseline!$T111</f>
        <v>1.8405643071480515E-2</v>
      </c>
      <c r="G19">
        <f>[3]Scenario_3!$R111-[3]Baseline!$R111</f>
        <v>9.3984969324267809E-2</v>
      </c>
      <c r="J19">
        <v>17</v>
      </c>
      <c r="K19">
        <f t="shared" si="4"/>
        <v>0.96765294233582821</v>
      </c>
      <c r="L19">
        <f t="shared" si="0"/>
        <v>1.1522052329146382</v>
      </c>
      <c r="M19" t="str">
        <f t="shared" si="1"/>
        <v>[1,1.2)</v>
      </c>
      <c r="N19">
        <f t="shared" si="2"/>
        <v>2</v>
      </c>
      <c r="O19">
        <f t="shared" si="3"/>
        <v>0</v>
      </c>
      <c r="P19">
        <v>1</v>
      </c>
      <c r="Q19">
        <v>0</v>
      </c>
    </row>
    <row r="20" spans="1:17" x14ac:dyDescent="0.35">
      <c r="A20" t="str">
        <f>[3]Scenario_2!A106</f>
        <v>OR</v>
      </c>
      <c r="B20">
        <f>[3]Scenario_2!$S106-[3]Baseline!$S106</f>
        <v>-0.56705419206979712</v>
      </c>
      <c r="C20">
        <f>[3]Scenario_2!$T106-[3]Baseline!$T106</f>
        <v>-0.1714304612343085</v>
      </c>
      <c r="D20">
        <f>[3]Scenario_2!$R106-[3]Baseline!$R106</f>
        <v>-0.73848465330410562</v>
      </c>
      <c r="E20">
        <f>[3]Scenario_3!$S106-[3]Baseline!$S106</f>
        <v>2.569879486643839E-2</v>
      </c>
      <c r="F20">
        <f>[3]Scenario_3!$T106-[3]Baseline!$T106</f>
        <v>1.2681554865875966E-2</v>
      </c>
      <c r="G20">
        <f>[3]Scenario_3!$R106-[3]Baseline!$R106</f>
        <v>3.8380349732314301E-2</v>
      </c>
      <c r="J20">
        <v>18</v>
      </c>
      <c r="K20">
        <f t="shared" si="4"/>
        <v>1.1522052329146382</v>
      </c>
      <c r="L20">
        <f t="shared" si="0"/>
        <v>1.3367575234934486</v>
      </c>
      <c r="M20" t="str">
        <f t="shared" si="1"/>
        <v>[1.2,1.3)</v>
      </c>
      <c r="N20">
        <f t="shared" si="2"/>
        <v>2</v>
      </c>
      <c r="O20">
        <f t="shared" si="3"/>
        <v>0</v>
      </c>
      <c r="P20">
        <v>1</v>
      </c>
      <c r="Q20">
        <v>0</v>
      </c>
    </row>
    <row r="21" spans="1:17" x14ac:dyDescent="0.35">
      <c r="A21" t="str">
        <f>[3]Scenario_2!A97</f>
        <v>NV</v>
      </c>
      <c r="B21">
        <f>[3]Scenario_2!$S97-[3]Baseline!$S97</f>
        <v>-0.51969810694145879</v>
      </c>
      <c r="C21">
        <f>[3]Scenario_2!$T97-[3]Baseline!$T97</f>
        <v>-0.18722971387152709</v>
      </c>
      <c r="D21">
        <f>[3]Scenario_2!$R97-[3]Baseline!$R97</f>
        <v>-0.70692782081298589</v>
      </c>
      <c r="E21">
        <f>[3]Scenario_3!$S97-[3]Baseline!$S97</f>
        <v>0</v>
      </c>
      <c r="F21">
        <f>[3]Scenario_3!$T97-[3]Baseline!$T97</f>
        <v>1.9841269906351044E-2</v>
      </c>
      <c r="G21">
        <f>[3]Scenario_3!$R97-[3]Baseline!$R97</f>
        <v>1.9841269906351044E-2</v>
      </c>
      <c r="J21">
        <v>19</v>
      </c>
      <c r="K21">
        <f t="shared" si="4"/>
        <v>1.3367575234934486</v>
      </c>
      <c r="L21">
        <f t="shared" si="0"/>
        <v>1.5213098140722581</v>
      </c>
      <c r="M21" t="str">
        <f t="shared" si="1"/>
        <v>[1.3,1.5)</v>
      </c>
      <c r="N21">
        <f t="shared" si="2"/>
        <v>0</v>
      </c>
      <c r="O21">
        <f t="shared" si="3"/>
        <v>0</v>
      </c>
      <c r="P21">
        <v>0</v>
      </c>
      <c r="Q21">
        <v>0</v>
      </c>
    </row>
    <row r="22" spans="1:17" x14ac:dyDescent="0.35">
      <c r="A22" t="str">
        <f>[3]Scenario_2!A114</f>
        <v>VT</v>
      </c>
      <c r="B22">
        <f>[3]Scenario_2!$S114-[3]Baseline!$S114</f>
        <v>-0.43052528930288358</v>
      </c>
      <c r="C22">
        <f>[3]Scenario_2!$T114-[3]Baseline!$T114</f>
        <v>-0.23614384651605891</v>
      </c>
      <c r="D22">
        <f>[3]Scenario_2!$R114-[3]Baseline!$R114</f>
        <v>-0.66666913581894249</v>
      </c>
      <c r="E22">
        <f>[3]Scenario_3!$S114-[3]Baseline!$S114</f>
        <v>9.5420376386072758E-2</v>
      </c>
      <c r="F22">
        <f>[3]Scenario_3!$T114-[3]Baseline!$T114</f>
        <v>4.6860890206297356E-2</v>
      </c>
      <c r="G22">
        <f>[3]Scenario_3!$R114-[3]Baseline!$R114</f>
        <v>0.14228126659237006</v>
      </c>
      <c r="J22">
        <v>20</v>
      </c>
      <c r="K22">
        <f t="shared" si="4"/>
        <v>1.5213098140722581</v>
      </c>
      <c r="L22">
        <f t="shared" si="0"/>
        <v>1.705862104651068</v>
      </c>
      <c r="M22" t="str">
        <f t="shared" si="1"/>
        <v>[1.5,1.7)</v>
      </c>
      <c r="N22">
        <f t="shared" si="2"/>
        <v>2</v>
      </c>
      <c r="O22">
        <f t="shared" si="3"/>
        <v>0</v>
      </c>
      <c r="P22">
        <v>1</v>
      </c>
      <c r="Q22">
        <v>0</v>
      </c>
    </row>
    <row r="23" spans="1:17" x14ac:dyDescent="0.35">
      <c r="A23" t="str">
        <f>[3]Scenario_2!A72</f>
        <v>AZ</v>
      </c>
      <c r="B23">
        <f>[3]Scenario_2!$S72-[3]Baseline!$S72</f>
        <v>-0.44449922957101362</v>
      </c>
      <c r="C23">
        <f>[3]Scenario_2!$T72-[3]Baseline!$T72</f>
        <v>-0.18251705307965838</v>
      </c>
      <c r="D23">
        <f>[3]Scenario_2!$R72-[3]Baseline!$R72</f>
        <v>-0.627016282650672</v>
      </c>
      <c r="E23">
        <f>[3]Scenario_3!$S72-[3]Baseline!$S72</f>
        <v>-1.3174454113456191E-2</v>
      </c>
      <c r="F23">
        <f>[3]Scenario_3!$T72-[3]Baseline!$T72</f>
        <v>1.7545370039722341E-2</v>
      </c>
      <c r="G23">
        <f>[3]Scenario_3!$R72-[3]Baseline!$R72</f>
        <v>4.3709159262661501E-3</v>
      </c>
    </row>
    <row r="24" spans="1:17" x14ac:dyDescent="0.35">
      <c r="A24" t="str">
        <f>[3]Scenario_2!A91</f>
        <v>MI</v>
      </c>
      <c r="B24">
        <f>[3]Scenario_2!$S91-[3]Baseline!$S91</f>
        <v>-0.43599548855242265</v>
      </c>
      <c r="C24">
        <f>[3]Scenario_2!$T91-[3]Baseline!$T91</f>
        <v>-0.18576817253468203</v>
      </c>
      <c r="D24">
        <f>[3]Scenario_2!$R91-[3]Baseline!$R91</f>
        <v>-0.62176366108710468</v>
      </c>
      <c r="E24">
        <f>[3]Scenario_3!$S91-[3]Baseline!$S91</f>
        <v>0.10231091813375726</v>
      </c>
      <c r="F24">
        <f>[3]Scenario_3!$T91-[3]Baseline!$T91</f>
        <v>1.6490894837790093E-2</v>
      </c>
      <c r="G24">
        <f>[3]Scenario_3!$R91-[3]Baseline!$R91</f>
        <v>0.11880181297154735</v>
      </c>
    </row>
    <row r="25" spans="1:17" x14ac:dyDescent="0.35">
      <c r="A25" t="str">
        <f>[3]Scenario_2!A82</f>
        <v>IL</v>
      </c>
      <c r="B25">
        <f>[3]Scenario_2!$S82-[3]Baseline!$S82</f>
        <v>-0.44326014999289137</v>
      </c>
      <c r="C25">
        <f>[3]Scenario_2!$T82-[3]Baseline!$T82</f>
        <v>-0.17819835294053382</v>
      </c>
      <c r="D25">
        <f>[3]Scenario_2!$R82-[3]Baseline!$R82</f>
        <v>-0.62145850293342519</v>
      </c>
      <c r="E25">
        <f>[3]Scenario_3!$S82-[3]Baseline!$S82</f>
        <v>4.5940304018043665E-2</v>
      </c>
      <c r="F25">
        <f>[3]Scenario_3!$T82-[3]Baseline!$T82</f>
        <v>1.5041117595393783E-2</v>
      </c>
      <c r="G25">
        <f>[3]Scenario_3!$R82-[3]Baseline!$R82</f>
        <v>6.0981421613437448E-2</v>
      </c>
    </row>
    <row r="26" spans="1:17" x14ac:dyDescent="0.35">
      <c r="A26" t="str">
        <f>[3]Scenario_2!A88</f>
        <v>ME</v>
      </c>
      <c r="B26">
        <f>[3]Scenario_2!$S88-[3]Baseline!$S88</f>
        <v>-0.38204584153428667</v>
      </c>
      <c r="C26">
        <f>[3]Scenario_2!$T88-[3]Baseline!$T88</f>
        <v>-0.23582684658490538</v>
      </c>
      <c r="D26">
        <f>[3]Scenario_2!$R88-[3]Baseline!$R88</f>
        <v>-0.61787268811919205</v>
      </c>
      <c r="E26">
        <f>[3]Scenario_3!$S88-[3]Baseline!$S88</f>
        <v>2.3829344409852071E-2</v>
      </c>
      <c r="F26">
        <f>[3]Scenario_3!$T88-[3]Baseline!$T88</f>
        <v>-1.4108183312555589E-4</v>
      </c>
      <c r="G26">
        <f>[3]Scenario_3!$R88-[3]Baseline!$R88</f>
        <v>2.3688262576726515E-2</v>
      </c>
    </row>
    <row r="27" spans="1:17" x14ac:dyDescent="0.35">
      <c r="A27" t="str">
        <f>[3]Scenario_2!A98</f>
        <v>NH</v>
      </c>
      <c r="B27">
        <f>[3]Scenario_2!$S98-[3]Baseline!$S98</f>
        <v>-0.41712428723736417</v>
      </c>
      <c r="C27">
        <f>[3]Scenario_2!$T98-[3]Baseline!$T98</f>
        <v>-0.1961925032257168</v>
      </c>
      <c r="D27">
        <f>[3]Scenario_2!$R98-[3]Baseline!$R98</f>
        <v>-0.61331679046308096</v>
      </c>
      <c r="E27">
        <f>[3]Scenario_3!$S98-[3]Baseline!$S98</f>
        <v>1.9819615948728463E-2</v>
      </c>
      <c r="F27">
        <f>[3]Scenario_3!$T98-[3]Baseline!$T98</f>
        <v>3.9334482197324161E-2</v>
      </c>
      <c r="G27">
        <f>[3]Scenario_3!$R98-[3]Baseline!$R98</f>
        <v>5.9154098146052547E-2</v>
      </c>
    </row>
    <row r="28" spans="1:17" x14ac:dyDescent="0.35">
      <c r="A28" t="str">
        <f>[3]Scenario_2!A94</f>
        <v>MO</v>
      </c>
      <c r="B28">
        <f>[3]Scenario_2!$S94-[3]Baseline!$S94</f>
        <v>-0.38935504810756305</v>
      </c>
      <c r="C28">
        <f>[3]Scenario_2!$T94-[3]Baseline!$T94</f>
        <v>-0.19937667759605426</v>
      </c>
      <c r="D28">
        <f>[3]Scenario_2!$R94-[3]Baseline!$R94</f>
        <v>-0.58873172570361731</v>
      </c>
      <c r="E28">
        <f>[3]Scenario_3!$S94-[3]Baseline!$S94</f>
        <v>-9.364205900995265E-3</v>
      </c>
      <c r="F28">
        <f>[3]Scenario_3!$T94-[3]Baseline!$T94</f>
        <v>2.3339469706927352E-2</v>
      </c>
      <c r="G28">
        <f>[3]Scenario_3!$R94-[3]Baseline!$R94</f>
        <v>1.3975263805932059E-2</v>
      </c>
    </row>
    <row r="29" spans="1:17" x14ac:dyDescent="0.35">
      <c r="A29" t="str">
        <f>[3]Scenario_2!A93</f>
        <v>MS</v>
      </c>
      <c r="B29">
        <f>[3]Scenario_2!$S93-[3]Baseline!$S93</f>
        <v>-0.31460127972842067</v>
      </c>
      <c r="C29">
        <f>[3]Scenario_2!$T93-[3]Baseline!$T93</f>
        <v>-0.24906276666563165</v>
      </c>
      <c r="D29">
        <f>[3]Scenario_2!$R93-[3]Baseline!$R93</f>
        <v>-0.56366404639405232</v>
      </c>
      <c r="E29">
        <f>[3]Scenario_3!$S93-[3]Baseline!$S93</f>
        <v>0.13811080006756105</v>
      </c>
      <c r="F29">
        <f>[3]Scenario_3!$T93-[3]Baseline!$T93</f>
        <v>1.1664564925671028E-2</v>
      </c>
      <c r="G29">
        <f>[3]Scenario_3!$R93-[3]Baseline!$R93</f>
        <v>0.14977536499323207</v>
      </c>
    </row>
    <row r="30" spans="1:17" x14ac:dyDescent="0.35">
      <c r="A30" t="str">
        <f>[3]Scenario_2!A102</f>
        <v>NC</v>
      </c>
      <c r="B30">
        <f>[3]Scenario_2!$S102-[3]Baseline!$S102</f>
        <v>-0.34066820727223668</v>
      </c>
      <c r="C30">
        <f>[3]Scenario_2!$T102-[3]Baseline!$T102</f>
        <v>-0.19932336733323286</v>
      </c>
      <c r="D30">
        <f>[3]Scenario_2!$R102-[3]Baseline!$R102</f>
        <v>-0.53999157460546954</v>
      </c>
      <c r="E30">
        <f>[3]Scenario_3!$S102-[3]Baseline!$S102</f>
        <v>2.0698817194497399E-2</v>
      </c>
      <c r="F30">
        <f>[3]Scenario_3!$T102-[3]Baseline!$T102</f>
        <v>1.7550539652833375E-2</v>
      </c>
      <c r="G30">
        <f>[3]Scenario_3!$R102-[3]Baseline!$R102</f>
        <v>3.8249356847330773E-2</v>
      </c>
    </row>
    <row r="31" spans="1:17" x14ac:dyDescent="0.35">
      <c r="A31" t="str">
        <f>[3]Scenario_2!A70</f>
        <v>AL</v>
      </c>
      <c r="B31">
        <f>[3]Scenario_2!$S70-[3]Baseline!$S70</f>
        <v>-0.31954383473614378</v>
      </c>
      <c r="C31">
        <f>[3]Scenario_2!$T70-[3]Baseline!$T70</f>
        <v>-0.21530730995444081</v>
      </c>
      <c r="D31">
        <f>[3]Scenario_2!$R70-[3]Baseline!$R70</f>
        <v>-0.53485114469058459</v>
      </c>
      <c r="E31">
        <f>[3]Scenario_3!$S70-[3]Baseline!$S70</f>
        <v>9.4985760514134293E-2</v>
      </c>
      <c r="F31">
        <f>[3]Scenario_3!$T70-[3]Baseline!$T70</f>
        <v>1.2991034967911097E-2</v>
      </c>
      <c r="G31">
        <f>[3]Scenario_3!$R70-[3]Baseline!$R70</f>
        <v>0.10797679548204542</v>
      </c>
    </row>
    <row r="32" spans="1:17" x14ac:dyDescent="0.35">
      <c r="A32" t="str">
        <f>[3]Scenario_2!A113</f>
        <v>UT</v>
      </c>
      <c r="B32">
        <f>[3]Scenario_2!$S113-[3]Baseline!$S113</f>
        <v>-0.27387748329128231</v>
      </c>
      <c r="C32">
        <f>[3]Scenario_2!$T113-[3]Baseline!$T113</f>
        <v>-0.21106992092723414</v>
      </c>
      <c r="D32">
        <f>[3]Scenario_2!$R113-[3]Baseline!$R113</f>
        <v>-0.48494740421851645</v>
      </c>
      <c r="E32">
        <f>[3]Scenario_3!$S113-[3]Baseline!$S113</f>
        <v>2.025734389570677E-2</v>
      </c>
      <c r="F32">
        <f>[3]Scenario_3!$T113-[3]Baseline!$T113</f>
        <v>9.9739255440887131E-3</v>
      </c>
      <c r="G32">
        <f>[3]Scenario_3!$R113-[3]Baseline!$R113</f>
        <v>3.0231269439795483E-2</v>
      </c>
    </row>
    <row r="33" spans="1:7" x14ac:dyDescent="0.35">
      <c r="A33" t="str">
        <f>[3]Scenario_2!A86</f>
        <v>KY</v>
      </c>
      <c r="B33">
        <f>[3]Scenario_2!$S86-[3]Baseline!$S86</f>
        <v>-0.25464106838293532</v>
      </c>
      <c r="C33">
        <f>[3]Scenario_2!$T86-[3]Baseline!$T86</f>
        <v>-0.2139957513486363</v>
      </c>
      <c r="D33">
        <f>[3]Scenario_2!$R86-[3]Baseline!$R86</f>
        <v>-0.46863681973157156</v>
      </c>
      <c r="E33">
        <f>[3]Scenario_3!$S86-[3]Baseline!$S86</f>
        <v>9.2435813739876097E-2</v>
      </c>
      <c r="F33">
        <f>[3]Scenario_3!$T86-[3]Baseline!$T86</f>
        <v>2.2467105945579546E-2</v>
      </c>
      <c r="G33">
        <f>[3]Scenario_3!$R86-[3]Baseline!$R86</f>
        <v>0.11490291968545563</v>
      </c>
    </row>
    <row r="34" spans="1:7" x14ac:dyDescent="0.35">
      <c r="A34" t="str">
        <f>[3]Scenario_2!A104</f>
        <v>OH</v>
      </c>
      <c r="B34">
        <f>[3]Scenario_2!$S104-[3]Baseline!$S104</f>
        <v>-0.25464248080914931</v>
      </c>
      <c r="C34">
        <f>[3]Scenario_2!$T104-[3]Baseline!$T104</f>
        <v>-0.18818309636481712</v>
      </c>
      <c r="D34">
        <f>[3]Scenario_2!$R104-[3]Baseline!$R104</f>
        <v>-0.44282557717396642</v>
      </c>
      <c r="E34">
        <f>[3]Scenario_3!$S104-[3]Baseline!$S104</f>
        <v>7.8576384924866655E-2</v>
      </c>
      <c r="F34">
        <f>[3]Scenario_3!$T104-[3]Baseline!$T104</f>
        <v>1.5731779720573547E-2</v>
      </c>
      <c r="G34">
        <f>[3]Scenario_3!$R104-[3]Baseline!$R104</f>
        <v>9.4308164645440229E-2</v>
      </c>
    </row>
    <row r="35" spans="1:7" x14ac:dyDescent="0.35">
      <c r="A35" t="str">
        <f>[3]Scenario_2!A75</f>
        <v>CO</v>
      </c>
      <c r="B35">
        <f>[3]Scenario_2!$S75-[3]Baseline!$S75</f>
        <v>-0.2365482191359366</v>
      </c>
      <c r="C35">
        <f>[3]Scenario_2!$T75-[3]Baseline!$T75</f>
        <v>-0.1676288214805236</v>
      </c>
      <c r="D35">
        <f>[3]Scenario_2!$R75-[3]Baseline!$R75</f>
        <v>-0.4041770406164602</v>
      </c>
      <c r="E35">
        <f>[3]Scenario_3!$S75-[3]Baseline!$S75</f>
        <v>-8.4385039538067419E-3</v>
      </c>
      <c r="F35">
        <f>[3]Scenario_3!$T75-[3]Baseline!$T75</f>
        <v>1.264009635793617E-2</v>
      </c>
      <c r="G35">
        <f>[3]Scenario_3!$R75-[3]Baseline!$R75</f>
        <v>4.2015924041294284E-3</v>
      </c>
    </row>
    <row r="36" spans="1:7" x14ac:dyDescent="0.35">
      <c r="A36" t="str">
        <f>[3]Scenario_2!A92</f>
        <v>MN</v>
      </c>
      <c r="B36">
        <f>[3]Scenario_2!$S92-[3]Baseline!$S92</f>
        <v>-0.17300008516348436</v>
      </c>
      <c r="C36">
        <f>[3]Scenario_2!$T92-[3]Baseline!$T92</f>
        <v>-0.1801788894191842</v>
      </c>
      <c r="D36">
        <f>[3]Scenario_2!$R92-[3]Baseline!$R92</f>
        <v>-0.35317897458266856</v>
      </c>
      <c r="E36">
        <f>[3]Scenario_3!$S92-[3]Baseline!$S92</f>
        <v>2.5291948425708831E-2</v>
      </c>
      <c r="F36">
        <f>[3]Scenario_3!$T92-[3]Baseline!$T92</f>
        <v>1.6670202330738348E-2</v>
      </c>
      <c r="G36">
        <f>[3]Scenario_3!$R92-[3]Baseline!$R92</f>
        <v>4.1962150756447159E-2</v>
      </c>
    </row>
    <row r="37" spans="1:7" x14ac:dyDescent="0.35">
      <c r="A37" t="str">
        <f>[3]Scenario_2!A118</f>
        <v>WI</v>
      </c>
      <c r="B37">
        <f>[3]Scenario_2!$S118-[3]Baseline!$S118</f>
        <v>-0.1385466244230627</v>
      </c>
      <c r="C37">
        <f>[3]Scenario_2!$T118-[3]Baseline!$T118</f>
        <v>-0.20878333103385815</v>
      </c>
      <c r="D37">
        <f>[3]Scenario_2!$R118-[3]Baseline!$R118</f>
        <v>-0.34732995545692091</v>
      </c>
      <c r="E37">
        <f>[3]Scenario_3!$S118-[3]Baseline!$S118</f>
        <v>8.1127619856955685E-2</v>
      </c>
      <c r="F37">
        <f>[3]Scenario_3!$T118-[3]Baseline!$T118</f>
        <v>1.8566186021553355E-2</v>
      </c>
      <c r="G37">
        <f>[3]Scenario_3!$R118-[3]Baseline!$R118</f>
        <v>9.9693805878509067E-2</v>
      </c>
    </row>
    <row r="38" spans="1:7" x14ac:dyDescent="0.35">
      <c r="A38" t="str">
        <f>[3]Scenario_2!A81</f>
        <v>ID</v>
      </c>
      <c r="B38">
        <f>[3]Scenario_2!$S81-[3]Baseline!$S81</f>
        <v>-0.10694035611152534</v>
      </c>
      <c r="C38">
        <f>[3]Scenario_2!$T81-[3]Baseline!$T81</f>
        <v>-0.21237870180403157</v>
      </c>
      <c r="D38">
        <f>[3]Scenario_2!$R81-[3]Baseline!$R81</f>
        <v>-0.31931905791555693</v>
      </c>
      <c r="E38">
        <f>[3]Scenario_3!$S81-[3]Baseline!$S81</f>
        <v>2.1374319291163568E-2</v>
      </c>
      <c r="F38">
        <f>[3]Scenario_3!$T81-[3]Baseline!$T81</f>
        <v>4.2367316777584652E-2</v>
      </c>
      <c r="G38">
        <f>[3]Scenario_3!$R81-[3]Baseline!$R81</f>
        <v>6.3741636068748164E-2</v>
      </c>
    </row>
    <row r="39" spans="1:7" x14ac:dyDescent="0.35">
      <c r="A39" t="str">
        <f>[3]Scenario_2!A73</f>
        <v>AR</v>
      </c>
      <c r="B39">
        <f>[3]Scenario_2!$S73-[3]Baseline!$S73</f>
        <v>-5.8034705497344907E-2</v>
      </c>
      <c r="C39">
        <f>[3]Scenario_2!$T73-[3]Baseline!$T73</f>
        <v>-0.23086594034813523</v>
      </c>
      <c r="D39">
        <f>[3]Scenario_2!$R73-[3]Baseline!$R73</f>
        <v>-0.28890064584548014</v>
      </c>
      <c r="E39">
        <f>[3]Scenario_3!$S73-[3]Baseline!$S73</f>
        <v>6.959710401513422E-2</v>
      </c>
      <c r="F39">
        <f>[3]Scenario_3!$T73-[3]Baseline!$T73</f>
        <v>2.2675105530684192E-2</v>
      </c>
      <c r="G39">
        <f>[3]Scenario_3!$R73-[3]Baseline!$R73</f>
        <v>9.2272209545818384E-2</v>
      </c>
    </row>
    <row r="40" spans="1:7" x14ac:dyDescent="0.35">
      <c r="A40" t="str">
        <f>[3]Scenario_2!A83</f>
        <v>IN</v>
      </c>
      <c r="B40">
        <f>[3]Scenario_2!$S83-[3]Baseline!$S83</f>
        <v>-8.953856470440659E-2</v>
      </c>
      <c r="C40">
        <f>[3]Scenario_2!$T83-[3]Baseline!$T83</f>
        <v>-0.19504123531256418</v>
      </c>
      <c r="D40">
        <f>[3]Scenario_2!$R83-[3]Baseline!$R83</f>
        <v>-0.28457980001697081</v>
      </c>
      <c r="E40">
        <f>[3]Scenario_3!$S83-[3]Baseline!$S83</f>
        <v>0.11074605757312581</v>
      </c>
      <c r="F40">
        <f>[3]Scenario_3!$T83-[3]Baseline!$T83</f>
        <v>1.6415709307642079E-2</v>
      </c>
      <c r="G40">
        <f>[3]Scenario_3!$R83-[3]Baseline!$R83</f>
        <v>0.12716176688076786</v>
      </c>
    </row>
    <row r="41" spans="1:7" x14ac:dyDescent="0.35">
      <c r="A41" t="str">
        <f>[3]Scenario_2!A112</f>
        <v>TX</v>
      </c>
      <c r="B41">
        <f>[3]Scenario_2!$S112-[3]Baseline!$S112</f>
        <v>-5.2107893379131132E-2</v>
      </c>
      <c r="C41">
        <f>[3]Scenario_2!$T112-[3]Baseline!$T112</f>
        <v>-0.18353168726361246</v>
      </c>
      <c r="D41">
        <f>[3]Scenario_2!$R112-[3]Baseline!$R112</f>
        <v>-0.2356395806427436</v>
      </c>
      <c r="E41">
        <f>[3]Scenario_3!$S112-[3]Baseline!$S112</f>
        <v>7.7109823680369782E-2</v>
      </c>
      <c r="F41">
        <f>[3]Scenario_3!$T112-[3]Baseline!$T112</f>
        <v>1.7588569038303081E-2</v>
      </c>
      <c r="G41">
        <f>[3]Scenario_3!$R112-[3]Baseline!$R112</f>
        <v>9.4698392718672864E-2</v>
      </c>
    </row>
    <row r="42" spans="1:7" x14ac:dyDescent="0.35">
      <c r="A42" t="str">
        <f>[3]Scenario_2!A85</f>
        <v>KS</v>
      </c>
      <c r="B42">
        <f>[3]Scenario_2!$S85-[3]Baseline!$S85</f>
        <v>-3.6927590725573167E-2</v>
      </c>
      <c r="C42">
        <f>[3]Scenario_2!$T85-[3]Baseline!$T85</f>
        <v>-0.19296813791327827</v>
      </c>
      <c r="D42">
        <f>[3]Scenario_2!$R85-[3]Baseline!$R85</f>
        <v>-0.22989572863885144</v>
      </c>
      <c r="E42">
        <f>[3]Scenario_3!$S85-[3]Baseline!$S85</f>
        <v>3.6913927755816089E-2</v>
      </c>
      <c r="F42">
        <f>[3]Scenario_3!$T85-[3]Baseline!$T85</f>
        <v>2.7362278488257785E-2</v>
      </c>
      <c r="G42">
        <f>[3]Scenario_3!$R85-[3]Baseline!$R85</f>
        <v>6.4276206244073819E-2</v>
      </c>
    </row>
    <row r="43" spans="1:7" x14ac:dyDescent="0.35">
      <c r="A43" t="str">
        <f>[3]Scenario_2!A96</f>
        <v>NE</v>
      </c>
      <c r="B43">
        <f>[3]Scenario_2!$S96-[3]Baseline!$S96</f>
        <v>-1.2387702108956775E-2</v>
      </c>
      <c r="C43">
        <f>[3]Scenario_2!$T96-[3]Baseline!$T96</f>
        <v>-0.18509446525574752</v>
      </c>
      <c r="D43">
        <f>[3]Scenario_2!$R96-[3]Baseline!$R96</f>
        <v>-0.19748216736470425</v>
      </c>
      <c r="E43">
        <f>[3]Scenario_3!$S96-[3]Baseline!$S96</f>
        <v>2.4770791788969321E-2</v>
      </c>
      <c r="F43">
        <f>[3]Scenario_3!$T96-[3]Baseline!$T96</f>
        <v>1.2213736771632511E-2</v>
      </c>
      <c r="G43">
        <f>[3]Scenario_3!$R96-[3]Baseline!$R96</f>
        <v>3.6984528560601859E-2</v>
      </c>
    </row>
    <row r="44" spans="1:7" x14ac:dyDescent="0.35">
      <c r="A44" t="str">
        <f>[3]Scenario_2!A84</f>
        <v>IA</v>
      </c>
      <c r="B44">
        <f>[3]Scenario_2!$S84-[3]Baseline!$S84</f>
        <v>0.12098131188411487</v>
      </c>
      <c r="C44">
        <f>[3]Scenario_2!$T84-[3]Baseline!$T84</f>
        <v>-0.18525899367303056</v>
      </c>
      <c r="D44">
        <f>[3]Scenario_2!$R84-[3]Baseline!$R84</f>
        <v>-6.4277681788915686E-2</v>
      </c>
      <c r="E44">
        <f>[3]Scenario_3!$S84-[3]Baseline!$S84</f>
        <v>4.8410128437904487E-2</v>
      </c>
      <c r="F44">
        <f>[3]Scenario_3!$T84-[3]Baseline!$T84</f>
        <v>2.3852912163068285E-2</v>
      </c>
      <c r="G44">
        <f>[3]Scenario_3!$R84-[3]Baseline!$R84</f>
        <v>7.2263040600972772E-2</v>
      </c>
    </row>
    <row r="45" spans="1:7" x14ac:dyDescent="0.35">
      <c r="A45" t="str">
        <f>[3]Scenario_2!A110</f>
        <v>SD</v>
      </c>
      <c r="B45">
        <f>[3]Scenario_2!$S110-[3]Baseline!$S110</f>
        <v>0.29655591551322619</v>
      </c>
      <c r="C45">
        <f>[3]Scenario_2!$T110-[3]Baseline!$T110</f>
        <v>-0.17835259205775816</v>
      </c>
      <c r="D45">
        <f>[3]Scenario_2!$R110-[3]Baseline!$R110</f>
        <v>0.11820332345546802</v>
      </c>
      <c r="E45">
        <f>[3]Scenario_3!$S110-[3]Baseline!$S110</f>
        <v>2.9695293124451183E-2</v>
      </c>
      <c r="F45">
        <f>[3]Scenario_3!$T110-[3]Baseline!$T110</f>
        <v>2.9423833634393048E-2</v>
      </c>
      <c r="G45">
        <f>[3]Scenario_3!$R110-[3]Baseline!$R110</f>
        <v>5.9119126758844232E-2</v>
      </c>
    </row>
    <row r="46" spans="1:7" x14ac:dyDescent="0.35">
      <c r="A46" t="str">
        <f>[3]Scenario_2!A100</f>
        <v>NM</v>
      </c>
      <c r="B46">
        <f>[3]Scenario_2!$S100-[3]Baseline!$S100</f>
        <v>0.38932422196304778</v>
      </c>
      <c r="C46">
        <f>[3]Scenario_2!$T100-[3]Baseline!$T100</f>
        <v>-0.17651823315955945</v>
      </c>
      <c r="D46">
        <f>[3]Scenario_2!$R100-[3]Baseline!$R100</f>
        <v>0.21280598880348833</v>
      </c>
      <c r="E46">
        <f>[3]Scenario_3!$S100-[3]Baseline!$S100</f>
        <v>3.7742985185463394E-2</v>
      </c>
      <c r="F46">
        <f>[3]Scenario_3!$T100-[3]Baseline!$T100</f>
        <v>1.2369769558983501E-2</v>
      </c>
      <c r="G46">
        <f>[3]Scenario_3!$R100-[3]Baseline!$R100</f>
        <v>5.0112754744446875E-2</v>
      </c>
    </row>
    <row r="47" spans="1:7" x14ac:dyDescent="0.35">
      <c r="A47" t="str">
        <f>[3]Scenario_2!A117</f>
        <v>WV</v>
      </c>
      <c r="B47">
        <f>[3]Scenario_2!$S117-[3]Baseline!$S117</f>
        <v>0.51652587434990938</v>
      </c>
      <c r="C47">
        <f>[3]Scenario_2!$T117-[3]Baseline!$T117</f>
        <v>-0.19070890087584036</v>
      </c>
      <c r="D47">
        <f>[3]Scenario_2!$R117-[3]Baseline!$R117</f>
        <v>0.32581697347406902</v>
      </c>
      <c r="E47">
        <f>[3]Scenario_3!$S117-[3]Baseline!$S117</f>
        <v>6.9024809783169203E-2</v>
      </c>
      <c r="F47">
        <f>[3]Scenario_3!$T117-[3]Baseline!$T117</f>
        <v>1.6819473967455312E-2</v>
      </c>
      <c r="G47">
        <f>[3]Scenario_3!$R117-[3]Baseline!$R117</f>
        <v>8.5844283750624584E-2</v>
      </c>
    </row>
    <row r="48" spans="1:7" x14ac:dyDescent="0.35">
      <c r="A48" t="str">
        <f>[3]Scenario_2!A95</f>
        <v>MT</v>
      </c>
      <c r="B48">
        <f>[3]Scenario_2!$S95-[3]Baseline!$S95</f>
        <v>0.7413675941421175</v>
      </c>
      <c r="C48">
        <f>[3]Scenario_2!$T95-[3]Baseline!$T95</f>
        <v>-0.23029322788619166</v>
      </c>
      <c r="D48">
        <f>[3]Scenario_2!$R95-[3]Baseline!$R95</f>
        <v>0.51107436625592584</v>
      </c>
      <c r="E48">
        <f>[3]Scenario_3!$S95-[3]Baseline!$S95</f>
        <v>5.7224269199335404E-2</v>
      </c>
      <c r="F48">
        <f>[3]Scenario_3!$T95-[3]Baseline!$T95</f>
        <v>2.8136384724791519E-2</v>
      </c>
      <c r="G48">
        <f>[3]Scenario_3!$R95-[3]Baseline!$R95</f>
        <v>8.536065392412695E-2</v>
      </c>
    </row>
    <row r="49" spans="1:7" x14ac:dyDescent="0.35">
      <c r="A49" t="str">
        <f>[3]Scenario_2!A105</f>
        <v>OK</v>
      </c>
      <c r="B49">
        <f>[3]Scenario_2!$S105-[3]Baseline!$S105</f>
        <v>0.83940455627726518</v>
      </c>
      <c r="C49">
        <f>[3]Scenario_2!$T105-[3]Baseline!$T105</f>
        <v>-0.18807045149284729</v>
      </c>
      <c r="D49">
        <f>[3]Scenario_2!$R105-[3]Baseline!$R105</f>
        <v>0.65133410478441789</v>
      </c>
      <c r="E49">
        <f>[3]Scenario_3!$S105-[3]Baseline!$S105</f>
        <v>8.2878201018314251E-2</v>
      </c>
      <c r="F49">
        <f>[3]Scenario_3!$T105-[3]Baseline!$T105</f>
        <v>2.0246485856208585E-2</v>
      </c>
      <c r="G49">
        <f>[3]Scenario_3!$R105-[3]Baseline!$R105</f>
        <v>0.10312468687452281</v>
      </c>
    </row>
    <row r="50" spans="1:7" x14ac:dyDescent="0.35">
      <c r="A50" t="str">
        <f>[3]Scenario_2!A71</f>
        <v>AK</v>
      </c>
      <c r="B50">
        <f>[3]Scenario_2!$S71-[3]Baseline!$S71</f>
        <v>1.0908115766405415</v>
      </c>
      <c r="C50">
        <f>[3]Scenario_2!$T71-[3]Baseline!$T71</f>
        <v>-9.7868532184045676E-2</v>
      </c>
      <c r="D50">
        <f>[3]Scenario_2!$R71-[3]Baseline!$R71</f>
        <v>0.99294304445649573</v>
      </c>
      <c r="E50">
        <f>[3]Scenario_3!$S71-[3]Baseline!$S71</f>
        <v>7.6938047126697079E-2</v>
      </c>
      <c r="F50">
        <f>[3]Scenario_3!$T71-[3]Baseline!$T71</f>
        <v>1.8966822600673061E-2</v>
      </c>
      <c r="G50">
        <f>[3]Scenario_3!$R71-[3]Baseline!$R71</f>
        <v>9.5904869727370112E-2</v>
      </c>
    </row>
    <row r="51" spans="1:7" x14ac:dyDescent="0.35">
      <c r="A51" t="str">
        <f>[3]Scenario_2!A103</f>
        <v>ND</v>
      </c>
      <c r="B51">
        <f>[3]Scenario_2!$S103-[3]Baseline!$S103</f>
        <v>1.3425976519213736</v>
      </c>
      <c r="C51">
        <f>[3]Scenario_2!$T103-[3]Baseline!$T103</f>
        <v>-0.1232161354305818</v>
      </c>
      <c r="D51">
        <f>[3]Scenario_2!$R103-[3]Baseline!$R103</f>
        <v>1.2193815164907917</v>
      </c>
      <c r="E51">
        <f>[3]Scenario_3!$S103-[3]Baseline!$S103</f>
        <v>9.6500945854713971E-2</v>
      </c>
      <c r="F51">
        <f>[3]Scenario_3!$T103-[3]Baseline!$T103</f>
        <v>2.3705824239563744E-2</v>
      </c>
      <c r="G51">
        <f>[3]Scenario_3!$R103-[3]Baseline!$R103</f>
        <v>0.12020677009427772</v>
      </c>
    </row>
    <row r="52" spans="1:7" x14ac:dyDescent="0.35">
      <c r="A52" t="str">
        <f>[3]Scenario_2!A119</f>
        <v>WY</v>
      </c>
      <c r="B52">
        <f>[3]Scenario_2!$S119-[3]Baseline!$S119</f>
        <v>1.8607658893174599</v>
      </c>
      <c r="C52">
        <f>[3]Scenario_2!$T119-[3]Baseline!$T119</f>
        <v>-0.15490378466639187</v>
      </c>
      <c r="D52">
        <f>[3]Scenario_2!$R119-[3]Baseline!$R119</f>
        <v>1.705862104651068</v>
      </c>
      <c r="E52">
        <f>[3]Scenario_3!$S119-[3]Baseline!$S119</f>
        <v>0.12110154166701731</v>
      </c>
      <c r="F52">
        <f>[3]Scenario_3!$T119-[3]Baseline!$T119</f>
        <v>-3.0590146138103458E-2</v>
      </c>
      <c r="G52">
        <f>[3]Scenario_3!$R119-[3]Baseline!$R119</f>
        <v>9.0511395528913852E-2</v>
      </c>
    </row>
  </sheetData>
  <pageMargins left="0.7" right="0.7" top="0.75" bottom="0.75" header="0.3" footer="0.3"/>
  <pageSetup orientation="portrait" horizontalDpi="1200" verticalDpi="1200" r:id="rId1"/>
  <headerFooter>
    <oddHeader>&amp;L&amp;"Aptos"&amp;11&amp;K000000 NONCONFIDENTIAL // EXTERNAL&amp;1#_x000D_</oddHeader>
  </headerFooter>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584B68D-D69E-4EEC-A779-99960A3CAB4C}">
  <dimension ref="A1"/>
  <sheetViews>
    <sheetView zoomScale="80" zoomScaleNormal="80" workbookViewId="0">
      <selection activeCell="T22" sqref="T22"/>
    </sheetView>
  </sheetViews>
  <sheetFormatPr defaultRowHeight="14.5" x14ac:dyDescent="0.35"/>
  <sheetData/>
  <pageMargins left="0.7" right="0.7" top="0.75" bottom="0.75" header="0.3" footer="0.3"/>
  <pageSetup orientation="portrait" horizontalDpi="1200" verticalDpi="1200" r:id="rId1"/>
  <headerFooter>
    <oddHeader>&amp;L&amp;"Aptos"&amp;11&amp;K000000 NONCONFIDENTIAL // FRSONLY&amp;1#_x000D_</oddHeader>
  </headerFooter>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9BFC3D2-027D-47B7-BE8C-4365D45693B3}">
  <dimension ref="A1:G52"/>
  <sheetViews>
    <sheetView workbookViewId="0">
      <selection activeCell="G52" sqref="A1:G52"/>
    </sheetView>
  </sheetViews>
  <sheetFormatPr defaultRowHeight="14.5" x14ac:dyDescent="0.35"/>
  <sheetData>
    <row r="1" spans="1:7" x14ac:dyDescent="0.35">
      <c r="B1" t="s">
        <v>72</v>
      </c>
      <c r="E1" t="s">
        <v>73</v>
      </c>
    </row>
    <row r="2" spans="1:7" x14ac:dyDescent="0.35">
      <c r="A2" t="s">
        <v>78</v>
      </c>
      <c r="B2" t="s">
        <v>79</v>
      </c>
      <c r="C2" t="s">
        <v>80</v>
      </c>
      <c r="D2" t="s">
        <v>77</v>
      </c>
      <c r="E2" t="str">
        <f>B2</f>
        <v>Contribution from real factor income</v>
      </c>
      <c r="F2" t="str">
        <f>C2</f>
        <v>Contribution from real tariff revenue</v>
      </c>
      <c r="G2" t="str">
        <f>D2</f>
        <v>Consumption change</v>
      </c>
    </row>
    <row r="3" spans="1:7" x14ac:dyDescent="0.35">
      <c r="A3" t="str">
        <f>Scenario_2!A99</f>
        <v>NJ</v>
      </c>
      <c r="B3">
        <f>Scenario_2!$S99-Baseline!$S99</f>
        <v>-1.8093558033175503</v>
      </c>
      <c r="C3">
        <f>Scenario_2!$T99-Baseline!$T99</f>
        <v>-0.1758279036075806</v>
      </c>
      <c r="D3">
        <f>Scenario_2!$R99-Baseline!$R99</f>
        <v>-1.985183706925131</v>
      </c>
      <c r="E3">
        <f>Scenario_3!$S99-Baseline!$S99</f>
        <v>2.7454908464882966E-2</v>
      </c>
      <c r="F3">
        <f>Scenario_3!$T99-Baseline!$T99</f>
        <v>1.6276472230383643E-2</v>
      </c>
      <c r="G3">
        <f>Scenario_3!$R99-Baseline!$R99</f>
        <v>4.3731380695266608E-2</v>
      </c>
    </row>
    <row r="4" spans="1:7" x14ac:dyDescent="0.35">
      <c r="A4" t="str">
        <f>Scenario_2!A116</f>
        <v>WA</v>
      </c>
      <c r="B4">
        <f>Scenario_2!$S116-Baseline!$S116</f>
        <v>-1.6405423825490391</v>
      </c>
      <c r="C4">
        <f>Scenario_2!$T116-Baseline!$T116</f>
        <v>-0.1589299712558484</v>
      </c>
      <c r="D4">
        <f>Scenario_2!$R116-Baseline!$R116</f>
        <v>-1.7994723538048873</v>
      </c>
      <c r="E4">
        <f>Scenario_3!$S116-Baseline!$S116</f>
        <v>-5.4466212797032232E-2</v>
      </c>
      <c r="F4">
        <f>Scenario_3!$T116-Baseline!$T116</f>
        <v>1.298369070306038E-2</v>
      </c>
      <c r="G4">
        <f>Scenario_3!$R116-Baseline!$R116</f>
        <v>-4.1482522093971852E-2</v>
      </c>
    </row>
    <row r="5" spans="1:7" x14ac:dyDescent="0.35">
      <c r="A5" t="str">
        <f>Scenario_2!A77</f>
        <v>DE</v>
      </c>
      <c r="B5">
        <f>Scenario_2!$S77-Baseline!$S77</f>
        <v>-1.6091175795540917</v>
      </c>
      <c r="C5">
        <f>Scenario_2!$T77-Baseline!$T77</f>
        <v>-0.14740595112689514</v>
      </c>
      <c r="D5">
        <f>Scenario_2!$R77-Baseline!$R77</f>
        <v>-1.7565235306809868</v>
      </c>
      <c r="E5">
        <f>Scenario_3!$S77-Baseline!$S77</f>
        <v>2.1568189132730953E-2</v>
      </c>
      <c r="F5">
        <f>Scenario_3!$T77-Baseline!$T77</f>
        <v>-7.436852334474775E-5</v>
      </c>
      <c r="G5">
        <f>Scenario_3!$R77-Baseline!$R77</f>
        <v>2.1493820609386205E-2</v>
      </c>
    </row>
    <row r="6" spans="1:7" x14ac:dyDescent="0.35">
      <c r="A6" t="str">
        <f>Scenario_2!A78</f>
        <v>FL</v>
      </c>
      <c r="B6">
        <f>Scenario_2!$S78-Baseline!$S78</f>
        <v>-1.2080711566490447</v>
      </c>
      <c r="C6">
        <f>Scenario_2!$T78-Baseline!$T78</f>
        <v>-0.22409438182975761</v>
      </c>
      <c r="D6">
        <f>Scenario_2!$R78-Baseline!$R78</f>
        <v>-1.4321655384788023</v>
      </c>
      <c r="E6">
        <f>Scenario_3!$S78-Baseline!$S78</f>
        <v>-4.0563380410491012E-2</v>
      </c>
      <c r="F6">
        <f>Scenario_3!$T78-Baseline!$T78</f>
        <v>2.127477903730024E-2</v>
      </c>
      <c r="G6">
        <f>Scenario_3!$R78-Baseline!$R78</f>
        <v>-1.9288601373190772E-2</v>
      </c>
    </row>
    <row r="7" spans="1:7" x14ac:dyDescent="0.35">
      <c r="A7" t="str">
        <f>Scenario_2!A101</f>
        <v>NY</v>
      </c>
      <c r="B7">
        <f>Scenario_2!$S101-Baseline!$S101</f>
        <v>-1.2172985653837141</v>
      </c>
      <c r="C7">
        <f>Scenario_2!$T101-Baseline!$T101</f>
        <v>-0.12170314210690292</v>
      </c>
      <c r="D7">
        <f>Scenario_2!$R101-Baseline!$R101</f>
        <v>-1.3390017074906169</v>
      </c>
      <c r="E7">
        <f>Scenario_3!$S101-Baseline!$S101</f>
        <v>-5.9058910454489189E-2</v>
      </c>
      <c r="F7">
        <f>Scenario_3!$T101-Baseline!$T101</f>
        <v>1.2486588509773577E-2</v>
      </c>
      <c r="G7">
        <f>Scenario_3!$R101-Baseline!$R101</f>
        <v>-4.6572321944715611E-2</v>
      </c>
    </row>
    <row r="8" spans="1:7" x14ac:dyDescent="0.35">
      <c r="A8" t="str">
        <f>Scenario_2!A80</f>
        <v>HI</v>
      </c>
      <c r="B8">
        <f>Scenario_2!$S80-Baseline!$S80</f>
        <v>-1.169429595998221</v>
      </c>
      <c r="C8">
        <f>Scenario_2!$T80-Baseline!$T80</f>
        <v>-0.16471161460031725</v>
      </c>
      <c r="D8">
        <f>Scenario_2!$R80-Baseline!$R80</f>
        <v>-1.3341412105985384</v>
      </c>
      <c r="E8">
        <f>Scenario_3!$S80-Baseline!$S80</f>
        <v>-1.6850765378709887E-2</v>
      </c>
      <c r="F8">
        <f>Scenario_3!$T80-Baseline!$T80</f>
        <v>3.3625067187795898E-2</v>
      </c>
      <c r="G8">
        <f>Scenario_3!$R80-Baseline!$R80</f>
        <v>1.6774301809086012E-2</v>
      </c>
    </row>
    <row r="9" spans="1:7" x14ac:dyDescent="0.35">
      <c r="A9" t="str">
        <f>Scenario_2!A89</f>
        <v>MD</v>
      </c>
      <c r="B9">
        <f>Scenario_2!$S89-Baseline!$S89</f>
        <v>-1.0638231096215787</v>
      </c>
      <c r="C9">
        <f>Scenario_2!$T89-Baseline!$T89</f>
        <v>-0.16462170393494968</v>
      </c>
      <c r="D9">
        <f>Scenario_2!$R89-Baseline!$R89</f>
        <v>-1.2284448135565285</v>
      </c>
      <c r="E9">
        <f>Scenario_3!$S89-Baseline!$S89</f>
        <v>-1.8246045293467517E-2</v>
      </c>
      <c r="F9">
        <f>Scenario_3!$T89-Baseline!$T89</f>
        <v>1.4612258342127205E-2</v>
      </c>
      <c r="G9">
        <f>Scenario_3!$R89-Baseline!$R89</f>
        <v>-3.633786951340312E-3</v>
      </c>
    </row>
    <row r="10" spans="1:7" x14ac:dyDescent="0.35">
      <c r="A10" t="str">
        <f>Scenario_2!A76</f>
        <v>CT</v>
      </c>
      <c r="B10">
        <f>Scenario_2!$S76-Baseline!$S76</f>
        <v>-0.98568816161223527</v>
      </c>
      <c r="C10">
        <f>Scenario_2!$T76-Baseline!$T76</f>
        <v>-0.13208794743074304</v>
      </c>
      <c r="D10">
        <f>Scenario_2!$R76-Baseline!$R76</f>
        <v>-1.1177761090429783</v>
      </c>
      <c r="E10">
        <f>Scenario_3!$S76-Baseline!$S76</f>
        <v>-4.9790010621661995E-3</v>
      </c>
      <c r="F10">
        <f>Scenario_3!$T76-Baseline!$T76</f>
        <v>1.4903081852379652E-2</v>
      </c>
      <c r="G10">
        <f>Scenario_3!$R76-Baseline!$R76</f>
        <v>9.924080790213452E-3</v>
      </c>
    </row>
    <row r="11" spans="1:7" x14ac:dyDescent="0.35">
      <c r="A11" t="str">
        <f>Scenario_2!A108</f>
        <v>RI</v>
      </c>
      <c r="B11">
        <f>Scenario_2!$S108-Baseline!$S108</f>
        <v>-0.84613307231097612</v>
      </c>
      <c r="C11">
        <f>Scenario_2!$T108-Baseline!$T108</f>
        <v>-0.20706255011280983</v>
      </c>
      <c r="D11">
        <f>Scenario_2!$R108-Baseline!$R108</f>
        <v>-1.0531956224237859</v>
      </c>
      <c r="E11">
        <f>Scenario_3!$S108-Baseline!$S108</f>
        <v>2.6326370261624599E-2</v>
      </c>
      <c r="F11">
        <f>Scenario_3!$T108-Baseline!$T108</f>
        <v>-1.3807627935902289E-4</v>
      </c>
      <c r="G11">
        <f>Scenario_3!$R108-Baseline!$R108</f>
        <v>2.618829398226552E-2</v>
      </c>
    </row>
    <row r="12" spans="1:7" x14ac:dyDescent="0.35">
      <c r="A12" t="str">
        <f>Scenario_2!A109</f>
        <v>SC</v>
      </c>
      <c r="B12">
        <f>Scenario_2!$S109-Baseline!$S109</f>
        <v>-0.77427801799629392</v>
      </c>
      <c r="C12">
        <f>Scenario_2!$T109-Baseline!$T109</f>
        <v>-0.25281624262490354</v>
      </c>
      <c r="D12">
        <f>Scenario_2!$R109-Baseline!$R109</f>
        <v>-1.0270942606211975</v>
      </c>
      <c r="E12">
        <f>Scenario_3!$S109-Baseline!$S109</f>
        <v>4.1457994473328708E-2</v>
      </c>
      <c r="F12">
        <f>Scenario_3!$T109-Baseline!$T109</f>
        <v>3.2680152997596967E-2</v>
      </c>
      <c r="G12">
        <f>Scenario_3!$R109-Baseline!$R109</f>
        <v>7.413814747092573E-2</v>
      </c>
    </row>
    <row r="13" spans="1:7" x14ac:dyDescent="0.35">
      <c r="A13" t="str">
        <f>Scenario_2!A74</f>
        <v>CA</v>
      </c>
      <c r="B13">
        <f>Scenario_2!$S74-Baseline!$S74</f>
        <v>-0.86298737709873796</v>
      </c>
      <c r="C13">
        <f>Scenario_2!$T74-Baseline!$T74</f>
        <v>-0.16012181362794076</v>
      </c>
      <c r="D13">
        <f>Scenario_2!$R74-Baseline!$R74</f>
        <v>-1.0231091907266787</v>
      </c>
      <c r="E13">
        <f>Scenario_3!$S74-Baseline!$S74</f>
        <v>4.9488622417384054E-3</v>
      </c>
      <c r="F13">
        <f>Scenario_3!$T74-Baseline!$T74</f>
        <v>1.4766254387809985E-2</v>
      </c>
      <c r="G13">
        <f>Scenario_3!$R74-Baseline!$R74</f>
        <v>1.971511662954839E-2</v>
      </c>
    </row>
    <row r="14" spans="1:7" x14ac:dyDescent="0.35">
      <c r="A14" t="str">
        <f>Scenario_2!A115</f>
        <v>VA</v>
      </c>
      <c r="B14">
        <f>Scenario_2!$S115-Baseline!$S115</f>
        <v>-0.85166652084564243</v>
      </c>
      <c r="C14">
        <f>Scenario_2!$T115-Baseline!$T115</f>
        <v>-0.1601819523428723</v>
      </c>
      <c r="D14">
        <f>Scenario_2!$R115-Baseline!$R115</f>
        <v>-1.0118484731885147</v>
      </c>
      <c r="E14">
        <f>Scenario_3!$S115-Baseline!$S115</f>
        <v>2.6254868679715937E-3</v>
      </c>
      <c r="F14">
        <f>Scenario_3!$T115-Baseline!$T115</f>
        <v>1.5677320049287014E-2</v>
      </c>
      <c r="G14">
        <f>Scenario_3!$R115-Baseline!$R115</f>
        <v>1.8302806917258607E-2</v>
      </c>
    </row>
    <row r="15" spans="1:7" x14ac:dyDescent="0.35">
      <c r="A15" t="str">
        <f>Scenario_2!A79</f>
        <v>GA</v>
      </c>
      <c r="B15">
        <f>Scenario_2!$S79-Baseline!$S79</f>
        <v>-0.79883613226376027</v>
      </c>
      <c r="C15">
        <f>Scenario_2!$T79-Baseline!$T79</f>
        <v>-0.21086353230642474</v>
      </c>
      <c r="D15">
        <f>Scenario_2!$R79-Baseline!$R79</f>
        <v>-1.009699664570185</v>
      </c>
      <c r="E15">
        <f>Scenario_3!$S79-Baseline!$S79</f>
        <v>9.7421283634779865E-3</v>
      </c>
      <c r="F15">
        <f>Scenario_3!$T79-Baseline!$T79</f>
        <v>2.2555527107491757E-2</v>
      </c>
      <c r="G15">
        <f>Scenario_3!$R79-Baseline!$R79</f>
        <v>3.2297655470969744E-2</v>
      </c>
    </row>
    <row r="16" spans="1:7" x14ac:dyDescent="0.35">
      <c r="A16" t="str">
        <f>Scenario_2!A90</f>
        <v>MA</v>
      </c>
      <c r="B16">
        <f>Scenario_2!$S90-Baseline!$S90</f>
        <v>-0.8569014351512807</v>
      </c>
      <c r="C16">
        <f>Scenario_2!$T90-Baseline!$T90</f>
        <v>-0.14003933719047817</v>
      </c>
      <c r="D16">
        <f>Scenario_2!$R90-Baseline!$R90</f>
        <v>-0.99694077234175893</v>
      </c>
      <c r="E16">
        <f>Scenario_3!$S90-Baseline!$S90</f>
        <v>-3.0086522863121634E-2</v>
      </c>
      <c r="F16">
        <f>Scenario_3!$T90-Baseline!$T90</f>
        <v>1.6459388492069071E-2</v>
      </c>
      <c r="G16">
        <f>Scenario_3!$R90-Baseline!$R90</f>
        <v>-1.3627134371052563E-2</v>
      </c>
    </row>
    <row r="17" spans="1:7" x14ac:dyDescent="0.35">
      <c r="A17" t="str">
        <f>Scenario_2!A107</f>
        <v>PA</v>
      </c>
      <c r="B17">
        <f>Scenario_2!$S107-Baseline!$S107</f>
        <v>-0.77232976646101315</v>
      </c>
      <c r="C17">
        <f>Scenario_2!$T107-Baseline!$T107</f>
        <v>-0.18786545537864169</v>
      </c>
      <c r="D17">
        <f>Scenario_2!$R107-Baseline!$R107</f>
        <v>-0.96019522183965478</v>
      </c>
      <c r="E17">
        <f>Scenario_3!$S107-Baseline!$S107</f>
        <v>4.8203651722071E-2</v>
      </c>
      <c r="F17">
        <f>Scenario_3!$T107-Baseline!$T107</f>
        <v>1.8540886046954641E-2</v>
      </c>
      <c r="G17">
        <f>Scenario_3!$R107-Baseline!$R107</f>
        <v>6.6744537769025669E-2</v>
      </c>
    </row>
    <row r="18" spans="1:7" x14ac:dyDescent="0.35">
      <c r="A18" t="str">
        <f>Scenario_2!A87</f>
        <v>LA</v>
      </c>
      <c r="B18">
        <f>Scenario_2!$S87-Baseline!$S87</f>
        <v>-0.76106925662022284</v>
      </c>
      <c r="C18">
        <f>Scenario_2!$T87-Baseline!$T87</f>
        <v>-0.15046916801884613</v>
      </c>
      <c r="D18">
        <f>Scenario_2!$R87-Baseline!$R87</f>
        <v>-0.91153842463906898</v>
      </c>
      <c r="E18">
        <f>Scenario_3!$S87-Baseline!$S87</f>
        <v>9.8415801403288261E-2</v>
      </c>
      <c r="F18">
        <f>Scenario_3!$T87-Baseline!$T87</f>
        <v>1.9231270989724103E-2</v>
      </c>
      <c r="G18">
        <f>Scenario_3!$R87-Baseline!$R87</f>
        <v>0.11764707239301231</v>
      </c>
    </row>
    <row r="19" spans="1:7" x14ac:dyDescent="0.35">
      <c r="A19" t="str">
        <f>Scenario_2!A111</f>
        <v>TN</v>
      </c>
      <c r="B19">
        <f>Scenario_2!$S111-Baseline!$S111</f>
        <v>-0.62572385946771192</v>
      </c>
      <c r="C19">
        <f>Scenario_2!$T111-Baseline!$T111</f>
        <v>-0.20517507630452769</v>
      </c>
      <c r="D19">
        <f>Scenario_2!$R111-Baseline!$R111</f>
        <v>-0.83089893577223961</v>
      </c>
      <c r="E19">
        <f>Scenario_3!$S111-Baseline!$S111</f>
        <v>7.5579326252787182E-2</v>
      </c>
      <c r="F19">
        <f>Scenario_3!$T111-Baseline!$T111</f>
        <v>1.8405643071480515E-2</v>
      </c>
      <c r="G19">
        <f>Scenario_3!$R111-Baseline!$R111</f>
        <v>9.3984969324267809E-2</v>
      </c>
    </row>
    <row r="20" spans="1:7" x14ac:dyDescent="0.35">
      <c r="A20" t="str">
        <f>Scenario_2!A106</f>
        <v>OR</v>
      </c>
      <c r="B20">
        <f>Scenario_2!$S106-Baseline!$S106</f>
        <v>-0.56705419206979712</v>
      </c>
      <c r="C20">
        <f>Scenario_2!$T106-Baseline!$T106</f>
        <v>-0.1714304612343085</v>
      </c>
      <c r="D20">
        <f>Scenario_2!$R106-Baseline!$R106</f>
        <v>-0.73848465330410562</v>
      </c>
      <c r="E20">
        <f>Scenario_3!$S106-Baseline!$S106</f>
        <v>2.569879486643839E-2</v>
      </c>
      <c r="F20">
        <f>Scenario_3!$T106-Baseline!$T106</f>
        <v>1.2681554865875966E-2</v>
      </c>
      <c r="G20">
        <f>Scenario_3!$R106-Baseline!$R106</f>
        <v>3.8380349732314301E-2</v>
      </c>
    </row>
    <row r="21" spans="1:7" x14ac:dyDescent="0.35">
      <c r="A21" t="str">
        <f>Scenario_2!A97</f>
        <v>NV</v>
      </c>
      <c r="B21">
        <f>Scenario_2!$S97-Baseline!$S97</f>
        <v>-0.51969810694145879</v>
      </c>
      <c r="C21">
        <f>Scenario_2!$T97-Baseline!$T97</f>
        <v>-0.18722971387152709</v>
      </c>
      <c r="D21">
        <f>Scenario_2!$R97-Baseline!$R97</f>
        <v>-0.70692782081298589</v>
      </c>
      <c r="E21">
        <f>Scenario_3!$S97-Baseline!$S97</f>
        <v>0</v>
      </c>
      <c r="F21">
        <f>Scenario_3!$T97-Baseline!$T97</f>
        <v>1.9841269906351044E-2</v>
      </c>
      <c r="G21">
        <f>Scenario_3!$R97-Baseline!$R97</f>
        <v>1.9841269906351044E-2</v>
      </c>
    </row>
    <row r="22" spans="1:7" x14ac:dyDescent="0.35">
      <c r="A22" t="str">
        <f>Scenario_2!A114</f>
        <v>VT</v>
      </c>
      <c r="B22">
        <f>Scenario_2!$S114-Baseline!$S114</f>
        <v>-0.43052528930288358</v>
      </c>
      <c r="C22">
        <f>Scenario_2!$T114-Baseline!$T114</f>
        <v>-0.23614384651605891</v>
      </c>
      <c r="D22">
        <f>Scenario_2!$R114-Baseline!$R114</f>
        <v>-0.66666913581894249</v>
      </c>
      <c r="E22">
        <f>Scenario_3!$S114-Baseline!$S114</f>
        <v>9.5420376386072758E-2</v>
      </c>
      <c r="F22">
        <f>Scenario_3!$T114-Baseline!$T114</f>
        <v>4.6860890206297356E-2</v>
      </c>
      <c r="G22">
        <f>Scenario_3!$R114-Baseline!$R114</f>
        <v>0.14228126659237006</v>
      </c>
    </row>
    <row r="23" spans="1:7" x14ac:dyDescent="0.35">
      <c r="A23" t="str">
        <f>Scenario_2!A72</f>
        <v>AZ</v>
      </c>
      <c r="B23">
        <f>Scenario_2!$S72-Baseline!$S72</f>
        <v>-0.44449922957101362</v>
      </c>
      <c r="C23">
        <f>Scenario_2!$T72-Baseline!$T72</f>
        <v>-0.18251705307965838</v>
      </c>
      <c r="D23">
        <f>Scenario_2!$R72-Baseline!$R72</f>
        <v>-0.627016282650672</v>
      </c>
      <c r="E23">
        <f>Scenario_3!$S72-Baseline!$S72</f>
        <v>-1.3174454113456191E-2</v>
      </c>
      <c r="F23">
        <f>Scenario_3!$T72-Baseline!$T72</f>
        <v>1.7545370039722341E-2</v>
      </c>
      <c r="G23">
        <f>Scenario_3!$R72-Baseline!$R72</f>
        <v>4.3709159262661501E-3</v>
      </c>
    </row>
    <row r="24" spans="1:7" x14ac:dyDescent="0.35">
      <c r="A24" t="str">
        <f>Scenario_2!A91</f>
        <v>MI</v>
      </c>
      <c r="B24">
        <f>Scenario_2!$S91-Baseline!$S91</f>
        <v>-0.43599548855242265</v>
      </c>
      <c r="C24">
        <f>Scenario_2!$T91-Baseline!$T91</f>
        <v>-0.18576817253468203</v>
      </c>
      <c r="D24">
        <f>Scenario_2!$R91-Baseline!$R91</f>
        <v>-0.62176366108710468</v>
      </c>
      <c r="E24">
        <f>Scenario_3!$S91-Baseline!$S91</f>
        <v>0.10231091813375726</v>
      </c>
      <c r="F24">
        <f>Scenario_3!$T91-Baseline!$T91</f>
        <v>1.6490894837790093E-2</v>
      </c>
      <c r="G24">
        <f>Scenario_3!$R91-Baseline!$R91</f>
        <v>0.11880181297154735</v>
      </c>
    </row>
    <row r="25" spans="1:7" x14ac:dyDescent="0.35">
      <c r="A25" t="str">
        <f>Scenario_2!A82</f>
        <v>IL</v>
      </c>
      <c r="B25">
        <f>Scenario_2!$S82-Baseline!$S82</f>
        <v>-0.44326014999289137</v>
      </c>
      <c r="C25">
        <f>Scenario_2!$T82-Baseline!$T82</f>
        <v>-0.17819835294053382</v>
      </c>
      <c r="D25">
        <f>Scenario_2!$R82-Baseline!$R82</f>
        <v>-0.62145850293342519</v>
      </c>
      <c r="E25">
        <f>Scenario_3!$S82-Baseline!$S82</f>
        <v>4.5940304018043665E-2</v>
      </c>
      <c r="F25">
        <f>Scenario_3!$T82-Baseline!$T82</f>
        <v>1.5041117595393783E-2</v>
      </c>
      <c r="G25">
        <f>Scenario_3!$R82-Baseline!$R82</f>
        <v>6.0981421613437448E-2</v>
      </c>
    </row>
    <row r="26" spans="1:7" x14ac:dyDescent="0.35">
      <c r="A26" t="str">
        <f>Scenario_2!A88</f>
        <v>ME</v>
      </c>
      <c r="B26">
        <f>Scenario_2!$S88-Baseline!$S88</f>
        <v>-0.38204584153428667</v>
      </c>
      <c r="C26">
        <f>Scenario_2!$T88-Baseline!$T88</f>
        <v>-0.23582684658490538</v>
      </c>
      <c r="D26">
        <f>Scenario_2!$R88-Baseline!$R88</f>
        <v>-0.61787268811919205</v>
      </c>
      <c r="E26">
        <f>Scenario_3!$S88-Baseline!$S88</f>
        <v>2.3829344409852071E-2</v>
      </c>
      <c r="F26">
        <f>Scenario_3!$T88-Baseline!$T88</f>
        <v>-1.4108183312555589E-4</v>
      </c>
      <c r="G26">
        <f>Scenario_3!$R88-Baseline!$R88</f>
        <v>2.3688262576726515E-2</v>
      </c>
    </row>
    <row r="27" spans="1:7" x14ac:dyDescent="0.35">
      <c r="A27" t="str">
        <f>Scenario_2!A98</f>
        <v>NH</v>
      </c>
      <c r="B27">
        <f>Scenario_2!$S98-Baseline!$S98</f>
        <v>-0.41712428723736417</v>
      </c>
      <c r="C27">
        <f>Scenario_2!$T98-Baseline!$T98</f>
        <v>-0.1961925032257168</v>
      </c>
      <c r="D27">
        <f>Scenario_2!$R98-Baseline!$R98</f>
        <v>-0.61331679046308096</v>
      </c>
      <c r="E27">
        <f>Scenario_3!$S98-Baseline!$S98</f>
        <v>1.9819615948728463E-2</v>
      </c>
      <c r="F27">
        <f>Scenario_3!$T98-Baseline!$T98</f>
        <v>3.9334482197324161E-2</v>
      </c>
      <c r="G27">
        <f>Scenario_3!$R98-Baseline!$R98</f>
        <v>5.9154098146052547E-2</v>
      </c>
    </row>
    <row r="28" spans="1:7" x14ac:dyDescent="0.35">
      <c r="A28" t="str">
        <f>Scenario_2!A94</f>
        <v>MO</v>
      </c>
      <c r="B28">
        <f>Scenario_2!$S94-Baseline!$S94</f>
        <v>-0.38935504810756305</v>
      </c>
      <c r="C28">
        <f>Scenario_2!$T94-Baseline!$T94</f>
        <v>-0.19937667759605426</v>
      </c>
      <c r="D28">
        <f>Scenario_2!$R94-Baseline!$R94</f>
        <v>-0.58873172570361731</v>
      </c>
      <c r="E28">
        <f>Scenario_3!$S94-Baseline!$S94</f>
        <v>-9.364205900995265E-3</v>
      </c>
      <c r="F28">
        <f>Scenario_3!$T94-Baseline!$T94</f>
        <v>2.3339469706927352E-2</v>
      </c>
      <c r="G28">
        <f>Scenario_3!$R94-Baseline!$R94</f>
        <v>1.3975263805932059E-2</v>
      </c>
    </row>
    <row r="29" spans="1:7" x14ac:dyDescent="0.35">
      <c r="A29" t="str">
        <f>Scenario_2!A93</f>
        <v>MS</v>
      </c>
      <c r="B29">
        <f>Scenario_2!$S93-Baseline!$S93</f>
        <v>-0.31460127972842067</v>
      </c>
      <c r="C29">
        <f>Scenario_2!$T93-Baseline!$T93</f>
        <v>-0.24906276666563165</v>
      </c>
      <c r="D29">
        <f>Scenario_2!$R93-Baseline!$R93</f>
        <v>-0.56366404639405232</v>
      </c>
      <c r="E29">
        <f>Scenario_3!$S93-Baseline!$S93</f>
        <v>0.13811080006756105</v>
      </c>
      <c r="F29">
        <f>Scenario_3!$T93-Baseline!$T93</f>
        <v>1.1664564925671028E-2</v>
      </c>
      <c r="G29">
        <f>Scenario_3!$R93-Baseline!$R93</f>
        <v>0.14977536499323207</v>
      </c>
    </row>
    <row r="30" spans="1:7" x14ac:dyDescent="0.35">
      <c r="A30" t="str">
        <f>Scenario_2!A102</f>
        <v>NC</v>
      </c>
      <c r="B30">
        <f>Scenario_2!$S102-Baseline!$S102</f>
        <v>-0.34066820727223668</v>
      </c>
      <c r="C30">
        <f>Scenario_2!$T102-Baseline!$T102</f>
        <v>-0.19932336733323286</v>
      </c>
      <c r="D30">
        <f>Scenario_2!$R102-Baseline!$R102</f>
        <v>-0.53999157460546954</v>
      </c>
      <c r="E30">
        <f>Scenario_3!$S102-Baseline!$S102</f>
        <v>2.0698817194497399E-2</v>
      </c>
      <c r="F30">
        <f>Scenario_3!$T102-Baseline!$T102</f>
        <v>1.7550539652833375E-2</v>
      </c>
      <c r="G30">
        <f>Scenario_3!$R102-Baseline!$R102</f>
        <v>3.8249356847330773E-2</v>
      </c>
    </row>
    <row r="31" spans="1:7" x14ac:dyDescent="0.35">
      <c r="A31" t="str">
        <f>Scenario_2!A70</f>
        <v>AL</v>
      </c>
      <c r="B31">
        <f>Scenario_2!$S70-Baseline!$S70</f>
        <v>-0.31954383473614378</v>
      </c>
      <c r="C31">
        <f>Scenario_2!$T70-Baseline!$T70</f>
        <v>-0.21530730995444081</v>
      </c>
      <c r="D31">
        <f>Scenario_2!$R70-Baseline!$R70</f>
        <v>-0.53485114469058459</v>
      </c>
      <c r="E31">
        <f>Scenario_3!$S70-Baseline!$S70</f>
        <v>9.4985760514134293E-2</v>
      </c>
      <c r="F31">
        <f>Scenario_3!$T70-Baseline!$T70</f>
        <v>1.2991034967911097E-2</v>
      </c>
      <c r="G31">
        <f>Scenario_3!$R70-Baseline!$R70</f>
        <v>0.10797679548204542</v>
      </c>
    </row>
    <row r="32" spans="1:7" x14ac:dyDescent="0.35">
      <c r="A32" t="str">
        <f>Scenario_2!A113</f>
        <v>UT</v>
      </c>
      <c r="B32">
        <f>Scenario_2!$S113-Baseline!$S113</f>
        <v>-0.27387748329128231</v>
      </c>
      <c r="C32">
        <f>Scenario_2!$T113-Baseline!$T113</f>
        <v>-0.21106992092723414</v>
      </c>
      <c r="D32">
        <f>Scenario_2!$R113-Baseline!$R113</f>
        <v>-0.48494740421851645</v>
      </c>
      <c r="E32">
        <f>Scenario_3!$S113-Baseline!$S113</f>
        <v>2.025734389570677E-2</v>
      </c>
      <c r="F32">
        <f>Scenario_3!$T113-Baseline!$T113</f>
        <v>9.9739255440887131E-3</v>
      </c>
      <c r="G32">
        <f>Scenario_3!$R113-Baseline!$R113</f>
        <v>3.0231269439795483E-2</v>
      </c>
    </row>
    <row r="33" spans="1:7" x14ac:dyDescent="0.35">
      <c r="A33" t="str">
        <f>Scenario_2!A86</f>
        <v>KY</v>
      </c>
      <c r="B33">
        <f>Scenario_2!$S86-Baseline!$S86</f>
        <v>-0.25464106838293532</v>
      </c>
      <c r="C33">
        <f>Scenario_2!$T86-Baseline!$T86</f>
        <v>-0.2139957513486363</v>
      </c>
      <c r="D33">
        <f>Scenario_2!$R86-Baseline!$R86</f>
        <v>-0.46863681973157156</v>
      </c>
      <c r="E33">
        <f>Scenario_3!$S86-Baseline!$S86</f>
        <v>9.2435813739876097E-2</v>
      </c>
      <c r="F33">
        <f>Scenario_3!$T86-Baseline!$T86</f>
        <v>2.2467105945579546E-2</v>
      </c>
      <c r="G33">
        <f>Scenario_3!$R86-Baseline!$R86</f>
        <v>0.11490291968545563</v>
      </c>
    </row>
    <row r="34" spans="1:7" x14ac:dyDescent="0.35">
      <c r="A34" t="str">
        <f>Scenario_2!A104</f>
        <v>OH</v>
      </c>
      <c r="B34">
        <f>Scenario_2!$S104-Baseline!$S104</f>
        <v>-0.25464248080914931</v>
      </c>
      <c r="C34">
        <f>Scenario_2!$T104-Baseline!$T104</f>
        <v>-0.18818309636481712</v>
      </c>
      <c r="D34">
        <f>Scenario_2!$R104-Baseline!$R104</f>
        <v>-0.44282557717396642</v>
      </c>
      <c r="E34">
        <f>Scenario_3!$S104-Baseline!$S104</f>
        <v>7.8576384924866655E-2</v>
      </c>
      <c r="F34">
        <f>Scenario_3!$T104-Baseline!$T104</f>
        <v>1.5731779720573547E-2</v>
      </c>
      <c r="G34">
        <f>Scenario_3!$R104-Baseline!$R104</f>
        <v>9.4308164645440229E-2</v>
      </c>
    </row>
    <row r="35" spans="1:7" x14ac:dyDescent="0.35">
      <c r="A35" t="str">
        <f>Scenario_2!A75</f>
        <v>CO</v>
      </c>
      <c r="B35">
        <f>Scenario_2!$S75-Baseline!$S75</f>
        <v>-0.2365482191359366</v>
      </c>
      <c r="C35">
        <f>Scenario_2!$T75-Baseline!$T75</f>
        <v>-0.1676288214805236</v>
      </c>
      <c r="D35">
        <f>Scenario_2!$R75-Baseline!$R75</f>
        <v>-0.4041770406164602</v>
      </c>
      <c r="E35">
        <f>Scenario_3!$S75-Baseline!$S75</f>
        <v>-8.4385039538067419E-3</v>
      </c>
      <c r="F35">
        <f>Scenario_3!$T75-Baseline!$T75</f>
        <v>1.264009635793617E-2</v>
      </c>
      <c r="G35">
        <f>Scenario_3!$R75-Baseline!$R75</f>
        <v>4.2015924041294284E-3</v>
      </c>
    </row>
    <row r="36" spans="1:7" x14ac:dyDescent="0.35">
      <c r="A36" t="str">
        <f>Scenario_2!A92</f>
        <v>MN</v>
      </c>
      <c r="B36">
        <f>Scenario_2!$S92-Baseline!$S92</f>
        <v>-0.17300008516348436</v>
      </c>
      <c r="C36">
        <f>Scenario_2!$T92-Baseline!$T92</f>
        <v>-0.1801788894191842</v>
      </c>
      <c r="D36">
        <f>Scenario_2!$R92-Baseline!$R92</f>
        <v>-0.35317897458266856</v>
      </c>
      <c r="E36">
        <f>Scenario_3!$S92-Baseline!$S92</f>
        <v>2.5291948425708831E-2</v>
      </c>
      <c r="F36">
        <f>Scenario_3!$T92-Baseline!$T92</f>
        <v>1.6670202330738348E-2</v>
      </c>
      <c r="G36">
        <f>Scenario_3!$R92-Baseline!$R92</f>
        <v>4.1962150756447159E-2</v>
      </c>
    </row>
    <row r="37" spans="1:7" x14ac:dyDescent="0.35">
      <c r="A37" t="str">
        <f>Scenario_2!A118</f>
        <v>WI</v>
      </c>
      <c r="B37">
        <f>Scenario_2!$S118-Baseline!$S118</f>
        <v>-0.1385466244230627</v>
      </c>
      <c r="C37">
        <f>Scenario_2!$T118-Baseline!$T118</f>
        <v>-0.20878333103385815</v>
      </c>
      <c r="D37">
        <f>Scenario_2!$R118-Baseline!$R118</f>
        <v>-0.34732995545692091</v>
      </c>
      <c r="E37">
        <f>Scenario_3!$S118-Baseline!$S118</f>
        <v>8.1127619856955685E-2</v>
      </c>
      <c r="F37">
        <f>Scenario_3!$T118-Baseline!$T118</f>
        <v>1.8566186021553355E-2</v>
      </c>
      <c r="G37">
        <f>Scenario_3!$R118-Baseline!$R118</f>
        <v>9.9693805878509067E-2</v>
      </c>
    </row>
    <row r="38" spans="1:7" x14ac:dyDescent="0.35">
      <c r="A38" t="str">
        <f>Scenario_2!A81</f>
        <v>ID</v>
      </c>
      <c r="B38">
        <f>Scenario_2!$S81-Baseline!$S81</f>
        <v>-0.10694035611152534</v>
      </c>
      <c r="C38">
        <f>Scenario_2!$T81-Baseline!$T81</f>
        <v>-0.21237870180403157</v>
      </c>
      <c r="D38">
        <f>Scenario_2!$R81-Baseline!$R81</f>
        <v>-0.31931905791555693</v>
      </c>
      <c r="E38">
        <f>Scenario_3!$S81-Baseline!$S81</f>
        <v>2.1374319291163568E-2</v>
      </c>
      <c r="F38">
        <f>Scenario_3!$T81-Baseline!$T81</f>
        <v>4.2367316777584652E-2</v>
      </c>
      <c r="G38">
        <f>Scenario_3!$R81-Baseline!$R81</f>
        <v>6.3741636068748164E-2</v>
      </c>
    </row>
    <row r="39" spans="1:7" x14ac:dyDescent="0.35">
      <c r="A39" t="str">
        <f>Scenario_2!A73</f>
        <v>AR</v>
      </c>
      <c r="B39">
        <f>Scenario_2!$S73-Baseline!$S73</f>
        <v>-5.8034705497344907E-2</v>
      </c>
      <c r="C39">
        <f>Scenario_2!$T73-Baseline!$T73</f>
        <v>-0.23086594034813523</v>
      </c>
      <c r="D39">
        <f>Scenario_2!$R73-Baseline!$R73</f>
        <v>-0.28890064584548014</v>
      </c>
      <c r="E39">
        <f>Scenario_3!$S73-Baseline!$S73</f>
        <v>6.959710401513422E-2</v>
      </c>
      <c r="F39">
        <f>Scenario_3!$T73-Baseline!$T73</f>
        <v>2.2675105530684192E-2</v>
      </c>
      <c r="G39">
        <f>Scenario_3!$R73-Baseline!$R73</f>
        <v>9.2272209545818384E-2</v>
      </c>
    </row>
    <row r="40" spans="1:7" x14ac:dyDescent="0.35">
      <c r="A40" t="str">
        <f>Scenario_2!A83</f>
        <v>IN</v>
      </c>
      <c r="B40">
        <f>Scenario_2!$S83-Baseline!$S83</f>
        <v>-8.953856470440659E-2</v>
      </c>
      <c r="C40">
        <f>Scenario_2!$T83-Baseline!$T83</f>
        <v>-0.19504123531256418</v>
      </c>
      <c r="D40">
        <f>Scenario_2!$R83-Baseline!$R83</f>
        <v>-0.28457980001697081</v>
      </c>
      <c r="E40">
        <f>Scenario_3!$S83-Baseline!$S83</f>
        <v>0.11074605757312581</v>
      </c>
      <c r="F40">
        <f>Scenario_3!$T83-Baseline!$T83</f>
        <v>1.6415709307642079E-2</v>
      </c>
      <c r="G40">
        <f>Scenario_3!$R83-Baseline!$R83</f>
        <v>0.12716176688076786</v>
      </c>
    </row>
    <row r="41" spans="1:7" x14ac:dyDescent="0.35">
      <c r="A41" t="str">
        <f>Scenario_2!A112</f>
        <v>TX</v>
      </c>
      <c r="B41">
        <f>Scenario_2!$S112-Baseline!$S112</f>
        <v>-5.2107893379131132E-2</v>
      </c>
      <c r="C41">
        <f>Scenario_2!$T112-Baseline!$T112</f>
        <v>-0.18353168726361246</v>
      </c>
      <c r="D41">
        <f>Scenario_2!$R112-Baseline!$R112</f>
        <v>-0.2356395806427436</v>
      </c>
      <c r="E41">
        <f>Scenario_3!$S112-Baseline!$S112</f>
        <v>7.7109823680369782E-2</v>
      </c>
      <c r="F41">
        <f>Scenario_3!$T112-Baseline!$T112</f>
        <v>1.7588569038303081E-2</v>
      </c>
      <c r="G41">
        <f>Scenario_3!$R112-Baseline!$R112</f>
        <v>9.4698392718672864E-2</v>
      </c>
    </row>
    <row r="42" spans="1:7" x14ac:dyDescent="0.35">
      <c r="A42" t="str">
        <f>Scenario_2!A85</f>
        <v>KS</v>
      </c>
      <c r="B42">
        <f>Scenario_2!$S85-Baseline!$S85</f>
        <v>-3.6927590725573167E-2</v>
      </c>
      <c r="C42">
        <f>Scenario_2!$T85-Baseline!$T85</f>
        <v>-0.19296813791327827</v>
      </c>
      <c r="D42">
        <f>Scenario_2!$R85-Baseline!$R85</f>
        <v>-0.22989572863885144</v>
      </c>
      <c r="E42">
        <f>Scenario_3!$S85-Baseline!$S85</f>
        <v>3.6913927755816089E-2</v>
      </c>
      <c r="F42">
        <f>Scenario_3!$T85-Baseline!$T85</f>
        <v>2.7362278488257785E-2</v>
      </c>
      <c r="G42">
        <f>Scenario_3!$R85-Baseline!$R85</f>
        <v>6.4276206244073819E-2</v>
      </c>
    </row>
    <row r="43" spans="1:7" x14ac:dyDescent="0.35">
      <c r="A43" t="str">
        <f>Scenario_2!A96</f>
        <v>NE</v>
      </c>
      <c r="B43">
        <f>Scenario_2!$S96-Baseline!$S96</f>
        <v>-1.2387702108956775E-2</v>
      </c>
      <c r="C43">
        <f>Scenario_2!$T96-Baseline!$T96</f>
        <v>-0.18509446525574752</v>
      </c>
      <c r="D43">
        <f>Scenario_2!$R96-Baseline!$R96</f>
        <v>-0.19748216736470425</v>
      </c>
      <c r="E43">
        <f>Scenario_3!$S96-Baseline!$S96</f>
        <v>2.4770791788969321E-2</v>
      </c>
      <c r="F43">
        <f>Scenario_3!$T96-Baseline!$T96</f>
        <v>1.2213736771632511E-2</v>
      </c>
      <c r="G43">
        <f>Scenario_3!$R96-Baseline!$R96</f>
        <v>3.6984528560601859E-2</v>
      </c>
    </row>
    <row r="44" spans="1:7" x14ac:dyDescent="0.35">
      <c r="A44" t="str">
        <f>Scenario_2!A84</f>
        <v>IA</v>
      </c>
      <c r="B44">
        <f>Scenario_2!$S84-Baseline!$S84</f>
        <v>0.12098131188411487</v>
      </c>
      <c r="C44">
        <f>Scenario_2!$T84-Baseline!$T84</f>
        <v>-0.18525899367303056</v>
      </c>
      <c r="D44">
        <f>Scenario_2!$R84-Baseline!$R84</f>
        <v>-6.4277681788915686E-2</v>
      </c>
      <c r="E44">
        <f>Scenario_3!$S84-Baseline!$S84</f>
        <v>4.8410128437904487E-2</v>
      </c>
      <c r="F44">
        <f>Scenario_3!$T84-Baseline!$T84</f>
        <v>2.3852912163068285E-2</v>
      </c>
      <c r="G44">
        <f>Scenario_3!$R84-Baseline!$R84</f>
        <v>7.2263040600972772E-2</v>
      </c>
    </row>
    <row r="45" spans="1:7" x14ac:dyDescent="0.35">
      <c r="A45" t="str">
        <f>Scenario_2!A110</f>
        <v>SD</v>
      </c>
      <c r="B45">
        <f>Scenario_2!$S110-Baseline!$S110</f>
        <v>0.29655591551322619</v>
      </c>
      <c r="C45">
        <f>Scenario_2!$T110-Baseline!$T110</f>
        <v>-0.17835259205775816</v>
      </c>
      <c r="D45">
        <f>Scenario_2!$R110-Baseline!$R110</f>
        <v>0.11820332345546802</v>
      </c>
      <c r="E45">
        <f>Scenario_3!$S110-Baseline!$S110</f>
        <v>2.9695293124451183E-2</v>
      </c>
      <c r="F45">
        <f>Scenario_3!$T110-Baseline!$T110</f>
        <v>2.9423833634393048E-2</v>
      </c>
      <c r="G45">
        <f>Scenario_3!$R110-Baseline!$R110</f>
        <v>5.9119126758844232E-2</v>
      </c>
    </row>
    <row r="46" spans="1:7" x14ac:dyDescent="0.35">
      <c r="A46" t="str">
        <f>Scenario_2!A100</f>
        <v>NM</v>
      </c>
      <c r="B46">
        <f>Scenario_2!$S100-Baseline!$S100</f>
        <v>0.38932422196304778</v>
      </c>
      <c r="C46">
        <f>Scenario_2!$T100-Baseline!$T100</f>
        <v>-0.17651823315955945</v>
      </c>
      <c r="D46">
        <f>Scenario_2!$R100-Baseline!$R100</f>
        <v>0.21280598880348833</v>
      </c>
      <c r="E46">
        <f>Scenario_3!$S100-Baseline!$S100</f>
        <v>3.7742985185463394E-2</v>
      </c>
      <c r="F46">
        <f>Scenario_3!$T100-Baseline!$T100</f>
        <v>1.2369769558983501E-2</v>
      </c>
      <c r="G46">
        <f>Scenario_3!$R100-Baseline!$R100</f>
        <v>5.0112754744446875E-2</v>
      </c>
    </row>
    <row r="47" spans="1:7" x14ac:dyDescent="0.35">
      <c r="A47" t="str">
        <f>Scenario_2!A117</f>
        <v>WV</v>
      </c>
      <c r="B47">
        <f>Scenario_2!$S117-Baseline!$S117</f>
        <v>0.51652587434990938</v>
      </c>
      <c r="C47">
        <f>Scenario_2!$T117-Baseline!$T117</f>
        <v>-0.19070890087584036</v>
      </c>
      <c r="D47">
        <f>Scenario_2!$R117-Baseline!$R117</f>
        <v>0.32581697347406902</v>
      </c>
      <c r="E47">
        <f>Scenario_3!$S117-Baseline!$S117</f>
        <v>6.9024809783169203E-2</v>
      </c>
      <c r="F47">
        <f>Scenario_3!$T117-Baseline!$T117</f>
        <v>1.6819473967455312E-2</v>
      </c>
      <c r="G47">
        <f>Scenario_3!$R117-Baseline!$R117</f>
        <v>8.5844283750624584E-2</v>
      </c>
    </row>
    <row r="48" spans="1:7" x14ac:dyDescent="0.35">
      <c r="A48" t="str">
        <f>Scenario_2!A95</f>
        <v>MT</v>
      </c>
      <c r="B48">
        <f>Scenario_2!$S95-Baseline!$S95</f>
        <v>0.7413675941421175</v>
      </c>
      <c r="C48">
        <f>Scenario_2!$T95-Baseline!$T95</f>
        <v>-0.23029322788619166</v>
      </c>
      <c r="D48">
        <f>Scenario_2!$R95-Baseline!$R95</f>
        <v>0.51107436625592584</v>
      </c>
      <c r="E48">
        <f>Scenario_3!$S95-Baseline!$S95</f>
        <v>5.7224269199335404E-2</v>
      </c>
      <c r="F48">
        <f>Scenario_3!$T95-Baseline!$T95</f>
        <v>2.8136384724791519E-2</v>
      </c>
      <c r="G48">
        <f>Scenario_3!$R95-Baseline!$R95</f>
        <v>8.536065392412695E-2</v>
      </c>
    </row>
    <row r="49" spans="1:7" x14ac:dyDescent="0.35">
      <c r="A49" t="str">
        <f>Scenario_2!A105</f>
        <v>OK</v>
      </c>
      <c r="B49">
        <f>Scenario_2!$S105-Baseline!$S105</f>
        <v>0.83940455627726518</v>
      </c>
      <c r="C49">
        <f>Scenario_2!$T105-Baseline!$T105</f>
        <v>-0.18807045149284729</v>
      </c>
      <c r="D49">
        <f>Scenario_2!$R105-Baseline!$R105</f>
        <v>0.65133410478441789</v>
      </c>
      <c r="E49">
        <f>Scenario_3!$S105-Baseline!$S105</f>
        <v>8.2878201018314251E-2</v>
      </c>
      <c r="F49">
        <f>Scenario_3!$T105-Baseline!$T105</f>
        <v>2.0246485856208585E-2</v>
      </c>
      <c r="G49">
        <f>Scenario_3!$R105-Baseline!$R105</f>
        <v>0.10312468687452281</v>
      </c>
    </row>
    <row r="50" spans="1:7" x14ac:dyDescent="0.35">
      <c r="A50" t="str">
        <f>Scenario_2!A71</f>
        <v>AK</v>
      </c>
      <c r="B50">
        <f>Scenario_2!$S71-Baseline!$S71</f>
        <v>1.0908115766405415</v>
      </c>
      <c r="C50">
        <f>Scenario_2!$T71-Baseline!$T71</f>
        <v>-9.7868532184045676E-2</v>
      </c>
      <c r="D50">
        <f>Scenario_2!$R71-Baseline!$R71</f>
        <v>0.99294304445649573</v>
      </c>
      <c r="E50">
        <f>Scenario_3!$S71-Baseline!$S71</f>
        <v>7.6938047126697079E-2</v>
      </c>
      <c r="F50">
        <f>Scenario_3!$T71-Baseline!$T71</f>
        <v>1.8966822600673061E-2</v>
      </c>
      <c r="G50">
        <f>Scenario_3!$R71-Baseline!$R71</f>
        <v>9.5904869727370112E-2</v>
      </c>
    </row>
    <row r="51" spans="1:7" x14ac:dyDescent="0.35">
      <c r="A51" t="str">
        <f>Scenario_2!A103</f>
        <v>ND</v>
      </c>
      <c r="B51">
        <f>Scenario_2!$S103-Baseline!$S103</f>
        <v>1.3425976519213736</v>
      </c>
      <c r="C51">
        <f>Scenario_2!$T103-Baseline!$T103</f>
        <v>-0.1232161354305818</v>
      </c>
      <c r="D51">
        <f>Scenario_2!$R103-Baseline!$R103</f>
        <v>1.2193815164907917</v>
      </c>
      <c r="E51">
        <f>Scenario_3!$S103-Baseline!$S103</f>
        <v>9.6500945854713971E-2</v>
      </c>
      <c r="F51">
        <f>Scenario_3!$T103-Baseline!$T103</f>
        <v>2.3705824239563744E-2</v>
      </c>
      <c r="G51">
        <f>Scenario_3!$R103-Baseline!$R103</f>
        <v>0.12020677009427772</v>
      </c>
    </row>
    <row r="52" spans="1:7" x14ac:dyDescent="0.35">
      <c r="A52" t="str">
        <f>Scenario_2!A119</f>
        <v>WY</v>
      </c>
      <c r="B52">
        <f>Scenario_2!$S119-Baseline!$S119</f>
        <v>1.8607658893174599</v>
      </c>
      <c r="C52">
        <f>Scenario_2!$T119-Baseline!$T119</f>
        <v>-0.15490378466639187</v>
      </c>
      <c r="D52">
        <f>Scenario_2!$R119-Baseline!$R119</f>
        <v>1.705862104651068</v>
      </c>
      <c r="E52">
        <f>Scenario_3!$S119-Baseline!$S119</f>
        <v>0.12110154166701731</v>
      </c>
      <c r="F52">
        <f>Scenario_3!$T119-Baseline!$T119</f>
        <v>-3.0590146138103458E-2</v>
      </c>
      <c r="G52">
        <f>Scenario_3!$R119-Baseline!$R119</f>
        <v>9.0511395528913852E-2</v>
      </c>
    </row>
  </sheetData>
  <sortState xmlns:xlrd2="http://schemas.microsoft.com/office/spreadsheetml/2017/richdata2" ref="A3:G52">
    <sortCondition ref="D3:D52"/>
  </sortState>
  <pageMargins left="0.7" right="0.7" top="0.75" bottom="0.75" header="0.3" footer="0.3"/>
  <pageSetup orientation="portrait" horizontalDpi="1200" verticalDpi="1200" r:id="rId1"/>
  <headerFooter>
    <oddHeader>&amp;L&amp;"Aptos"&amp;11&amp;K000000 NONCONFIDENTIAL // FRSONLY&amp;1#_x000D_</oddHead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B458066-9E81-4ED4-B7CF-5806101CB633}">
  <dimension ref="A1:BO168"/>
  <sheetViews>
    <sheetView topLeftCell="A124" zoomScaleNormal="100" workbookViewId="0">
      <selection activeCell="E133" sqref="E133"/>
    </sheetView>
  </sheetViews>
  <sheetFormatPr defaultRowHeight="14.5" x14ac:dyDescent="0.35"/>
  <cols>
    <col min="2" max="2" width="48.1796875" customWidth="1"/>
    <col min="3" max="8" width="12.1796875" customWidth="1"/>
    <col min="9" max="9" width="10.26953125" customWidth="1"/>
    <col min="19" max="19" width="30.1796875" customWidth="1"/>
    <col min="64" max="64" width="12.1796875" bestFit="1" customWidth="1"/>
    <col min="67" max="67" width="11.54296875" bestFit="1" customWidth="1"/>
  </cols>
  <sheetData>
    <row r="1" spans="1:12" x14ac:dyDescent="0.35">
      <c r="A1" s="1" t="s">
        <v>85</v>
      </c>
    </row>
    <row r="2" spans="1:12" x14ac:dyDescent="0.35">
      <c r="B2" s="1" t="s">
        <v>86</v>
      </c>
      <c r="C2" s="1"/>
      <c r="D2" s="1"/>
      <c r="E2" s="1"/>
      <c r="F2" s="1"/>
      <c r="G2" s="1"/>
      <c r="H2" s="1"/>
      <c r="I2" s="1"/>
    </row>
    <row r="3" spans="1:12" x14ac:dyDescent="0.35">
      <c r="B3" s="1" t="s">
        <v>87</v>
      </c>
      <c r="C3" t="str">
        <f>Scenarios!L3</f>
        <v>ROW</v>
      </c>
      <c r="D3" t="str">
        <f>Scenarios!I3</f>
        <v>IND</v>
      </c>
      <c r="E3" t="str">
        <f>Scenarios!F3</f>
        <v>EUR</v>
      </c>
      <c r="F3" t="str">
        <f>Scenarios!J3</f>
        <v>JPN</v>
      </c>
      <c r="G3" t="str">
        <f>Scenarios!G3</f>
        <v>BRA</v>
      </c>
      <c r="H3" t="str">
        <f>Scenarios!K3</f>
        <v>KOR</v>
      </c>
      <c r="I3" t="str">
        <f>Scenarios!H3</f>
        <v>CHN</v>
      </c>
      <c r="J3" t="s">
        <v>88</v>
      </c>
      <c r="K3" t="s">
        <v>89</v>
      </c>
      <c r="L3" t="s">
        <v>90</v>
      </c>
    </row>
    <row r="4" spans="1:12" x14ac:dyDescent="0.35">
      <c r="B4" t="s">
        <v>91</v>
      </c>
      <c r="C4">
        <f>'Data 2'!C4-'Data 2'!C$4</f>
        <v>0</v>
      </c>
      <c r="D4">
        <f>'Data 2'!D4-'Data 2'!D$4</f>
        <v>0</v>
      </c>
      <c r="E4">
        <f>'Data 2'!E4-'Data 2'!E$4</f>
        <v>0</v>
      </c>
      <c r="F4">
        <f>'Data 2'!F4-'Data 2'!F$4</f>
        <v>0</v>
      </c>
      <c r="G4">
        <f>'Data 2'!G4-'Data 2'!G$4</f>
        <v>0</v>
      </c>
      <c r="H4">
        <f>'Data 2'!H4-'Data 2'!H$4</f>
        <v>0</v>
      </c>
      <c r="I4">
        <f>'Data 2'!I4-'Data 2'!I$4</f>
        <v>0</v>
      </c>
      <c r="J4">
        <f>'Data 2'!J4-'Data 2'!J$4</f>
        <v>0</v>
      </c>
      <c r="K4">
        <f>'Data 2'!K4-'Data 2'!K$4</f>
        <v>0</v>
      </c>
      <c r="L4">
        <f>'Data 2'!L4-'Data 2'!L$4</f>
        <v>0</v>
      </c>
    </row>
    <row r="5" spans="1:12" x14ac:dyDescent="0.35">
      <c r="B5" t="s">
        <v>79</v>
      </c>
      <c r="C5">
        <f>'Data 2'!C5-'Data 2'!C$5</f>
        <v>0</v>
      </c>
      <c r="D5">
        <f>'Data 2'!D5-'Data 2'!D$5</f>
        <v>0</v>
      </c>
      <c r="E5">
        <f>'Data 2'!E5-'Data 2'!E$5</f>
        <v>0</v>
      </c>
      <c r="F5">
        <f>'Data 2'!F5-'Data 2'!F$5</f>
        <v>0</v>
      </c>
      <c r="G5">
        <f>'Data 2'!G5-'Data 2'!G$5</f>
        <v>0</v>
      </c>
      <c r="H5">
        <f>'Data 2'!H5-'Data 2'!H$5</f>
        <v>0</v>
      </c>
      <c r="I5">
        <f>'Data 2'!I5-'Data 2'!I$5</f>
        <v>0</v>
      </c>
      <c r="J5">
        <f>'Data 2'!J5-'Data 2'!J$5</f>
        <v>0</v>
      </c>
      <c r="K5">
        <f>'Data 2'!K5-'Data 2'!K$5</f>
        <v>0</v>
      </c>
      <c r="L5">
        <f>'Data 2'!L5-'Data 2'!L$5</f>
        <v>0</v>
      </c>
    </row>
    <row r="6" spans="1:12" x14ac:dyDescent="0.35">
      <c r="B6" t="s">
        <v>80</v>
      </c>
      <c r="C6">
        <f>'Data 2'!C6-'Data 2'!C$6</f>
        <v>0</v>
      </c>
      <c r="D6">
        <f>'Data 2'!D6-'Data 2'!D$6</f>
        <v>0</v>
      </c>
      <c r="E6">
        <f>'Data 2'!E6-'Data 2'!E$6</f>
        <v>0</v>
      </c>
      <c r="F6">
        <f>'Data 2'!F6-'Data 2'!F$6</f>
        <v>0</v>
      </c>
      <c r="G6">
        <f>'Data 2'!G6-'Data 2'!G$6</f>
        <v>0</v>
      </c>
      <c r="H6">
        <f>'Data 2'!H6-'Data 2'!H$6</f>
        <v>0</v>
      </c>
      <c r="I6">
        <f>'Data 2'!I6-'Data 2'!I$6</f>
        <v>0</v>
      </c>
      <c r="J6">
        <f>'Data 2'!J6-'Data 2'!J$6</f>
        <v>0</v>
      </c>
      <c r="K6">
        <f>'Data 2'!K6-'Data 2'!K$6</f>
        <v>0</v>
      </c>
      <c r="L6">
        <f>'Data 2'!L6-'Data 2'!L$6</f>
        <v>0</v>
      </c>
    </row>
    <row r="8" spans="1:12" x14ac:dyDescent="0.35">
      <c r="B8" s="1" t="s">
        <v>92</v>
      </c>
      <c r="C8" t="str">
        <f t="shared" ref="C8:I8" si="0">C3</f>
        <v>ROW</v>
      </c>
      <c r="D8" t="str">
        <f t="shared" si="0"/>
        <v>IND</v>
      </c>
      <c r="E8" t="str">
        <f t="shared" si="0"/>
        <v>EUR</v>
      </c>
      <c r="F8" t="str">
        <f t="shared" si="0"/>
        <v>JPN</v>
      </c>
      <c r="G8" t="str">
        <f t="shared" si="0"/>
        <v>BRA</v>
      </c>
      <c r="H8" t="str">
        <f t="shared" si="0"/>
        <v>KOR</v>
      </c>
      <c r="I8" t="str">
        <f t="shared" si="0"/>
        <v>CHN</v>
      </c>
      <c r="J8" t="str">
        <f>J3</f>
        <v>CAN</v>
      </c>
      <c r="K8" t="str">
        <f>K3</f>
        <v>MEX</v>
      </c>
      <c r="L8" t="str">
        <f>L3</f>
        <v>USA</v>
      </c>
    </row>
    <row r="9" spans="1:12" x14ac:dyDescent="0.35">
      <c r="B9" t="s">
        <v>93</v>
      </c>
      <c r="C9">
        <f>'Data 2'!C9-'Data 2'!C$4</f>
        <v>-4.7212934635609827E-3</v>
      </c>
      <c r="D9">
        <f>'Data 2'!D9-'Data 2'!D$4</f>
        <v>3.8066235253708669E-3</v>
      </c>
      <c r="E9">
        <f>'Data 2'!E9-'Data 2'!E$4</f>
        <v>3.6139763096798561E-3</v>
      </c>
      <c r="F9">
        <f>'Data 2'!F9-'Data 2'!F$4</f>
        <v>4.535522782145307E-3</v>
      </c>
      <c r="G9">
        <f>'Data 2'!G9-'Data 2'!G$4</f>
        <v>1.794864891646597E-3</v>
      </c>
      <c r="H9">
        <f>'Data 2'!H9-'Data 2'!H$4</f>
        <v>4.9215424123616458E-3</v>
      </c>
      <c r="I9">
        <f>'Data 2'!I9-'Data 2'!I$4</f>
        <v>-1.4742108917609187E-3</v>
      </c>
      <c r="J9">
        <f>'Data 2'!J9-'Data 2'!J$4</f>
        <v>-0.38945939197860824</v>
      </c>
      <c r="K9">
        <f>'Data 2'!K9-'Data 2'!K$4</f>
        <v>-0.37163251195639901</v>
      </c>
      <c r="L9">
        <f>'Data 2'!L9-'Data 2'!L$4</f>
        <v>3.4995261582349002E-2</v>
      </c>
    </row>
    <row r="10" spans="1:12" x14ac:dyDescent="0.35">
      <c r="B10" t="s">
        <v>94</v>
      </c>
      <c r="C10">
        <f>'Data 2'!C10-'Data 2'!C$5</f>
        <v>-4.721181903128549E-3</v>
      </c>
      <c r="D10">
        <f>'Data 2'!D10-'Data 2'!D$5</f>
        <v>3.8072514345496578E-3</v>
      </c>
      <c r="E10">
        <f>'Data 2'!E10-'Data 2'!E$5</f>
        <v>3.8264431133199842E-3</v>
      </c>
      <c r="F10">
        <f>'Data 2'!F10-'Data 2'!F$5</f>
        <v>4.5354474494777308E-3</v>
      </c>
      <c r="G10">
        <f>'Data 2'!G10-'Data 2'!G$5</f>
        <v>1.7945104481851132E-3</v>
      </c>
      <c r="H10">
        <f>'Data 2'!H10-'Data 2'!H$5</f>
        <v>3.2805840423556776E-3</v>
      </c>
      <c r="I10">
        <f>'Data 2'!I10-'Data 2'!I$5</f>
        <v>-1.1792283838032991E-3</v>
      </c>
      <c r="J10">
        <f>'Data 2'!J10-'Data 2'!J$5</f>
        <v>-0.38571024141663757</v>
      </c>
      <c r="K10">
        <f>'Data 2'!K10-'Data 2'!K$5</f>
        <v>-0.35207236262901981</v>
      </c>
      <c r="L10">
        <f>'Data 2'!L10-'Data 2'!L$5</f>
        <v>-3.1218450679519893E-2</v>
      </c>
    </row>
    <row r="11" spans="1:12" x14ac:dyDescent="0.35">
      <c r="B11" t="s">
        <v>95</v>
      </c>
      <c r="C11">
        <f>'Data 2'!C11-'Data 2'!C$6</f>
        <v>-1.1156043243365499E-7</v>
      </c>
      <c r="D11">
        <f>'Data 2'!D11-'Data 2'!D$6</f>
        <v>-6.2790917879085306E-7</v>
      </c>
      <c r="E11">
        <f>'Data 2'!E11-'Data 2'!E$6</f>
        <v>-2.124668036401281E-4</v>
      </c>
      <c r="F11">
        <f>'Data 2'!F11-'Data 2'!F$6</f>
        <v>7.5332667576200052E-8</v>
      </c>
      <c r="G11">
        <f>'Data 2'!G11-'Data 2'!G$6</f>
        <v>3.5444346148383321E-7</v>
      </c>
      <c r="H11">
        <f>'Data 2'!H11-'Data 2'!H$6</f>
        <v>1.6409583700059682E-3</v>
      </c>
      <c r="I11">
        <f>'Data 2'!I11-'Data 2'!I$6</f>
        <v>-2.949825079576196E-4</v>
      </c>
      <c r="J11">
        <f>'Data 2'!J11-'Data 2'!J$6</f>
        <v>-3.7491505619706711E-3</v>
      </c>
      <c r="K11">
        <f>'Data 2'!K11-'Data 2'!K$6</f>
        <v>-1.9560149327379206E-2</v>
      </c>
      <c r="L11">
        <f>'Data 2'!L11-'Data 2'!L$6</f>
        <v>6.6213712261868951E-2</v>
      </c>
    </row>
    <row r="12" spans="1:12" x14ac:dyDescent="0.35">
      <c r="B12" t="s">
        <v>96</v>
      </c>
      <c r="C12">
        <f>'Data 2'!C12-'Data 2'!C$4</f>
        <v>-0.3566553031364883</v>
      </c>
      <c r="D12">
        <f>'Data 2'!D12-'Data 2'!D$4</f>
        <v>-3.6170152404135791E-2</v>
      </c>
      <c r="E12">
        <f>'Data 2'!E12-'Data 2'!E$4</f>
        <v>-5.592698590879408E-2</v>
      </c>
      <c r="F12">
        <f>'Data 2'!F12-'Data 2'!F$4</f>
        <v>-2.7897988803982088E-2</v>
      </c>
      <c r="G12">
        <f>'Data 2'!G12-'Data 2'!G$4</f>
        <v>-8.7089640491200271E-2</v>
      </c>
      <c r="H12">
        <f>'Data 2'!H12-'Data 2'!H$4</f>
        <v>-8.6987211800693132E-2</v>
      </c>
      <c r="I12">
        <f>'Data 2'!I12-'Data 2'!I$4</f>
        <v>-7.2556957442770909E-2</v>
      </c>
      <c r="J12">
        <f>'Data 2'!J12-'Data 2'!J$4</f>
        <v>-1.0297847085178446</v>
      </c>
      <c r="K12">
        <f>'Data 2'!K12-'Data 2'!K$4</f>
        <v>-0.61238127888056937</v>
      </c>
      <c r="L12">
        <f>'Data 2'!L12-'Data 2'!L$4</f>
        <v>-0.80643263623167982</v>
      </c>
    </row>
    <row r="13" spans="1:12" x14ac:dyDescent="0.35">
      <c r="B13" t="s">
        <v>97</v>
      </c>
      <c r="C13">
        <f>'Data 2'!C13-'Data 2'!C$5</f>
        <v>-0.34006839404468958</v>
      </c>
      <c r="D13">
        <f>'Data 2'!D13-'Data 2'!D$5</f>
        <v>-2.665485944901317E-2</v>
      </c>
      <c r="E13">
        <f>'Data 2'!E13-'Data 2'!E$5</f>
        <v>-4.6141440842830249E-2</v>
      </c>
      <c r="F13">
        <f>'Data 2'!F13-'Data 2'!F$5</f>
        <v>-2.6536496892923062E-2</v>
      </c>
      <c r="G13">
        <f>'Data 2'!G13-'Data 2'!G$5</f>
        <v>-6.8215440502031488E-2</v>
      </c>
      <c r="H13">
        <f>'Data 2'!H13-'Data 2'!H$5</f>
        <v>-7.0558887837990802E-2</v>
      </c>
      <c r="I13">
        <f>'Data 2'!I13-'Data 2'!I$5</f>
        <v>-6.3698315957996521E-2</v>
      </c>
      <c r="J13">
        <f>'Data 2'!J13-'Data 2'!J$5</f>
        <v>-0.98676404023137432</v>
      </c>
      <c r="K13">
        <f>'Data 2'!K13-'Data 2'!K$5</f>
        <v>-0.56158757760886324</v>
      </c>
      <c r="L13">
        <f>'Data 2'!L13-'Data 2'!L$5</f>
        <v>-0.63011794412867128</v>
      </c>
    </row>
    <row r="14" spans="1:12" x14ac:dyDescent="0.35">
      <c r="B14" t="s">
        <v>98</v>
      </c>
      <c r="C14">
        <f>'Data 2'!C14-'Data 2'!C$6</f>
        <v>-1.6586909091798691E-2</v>
      </c>
      <c r="D14">
        <f>'Data 2'!D14-'Data 2'!D$6</f>
        <v>-9.5152929551226215E-3</v>
      </c>
      <c r="E14">
        <f>'Data 2'!E14-'Data 2'!E$6</f>
        <v>-9.7855450659638313E-3</v>
      </c>
      <c r="F14">
        <f>'Data 2'!F14-'Data 2'!F$6</f>
        <v>-1.3614919110590262E-3</v>
      </c>
      <c r="G14">
        <f>'Data 2'!G14-'Data 2'!G$6</f>
        <v>-1.8874199989168783E-2</v>
      </c>
      <c r="H14">
        <f>'Data 2'!H14-'Data 2'!H$6</f>
        <v>-1.6428323962702329E-2</v>
      </c>
      <c r="I14">
        <f>'Data 2'!I14-'Data 2'!I$6</f>
        <v>-8.8586414847743877E-3</v>
      </c>
      <c r="J14">
        <f>'Data 2'!J14-'Data 2'!J$6</f>
        <v>-4.3020668286470332E-2</v>
      </c>
      <c r="K14">
        <f>'Data 2'!K14-'Data 2'!K$6</f>
        <v>-5.0793701271706071E-2</v>
      </c>
      <c r="L14">
        <f>'Data 2'!L14-'Data 2'!L$6</f>
        <v>-0.17631469210300849</v>
      </c>
    </row>
    <row r="16" spans="1:12" x14ac:dyDescent="0.35">
      <c r="B16" s="1" t="s">
        <v>99</v>
      </c>
      <c r="C16" t="str">
        <f t="shared" ref="C16:I16" si="1">C3</f>
        <v>ROW</v>
      </c>
      <c r="D16" t="str">
        <f t="shared" si="1"/>
        <v>IND</v>
      </c>
      <c r="E16" t="str">
        <f t="shared" si="1"/>
        <v>EUR</v>
      </c>
      <c r="F16" t="str">
        <f t="shared" si="1"/>
        <v>JPN</v>
      </c>
      <c r="G16" t="str">
        <f t="shared" si="1"/>
        <v>BRA</v>
      </c>
      <c r="H16" t="str">
        <f t="shared" si="1"/>
        <v>KOR</v>
      </c>
      <c r="I16" t="str">
        <f t="shared" si="1"/>
        <v>CHN</v>
      </c>
      <c r="J16" t="str">
        <f>J3</f>
        <v>CAN</v>
      </c>
      <c r="K16" t="str">
        <f>K3</f>
        <v>MEX</v>
      </c>
      <c r="L16" t="str">
        <f>L3</f>
        <v>USA</v>
      </c>
    </row>
    <row r="17" spans="1:12" x14ac:dyDescent="0.35">
      <c r="B17" t="s">
        <v>100</v>
      </c>
      <c r="C17">
        <f>'Data 2'!C17-'Data 2'!C$4</f>
        <v>-5.7943457931308728E-3</v>
      </c>
      <c r="D17">
        <f>'Data 2'!D17-'Data 2'!D$4</f>
        <v>2.4740463153527514E-2</v>
      </c>
      <c r="E17">
        <f>'Data 2'!E17-'Data 2'!E$4</f>
        <v>-7.7598610067397544E-3</v>
      </c>
      <c r="F17">
        <f>'Data 2'!F17-'Data 2'!F$4</f>
        <v>-1.8370971195658115E-2</v>
      </c>
      <c r="G17">
        <f>'Data 2'!G17-'Data 2'!G$4</f>
        <v>-2.6926839939012126E-2</v>
      </c>
      <c r="H17">
        <f>'Data 2'!H17-'Data 2'!H$4</f>
        <v>-3.1175394662330547E-2</v>
      </c>
      <c r="I17">
        <f>'Data 2'!I17-'Data 2'!I$4</f>
        <v>-8.6425457527639082E-2</v>
      </c>
      <c r="J17">
        <f>'Data 2'!J17-'Data 2'!J$4</f>
        <v>-0.21501497214240217</v>
      </c>
      <c r="K17">
        <f>'Data 2'!K17-'Data 2'!K$4</f>
        <v>-0.10051417709444621</v>
      </c>
      <c r="L17">
        <f>'Data 2'!L17-'Data 2'!L$4</f>
        <v>3.9558958177376979E-2</v>
      </c>
    </row>
    <row r="18" spans="1:12" x14ac:dyDescent="0.35">
      <c r="A18" s="1"/>
      <c r="B18" t="s">
        <v>101</v>
      </c>
      <c r="C18">
        <f>'Data 2'!C18-'Data 2'!C$5</f>
        <v>-6.4380308721303653E-3</v>
      </c>
      <c r="D18">
        <f>'Data 2'!D18-'Data 2'!D$5</f>
        <v>1.9034793548771189E-2</v>
      </c>
      <c r="E18">
        <f>'Data 2'!E18-'Data 2'!E$5</f>
        <v>-7.5470259467378259E-3</v>
      </c>
      <c r="F18">
        <f>'Data 2'!F18-'Data 2'!F$5</f>
        <v>-1.8143850603695263E-2</v>
      </c>
      <c r="G18">
        <f>'Data 2'!G18-'Data 2'!G$5</f>
        <v>-2.2434117503931567E-2</v>
      </c>
      <c r="H18">
        <f>'Data 2'!H18-'Data 2'!H$5</f>
        <v>-3.1170976439173742E-2</v>
      </c>
      <c r="I18">
        <f>'Data 2'!I18-'Data 2'!I$5</f>
        <v>-8.0219344799516368E-2</v>
      </c>
      <c r="J18">
        <f>'Data 2'!J18-'Data 2'!J$5</f>
        <v>-0.77866533365986468</v>
      </c>
      <c r="K18">
        <f>'Data 2'!K18-'Data 2'!K$5</f>
        <v>-0.55381984698860975</v>
      </c>
      <c r="L18">
        <f>'Data 2'!L18-'Data 2'!L$5</f>
        <v>2.2764001030036118E-2</v>
      </c>
    </row>
    <row r="19" spans="1:12" x14ac:dyDescent="0.35">
      <c r="A19" s="1"/>
      <c r="B19" t="s">
        <v>102</v>
      </c>
      <c r="C19">
        <f>'Data 2'!C19-'Data 2'!C$6</f>
        <v>6.4368507899949245E-4</v>
      </c>
      <c r="D19">
        <f>'Data 2'!D19-'Data 2'!D$6</f>
        <v>5.7056696047563249E-3</v>
      </c>
      <c r="E19">
        <f>'Data 2'!E19-'Data 2'!E$6</f>
        <v>-2.1283506000192853E-4</v>
      </c>
      <c r="F19">
        <f>'Data 2'!F19-'Data 2'!F$6</f>
        <v>-2.2712059196285106E-4</v>
      </c>
      <c r="G19">
        <f>'Data 2'!G19-'Data 2'!G$6</f>
        <v>-4.4927224350805595E-3</v>
      </c>
      <c r="H19">
        <f>'Data 2'!H19-'Data 2'!H$6</f>
        <v>-4.4182231568046237E-6</v>
      </c>
      <c r="I19">
        <f>'Data 2'!I19-'Data 2'!I$6</f>
        <v>-6.2061127281227146E-3</v>
      </c>
      <c r="J19">
        <f>'Data 2'!J19-'Data 2'!J$6</f>
        <v>0.56365036151746251</v>
      </c>
      <c r="K19">
        <f>'Data 2'!K19-'Data 2'!K$6</f>
        <v>0.45330566989416349</v>
      </c>
      <c r="L19">
        <f>'Data 2'!L19-'Data 2'!L$6</f>
        <v>1.6794957147340861E-2</v>
      </c>
    </row>
    <row r="20" spans="1:12" x14ac:dyDescent="0.35">
      <c r="B20" t="s">
        <v>103</v>
      </c>
      <c r="C20">
        <f>'Data 2'!C20-'Data 2'!C$4</f>
        <v>1.2231405328666511E-2</v>
      </c>
      <c r="D20">
        <f>'Data 2'!D20-'Data 2'!D$4</f>
        <v>3.8066235253708669E-3</v>
      </c>
      <c r="E20">
        <f>'Data 2'!E20-'Data 2'!E$4</f>
        <v>3.6139763096798561E-3</v>
      </c>
      <c r="F20">
        <f>'Data 2'!F20-'Data 2'!F$4</f>
        <v>5.1024486662498703E-3</v>
      </c>
      <c r="G20">
        <f>'Data 2'!G20-'Data 2'!G$4</f>
        <v>2.6922852567778932E-3</v>
      </c>
      <c r="H20">
        <f>'Data 2'!H20-'Data 2'!H$4</f>
        <v>4.9215424123616458E-3</v>
      </c>
      <c r="I20">
        <f>'Data 2'!I20-'Data 2'!I$4</f>
        <v>-8.4654903609848731E-2</v>
      </c>
      <c r="J20">
        <f>'Data 2'!J20-'Data 2'!J$4</f>
        <v>-0.20168201973085331</v>
      </c>
      <c r="K20">
        <f>'Data 2'!K20-'Data 2'!K$4</f>
        <v>-0.11211847069603209</v>
      </c>
      <c r="L20">
        <f>'Data 2'!L20-'Data 2'!L$4</f>
        <v>1.3535088937821627E-2</v>
      </c>
    </row>
    <row r="21" spans="1:12" x14ac:dyDescent="0.35">
      <c r="B21" t="s">
        <v>104</v>
      </c>
      <c r="C21">
        <f>'Data 2'!C21-'Data 2'!C$5</f>
        <v>1.0514554546123434E-2</v>
      </c>
      <c r="D21">
        <f>'Data 2'!D21-'Data 2'!D$5</f>
        <v>1.9036440146392025E-3</v>
      </c>
      <c r="E21">
        <f>'Data 2'!E21-'Data 2'!E$5</f>
        <v>2.9761350936151343E-3</v>
      </c>
      <c r="F21">
        <f>'Data 2'!F21-'Data 2'!F$5</f>
        <v>4.7622144131332367E-3</v>
      </c>
      <c r="G21">
        <f>'Data 2'!G21-'Data 2'!G$5</f>
        <v>1.7945104481851132E-3</v>
      </c>
      <c r="H21">
        <f>'Data 2'!H21-'Data 2'!H$5</f>
        <v>3.2805840423556776E-3</v>
      </c>
      <c r="I21">
        <f>'Data 2'!I21-'Data 2'!I$5</f>
        <v>-7.8154066354482299E-2</v>
      </c>
      <c r="J21">
        <f>'Data 2'!J21-'Data 2'!J$5</f>
        <v>-0.34945667862866148</v>
      </c>
      <c r="K21">
        <f>'Data 2'!K21-'Data 2'!K$5</f>
        <v>-0.20490093146092941</v>
      </c>
      <c r="L21">
        <f>'Data 2'!L21-'Data 2'!L$5</f>
        <v>5.228940174989205E-3</v>
      </c>
    </row>
    <row r="22" spans="1:12" x14ac:dyDescent="0.35">
      <c r="B22" t="s">
        <v>105</v>
      </c>
      <c r="C22">
        <f>'Data 2'!C22-'Data 2'!C$6</f>
        <v>1.7168507825430779E-3</v>
      </c>
      <c r="D22">
        <f>'Data 2'!D22-'Data 2'!D$6</f>
        <v>1.9029795107316644E-3</v>
      </c>
      <c r="E22">
        <f>'Data 2'!E22-'Data 2'!E$6</f>
        <v>6.3784121606472177E-4</v>
      </c>
      <c r="F22">
        <f>'Data 2'!F22-'Data 2'!F$6</f>
        <v>3.4023425311663358E-4</v>
      </c>
      <c r="G22">
        <f>'Data 2'!G22-'Data 2'!G$6</f>
        <v>8.9777480859278003E-4</v>
      </c>
      <c r="H22">
        <f>'Data 2'!H22-'Data 2'!H$6</f>
        <v>1.6409583700059682E-3</v>
      </c>
      <c r="I22">
        <f>'Data 2'!I22-'Data 2'!I$6</f>
        <v>-6.5008372553664318E-3</v>
      </c>
      <c r="J22">
        <f>'Data 2'!J22-'Data 2'!J$6</f>
        <v>0.14777465889780816</v>
      </c>
      <c r="K22">
        <f>'Data 2'!K22-'Data 2'!K$6</f>
        <v>9.2782460764897323E-2</v>
      </c>
      <c r="L22">
        <f>'Data 2'!L22-'Data 2'!L$6</f>
        <v>8.3061487628324215E-3</v>
      </c>
    </row>
    <row r="24" spans="1:12" x14ac:dyDescent="0.35">
      <c r="B24" s="1" t="s">
        <v>106</v>
      </c>
      <c r="C24" t="str">
        <f t="shared" ref="C24:I24" si="2">C3</f>
        <v>ROW</v>
      </c>
      <c r="D24" t="str">
        <f t="shared" si="2"/>
        <v>IND</v>
      </c>
      <c r="E24" t="str">
        <f t="shared" si="2"/>
        <v>EUR</v>
      </c>
      <c r="F24" t="str">
        <f t="shared" si="2"/>
        <v>JPN</v>
      </c>
      <c r="G24" t="str">
        <f t="shared" si="2"/>
        <v>BRA</v>
      </c>
      <c r="H24" t="str">
        <f t="shared" si="2"/>
        <v>KOR</v>
      </c>
      <c r="I24" t="str">
        <f t="shared" si="2"/>
        <v>CHN</v>
      </c>
      <c r="J24" t="str">
        <f>J3</f>
        <v>CAN</v>
      </c>
      <c r="K24" t="str">
        <f>K3</f>
        <v>MEX</v>
      </c>
      <c r="L24" t="str">
        <f>L3</f>
        <v>USA</v>
      </c>
    </row>
    <row r="25" spans="1:12" x14ac:dyDescent="0.35">
      <c r="B25" t="s">
        <v>107</v>
      </c>
      <c r="C25">
        <f>'Data 2'!C25-'Data 2'!C$4</f>
        <v>1.5449947565304711E-2</v>
      </c>
      <c r="D25">
        <f>'Data 2'!D25-'Data 2'!D$4</f>
        <v>3.8066235253708669E-3</v>
      </c>
      <c r="E25">
        <f>'Data 2'!E25-'Data 2'!E$4</f>
        <v>3.6139763096798561E-3</v>
      </c>
      <c r="F25">
        <f>'Data 2'!F25-'Data 2'!F$4</f>
        <v>6.0095233955337335E-3</v>
      </c>
      <c r="G25">
        <f>'Data 2'!G25-'Data 2'!G$4</f>
        <v>2.6922852567778932E-3</v>
      </c>
      <c r="H25">
        <f>'Data 2'!H25-'Data 2'!H$4</f>
        <v>4.9215424123616458E-3</v>
      </c>
      <c r="I25">
        <f>'Data 2'!I25-'Data 2'!I$4</f>
        <v>-0.11151167307899001</v>
      </c>
      <c r="J25">
        <f>'Data 2'!J25-'Data 2'!J$4</f>
        <v>-0.22168211503608148</v>
      </c>
      <c r="K25">
        <f>'Data 2'!K25-'Data 2'!K$4</f>
        <v>-0.12372411105037173</v>
      </c>
      <c r="L25">
        <f>'Data 2'!L25-'Data 2'!L$4</f>
        <v>-1.6018953630236865E-4</v>
      </c>
    </row>
    <row r="26" spans="1:12" x14ac:dyDescent="0.35">
      <c r="B26" t="s">
        <v>108</v>
      </c>
      <c r="C26">
        <f>'Data 2'!C26-'Data 2'!C$5</f>
        <v>1.3303943731470577E-2</v>
      </c>
      <c r="D26">
        <f>'Data 2'!D26-'Data 2'!D$5</f>
        <v>1.9036440146392025E-3</v>
      </c>
      <c r="E26">
        <f>'Data 2'!E26-'Data 2'!E$5</f>
        <v>2.8698460819645832E-3</v>
      </c>
      <c r="F26">
        <f>'Data 2'!F26-'Data 2'!F$5</f>
        <v>5.5558947295398509E-3</v>
      </c>
      <c r="G26">
        <f>'Data 2'!G26-'Data 2'!G$5</f>
        <v>8.9725927814376938E-4</v>
      </c>
      <c r="H26">
        <f>'Data 2'!H26-'Data 2'!H$5</f>
        <v>1.6403056222824286E-3</v>
      </c>
      <c r="I26">
        <f>'Data 2'!I26-'Data 2'!I$5</f>
        <v>-0.10323534455853625</v>
      </c>
      <c r="J26">
        <f>'Data 2'!J26-'Data 2'!J$5</f>
        <v>-0.36758181312630167</v>
      </c>
      <c r="K26">
        <f>'Data 2'!K26-'Data 2'!K$5</f>
        <v>-0.21264134725122935</v>
      </c>
      <c r="L26">
        <f>'Data 2'!L26-'Data 2'!L$5</f>
        <v>-8.3668741896844034E-3</v>
      </c>
    </row>
    <row r="27" spans="1:12" x14ac:dyDescent="0.35">
      <c r="B27" t="s">
        <v>109</v>
      </c>
      <c r="C27">
        <f>'Data 2'!C27-'Data 2'!C$6</f>
        <v>2.1460038338341342E-3</v>
      </c>
      <c r="D27">
        <f>'Data 2'!D27-'Data 2'!D$6</f>
        <v>1.9029795107316644E-3</v>
      </c>
      <c r="E27">
        <f>'Data 2'!E27-'Data 2'!E$6</f>
        <v>7.4413022771527282E-4</v>
      </c>
      <c r="F27">
        <f>'Data 2'!F27-'Data 2'!F$6</f>
        <v>4.5362866599388263E-4</v>
      </c>
      <c r="G27">
        <f>'Data 2'!G27-'Data 2'!G$6</f>
        <v>1.7950259786341238E-3</v>
      </c>
      <c r="H27">
        <f>'Data 2'!H27-'Data 2'!H$6</f>
        <v>3.2812367900792172E-3</v>
      </c>
      <c r="I27">
        <f>'Data 2'!I27-'Data 2'!I$6</f>
        <v>-8.2763285204537629E-3</v>
      </c>
      <c r="J27">
        <f>'Data 2'!J27-'Data 2'!J$6</f>
        <v>0.14589969809022019</v>
      </c>
      <c r="K27">
        <f>'Data 2'!K27-'Data 2'!K$6</f>
        <v>8.8917236200857619E-2</v>
      </c>
      <c r="L27">
        <f>'Data 2'!L27-'Data 2'!L$6</f>
        <v>8.2066846533820348E-3</v>
      </c>
    </row>
    <row r="28" spans="1:12" x14ac:dyDescent="0.35">
      <c r="B28" t="s">
        <v>110</v>
      </c>
      <c r="C28">
        <f>'Data 2'!C28-'Data 2'!C$4</f>
        <v>3.5402597633016342E-2</v>
      </c>
      <c r="D28">
        <f>'Data 2'!D28-'Data 2'!D$4</f>
        <v>1.7128664862475773E-2</v>
      </c>
      <c r="E28">
        <f>'Data 2'!E28-'Data 2'!E$4</f>
        <v>6.696382308479798E-3</v>
      </c>
      <c r="F28">
        <f>'Data 2'!F28-'Data 2'!F$4</f>
        <v>1.0998287339614166E-2</v>
      </c>
      <c r="G28">
        <f>'Data 2'!G28-'Data 2'!G$4</f>
        <v>5.3844980314465829E-3</v>
      </c>
      <c r="H28">
        <f>'Data 2'!H28-'Data 2'!H$4</f>
        <v>1.4763900649317208E-2</v>
      </c>
      <c r="I28">
        <f>'Data 2'!I28-'Data 2'!I$4</f>
        <v>-0.19301151075170608</v>
      </c>
      <c r="J28">
        <f>'Data 2'!J28-'Data 2'!J$4</f>
        <v>-0.40472583921973282</v>
      </c>
      <c r="K28">
        <f>'Data 2'!K28-'Data 2'!K$4</f>
        <v>-0.21274546269989258</v>
      </c>
      <c r="L28">
        <f>'Data 2'!L28-'Data 2'!L$4</f>
        <v>-0.11604443687946997</v>
      </c>
    </row>
    <row r="29" spans="1:12" x14ac:dyDescent="0.35">
      <c r="B29" t="s">
        <v>111</v>
      </c>
      <c r="C29">
        <f>'Data 2'!C29-'Data 2'!C$5</f>
        <v>3.1111277405352494E-2</v>
      </c>
      <c r="D29">
        <f>'Data 2'!D29-'Data 2'!D$5</f>
        <v>1.1421315193905032E-2</v>
      </c>
      <c r="E29">
        <f>'Data 2'!E29-'Data 2'!E$5</f>
        <v>5.2081782018798539E-3</v>
      </c>
      <c r="F29">
        <f>'Data 2'!F29-'Data 2'!F$5</f>
        <v>1.0091089778754059E-2</v>
      </c>
      <c r="G29">
        <f>'Data 2'!G29-'Data 2'!G$5</f>
        <v>2.6917535103003765E-3</v>
      </c>
      <c r="H29">
        <f>'Data 2'!H29-'Data 2'!H$5</f>
        <v>8.2012560984569549E-3</v>
      </c>
      <c r="I29">
        <f>'Data 2'!I29-'Data 2'!I$5</f>
        <v>-0.17910775903007084</v>
      </c>
      <c r="J29">
        <f>'Data 2'!J29-'Data 2'!J$5</f>
        <v>-0.46398653314822214</v>
      </c>
      <c r="K29">
        <f>'Data 2'!K29-'Data 2'!K$5</f>
        <v>-0.24360906044860703</v>
      </c>
      <c r="L29">
        <f>'Data 2'!L29-'Data 2'!L$5</f>
        <v>-6.7276648801186223E-2</v>
      </c>
    </row>
    <row r="30" spans="1:12" x14ac:dyDescent="0.35">
      <c r="B30" t="s">
        <v>112</v>
      </c>
      <c r="C30">
        <f>'Data 2'!C30-'Data 2'!C$6</f>
        <v>4.2913202276638474E-3</v>
      </c>
      <c r="D30">
        <f>'Data 2'!D30-'Data 2'!D$6</f>
        <v>5.7073496685707409E-3</v>
      </c>
      <c r="E30">
        <f>'Data 2'!E30-'Data 2'!E$6</f>
        <v>1.4882041065999441E-3</v>
      </c>
      <c r="F30">
        <f>'Data 2'!F30-'Data 2'!F$6</f>
        <v>9.0719756086010683E-4</v>
      </c>
      <c r="G30">
        <f>'Data 2'!G30-'Data 2'!G$6</f>
        <v>2.6927445211462064E-3</v>
      </c>
      <c r="H30">
        <f>'Data 2'!H30-'Data 2'!H$6</f>
        <v>6.5626445508602527E-3</v>
      </c>
      <c r="I30">
        <f>'Data 2'!I30-'Data 2'!I$6</f>
        <v>-1.3903751721635244E-2</v>
      </c>
      <c r="J30">
        <f>'Data 2'!J30-'Data 2'!J$6</f>
        <v>5.9260693928489316E-2</v>
      </c>
      <c r="K30">
        <f>'Data 2'!K30-'Data 2'!K$6</f>
        <v>3.0863597748714444E-2</v>
      </c>
      <c r="L30">
        <f>'Data 2'!L30-'Data 2'!L$6</f>
        <v>-4.8767788078283747E-2</v>
      </c>
    </row>
    <row r="32" spans="1:12" x14ac:dyDescent="0.35">
      <c r="B32" s="1" t="s">
        <v>113</v>
      </c>
      <c r="C32" t="str">
        <f>C3</f>
        <v>ROW</v>
      </c>
      <c r="D32" t="str">
        <f t="shared" ref="D32:L32" si="3">D3</f>
        <v>IND</v>
      </c>
      <c r="E32" t="str">
        <f t="shared" si="3"/>
        <v>EUR</v>
      </c>
      <c r="F32" t="str">
        <f t="shared" si="3"/>
        <v>JPN</v>
      </c>
      <c r="G32" t="str">
        <f t="shared" si="3"/>
        <v>BRA</v>
      </c>
      <c r="H32" t="str">
        <f t="shared" si="3"/>
        <v>KOR</v>
      </c>
      <c r="I32" t="str">
        <f t="shared" si="3"/>
        <v>CHN</v>
      </c>
      <c r="J32" t="str">
        <f t="shared" si="3"/>
        <v>CAN</v>
      </c>
      <c r="K32" t="str">
        <f t="shared" si="3"/>
        <v>MEX</v>
      </c>
      <c r="L32" t="str">
        <f t="shared" si="3"/>
        <v>USA</v>
      </c>
    </row>
    <row r="33" spans="2:12" x14ac:dyDescent="0.35">
      <c r="B33" t="s">
        <v>114</v>
      </c>
      <c r="C33">
        <f>'Data 2'!C33-'Data 2'!C$4</f>
        <v>-5.1505130136852983E-3</v>
      </c>
      <c r="D33">
        <f>'Data 2'!D33-'Data 2'!D$4</f>
        <v>1.1419435892268126E-2</v>
      </c>
      <c r="E33">
        <f>'Data 2'!E33-'Data 2'!E$4</f>
        <v>5.9523619733603539E-3</v>
      </c>
      <c r="F33">
        <f>'Data 2'!F33-'Data 2'!F$4</f>
        <v>9.6377400367941846E-3</v>
      </c>
      <c r="G33">
        <f>'Data 2'!G33-'Data 2'!G$4</f>
        <v>2.6922852567778932E-3</v>
      </c>
      <c r="H33">
        <f>'Data 2'!H33-'Data 2'!H$4</f>
        <v>6.5620027255519631E-3</v>
      </c>
      <c r="I33">
        <f>'Data 2'!I33-'Data 2'!I$4</f>
        <v>-6.4866904927463054E-3</v>
      </c>
      <c r="J33">
        <f>'Data 2'!J33-'Data 2'!J$4</f>
        <v>-0.67609383337456919</v>
      </c>
      <c r="K33">
        <f>'Data 2'!K33-'Data 2'!K$4</f>
        <v>-0.85760823659466467</v>
      </c>
      <c r="L33">
        <f>'Data 2'!L33-'Data 2'!L$4</f>
        <v>4.9406225468562326E-2</v>
      </c>
    </row>
    <row r="34" spans="2:12" x14ac:dyDescent="0.35">
      <c r="B34" t="s">
        <v>115</v>
      </c>
      <c r="C34">
        <f>'Data 2'!C34-'Data 2'!C$5</f>
        <v>-5.3649967945541971E-3</v>
      </c>
      <c r="D34">
        <f>'Data 2'!D34-'Data 2'!D$5</f>
        <v>9.5178541392771099E-3</v>
      </c>
      <c r="E34">
        <f>'Data 2'!E34-'Data 2'!E$5</f>
        <v>6.1647528318256525E-3</v>
      </c>
      <c r="F34">
        <f>'Data 2'!F34-'Data 2'!F$5</f>
        <v>9.524201664743645E-3</v>
      </c>
      <c r="G34">
        <f>'Data 2'!G34-'Data 2'!G$5</f>
        <v>2.6917535103003765E-3</v>
      </c>
      <c r="H34">
        <f>'Data 2'!H34-'Data 2'!H$5</f>
        <v>6.5610592795644629E-3</v>
      </c>
      <c r="I34">
        <f>'Data 2'!I34-'Data 2'!I$5</f>
        <v>-5.6014591461663044E-3</v>
      </c>
      <c r="J34">
        <f>'Data 2'!J34-'Data 2'!J$5</f>
        <v>-0.66186010176582399</v>
      </c>
      <c r="K34">
        <f>'Data 2'!K34-'Data 2'!K$5</f>
        <v>-0.76765470758336796</v>
      </c>
      <c r="L34">
        <f>'Data 2'!L34-'Data 2'!L$5</f>
        <v>-7.315343803196328E-2</v>
      </c>
    </row>
    <row r="35" spans="2:12" x14ac:dyDescent="0.35">
      <c r="B35" t="s">
        <v>116</v>
      </c>
      <c r="C35">
        <f>'Data 2'!C35-'Data 2'!C$6</f>
        <v>2.1448378086889874E-4</v>
      </c>
      <c r="D35">
        <f>'Data 2'!D35-'Data 2'!D$6</f>
        <v>1.9015817529910162E-3</v>
      </c>
      <c r="E35">
        <f>'Data 2'!E35-'Data 2'!E$6</f>
        <v>-2.1239085846529865E-4</v>
      </c>
      <c r="F35">
        <f>'Data 2'!F35-'Data 2'!F$6</f>
        <v>1.1353837205053952E-4</v>
      </c>
      <c r="G35">
        <f>'Data 2'!G35-'Data 2'!G$6</f>
        <v>5.3174647751674797E-7</v>
      </c>
      <c r="H35">
        <f>'Data 2'!H35-'Data 2'!H$6</f>
        <v>9.4344598750017994E-7</v>
      </c>
      <c r="I35">
        <f>'Data 2'!I35-'Data 2'!I$6</f>
        <v>-8.8523134658000102E-4</v>
      </c>
      <c r="J35">
        <f>'Data 2'!J35-'Data 2'!J$6</f>
        <v>-1.4233731608745193E-2</v>
      </c>
      <c r="K35">
        <f>'Data 2'!K35-'Data 2'!K$6</f>
        <v>-8.9953529011296773E-2</v>
      </c>
      <c r="L35">
        <f>'Data 2'!L35-'Data 2'!L$6</f>
        <v>0.12255966350052555</v>
      </c>
    </row>
    <row r="36" spans="2:12" x14ac:dyDescent="0.35">
      <c r="B36" t="s">
        <v>117</v>
      </c>
      <c r="C36">
        <f>'Data 2'!C36-'Data 2'!C$4</f>
        <v>0.29977448311928612</v>
      </c>
      <c r="D36">
        <f>'Data 2'!D36-'Data 2'!D$4</f>
        <v>0.18065477990925061</v>
      </c>
      <c r="E36">
        <f>'Data 2'!E36-'Data 2'!E$4</f>
        <v>0.11844912720677669</v>
      </c>
      <c r="F36">
        <f>'Data 2'!F36-'Data 2'!F$4</f>
        <v>0.13291884560047151</v>
      </c>
      <c r="G36">
        <f>'Data 2'!G36-'Data 2'!G$4</f>
        <v>0.15065646009073674</v>
      </c>
      <c r="H36">
        <f>'Data 2'!H36-'Data 2'!H$4</f>
        <v>0.22614063124422046</v>
      </c>
      <c r="I36">
        <f>'Data 2'!I36-'Data 2'!I$4</f>
        <v>0.10284625687173587</v>
      </c>
      <c r="J36">
        <f>'Data 2'!J36-'Data 2'!J$4</f>
        <v>-5.703855961165516E-2</v>
      </c>
      <c r="K36">
        <f>'Data 2'!K36-'Data 2'!K$4</f>
        <v>-0.990203217412855</v>
      </c>
      <c r="L36">
        <f>'Data 2'!L36-'Data 2'!L$4</f>
        <v>0.73003509935505306</v>
      </c>
    </row>
    <row r="37" spans="2:12" x14ac:dyDescent="0.35">
      <c r="B37" t="s">
        <v>118</v>
      </c>
      <c r="C37">
        <f>'Data 2'!C37-'Data 2'!C$5</f>
        <v>0.28414559697542036</v>
      </c>
      <c r="D37">
        <f>'Data 2'!D37-'Data 2'!D$5</f>
        <v>0.14267184539121588</v>
      </c>
      <c r="E37">
        <f>'Data 2'!E37-'Data 2'!E$5</f>
        <v>0.10527997238737111</v>
      </c>
      <c r="F37">
        <f>'Data 2'!F37-'Data 2'!F$5</f>
        <v>0.12951929971620035</v>
      </c>
      <c r="G37">
        <f>'Data 2'!G37-'Data 2'!G$5</f>
        <v>0.11836817719104277</v>
      </c>
      <c r="H37">
        <f>'Data 2'!H37-'Data 2'!H$5</f>
        <v>0.19336852718259134</v>
      </c>
      <c r="I37">
        <f>'Data 2'!I37-'Data 2'!I$5</f>
        <v>9.0169617877206232E-2</v>
      </c>
      <c r="J37">
        <f>'Data 2'!J37-'Data 2'!J$5</f>
        <v>-0.12650095232464548</v>
      </c>
      <c r="K37">
        <f>'Data 2'!K37-'Data 2'!K$5</f>
        <v>-0.87279735587329865</v>
      </c>
      <c r="L37">
        <f>'Data 2'!L37-'Data 2'!L$5</f>
        <v>0.4531751982284411</v>
      </c>
    </row>
    <row r="38" spans="2:12" x14ac:dyDescent="0.35">
      <c r="B38" t="s">
        <v>119</v>
      </c>
      <c r="C38">
        <f>'Data 2'!C38-'Data 2'!C$6</f>
        <v>1.5628886143865761E-2</v>
      </c>
      <c r="D38">
        <f>'Data 2'!D38-'Data 2'!D$6</f>
        <v>3.7982934518034722E-2</v>
      </c>
      <c r="E38">
        <f>'Data 2'!E38-'Data 2'!E$6</f>
        <v>1.316915481940558E-2</v>
      </c>
      <c r="F38">
        <f>'Data 2'!F38-'Data 2'!F$6</f>
        <v>3.399545884271174E-3</v>
      </c>
      <c r="G38">
        <f>'Data 2'!G38-'Data 2'!G$6</f>
        <v>3.2288282899693974E-2</v>
      </c>
      <c r="H38">
        <f>'Data 2'!H38-'Data 2'!H$6</f>
        <v>3.2772104061629108E-2</v>
      </c>
      <c r="I38">
        <f>'Data 2'!I38-'Data 2'!I$6</f>
        <v>1.2676638994529643E-2</v>
      </c>
      <c r="J38">
        <f>'Data 2'!J38-'Data 2'!J$6</f>
        <v>6.9462392712990317E-2</v>
      </c>
      <c r="K38">
        <f>'Data 2'!K38-'Data 2'!K$6</f>
        <v>-0.1174058615395564</v>
      </c>
      <c r="L38">
        <f>'Data 2'!L38-'Data 2'!L$6</f>
        <v>0.27685990112661202</v>
      </c>
    </row>
    <row r="40" spans="2:12" x14ac:dyDescent="0.35">
      <c r="B40" s="1" t="s">
        <v>120</v>
      </c>
      <c r="C40" t="str">
        <f>C3</f>
        <v>ROW</v>
      </c>
      <c r="D40" t="str">
        <f t="shared" ref="D40:L40" si="4">D3</f>
        <v>IND</v>
      </c>
      <c r="E40" t="str">
        <f t="shared" si="4"/>
        <v>EUR</v>
      </c>
      <c r="F40" t="str">
        <f t="shared" si="4"/>
        <v>JPN</v>
      </c>
      <c r="G40" t="str">
        <f t="shared" si="4"/>
        <v>BRA</v>
      </c>
      <c r="H40" t="str">
        <f t="shared" si="4"/>
        <v>KOR</v>
      </c>
      <c r="I40" t="str">
        <f t="shared" si="4"/>
        <v>CHN</v>
      </c>
      <c r="J40" t="str">
        <f t="shared" si="4"/>
        <v>CAN</v>
      </c>
      <c r="K40" t="str">
        <f t="shared" si="4"/>
        <v>MEX</v>
      </c>
      <c r="L40" t="str">
        <f t="shared" si="4"/>
        <v>USA</v>
      </c>
    </row>
    <row r="41" spans="2:12" x14ac:dyDescent="0.35">
      <c r="B41" t="s">
        <v>121</v>
      </c>
      <c r="C41">
        <f>'Data 2'!C41-'Data 2'!C$4</f>
        <v>0.28950402778677997</v>
      </c>
      <c r="D41">
        <f>'Data 2'!D41-'Data 2'!D$4</f>
        <v>0.17305484070506694</v>
      </c>
      <c r="E41">
        <f>'Data 2'!E41-'Data 2'!E$4</f>
        <v>0.10899959434107487</v>
      </c>
      <c r="F41">
        <f>'Data 2'!F41-'Data 2'!F$4</f>
        <v>0.11377945015436097</v>
      </c>
      <c r="G41">
        <f>'Data 2'!G41-'Data 2'!G$4</f>
        <v>0.14169516392286141</v>
      </c>
      <c r="H41">
        <f>'Data 2'!H41-'Data 2'!H$4</f>
        <v>0.19831033041555202</v>
      </c>
      <c r="I41">
        <f>'Data 2'!I41-'Data 2'!I$4</f>
        <v>9.6660790065872249E-2</v>
      </c>
      <c r="J41">
        <f>'Data 2'!J41-'Data 2'!J$4</f>
        <v>1.0324575488777299</v>
      </c>
      <c r="K41">
        <f>'Data 2'!K41-'Data 2'!K$4</f>
        <v>0.34330493321572675</v>
      </c>
      <c r="L41">
        <f>'Data 2'!L41-'Data 2'!L$4</f>
        <v>0.94821668638651602</v>
      </c>
    </row>
    <row r="42" spans="2:12" x14ac:dyDescent="0.35">
      <c r="B42" t="s">
        <v>122</v>
      </c>
      <c r="C42">
        <f>'Data 2'!C42-'Data 2'!C$5</f>
        <v>0.27430193533219627</v>
      </c>
      <c r="D42">
        <f>'Data 2'!D42-'Data 2'!D$5</f>
        <v>0.13506786725891284</v>
      </c>
      <c r="E42">
        <f>'Data 2'!E42-'Data 2'!E$5</f>
        <v>9.6041875413101691E-2</v>
      </c>
      <c r="F42">
        <f>'Data 2'!F42-'Data 2'!F$5</f>
        <v>0.11049287317608074</v>
      </c>
      <c r="G42">
        <f>'Data 2'!G42-'Data 2'!G$5</f>
        <v>0.11119836375128656</v>
      </c>
      <c r="H42">
        <f>'Data 2'!H42-'Data 2'!H$5</f>
        <v>0.16717120971123139</v>
      </c>
      <c r="I42">
        <f>'Data 2'!I42-'Data 2'!I$5</f>
        <v>8.4278670964319222E-2</v>
      </c>
      <c r="J42">
        <f>'Data 2'!J42-'Data 2'!J$5</f>
        <v>0.97521630206784615</v>
      </c>
      <c r="K42">
        <f>'Data 2'!K42-'Data 2'!K$5</f>
        <v>0.33158151201447483</v>
      </c>
      <c r="L42">
        <f>'Data 2'!L42-'Data 2'!L$5</f>
        <v>0.59833987546468104</v>
      </c>
    </row>
    <row r="43" spans="2:12" x14ac:dyDescent="0.35">
      <c r="B43" t="s">
        <v>123</v>
      </c>
      <c r="C43">
        <f>'Data 2'!C43-'Data 2'!C$6</f>
        <v>1.5202092454583677E-2</v>
      </c>
      <c r="D43">
        <f>'Data 2'!D43-'Data 2'!D$6</f>
        <v>3.7986973446154093E-2</v>
      </c>
      <c r="E43">
        <f>'Data 2'!E43-'Data 2'!E$6</f>
        <v>1.2957718927973177E-2</v>
      </c>
      <c r="F43">
        <f>'Data 2'!F43-'Data 2'!F$6</f>
        <v>3.286576978280234E-3</v>
      </c>
      <c r="G43">
        <f>'Data 2'!G43-'Data 2'!G$6</f>
        <v>3.0496800171574863E-2</v>
      </c>
      <c r="H43">
        <f>'Data 2'!H43-'Data 2'!H$6</f>
        <v>3.1139120704320625E-2</v>
      </c>
      <c r="I43">
        <f>'Data 2'!I43-'Data 2'!I$6</f>
        <v>1.2382119101553027E-2</v>
      </c>
      <c r="J43">
        <f>'Data 2'!J43-'Data 2'!J$6</f>
        <v>5.7241246809883739E-2</v>
      </c>
      <c r="K43">
        <f>'Data 2'!K43-'Data 2'!K$6</f>
        <v>1.1723421201251888E-2</v>
      </c>
      <c r="L43">
        <f>'Data 2'!L43-'Data 2'!L$6</f>
        <v>0.34987681092183492</v>
      </c>
    </row>
    <row r="44" spans="2:12" x14ac:dyDescent="0.35">
      <c r="B44" t="s">
        <v>124</v>
      </c>
      <c r="C44">
        <f>'Data 2'!C44-'Data 2'!C$4</f>
        <v>0.29100186822184071</v>
      </c>
      <c r="D44">
        <f>'Data 2'!D44-'Data 2'!D$4</f>
        <v>0.18255467446506302</v>
      </c>
      <c r="E44">
        <f>'Data 2'!E44-'Data 2'!E$4</f>
        <v>0.11303433558733644</v>
      </c>
      <c r="F44">
        <f>'Data 2'!F44-'Data 2'!F$4</f>
        <v>0.12272672410151841</v>
      </c>
      <c r="G44">
        <f>'Data 2'!G44-'Data 2'!G$4</f>
        <v>0.14617591238783589</v>
      </c>
      <c r="H44">
        <f>'Data 2'!H44-'Data 2'!H$4</f>
        <v>0.20813367396215199</v>
      </c>
      <c r="I44">
        <f>'Data 2'!I44-'Data 2'!I$4</f>
        <v>9.3715195202825896E-2</v>
      </c>
      <c r="J44">
        <f>'Data 2'!J44-'Data 2'!J$4</f>
        <v>0.70175726586469978</v>
      </c>
      <c r="K44">
        <f>'Data 2'!K44-'Data 2'!K$4</f>
        <v>-0.19725779472441474</v>
      </c>
      <c r="L44">
        <f>'Data 2'!L44-'Data 2'!L$4</f>
        <v>0.89075887542442445</v>
      </c>
    </row>
    <row r="45" spans="2:12" x14ac:dyDescent="0.35">
      <c r="B45" t="s">
        <v>125</v>
      </c>
      <c r="C45">
        <f>'Data 2'!C45-'Data 2'!C$5</f>
        <v>0.27558594643458856</v>
      </c>
      <c r="D45">
        <f>'Data 2'!D45-'Data 2'!D$5</f>
        <v>0.14457274869340891</v>
      </c>
      <c r="E45">
        <f>'Data 2'!E45-'Data 2'!E$5</f>
        <v>0.100289382466734</v>
      </c>
      <c r="F45">
        <f>'Data 2'!F45-'Data 2'!F$5</f>
        <v>0.11944027542256067</v>
      </c>
      <c r="G45">
        <f>'Data 2'!G45-'Data 2'!G$5</f>
        <v>0.114783335187121</v>
      </c>
      <c r="H45">
        <f>'Data 2'!H45-'Data 2'!H$5</f>
        <v>0.17535861680883383</v>
      </c>
      <c r="I45">
        <f>'Data 2'!I45-'Data 2'!I$5</f>
        <v>8.1627631199725437E-2</v>
      </c>
      <c r="J45">
        <f>'Data 2'!J45-'Data 2'!J$5</f>
        <v>0.65466488368978482</v>
      </c>
      <c r="K45">
        <f>'Data 2'!K45-'Data 2'!K$5</f>
        <v>-0.14686708496989859</v>
      </c>
      <c r="L45">
        <f>'Data 2'!L45-'Data 2'!L$5</f>
        <v>0.53530640632525206</v>
      </c>
    </row>
    <row r="46" spans="2:12" x14ac:dyDescent="0.35">
      <c r="B46" t="s">
        <v>126</v>
      </c>
      <c r="C46">
        <f>'Data 2'!C46-'Data 2'!C$6</f>
        <v>1.5415921787252124E-2</v>
      </c>
      <c r="D46">
        <f>'Data 2'!D46-'Data 2'!D$6</f>
        <v>3.7981925771654101E-2</v>
      </c>
      <c r="E46">
        <f>'Data 2'!E46-'Data 2'!E$6</f>
        <v>1.2744953120602455E-2</v>
      </c>
      <c r="F46">
        <f>'Data 2'!F46-'Data 2'!F$6</f>
        <v>3.2864486789577554E-3</v>
      </c>
      <c r="G46">
        <f>'Data 2'!G46-'Data 2'!G$6</f>
        <v>3.1392577200714894E-2</v>
      </c>
      <c r="H46">
        <f>'Data 2'!H46-'Data 2'!H$6</f>
        <v>3.277505715331816E-2</v>
      </c>
      <c r="I46">
        <f>'Data 2'!I46-'Data 2'!I$6</f>
        <v>1.2087564003100459E-2</v>
      </c>
      <c r="J46">
        <f>'Data 2'!J46-'Data 2'!J$6</f>
        <v>4.709238217491496E-2</v>
      </c>
      <c r="K46">
        <f>'Data 2'!K46-'Data 2'!K$6</f>
        <v>-5.039070975451615E-2</v>
      </c>
      <c r="L46">
        <f>'Data 2'!L46-'Data 2'!L$6</f>
        <v>0.35545246909917233</v>
      </c>
    </row>
    <row r="48" spans="2:12" x14ac:dyDescent="0.35">
      <c r="B48" s="1" t="s">
        <v>127</v>
      </c>
      <c r="C48" t="str">
        <f>C3</f>
        <v>ROW</v>
      </c>
      <c r="D48" t="str">
        <f t="shared" ref="D48:L48" si="5">D3</f>
        <v>IND</v>
      </c>
      <c r="E48" t="str">
        <f t="shared" si="5"/>
        <v>EUR</v>
      </c>
      <c r="F48" t="str">
        <f t="shared" si="5"/>
        <v>JPN</v>
      </c>
      <c r="G48" t="str">
        <f t="shared" si="5"/>
        <v>BRA</v>
      </c>
      <c r="H48" t="str">
        <f t="shared" si="5"/>
        <v>KOR</v>
      </c>
      <c r="I48" t="str">
        <f t="shared" si="5"/>
        <v>CHN</v>
      </c>
      <c r="J48" t="str">
        <f t="shared" si="5"/>
        <v>CAN</v>
      </c>
      <c r="K48" t="str">
        <f t="shared" si="5"/>
        <v>MEX</v>
      </c>
      <c r="L48" t="str">
        <f t="shared" si="5"/>
        <v>USA</v>
      </c>
    </row>
    <row r="49" spans="2:12" x14ac:dyDescent="0.35">
      <c r="B49" t="s">
        <v>128</v>
      </c>
      <c r="C49">
        <f>'Data 2'!C49-'Data 2'!C$4</f>
        <v>0.29956052605832895</v>
      </c>
      <c r="D49">
        <f>'Data 2'!D49-'Data 2'!D$4</f>
        <v>0.17685488250593906</v>
      </c>
      <c r="E49">
        <f>'Data 2'!E49-'Data 2'!E$4</f>
        <v>0.11600719865638709</v>
      </c>
      <c r="F49">
        <f>'Data 2'!F49-'Data 2'!F$4</f>
        <v>0.12759642285500306</v>
      </c>
      <c r="G49">
        <f>'Data 2'!G49-'Data 2'!G$4</f>
        <v>0.14886426509983508</v>
      </c>
      <c r="H49">
        <f>'Data 2'!H49-'Data 2'!H$4</f>
        <v>0.21959302193774732</v>
      </c>
      <c r="I49">
        <f>'Data 2'!I49-'Data 2'!I$4</f>
        <v>0.10431893067304188</v>
      </c>
      <c r="J49">
        <f>'Data 2'!J49-'Data 2'!J$4</f>
        <v>0.10068868103108031</v>
      </c>
      <c r="K49">
        <f>'Data 2'!K49-'Data 2'!K$4</f>
        <v>-0.7329733616487033</v>
      </c>
      <c r="L49">
        <f>'Data 2'!L49-'Data 2'!L$4</f>
        <v>0.76413997974409398</v>
      </c>
    </row>
    <row r="50" spans="2:12" x14ac:dyDescent="0.35">
      <c r="B50" t="s">
        <v>129</v>
      </c>
      <c r="C50">
        <f>'Data 2'!C50-'Data 2'!C$5</f>
        <v>0.28393161468715167</v>
      </c>
      <c r="D50">
        <f>'Data 2'!D50-'Data 2'!D$5</f>
        <v>0.13886992931249703</v>
      </c>
      <c r="E50">
        <f>'Data 2'!E50-'Data 2'!E$5</f>
        <v>0.10273161720973026</v>
      </c>
      <c r="F50">
        <f>'Data 2'!F50-'Data 2'!F$5</f>
        <v>0.12419679570754313</v>
      </c>
      <c r="G50">
        <f>'Data 2'!G50-'Data 2'!G$5</f>
        <v>0.11657577236740956</v>
      </c>
      <c r="H50">
        <f>'Data 2'!H50-'Data 2'!H$5</f>
        <v>0.18845705865774745</v>
      </c>
      <c r="I50">
        <f>'Data 2'!I50-'Data 2'!I$5</f>
        <v>9.134776545877564E-2</v>
      </c>
      <c r="J50">
        <f>'Data 2'!J50-'Data 2'!J$5</f>
        <v>2.5661067964002582E-2</v>
      </c>
      <c r="K50">
        <f>'Data 2'!K50-'Data 2'!K$5</f>
        <v>-0.64318554700503938</v>
      </c>
      <c r="L50">
        <f>'Data 2'!L50-'Data 2'!L$5</f>
        <v>0.4872046110122239</v>
      </c>
    </row>
    <row r="51" spans="2:12" x14ac:dyDescent="0.35">
      <c r="B51" t="s">
        <v>130</v>
      </c>
      <c r="C51">
        <f>'Data 2'!C51-'Data 2'!C$6</f>
        <v>1.5628911371177251E-2</v>
      </c>
      <c r="D51">
        <f>'Data 2'!D51-'Data 2'!D$6</f>
        <v>3.7984953193442028E-2</v>
      </c>
      <c r="E51">
        <f>'Data 2'!E51-'Data 2'!E$6</f>
        <v>1.3275581446656838E-2</v>
      </c>
      <c r="F51">
        <f>'Data 2'!F51-'Data 2'!F$6</f>
        <v>3.3996271474599216E-3</v>
      </c>
      <c r="G51">
        <f>'Data 2'!G51-'Data 2'!G$6</f>
        <v>3.2288492732425532E-2</v>
      </c>
      <c r="H51">
        <f>'Data 2'!H51-'Data 2'!H$6</f>
        <v>3.1135963279999873E-2</v>
      </c>
      <c r="I51">
        <f>'Data 2'!I51-'Data 2'!I$6</f>
        <v>1.2971165214266236E-2</v>
      </c>
      <c r="J51">
        <f>'Data 2'!J51-'Data 2'!J$6</f>
        <v>7.5027613067077725E-2</v>
      </c>
      <c r="K51">
        <f>'Data 2'!K51-'Data 2'!K$6</f>
        <v>-8.9787814643663977E-2</v>
      </c>
      <c r="L51">
        <f>'Data 2'!L51-'Data 2'!L$6</f>
        <v>0.27693536873187002</v>
      </c>
    </row>
    <row r="52" spans="2:12" x14ac:dyDescent="0.35">
      <c r="B52" t="s">
        <v>131</v>
      </c>
      <c r="C52">
        <f>'Data 2'!C52-'Data 2'!C$4</f>
        <v>0.29977448311928612</v>
      </c>
      <c r="D52">
        <f>'Data 2'!D52-'Data 2'!D$4</f>
        <v>0.18065477990925061</v>
      </c>
      <c r="E52">
        <f>'Data 2'!E52-'Data 2'!E$4</f>
        <v>0.11844912720677669</v>
      </c>
      <c r="F52">
        <f>'Data 2'!F52-'Data 2'!F$4</f>
        <v>0.13291884560047151</v>
      </c>
      <c r="G52">
        <f>'Data 2'!G52-'Data 2'!G$4</f>
        <v>0.15065646009073674</v>
      </c>
      <c r="H52">
        <f>'Data 2'!H52-'Data 2'!H$4</f>
        <v>0.22614063124422046</v>
      </c>
      <c r="I52">
        <f>'Data 2'!I52-'Data 2'!I$4</f>
        <v>0.10284625687173587</v>
      </c>
      <c r="J52">
        <f>'Data 2'!J52-'Data 2'!J$4</f>
        <v>-5.703855961165516E-2</v>
      </c>
      <c r="K52">
        <f>'Data 2'!K52-'Data 2'!K$4</f>
        <v>-0.990203217412855</v>
      </c>
      <c r="L52">
        <f>'Data 2'!L52-'Data 2'!L$4</f>
        <v>0.73003509935505306</v>
      </c>
    </row>
    <row r="53" spans="2:12" x14ac:dyDescent="0.35">
      <c r="B53" t="s">
        <v>132</v>
      </c>
      <c r="C53">
        <f>'Data 2'!C53-'Data 2'!C$5</f>
        <v>0.28414559697542036</v>
      </c>
      <c r="D53">
        <f>'Data 2'!D53-'Data 2'!D$5</f>
        <v>0.14267184539121588</v>
      </c>
      <c r="E53">
        <f>'Data 2'!E53-'Data 2'!E$5</f>
        <v>0.10527997238737111</v>
      </c>
      <c r="F53">
        <f>'Data 2'!F53-'Data 2'!F$5</f>
        <v>0.12951929971620035</v>
      </c>
      <c r="G53">
        <f>'Data 2'!G53-'Data 2'!G$5</f>
        <v>0.11836817719104277</v>
      </c>
      <c r="H53">
        <f>'Data 2'!H53-'Data 2'!H$5</f>
        <v>0.19336852718259134</v>
      </c>
      <c r="I53">
        <f>'Data 2'!I53-'Data 2'!I$5</f>
        <v>9.0169617877206232E-2</v>
      </c>
      <c r="J53">
        <f>'Data 2'!J53-'Data 2'!J$5</f>
        <v>-0.12650095232464548</v>
      </c>
      <c r="K53">
        <f>'Data 2'!K53-'Data 2'!K$5</f>
        <v>-0.87279735587329865</v>
      </c>
      <c r="L53">
        <f>'Data 2'!L53-'Data 2'!L$5</f>
        <v>0.4531751982284411</v>
      </c>
    </row>
    <row r="54" spans="2:12" x14ac:dyDescent="0.35">
      <c r="B54" t="s">
        <v>133</v>
      </c>
      <c r="C54">
        <f>'Data 2'!C54-'Data 2'!C$6</f>
        <v>1.5628886143865761E-2</v>
      </c>
      <c r="D54">
        <f>'Data 2'!D54-'Data 2'!D$6</f>
        <v>3.7982934518034722E-2</v>
      </c>
      <c r="E54">
        <f>'Data 2'!E54-'Data 2'!E$6</f>
        <v>1.316915481940558E-2</v>
      </c>
      <c r="F54">
        <f>'Data 2'!F54-'Data 2'!F$6</f>
        <v>3.399545884271174E-3</v>
      </c>
      <c r="G54">
        <f>'Data 2'!G54-'Data 2'!G$6</f>
        <v>3.2288282899693974E-2</v>
      </c>
      <c r="H54">
        <f>'Data 2'!H54-'Data 2'!H$6</f>
        <v>3.2772104061629108E-2</v>
      </c>
      <c r="I54">
        <f>'Data 2'!I54-'Data 2'!I$6</f>
        <v>1.2676638994529643E-2</v>
      </c>
      <c r="J54">
        <f>'Data 2'!J54-'Data 2'!J$6</f>
        <v>6.9462392712990317E-2</v>
      </c>
      <c r="K54">
        <f>'Data 2'!K54-'Data 2'!K$6</f>
        <v>-0.1174058615395564</v>
      </c>
      <c r="L54">
        <f>'Data 2'!L54-'Data 2'!L$6</f>
        <v>0.27685990112661202</v>
      </c>
    </row>
    <row r="56" spans="2:12" x14ac:dyDescent="0.35">
      <c r="B56" s="10" t="s">
        <v>134</v>
      </c>
      <c r="C56" t="str">
        <f>C3</f>
        <v>ROW</v>
      </c>
      <c r="D56" t="str">
        <f t="shared" ref="D56:L56" si="6">D3</f>
        <v>IND</v>
      </c>
      <c r="E56" t="str">
        <f t="shared" si="6"/>
        <v>EUR</v>
      </c>
      <c r="F56" t="str">
        <f t="shared" si="6"/>
        <v>JPN</v>
      </c>
      <c r="G56" t="str">
        <f t="shared" si="6"/>
        <v>BRA</v>
      </c>
      <c r="H56" t="str">
        <f t="shared" si="6"/>
        <v>KOR</v>
      </c>
      <c r="I56" t="str">
        <f t="shared" si="6"/>
        <v>CHN</v>
      </c>
      <c r="J56" t="str">
        <f t="shared" si="6"/>
        <v>CAN</v>
      </c>
      <c r="K56" t="str">
        <f t="shared" si="6"/>
        <v>MEX</v>
      </c>
      <c r="L56" t="str">
        <f t="shared" si="6"/>
        <v>USA</v>
      </c>
    </row>
    <row r="57" spans="2:12" x14ac:dyDescent="0.35">
      <c r="B57" s="1" t="s">
        <v>79</v>
      </c>
      <c r="C57">
        <f>C34</f>
        <v>-5.3649967945541971E-3</v>
      </c>
      <c r="D57">
        <f t="shared" ref="D57:L57" si="7">D34</f>
        <v>9.5178541392771099E-3</v>
      </c>
      <c r="E57">
        <f t="shared" si="7"/>
        <v>6.1647528318256525E-3</v>
      </c>
      <c r="F57">
        <f t="shared" si="7"/>
        <v>9.524201664743645E-3</v>
      </c>
      <c r="G57">
        <f t="shared" si="7"/>
        <v>2.6917535103003765E-3</v>
      </c>
      <c r="H57">
        <f t="shared" si="7"/>
        <v>6.5610592795644629E-3</v>
      </c>
      <c r="I57">
        <f t="shared" si="7"/>
        <v>-5.6014591461663044E-3</v>
      </c>
      <c r="J57">
        <f t="shared" si="7"/>
        <v>-0.66186010176582399</v>
      </c>
      <c r="K57">
        <f t="shared" si="7"/>
        <v>-0.76765470758336796</v>
      </c>
      <c r="L57">
        <f t="shared" si="7"/>
        <v>-7.315343803196328E-2</v>
      </c>
    </row>
    <row r="58" spans="2:12" x14ac:dyDescent="0.35">
      <c r="C58">
        <f>C37</f>
        <v>0.28414559697542036</v>
      </c>
      <c r="D58">
        <f t="shared" ref="D58:L58" si="8">D37</f>
        <v>0.14267184539121588</v>
      </c>
      <c r="E58">
        <f t="shared" si="8"/>
        <v>0.10527997238737111</v>
      </c>
      <c r="F58">
        <f t="shared" si="8"/>
        <v>0.12951929971620035</v>
      </c>
      <c r="G58">
        <f t="shared" si="8"/>
        <v>0.11836817719104277</v>
      </c>
      <c r="H58">
        <f t="shared" si="8"/>
        <v>0.19336852718259134</v>
      </c>
      <c r="I58">
        <f t="shared" si="8"/>
        <v>9.0169617877206232E-2</v>
      </c>
      <c r="J58">
        <f t="shared" si="8"/>
        <v>-0.12650095232464548</v>
      </c>
      <c r="K58">
        <f t="shared" si="8"/>
        <v>-0.87279735587329865</v>
      </c>
      <c r="L58">
        <f t="shared" si="8"/>
        <v>0.4531751982284411</v>
      </c>
    </row>
    <row r="59" spans="2:12" x14ac:dyDescent="0.35">
      <c r="C59">
        <f>C42</f>
        <v>0.27430193533219627</v>
      </c>
      <c r="D59">
        <f t="shared" ref="D59:L59" si="9">D42</f>
        <v>0.13506786725891284</v>
      </c>
      <c r="E59">
        <f t="shared" si="9"/>
        <v>9.6041875413101691E-2</v>
      </c>
      <c r="F59">
        <f t="shared" si="9"/>
        <v>0.11049287317608074</v>
      </c>
      <c r="G59">
        <f t="shared" si="9"/>
        <v>0.11119836375128656</v>
      </c>
      <c r="H59">
        <f t="shared" si="9"/>
        <v>0.16717120971123139</v>
      </c>
      <c r="I59">
        <f t="shared" si="9"/>
        <v>8.4278670964319222E-2</v>
      </c>
      <c r="J59">
        <f t="shared" si="9"/>
        <v>0.97521630206784615</v>
      </c>
      <c r="K59">
        <f t="shared" si="9"/>
        <v>0.33158151201447483</v>
      </c>
      <c r="L59">
        <f t="shared" si="9"/>
        <v>0.59833987546468104</v>
      </c>
    </row>
    <row r="60" spans="2:12" x14ac:dyDescent="0.35">
      <c r="C60">
        <f>C45</f>
        <v>0.27558594643458856</v>
      </c>
      <c r="D60">
        <f t="shared" ref="D60:L60" si="10">D45</f>
        <v>0.14457274869340891</v>
      </c>
      <c r="E60">
        <f t="shared" si="10"/>
        <v>0.100289382466734</v>
      </c>
      <c r="F60">
        <f t="shared" si="10"/>
        <v>0.11944027542256067</v>
      </c>
      <c r="G60">
        <f t="shared" si="10"/>
        <v>0.114783335187121</v>
      </c>
      <c r="H60">
        <f t="shared" si="10"/>
        <v>0.17535861680883383</v>
      </c>
      <c r="I60">
        <f t="shared" si="10"/>
        <v>8.1627631199725437E-2</v>
      </c>
      <c r="J60">
        <f t="shared" si="10"/>
        <v>0.65466488368978482</v>
      </c>
      <c r="K60">
        <f t="shared" si="10"/>
        <v>-0.14686708496989859</v>
      </c>
      <c r="L60">
        <f t="shared" si="10"/>
        <v>0.53530640632525206</v>
      </c>
    </row>
    <row r="61" spans="2:12" x14ac:dyDescent="0.35">
      <c r="C61">
        <f>C50</f>
        <v>0.28393161468715167</v>
      </c>
      <c r="D61">
        <f t="shared" ref="D61:L61" si="11">D50</f>
        <v>0.13886992931249703</v>
      </c>
      <c r="E61">
        <f t="shared" si="11"/>
        <v>0.10273161720973026</v>
      </c>
      <c r="F61">
        <f t="shared" si="11"/>
        <v>0.12419679570754313</v>
      </c>
      <c r="G61">
        <f t="shared" si="11"/>
        <v>0.11657577236740956</v>
      </c>
      <c r="H61">
        <f t="shared" si="11"/>
        <v>0.18845705865774745</v>
      </c>
      <c r="I61">
        <f t="shared" si="11"/>
        <v>9.134776545877564E-2</v>
      </c>
      <c r="J61">
        <f t="shared" si="11"/>
        <v>2.5661067964002582E-2</v>
      </c>
      <c r="K61">
        <f t="shared" si="11"/>
        <v>-0.64318554700503938</v>
      </c>
      <c r="L61">
        <f t="shared" si="11"/>
        <v>0.4872046110122239</v>
      </c>
    </row>
    <row r="62" spans="2:12" x14ac:dyDescent="0.35">
      <c r="C62">
        <f>C53</f>
        <v>0.28414559697542036</v>
      </c>
      <c r="D62">
        <f t="shared" ref="D62:L62" si="12">D53</f>
        <v>0.14267184539121588</v>
      </c>
      <c r="E62">
        <f t="shared" si="12"/>
        <v>0.10527997238737111</v>
      </c>
      <c r="F62">
        <f t="shared" si="12"/>
        <v>0.12951929971620035</v>
      </c>
      <c r="G62">
        <f t="shared" si="12"/>
        <v>0.11836817719104277</v>
      </c>
      <c r="H62">
        <f t="shared" si="12"/>
        <v>0.19336852718259134</v>
      </c>
      <c r="I62">
        <f t="shared" si="12"/>
        <v>9.0169617877206232E-2</v>
      </c>
      <c r="J62">
        <f t="shared" si="12"/>
        <v>-0.12650095232464548</v>
      </c>
      <c r="K62">
        <f t="shared" si="12"/>
        <v>-0.87279735587329865</v>
      </c>
      <c r="L62">
        <f t="shared" si="12"/>
        <v>0.4531751982284411</v>
      </c>
    </row>
    <row r="64" spans="2:12" x14ac:dyDescent="0.35">
      <c r="C64" t="str">
        <f>C3</f>
        <v>ROW</v>
      </c>
      <c r="D64" t="str">
        <f t="shared" ref="D64:L64" si="13">D3</f>
        <v>IND</v>
      </c>
      <c r="E64" t="str">
        <f t="shared" si="13"/>
        <v>EUR</v>
      </c>
      <c r="F64" t="str">
        <f t="shared" si="13"/>
        <v>JPN</v>
      </c>
      <c r="G64" t="str">
        <f t="shared" si="13"/>
        <v>BRA</v>
      </c>
      <c r="H64" t="str">
        <f t="shared" si="13"/>
        <v>KOR</v>
      </c>
      <c r="I64" t="str">
        <f t="shared" si="13"/>
        <v>CHN</v>
      </c>
      <c r="J64" t="str">
        <f t="shared" si="13"/>
        <v>CAN</v>
      </c>
      <c r="K64" t="str">
        <f t="shared" si="13"/>
        <v>MEX</v>
      </c>
      <c r="L64" t="str">
        <f t="shared" si="13"/>
        <v>USA</v>
      </c>
    </row>
    <row r="65" spans="2:12" x14ac:dyDescent="0.35">
      <c r="B65" t="s">
        <v>135</v>
      </c>
      <c r="C65">
        <f>_xlfn.AGGREGATE(5,7,C57:C62)</f>
        <v>-5.3649967945541971E-3</v>
      </c>
      <c r="D65">
        <f t="shared" ref="D65:L65" si="14">_xlfn.AGGREGATE(5,7,D57:D62)</f>
        <v>9.5178541392771099E-3</v>
      </c>
      <c r="E65">
        <f t="shared" si="14"/>
        <v>6.1647528318256525E-3</v>
      </c>
      <c r="F65">
        <f t="shared" si="14"/>
        <v>9.524201664743645E-3</v>
      </c>
      <c r="G65">
        <f t="shared" si="14"/>
        <v>2.6917535103003765E-3</v>
      </c>
      <c r="H65">
        <f t="shared" si="14"/>
        <v>6.5610592795644629E-3</v>
      </c>
      <c r="I65">
        <f t="shared" si="14"/>
        <v>-5.6014591461663044E-3</v>
      </c>
      <c r="J65">
        <f t="shared" si="14"/>
        <v>-0.66186010176582399</v>
      </c>
      <c r="K65">
        <f t="shared" si="14"/>
        <v>-0.87279735587329865</v>
      </c>
      <c r="L65">
        <f t="shared" si="14"/>
        <v>-7.315343803196328E-2</v>
      </c>
    </row>
    <row r="66" spans="2:12" x14ac:dyDescent="0.35">
      <c r="B66" t="s">
        <v>136</v>
      </c>
      <c r="C66">
        <f>_xlfn.AGGREGATE(19,7,C57:C62,1)</f>
        <v>0.20438520230050866</v>
      </c>
      <c r="D66">
        <f>_xlfn.AGGREGATE(19,7,D57:D62,1)</f>
        <v>0.1036803639790039</v>
      </c>
      <c r="E66">
        <f t="shared" ref="E66:L66" si="15">_xlfn.QUARTILE.EXC(E57:E62,1)</f>
        <v>7.357259476778269E-2</v>
      </c>
      <c r="F66">
        <f t="shared" si="15"/>
        <v>8.5250705298246465E-2</v>
      </c>
      <c r="G66">
        <f t="shared" si="15"/>
        <v>8.4071711191040011E-2</v>
      </c>
      <c r="H66">
        <f t="shared" si="15"/>
        <v>0.12701867210331466</v>
      </c>
      <c r="I66">
        <f t="shared" si="15"/>
        <v>5.9820358613252494E-2</v>
      </c>
      <c r="J66">
        <f t="shared" si="15"/>
        <v>-0.26034073968494015</v>
      </c>
      <c r="K66">
        <f t="shared" si="15"/>
        <v>-0.87279735587329865</v>
      </c>
      <c r="L66">
        <f t="shared" si="15"/>
        <v>0.32159303916334003</v>
      </c>
    </row>
    <row r="67" spans="2:12" x14ac:dyDescent="0.35">
      <c r="B67" t="s">
        <v>137</v>
      </c>
      <c r="C67" s="11">
        <f>_xlfn.AGGREGATE(19,7,C57:C62,2)</f>
        <v>0.27975878056087011</v>
      </c>
      <c r="D67" s="11">
        <f t="shared" ref="D67:L67" si="16">_xlfn.AGGREGATE(19,7,D57:D62,2)</f>
        <v>0.14077088735185644</v>
      </c>
      <c r="E67" s="11">
        <f t="shared" si="16"/>
        <v>0.10151049983823213</v>
      </c>
      <c r="F67" s="11">
        <f t="shared" si="16"/>
        <v>0.1218185355650519</v>
      </c>
      <c r="G67" s="11">
        <f t="shared" si="16"/>
        <v>0.11567955377726527</v>
      </c>
      <c r="H67" s="11">
        <f t="shared" si="16"/>
        <v>0.18190783773329064</v>
      </c>
      <c r="I67" s="11">
        <f t="shared" si="16"/>
        <v>8.7224144420762734E-2</v>
      </c>
      <c r="J67" s="11">
        <f t="shared" si="16"/>
        <v>-5.0419942180321448E-2</v>
      </c>
      <c r="K67" s="11">
        <f t="shared" si="16"/>
        <v>-0.70542012729420367</v>
      </c>
      <c r="L67" s="11">
        <f t="shared" si="16"/>
        <v>0.4701899046203325</v>
      </c>
    </row>
    <row r="68" spans="2:12" x14ac:dyDescent="0.35">
      <c r="B68" t="s">
        <v>138</v>
      </c>
      <c r="C68">
        <f>_xlfn.AGGREGATE(19,7,C57:C62,3)</f>
        <v>0.28414559697542036</v>
      </c>
      <c r="D68">
        <f t="shared" ref="D68:L68" si="17">_xlfn.QUARTILE.EXC(D57:D62,3)</f>
        <v>0.14314707121676415</v>
      </c>
      <c r="E68">
        <f t="shared" si="17"/>
        <v>0.10527997238737111</v>
      </c>
      <c r="F68">
        <f t="shared" si="17"/>
        <v>0.12951929971620035</v>
      </c>
      <c r="G68">
        <f t="shared" si="17"/>
        <v>0.11836817719104277</v>
      </c>
      <c r="H68">
        <f t="shared" si="17"/>
        <v>0.19336852718259134</v>
      </c>
      <c r="I68">
        <f t="shared" si="17"/>
        <v>9.0464154772598587E-2</v>
      </c>
      <c r="J68">
        <f t="shared" si="17"/>
        <v>0.73480273828430009</v>
      </c>
      <c r="K68">
        <f t="shared" si="17"/>
        <v>-2.7254935723805232E-2</v>
      </c>
      <c r="L68">
        <f t="shared" si="17"/>
        <v>0.5510647736101093</v>
      </c>
    </row>
    <row r="69" spans="2:12" x14ac:dyDescent="0.35">
      <c r="B69" t="s">
        <v>139</v>
      </c>
      <c r="C69">
        <f>_xlfn.AGGREGATE(4,7,C57:C62)</f>
        <v>0.28414559697542036</v>
      </c>
      <c r="D69">
        <f t="shared" ref="D69:L69" si="18">_xlfn.AGGREGATE(4,7,D57:D62)</f>
        <v>0.14457274869340891</v>
      </c>
      <c r="E69">
        <f t="shared" si="18"/>
        <v>0.10527997238737111</v>
      </c>
      <c r="F69">
        <f t="shared" si="18"/>
        <v>0.12951929971620035</v>
      </c>
      <c r="G69">
        <f t="shared" si="18"/>
        <v>0.11836817719104277</v>
      </c>
      <c r="H69">
        <f t="shared" si="18"/>
        <v>0.19336852718259134</v>
      </c>
      <c r="I69">
        <f t="shared" si="18"/>
        <v>9.134776545877564E-2</v>
      </c>
      <c r="J69">
        <f t="shared" si="18"/>
        <v>0.97521630206784615</v>
      </c>
      <c r="K69">
        <f t="shared" si="18"/>
        <v>0.33158151201447483</v>
      </c>
      <c r="L69">
        <f t="shared" si="18"/>
        <v>0.59833987546468104</v>
      </c>
    </row>
    <row r="71" spans="2:12" x14ac:dyDescent="0.35">
      <c r="C71" t="str">
        <f>C3</f>
        <v>ROW</v>
      </c>
      <c r="D71" t="str">
        <f t="shared" ref="D71:L71" si="19">D3</f>
        <v>IND</v>
      </c>
      <c r="E71" t="str">
        <f t="shared" si="19"/>
        <v>EUR</v>
      </c>
      <c r="F71" t="str">
        <f t="shared" si="19"/>
        <v>JPN</v>
      </c>
      <c r="G71" t="str">
        <f t="shared" si="19"/>
        <v>BRA</v>
      </c>
      <c r="H71" t="str">
        <f t="shared" si="19"/>
        <v>KOR</v>
      </c>
      <c r="I71" t="str">
        <f t="shared" si="19"/>
        <v>CHN</v>
      </c>
      <c r="J71" t="str">
        <f t="shared" si="19"/>
        <v>CAN</v>
      </c>
      <c r="K71" t="str">
        <f t="shared" si="19"/>
        <v>MEX</v>
      </c>
      <c r="L71" t="str">
        <f t="shared" si="19"/>
        <v>USA</v>
      </c>
    </row>
    <row r="72" spans="2:12" x14ac:dyDescent="0.35">
      <c r="B72" s="1" t="s">
        <v>80</v>
      </c>
      <c r="C72">
        <f>C35</f>
        <v>2.1448378086889874E-4</v>
      </c>
      <c r="D72">
        <f t="shared" ref="D72:L72" si="20">D35</f>
        <v>1.9015817529910162E-3</v>
      </c>
      <c r="E72">
        <f t="shared" si="20"/>
        <v>-2.1239085846529865E-4</v>
      </c>
      <c r="F72">
        <f t="shared" si="20"/>
        <v>1.1353837205053952E-4</v>
      </c>
      <c r="G72">
        <f t="shared" si="20"/>
        <v>5.3174647751674797E-7</v>
      </c>
      <c r="H72">
        <f t="shared" si="20"/>
        <v>9.4344598750017994E-7</v>
      </c>
      <c r="I72">
        <f t="shared" si="20"/>
        <v>-8.8523134658000102E-4</v>
      </c>
      <c r="J72">
        <f t="shared" si="20"/>
        <v>-1.4233731608745193E-2</v>
      </c>
      <c r="K72">
        <f t="shared" si="20"/>
        <v>-8.9953529011296773E-2</v>
      </c>
      <c r="L72">
        <f t="shared" si="20"/>
        <v>0.12255966350052555</v>
      </c>
    </row>
    <row r="73" spans="2:12" x14ac:dyDescent="0.35">
      <c r="C73">
        <f>C38</f>
        <v>1.5628886143865761E-2</v>
      </c>
      <c r="D73">
        <f t="shared" ref="D73:L73" si="21">D38</f>
        <v>3.7982934518034722E-2</v>
      </c>
      <c r="E73">
        <f t="shared" si="21"/>
        <v>1.316915481940558E-2</v>
      </c>
      <c r="F73">
        <f t="shared" si="21"/>
        <v>3.399545884271174E-3</v>
      </c>
      <c r="G73">
        <f t="shared" si="21"/>
        <v>3.2288282899693974E-2</v>
      </c>
      <c r="H73">
        <f t="shared" si="21"/>
        <v>3.2772104061629108E-2</v>
      </c>
      <c r="I73">
        <f t="shared" si="21"/>
        <v>1.2676638994529643E-2</v>
      </c>
      <c r="J73">
        <f t="shared" si="21"/>
        <v>6.9462392712990317E-2</v>
      </c>
      <c r="K73">
        <f t="shared" si="21"/>
        <v>-0.1174058615395564</v>
      </c>
      <c r="L73">
        <f t="shared" si="21"/>
        <v>0.27685990112661202</v>
      </c>
    </row>
    <row r="74" spans="2:12" x14ac:dyDescent="0.35">
      <c r="C74">
        <f>C43</f>
        <v>1.5202092454583677E-2</v>
      </c>
      <c r="D74">
        <f t="shared" ref="D74:L74" si="22">D43</f>
        <v>3.7986973446154093E-2</v>
      </c>
      <c r="E74">
        <f t="shared" si="22"/>
        <v>1.2957718927973177E-2</v>
      </c>
      <c r="F74">
        <f t="shared" si="22"/>
        <v>3.286576978280234E-3</v>
      </c>
      <c r="G74">
        <f t="shared" si="22"/>
        <v>3.0496800171574863E-2</v>
      </c>
      <c r="H74">
        <f t="shared" si="22"/>
        <v>3.1139120704320625E-2</v>
      </c>
      <c r="I74">
        <f t="shared" si="22"/>
        <v>1.2382119101553027E-2</v>
      </c>
      <c r="J74">
        <f t="shared" si="22"/>
        <v>5.7241246809883739E-2</v>
      </c>
      <c r="K74">
        <f t="shared" si="22"/>
        <v>1.1723421201251888E-2</v>
      </c>
      <c r="L74">
        <f t="shared" si="22"/>
        <v>0.34987681092183492</v>
      </c>
    </row>
    <row r="75" spans="2:12" x14ac:dyDescent="0.35">
      <c r="C75">
        <f>C46</f>
        <v>1.5415921787252124E-2</v>
      </c>
      <c r="D75">
        <f t="shared" ref="D75:L75" si="23">D46</f>
        <v>3.7981925771654101E-2</v>
      </c>
      <c r="E75">
        <f t="shared" si="23"/>
        <v>1.2744953120602455E-2</v>
      </c>
      <c r="F75">
        <f t="shared" si="23"/>
        <v>3.2864486789577554E-3</v>
      </c>
      <c r="G75">
        <f t="shared" si="23"/>
        <v>3.1392577200714894E-2</v>
      </c>
      <c r="H75">
        <f t="shared" si="23"/>
        <v>3.277505715331816E-2</v>
      </c>
      <c r="I75">
        <f t="shared" si="23"/>
        <v>1.2087564003100459E-2</v>
      </c>
      <c r="J75">
        <f t="shared" si="23"/>
        <v>4.709238217491496E-2</v>
      </c>
      <c r="K75">
        <f t="shared" si="23"/>
        <v>-5.039070975451615E-2</v>
      </c>
      <c r="L75">
        <f t="shared" si="23"/>
        <v>0.35545246909917233</v>
      </c>
    </row>
    <row r="76" spans="2:12" x14ac:dyDescent="0.35">
      <c r="C76">
        <f>C51</f>
        <v>1.5628911371177251E-2</v>
      </c>
      <c r="D76">
        <f t="shared" ref="D76:L76" si="24">D51</f>
        <v>3.7984953193442028E-2</v>
      </c>
      <c r="E76">
        <f t="shared" si="24"/>
        <v>1.3275581446656838E-2</v>
      </c>
      <c r="F76">
        <f t="shared" si="24"/>
        <v>3.3996271474599216E-3</v>
      </c>
      <c r="G76">
        <f t="shared" si="24"/>
        <v>3.2288492732425532E-2</v>
      </c>
      <c r="H76">
        <f t="shared" si="24"/>
        <v>3.1135963279999873E-2</v>
      </c>
      <c r="I76">
        <f t="shared" si="24"/>
        <v>1.2971165214266236E-2</v>
      </c>
      <c r="J76">
        <f t="shared" si="24"/>
        <v>7.5027613067077725E-2</v>
      </c>
      <c r="K76">
        <f t="shared" si="24"/>
        <v>-8.9787814643663977E-2</v>
      </c>
      <c r="L76">
        <f t="shared" si="24"/>
        <v>0.27693536873187002</v>
      </c>
    </row>
    <row r="77" spans="2:12" x14ac:dyDescent="0.35">
      <c r="C77">
        <f>C54</f>
        <v>1.5628886143865761E-2</v>
      </c>
      <c r="D77">
        <f t="shared" ref="D77:L77" si="25">D54</f>
        <v>3.7982934518034722E-2</v>
      </c>
      <c r="E77">
        <f t="shared" si="25"/>
        <v>1.316915481940558E-2</v>
      </c>
      <c r="F77">
        <f t="shared" si="25"/>
        <v>3.399545884271174E-3</v>
      </c>
      <c r="G77">
        <f t="shared" si="25"/>
        <v>3.2288282899693974E-2</v>
      </c>
      <c r="H77">
        <f t="shared" si="25"/>
        <v>3.2772104061629108E-2</v>
      </c>
      <c r="I77">
        <f t="shared" si="25"/>
        <v>1.2676638994529643E-2</v>
      </c>
      <c r="J77">
        <f t="shared" si="25"/>
        <v>6.9462392712990317E-2</v>
      </c>
      <c r="K77">
        <f t="shared" si="25"/>
        <v>-0.1174058615395564</v>
      </c>
      <c r="L77">
        <f t="shared" si="25"/>
        <v>0.27685990112661202</v>
      </c>
    </row>
    <row r="79" spans="2:12" x14ac:dyDescent="0.35">
      <c r="C79" t="str">
        <f>C3</f>
        <v>ROW</v>
      </c>
      <c r="D79" t="str">
        <f t="shared" ref="D79:L79" si="26">D3</f>
        <v>IND</v>
      </c>
      <c r="E79" t="str">
        <f t="shared" si="26"/>
        <v>EUR</v>
      </c>
      <c r="F79" t="str">
        <f t="shared" si="26"/>
        <v>JPN</v>
      </c>
      <c r="G79" t="str">
        <f t="shared" si="26"/>
        <v>BRA</v>
      </c>
      <c r="H79" t="str">
        <f t="shared" si="26"/>
        <v>KOR</v>
      </c>
      <c r="I79" t="str">
        <f t="shared" si="26"/>
        <v>CHN</v>
      </c>
      <c r="J79" t="str">
        <f t="shared" si="26"/>
        <v>CAN</v>
      </c>
      <c r="K79" t="str">
        <f t="shared" si="26"/>
        <v>MEX</v>
      </c>
      <c r="L79" t="str">
        <f t="shared" si="26"/>
        <v>USA</v>
      </c>
    </row>
    <row r="80" spans="2:12" x14ac:dyDescent="0.35">
      <c r="B80" t="s">
        <v>135</v>
      </c>
      <c r="C80">
        <f>_xlfn.AGGREGATE(5,7,C72:C77)</f>
        <v>2.1448378086889874E-4</v>
      </c>
      <c r="D80">
        <f t="shared" ref="D80:L80" si="27">_xlfn.AGGREGATE(5,7,D72:D77)</f>
        <v>1.9015817529910162E-3</v>
      </c>
      <c r="E80">
        <f t="shared" si="27"/>
        <v>-2.1239085846529865E-4</v>
      </c>
      <c r="F80">
        <f t="shared" si="27"/>
        <v>1.1353837205053952E-4</v>
      </c>
      <c r="G80">
        <f t="shared" si="27"/>
        <v>5.3174647751674797E-7</v>
      </c>
      <c r="H80">
        <f t="shared" si="27"/>
        <v>9.4344598750017994E-7</v>
      </c>
      <c r="I80">
        <f t="shared" si="27"/>
        <v>-8.8523134658000102E-4</v>
      </c>
      <c r="J80">
        <f t="shared" si="27"/>
        <v>-1.4233731608745193E-2</v>
      </c>
      <c r="K80">
        <f t="shared" si="27"/>
        <v>-0.1174058615395564</v>
      </c>
      <c r="L80">
        <f t="shared" si="27"/>
        <v>0.12255966350052555</v>
      </c>
    </row>
    <row r="81" spans="2:12" x14ac:dyDescent="0.35">
      <c r="B81" t="s">
        <v>136</v>
      </c>
      <c r="C81">
        <f>_xlfn.AGGREGATE(19,7,C72:C77,1)</f>
        <v>1.1455190286154982E-2</v>
      </c>
      <c r="D81">
        <f>_xlfn.AGGREGATE(19,7,D72:D77,1)</f>
        <v>2.896183976698833E-2</v>
      </c>
      <c r="E81">
        <f t="shared" ref="E81:L81" si="28">_xlfn.QUARTILE.EXC(E72:E77,1)</f>
        <v>9.5056171258355165E-3</v>
      </c>
      <c r="F81">
        <f t="shared" si="28"/>
        <v>2.4932211022309515E-3</v>
      </c>
      <c r="G81">
        <f t="shared" si="28"/>
        <v>2.2872733065300528E-2</v>
      </c>
      <c r="H81">
        <f t="shared" si="28"/>
        <v>2.335220832149678E-2</v>
      </c>
      <c r="I81">
        <f t="shared" si="28"/>
        <v>8.8443651656803443E-3</v>
      </c>
      <c r="J81">
        <f t="shared" si="28"/>
        <v>3.1760853728999922E-2</v>
      </c>
      <c r="K81">
        <f t="shared" si="28"/>
        <v>-0.1174058615395564</v>
      </c>
      <c r="L81">
        <f t="shared" si="28"/>
        <v>0.2382848417200904</v>
      </c>
    </row>
    <row r="82" spans="2:12" x14ac:dyDescent="0.35">
      <c r="B82" t="s">
        <v>137</v>
      </c>
      <c r="C82" s="11">
        <f>_xlfn.AGGREGATE(19,7,C72:C77,2)</f>
        <v>1.5522403965558942E-2</v>
      </c>
      <c r="D82" s="11">
        <f t="shared" ref="D82:L82" si="29">_xlfn.AGGREGATE(19,7,D72:D77,2)</f>
        <v>3.7982934518034722E-2</v>
      </c>
      <c r="E82" s="11">
        <f t="shared" si="29"/>
        <v>1.3063436873689379E-2</v>
      </c>
      <c r="F82" s="11">
        <f t="shared" si="29"/>
        <v>3.343061431275704E-3</v>
      </c>
      <c r="G82" s="11">
        <f t="shared" si="29"/>
        <v>3.1840430050204434E-2</v>
      </c>
      <c r="H82" s="11">
        <f t="shared" si="29"/>
        <v>3.1955612382974868E-2</v>
      </c>
      <c r="I82" s="11">
        <f t="shared" si="29"/>
        <v>1.2529379048041335E-2</v>
      </c>
      <c r="J82" s="11">
        <f t="shared" si="29"/>
        <v>6.3351819761437028E-2</v>
      </c>
      <c r="K82" s="11">
        <f t="shared" si="29"/>
        <v>-8.9870671827480375E-2</v>
      </c>
      <c r="L82" s="11">
        <f t="shared" si="29"/>
        <v>0.27689763492924102</v>
      </c>
    </row>
    <row r="83" spans="2:12" x14ac:dyDescent="0.35">
      <c r="B83" t="s">
        <v>138</v>
      </c>
      <c r="C83">
        <f>_xlfn.AGGREGATE(19,7,C72:C77,3)</f>
        <v>1.5628892450693634E-2</v>
      </c>
      <c r="D83">
        <f t="shared" ref="D83:L83" si="30">_xlfn.QUARTILE.EXC(D72:D77,3)</f>
        <v>3.7985458256620044E-2</v>
      </c>
      <c r="E83">
        <f t="shared" si="30"/>
        <v>1.3195761476218395E-2</v>
      </c>
      <c r="F83">
        <f t="shared" si="30"/>
        <v>3.3995662000683609E-3</v>
      </c>
      <c r="G83">
        <f t="shared" si="30"/>
        <v>3.2288335357876861E-2</v>
      </c>
      <c r="H83">
        <f t="shared" si="30"/>
        <v>3.2772842334551369E-2</v>
      </c>
      <c r="I83">
        <f t="shared" si="30"/>
        <v>1.2750270549463791E-2</v>
      </c>
      <c r="J83">
        <f t="shared" si="30"/>
        <v>7.0853697801512169E-2</v>
      </c>
      <c r="K83">
        <f t="shared" si="30"/>
        <v>-3.486217701557414E-2</v>
      </c>
      <c r="L83">
        <f t="shared" si="30"/>
        <v>0.35127072546616928</v>
      </c>
    </row>
    <row r="84" spans="2:12" x14ac:dyDescent="0.35">
      <c r="B84" t="s">
        <v>139</v>
      </c>
      <c r="C84">
        <f>_xlfn.AGGREGATE(4,7,C72:C77)</f>
        <v>1.5628911371177251E-2</v>
      </c>
      <c r="D84">
        <f t="shared" ref="D84:L84" si="31">_xlfn.AGGREGATE(4,7,D72:D77)</f>
        <v>3.7986973446154093E-2</v>
      </c>
      <c r="E84">
        <f t="shared" si="31"/>
        <v>1.3275581446656838E-2</v>
      </c>
      <c r="F84">
        <f t="shared" si="31"/>
        <v>3.3996271474599216E-3</v>
      </c>
      <c r="G84">
        <f t="shared" si="31"/>
        <v>3.2288492732425532E-2</v>
      </c>
      <c r="H84">
        <f t="shared" si="31"/>
        <v>3.277505715331816E-2</v>
      </c>
      <c r="I84">
        <f t="shared" si="31"/>
        <v>1.2971165214266236E-2</v>
      </c>
      <c r="J84">
        <f t="shared" si="31"/>
        <v>7.5027613067077725E-2</v>
      </c>
      <c r="K84">
        <f t="shared" si="31"/>
        <v>1.1723421201251888E-2</v>
      </c>
      <c r="L84">
        <f t="shared" si="31"/>
        <v>0.35545246909917233</v>
      </c>
    </row>
    <row r="86" spans="2:12" x14ac:dyDescent="0.35">
      <c r="B86" s="10" t="s">
        <v>140</v>
      </c>
      <c r="C86" t="str">
        <f>C3</f>
        <v>ROW</v>
      </c>
      <c r="D86" t="str">
        <f t="shared" ref="D86:L86" si="32">D3</f>
        <v>IND</v>
      </c>
      <c r="E86" t="str">
        <f t="shared" si="32"/>
        <v>EUR</v>
      </c>
      <c r="F86" t="str">
        <f t="shared" si="32"/>
        <v>JPN</v>
      </c>
      <c r="G86" t="str">
        <f t="shared" si="32"/>
        <v>BRA</v>
      </c>
      <c r="H86" t="str">
        <f t="shared" si="32"/>
        <v>KOR</v>
      </c>
      <c r="I86" t="str">
        <f t="shared" si="32"/>
        <v>CHN</v>
      </c>
      <c r="J86" t="str">
        <f t="shared" si="32"/>
        <v>CAN</v>
      </c>
      <c r="K86" t="str">
        <f t="shared" si="32"/>
        <v>MEX</v>
      </c>
      <c r="L86" t="str">
        <f t="shared" si="32"/>
        <v>USA</v>
      </c>
    </row>
    <row r="87" spans="2:12" x14ac:dyDescent="0.35">
      <c r="B87" s="1" t="s">
        <v>79</v>
      </c>
      <c r="C87" s="11">
        <f>C13</f>
        <v>-0.34006839404468958</v>
      </c>
      <c r="D87" s="11">
        <f t="shared" ref="D87:L87" si="33">D13</f>
        <v>-2.665485944901317E-2</v>
      </c>
      <c r="E87" s="11">
        <f t="shared" si="33"/>
        <v>-4.6141440842830249E-2</v>
      </c>
      <c r="F87" s="11">
        <f t="shared" si="33"/>
        <v>-2.6536496892923062E-2</v>
      </c>
      <c r="G87" s="11">
        <f t="shared" si="33"/>
        <v>-6.8215440502031488E-2</v>
      </c>
      <c r="H87" s="11">
        <f t="shared" si="33"/>
        <v>-7.0558887837990802E-2</v>
      </c>
      <c r="I87" s="11">
        <f t="shared" si="33"/>
        <v>-6.3698315957996521E-2</v>
      </c>
      <c r="J87" s="11">
        <f t="shared" si="33"/>
        <v>-0.98676404023137432</v>
      </c>
      <c r="K87" s="11">
        <f t="shared" si="33"/>
        <v>-0.56158757760886324</v>
      </c>
      <c r="L87" s="11">
        <f t="shared" si="33"/>
        <v>-0.63011794412867128</v>
      </c>
    </row>
    <row r="89" spans="2:12" x14ac:dyDescent="0.35">
      <c r="C89" t="str">
        <f>C3</f>
        <v>ROW</v>
      </c>
      <c r="D89" t="str">
        <f t="shared" ref="D89:L89" si="34">D3</f>
        <v>IND</v>
      </c>
      <c r="E89" t="str">
        <f t="shared" si="34"/>
        <v>EUR</v>
      </c>
      <c r="F89" t="str">
        <f t="shared" si="34"/>
        <v>JPN</v>
      </c>
      <c r="G89" t="str">
        <f t="shared" si="34"/>
        <v>BRA</v>
      </c>
      <c r="H89" t="str">
        <f t="shared" si="34"/>
        <v>KOR</v>
      </c>
      <c r="I89" t="str">
        <f t="shared" si="34"/>
        <v>CHN</v>
      </c>
      <c r="J89" t="str">
        <f t="shared" si="34"/>
        <v>CAN</v>
      </c>
      <c r="K89" t="str">
        <f t="shared" si="34"/>
        <v>MEX</v>
      </c>
      <c r="L89" t="str">
        <f t="shared" si="34"/>
        <v>USA</v>
      </c>
    </row>
    <row r="90" spans="2:12" x14ac:dyDescent="0.35">
      <c r="B90" s="1" t="s">
        <v>80</v>
      </c>
      <c r="C90" s="11">
        <f>C14</f>
        <v>-1.6586909091798691E-2</v>
      </c>
      <c r="D90" s="11">
        <f t="shared" ref="D90:L90" si="35">D14</f>
        <v>-9.5152929551226215E-3</v>
      </c>
      <c r="E90" s="11">
        <f t="shared" si="35"/>
        <v>-9.7855450659638313E-3</v>
      </c>
      <c r="F90" s="11">
        <f t="shared" si="35"/>
        <v>-1.3614919110590262E-3</v>
      </c>
      <c r="G90" s="11">
        <f t="shared" si="35"/>
        <v>-1.8874199989168783E-2</v>
      </c>
      <c r="H90" s="11">
        <f t="shared" si="35"/>
        <v>-1.6428323962702329E-2</v>
      </c>
      <c r="I90" s="11">
        <f t="shared" si="35"/>
        <v>-8.8586414847743877E-3</v>
      </c>
      <c r="J90" s="11">
        <f t="shared" si="35"/>
        <v>-4.3020668286470332E-2</v>
      </c>
      <c r="K90" s="11">
        <f t="shared" si="35"/>
        <v>-5.0793701271706071E-2</v>
      </c>
      <c r="L90" s="11">
        <f t="shared" si="35"/>
        <v>-0.17631469210300849</v>
      </c>
    </row>
    <row r="92" spans="2:12" x14ac:dyDescent="0.35">
      <c r="B92" s="10" t="s">
        <v>141</v>
      </c>
      <c r="C92" t="str">
        <f>C3</f>
        <v>ROW</v>
      </c>
      <c r="D92" t="str">
        <f t="shared" ref="D92:L92" si="36">D3</f>
        <v>IND</v>
      </c>
      <c r="E92" t="str">
        <f t="shared" si="36"/>
        <v>EUR</v>
      </c>
      <c r="F92" t="str">
        <f t="shared" si="36"/>
        <v>JPN</v>
      </c>
      <c r="G92" t="str">
        <f t="shared" si="36"/>
        <v>BRA</v>
      </c>
      <c r="H92" t="str">
        <f t="shared" si="36"/>
        <v>KOR</v>
      </c>
      <c r="I92" t="str">
        <f t="shared" si="36"/>
        <v>CHN</v>
      </c>
      <c r="J92" t="str">
        <f t="shared" si="36"/>
        <v>CAN</v>
      </c>
      <c r="K92" t="str">
        <f t="shared" si="36"/>
        <v>MEX</v>
      </c>
      <c r="L92" t="str">
        <f t="shared" si="36"/>
        <v>USA</v>
      </c>
    </row>
    <row r="93" spans="2:12" x14ac:dyDescent="0.35">
      <c r="B93" s="1" t="s">
        <v>79</v>
      </c>
      <c r="C93" s="11">
        <f>C10</f>
        <v>-4.721181903128549E-3</v>
      </c>
      <c r="D93" s="11">
        <f t="shared" ref="D93:L93" si="37">D10</f>
        <v>3.8072514345496578E-3</v>
      </c>
      <c r="E93" s="11">
        <f t="shared" si="37"/>
        <v>3.8264431133199842E-3</v>
      </c>
      <c r="F93" s="11">
        <f t="shared" si="37"/>
        <v>4.5354474494777308E-3</v>
      </c>
      <c r="G93" s="11">
        <f t="shared" si="37"/>
        <v>1.7945104481851132E-3</v>
      </c>
      <c r="H93" s="11">
        <f t="shared" si="37"/>
        <v>3.2805840423556776E-3</v>
      </c>
      <c r="I93" s="11">
        <f t="shared" si="37"/>
        <v>-1.1792283838032991E-3</v>
      </c>
      <c r="J93" s="11">
        <f t="shared" si="37"/>
        <v>-0.38571024141663757</v>
      </c>
      <c r="K93" s="11">
        <f t="shared" si="37"/>
        <v>-0.35207236262901981</v>
      </c>
      <c r="L93" s="11">
        <f t="shared" si="37"/>
        <v>-3.1218450679519893E-2</v>
      </c>
    </row>
    <row r="95" spans="2:12" x14ac:dyDescent="0.35">
      <c r="C95" t="str">
        <f>C3</f>
        <v>ROW</v>
      </c>
      <c r="D95" t="str">
        <f t="shared" ref="D95:L95" si="38">D3</f>
        <v>IND</v>
      </c>
      <c r="E95" t="str">
        <f t="shared" si="38"/>
        <v>EUR</v>
      </c>
      <c r="F95" t="str">
        <f t="shared" si="38"/>
        <v>JPN</v>
      </c>
      <c r="G95" t="str">
        <f t="shared" si="38"/>
        <v>BRA</v>
      </c>
      <c r="H95" t="str">
        <f t="shared" si="38"/>
        <v>KOR</v>
      </c>
      <c r="I95" t="str">
        <f t="shared" si="38"/>
        <v>CHN</v>
      </c>
      <c r="J95" t="str">
        <f t="shared" si="38"/>
        <v>CAN</v>
      </c>
      <c r="K95" t="str">
        <f t="shared" si="38"/>
        <v>MEX</v>
      </c>
      <c r="L95" t="str">
        <f t="shared" si="38"/>
        <v>USA</v>
      </c>
    </row>
    <row r="96" spans="2:12" x14ac:dyDescent="0.35">
      <c r="B96" s="1" t="s">
        <v>80</v>
      </c>
      <c r="C96" s="11">
        <f>C11</f>
        <v>-1.1156043243365499E-7</v>
      </c>
      <c r="D96" s="11">
        <f t="shared" ref="D96:L96" si="39">D11</f>
        <v>-6.2790917879085306E-7</v>
      </c>
      <c r="E96" s="11">
        <f t="shared" si="39"/>
        <v>-2.124668036401281E-4</v>
      </c>
      <c r="F96" s="11">
        <f t="shared" si="39"/>
        <v>7.5332667576200052E-8</v>
      </c>
      <c r="G96" s="11">
        <f t="shared" si="39"/>
        <v>3.5444346148383321E-7</v>
      </c>
      <c r="H96" s="11">
        <f t="shared" si="39"/>
        <v>1.6409583700059682E-3</v>
      </c>
      <c r="I96" s="11">
        <f t="shared" si="39"/>
        <v>-2.949825079576196E-4</v>
      </c>
      <c r="J96" s="11">
        <f t="shared" si="39"/>
        <v>-3.7491505619706711E-3</v>
      </c>
      <c r="K96" s="11">
        <f t="shared" si="39"/>
        <v>-1.9560149327379206E-2</v>
      </c>
      <c r="L96" s="11">
        <f t="shared" si="39"/>
        <v>6.6213712261868951E-2</v>
      </c>
    </row>
    <row r="98" spans="2:12" x14ac:dyDescent="0.35">
      <c r="B98" s="10" t="s">
        <v>142</v>
      </c>
      <c r="C98" t="str">
        <f>C3</f>
        <v>ROW</v>
      </c>
      <c r="D98" t="str">
        <f t="shared" ref="D98:L98" si="40">D3</f>
        <v>IND</v>
      </c>
      <c r="E98" t="str">
        <f t="shared" si="40"/>
        <v>EUR</v>
      </c>
      <c r="F98" t="str">
        <f t="shared" si="40"/>
        <v>JPN</v>
      </c>
      <c r="G98" t="str">
        <f t="shared" si="40"/>
        <v>BRA</v>
      </c>
      <c r="H98" t="str">
        <f t="shared" si="40"/>
        <v>KOR</v>
      </c>
      <c r="I98" t="str">
        <f t="shared" si="40"/>
        <v>CHN</v>
      </c>
      <c r="J98" t="str">
        <f t="shared" si="40"/>
        <v>CAN</v>
      </c>
      <c r="K98" t="str">
        <f t="shared" si="40"/>
        <v>MEX</v>
      </c>
      <c r="L98" t="str">
        <f t="shared" si="40"/>
        <v>USA</v>
      </c>
    </row>
    <row r="99" spans="2:12" x14ac:dyDescent="0.35">
      <c r="B99" s="1" t="s">
        <v>79</v>
      </c>
      <c r="C99" s="11">
        <f>C18</f>
        <v>-6.4380308721303653E-3</v>
      </c>
      <c r="D99" s="11">
        <f t="shared" ref="D99:L99" si="41">D18</f>
        <v>1.9034793548771189E-2</v>
      </c>
      <c r="E99" s="11">
        <f t="shared" si="41"/>
        <v>-7.5470259467378259E-3</v>
      </c>
      <c r="F99" s="11">
        <f t="shared" si="41"/>
        <v>-1.8143850603695263E-2</v>
      </c>
      <c r="G99" s="11">
        <f t="shared" si="41"/>
        <v>-2.2434117503931567E-2</v>
      </c>
      <c r="H99" s="11">
        <f t="shared" si="41"/>
        <v>-3.1170976439173742E-2</v>
      </c>
      <c r="I99" s="11">
        <f t="shared" si="41"/>
        <v>-8.0219344799516368E-2</v>
      </c>
      <c r="J99" s="11">
        <f t="shared" si="41"/>
        <v>-0.77866533365986468</v>
      </c>
      <c r="K99" s="11">
        <f t="shared" si="41"/>
        <v>-0.55381984698860975</v>
      </c>
      <c r="L99" s="11">
        <f t="shared" si="41"/>
        <v>2.2764001030036118E-2</v>
      </c>
    </row>
    <row r="101" spans="2:12" x14ac:dyDescent="0.35">
      <c r="C101" t="str">
        <f>C3</f>
        <v>ROW</v>
      </c>
      <c r="D101" t="str">
        <f t="shared" ref="D101:L101" si="42">D3</f>
        <v>IND</v>
      </c>
      <c r="E101" t="str">
        <f t="shared" si="42"/>
        <v>EUR</v>
      </c>
      <c r="F101" t="str">
        <f t="shared" si="42"/>
        <v>JPN</v>
      </c>
      <c r="G101" t="str">
        <f t="shared" si="42"/>
        <v>BRA</v>
      </c>
      <c r="H101" t="str">
        <f t="shared" si="42"/>
        <v>KOR</v>
      </c>
      <c r="I101" t="str">
        <f t="shared" si="42"/>
        <v>CHN</v>
      </c>
      <c r="J101" t="str">
        <f t="shared" si="42"/>
        <v>CAN</v>
      </c>
      <c r="K101" t="str">
        <f t="shared" si="42"/>
        <v>MEX</v>
      </c>
      <c r="L101" t="str">
        <f t="shared" si="42"/>
        <v>USA</v>
      </c>
    </row>
    <row r="102" spans="2:12" x14ac:dyDescent="0.35">
      <c r="B102" s="1" t="s">
        <v>80</v>
      </c>
      <c r="C102" s="11">
        <f>C19</f>
        <v>6.4368507899949245E-4</v>
      </c>
      <c r="D102" s="11">
        <f t="shared" ref="D102:L102" si="43">D19</f>
        <v>5.7056696047563249E-3</v>
      </c>
      <c r="E102" s="11">
        <f t="shared" si="43"/>
        <v>-2.1283506000192853E-4</v>
      </c>
      <c r="F102" s="11">
        <f t="shared" si="43"/>
        <v>-2.2712059196285106E-4</v>
      </c>
      <c r="G102" s="11">
        <f t="shared" si="43"/>
        <v>-4.4927224350805595E-3</v>
      </c>
      <c r="H102" s="11">
        <f t="shared" si="43"/>
        <v>-4.4182231568046237E-6</v>
      </c>
      <c r="I102" s="11">
        <f t="shared" si="43"/>
        <v>-6.2061127281227146E-3</v>
      </c>
      <c r="J102" s="11">
        <f t="shared" si="43"/>
        <v>0.56365036151746251</v>
      </c>
      <c r="K102" s="11">
        <f t="shared" si="43"/>
        <v>0.45330566989416349</v>
      </c>
      <c r="L102" s="11">
        <f t="shared" si="43"/>
        <v>1.6794957147340861E-2</v>
      </c>
    </row>
    <row r="104" spans="2:12" x14ac:dyDescent="0.35">
      <c r="B104" s="10" t="s">
        <v>143</v>
      </c>
      <c r="C104" t="str">
        <f>C3</f>
        <v>ROW</v>
      </c>
      <c r="D104" t="str">
        <f t="shared" ref="D104:L104" si="44">D3</f>
        <v>IND</v>
      </c>
      <c r="E104" t="str">
        <f t="shared" si="44"/>
        <v>EUR</v>
      </c>
      <c r="F104" t="str">
        <f t="shared" si="44"/>
        <v>JPN</v>
      </c>
      <c r="G104" t="str">
        <f t="shared" si="44"/>
        <v>BRA</v>
      </c>
      <c r="H104" t="str">
        <f t="shared" si="44"/>
        <v>KOR</v>
      </c>
      <c r="I104" t="str">
        <f t="shared" si="44"/>
        <v>CHN</v>
      </c>
      <c r="J104" t="str">
        <f t="shared" si="44"/>
        <v>CAN</v>
      </c>
      <c r="K104" t="str">
        <f t="shared" si="44"/>
        <v>MEX</v>
      </c>
      <c r="L104" t="str">
        <f t="shared" si="44"/>
        <v>USA</v>
      </c>
    </row>
    <row r="105" spans="2:12" x14ac:dyDescent="0.35">
      <c r="B105" s="1" t="s">
        <v>79</v>
      </c>
      <c r="C105">
        <f>C21</f>
        <v>1.0514554546123434E-2</v>
      </c>
      <c r="D105">
        <f t="shared" ref="D105:L105" si="45">D21</f>
        <v>1.9036440146392025E-3</v>
      </c>
      <c r="E105">
        <f t="shared" si="45"/>
        <v>2.9761350936151343E-3</v>
      </c>
      <c r="F105">
        <f t="shared" si="45"/>
        <v>4.7622144131332367E-3</v>
      </c>
      <c r="G105">
        <f t="shared" si="45"/>
        <v>1.7945104481851132E-3</v>
      </c>
      <c r="H105">
        <f t="shared" si="45"/>
        <v>3.2805840423556776E-3</v>
      </c>
      <c r="I105">
        <f t="shared" si="45"/>
        <v>-7.8154066354482299E-2</v>
      </c>
      <c r="J105">
        <f t="shared" si="45"/>
        <v>-0.34945667862866148</v>
      </c>
      <c r="K105">
        <f t="shared" si="45"/>
        <v>-0.20490093146092941</v>
      </c>
      <c r="L105">
        <f t="shared" si="45"/>
        <v>5.228940174989205E-3</v>
      </c>
    </row>
    <row r="106" spans="2:12" x14ac:dyDescent="0.35">
      <c r="C106">
        <f>C26</f>
        <v>1.3303943731470577E-2</v>
      </c>
      <c r="D106">
        <f t="shared" ref="D106:L106" si="46">D26</f>
        <v>1.9036440146392025E-3</v>
      </c>
      <c r="E106">
        <f t="shared" si="46"/>
        <v>2.8698460819645832E-3</v>
      </c>
      <c r="F106">
        <f t="shared" si="46"/>
        <v>5.5558947295398509E-3</v>
      </c>
      <c r="G106">
        <f t="shared" si="46"/>
        <v>8.9725927814376938E-4</v>
      </c>
      <c r="H106">
        <f t="shared" si="46"/>
        <v>1.6403056222824286E-3</v>
      </c>
      <c r="I106">
        <f t="shared" si="46"/>
        <v>-0.10323534455853625</v>
      </c>
      <c r="J106">
        <f t="shared" si="46"/>
        <v>-0.36758181312630167</v>
      </c>
      <c r="K106">
        <f t="shared" si="46"/>
        <v>-0.21264134725122935</v>
      </c>
      <c r="L106">
        <f t="shared" si="46"/>
        <v>-8.3668741896844034E-3</v>
      </c>
    </row>
    <row r="107" spans="2:12" x14ac:dyDescent="0.35">
      <c r="C107">
        <f>C29</f>
        <v>3.1111277405352494E-2</v>
      </c>
      <c r="D107">
        <f t="shared" ref="D107:L107" si="47">D29</f>
        <v>1.1421315193905032E-2</v>
      </c>
      <c r="E107">
        <f t="shared" si="47"/>
        <v>5.2081782018798539E-3</v>
      </c>
      <c r="F107">
        <f t="shared" si="47"/>
        <v>1.0091089778754059E-2</v>
      </c>
      <c r="G107">
        <f t="shared" si="47"/>
        <v>2.6917535103003765E-3</v>
      </c>
      <c r="H107">
        <f t="shared" si="47"/>
        <v>8.2012560984569549E-3</v>
      </c>
      <c r="I107">
        <f t="shared" si="47"/>
        <v>-0.17910775903007084</v>
      </c>
      <c r="J107">
        <f t="shared" si="47"/>
        <v>-0.46398653314822214</v>
      </c>
      <c r="K107">
        <f t="shared" si="47"/>
        <v>-0.24360906044860703</v>
      </c>
      <c r="L107">
        <f t="shared" si="47"/>
        <v>-6.7276648801186223E-2</v>
      </c>
    </row>
    <row r="109" spans="2:12" x14ac:dyDescent="0.35">
      <c r="C109" t="str">
        <f>C3</f>
        <v>ROW</v>
      </c>
      <c r="D109" t="str">
        <f t="shared" ref="D109:L109" si="48">D3</f>
        <v>IND</v>
      </c>
      <c r="E109" t="str">
        <f t="shared" si="48"/>
        <v>EUR</v>
      </c>
      <c r="F109" t="str">
        <f t="shared" si="48"/>
        <v>JPN</v>
      </c>
      <c r="G109" t="str">
        <f t="shared" si="48"/>
        <v>BRA</v>
      </c>
      <c r="H109" t="str">
        <f t="shared" si="48"/>
        <v>KOR</v>
      </c>
      <c r="I109" t="str">
        <f t="shared" si="48"/>
        <v>CHN</v>
      </c>
      <c r="J109" t="str">
        <f t="shared" si="48"/>
        <v>CAN</v>
      </c>
      <c r="K109" t="str">
        <f t="shared" si="48"/>
        <v>MEX</v>
      </c>
      <c r="L109" t="str">
        <f t="shared" si="48"/>
        <v>USA</v>
      </c>
    </row>
    <row r="110" spans="2:12" x14ac:dyDescent="0.35">
      <c r="B110" t="s">
        <v>135</v>
      </c>
      <c r="C110">
        <f>_xlfn.AGGREGATE(5,7,C105:C107)</f>
        <v>1.0514554546123434E-2</v>
      </c>
      <c r="D110">
        <f t="shared" ref="D110:L110" si="49">_xlfn.AGGREGATE(5,7,D105:D107)</f>
        <v>1.9036440146392025E-3</v>
      </c>
      <c r="E110">
        <f t="shared" si="49"/>
        <v>2.8698460819645832E-3</v>
      </c>
      <c r="F110">
        <f t="shared" si="49"/>
        <v>4.7622144131332367E-3</v>
      </c>
      <c r="G110">
        <f t="shared" si="49"/>
        <v>8.9725927814376938E-4</v>
      </c>
      <c r="H110">
        <f t="shared" si="49"/>
        <v>1.6403056222824286E-3</v>
      </c>
      <c r="I110">
        <f t="shared" si="49"/>
        <v>-0.17910775903007084</v>
      </c>
      <c r="J110">
        <f t="shared" si="49"/>
        <v>-0.46398653314822214</v>
      </c>
      <c r="K110">
        <f t="shared" si="49"/>
        <v>-0.24360906044860703</v>
      </c>
      <c r="L110">
        <f t="shared" si="49"/>
        <v>-6.7276648801186223E-2</v>
      </c>
    </row>
    <row r="111" spans="2:12" x14ac:dyDescent="0.35">
      <c r="B111" t="s">
        <v>136</v>
      </c>
      <c r="C111">
        <f>_xlfn.AGGREGATE(19,7,C105:C107,1)</f>
        <v>1.0514554546123434E-2</v>
      </c>
      <c r="D111">
        <f t="shared" ref="D111:L111" si="50">_xlfn.AGGREGATE(19,7,D105:D107,1)</f>
        <v>1.9036440146392025E-3</v>
      </c>
      <c r="E111">
        <f t="shared" si="50"/>
        <v>2.8698460819645832E-3</v>
      </c>
      <c r="F111">
        <f t="shared" si="50"/>
        <v>4.7622144131332367E-3</v>
      </c>
      <c r="G111">
        <f t="shared" si="50"/>
        <v>8.9725927814376938E-4</v>
      </c>
      <c r="H111">
        <f t="shared" si="50"/>
        <v>1.6403056222824286E-3</v>
      </c>
      <c r="I111">
        <f t="shared" si="50"/>
        <v>-0.17910775903007084</v>
      </c>
      <c r="J111">
        <f t="shared" si="50"/>
        <v>-0.46398653314822214</v>
      </c>
      <c r="K111">
        <f t="shared" si="50"/>
        <v>-0.24360906044860703</v>
      </c>
      <c r="L111">
        <f t="shared" si="50"/>
        <v>-6.7276648801186223E-2</v>
      </c>
    </row>
    <row r="112" spans="2:12" x14ac:dyDescent="0.35">
      <c r="B112" t="s">
        <v>137</v>
      </c>
      <c r="C112" s="11">
        <f>_xlfn.AGGREGATE(19,7,C105:C107,2)</f>
        <v>1.3303943731470577E-2</v>
      </c>
      <c r="D112" s="11">
        <f t="shared" ref="D112:L112" si="51">_xlfn.AGGREGATE(19,7,D105:D107,2)</f>
        <v>1.9036440146392025E-3</v>
      </c>
      <c r="E112" s="11">
        <f t="shared" si="51"/>
        <v>2.9761350936151343E-3</v>
      </c>
      <c r="F112" s="11">
        <f t="shared" si="51"/>
        <v>5.5558947295398509E-3</v>
      </c>
      <c r="G112" s="11">
        <f t="shared" si="51"/>
        <v>1.7945104481851132E-3</v>
      </c>
      <c r="H112" s="11">
        <f t="shared" si="51"/>
        <v>3.2805840423556776E-3</v>
      </c>
      <c r="I112" s="11">
        <f t="shared" si="51"/>
        <v>-0.10323534455853625</v>
      </c>
      <c r="J112" s="11">
        <f t="shared" si="51"/>
        <v>-0.36758181312630167</v>
      </c>
      <c r="K112" s="11">
        <f t="shared" si="51"/>
        <v>-0.21264134725122935</v>
      </c>
      <c r="L112" s="11">
        <f t="shared" si="51"/>
        <v>-8.3668741896844034E-3</v>
      </c>
    </row>
    <row r="113" spans="2:67" x14ac:dyDescent="0.35">
      <c r="B113" t="s">
        <v>138</v>
      </c>
      <c r="C113">
        <f>_xlfn.AGGREGATE(19,7,C105:C107,3)</f>
        <v>3.1111277405352494E-2</v>
      </c>
      <c r="D113">
        <f t="shared" ref="D113:L113" si="52">_xlfn.AGGREGATE(19,7,D105:D107,3)</f>
        <v>1.1421315193905032E-2</v>
      </c>
      <c r="E113">
        <f t="shared" si="52"/>
        <v>5.2081782018798539E-3</v>
      </c>
      <c r="F113">
        <f t="shared" si="52"/>
        <v>1.0091089778754059E-2</v>
      </c>
      <c r="G113">
        <f t="shared" si="52"/>
        <v>2.6917535103003765E-3</v>
      </c>
      <c r="H113">
        <f t="shared" si="52"/>
        <v>8.2012560984569549E-3</v>
      </c>
      <c r="I113">
        <f t="shared" si="52"/>
        <v>-7.8154066354482299E-2</v>
      </c>
      <c r="J113">
        <f t="shared" si="52"/>
        <v>-0.34945667862866148</v>
      </c>
      <c r="K113">
        <f t="shared" si="52"/>
        <v>-0.20490093146092941</v>
      </c>
      <c r="L113">
        <f t="shared" si="52"/>
        <v>5.228940174989205E-3</v>
      </c>
    </row>
    <row r="114" spans="2:67" x14ac:dyDescent="0.35">
      <c r="B114" t="s">
        <v>139</v>
      </c>
      <c r="C114">
        <f>_xlfn.AGGREGATE(4,7,C105:C107)</f>
        <v>3.1111277405352494E-2</v>
      </c>
      <c r="D114">
        <f t="shared" ref="D114:L114" si="53">_xlfn.AGGREGATE(4,7,D105:D107)</f>
        <v>1.1421315193905032E-2</v>
      </c>
      <c r="E114">
        <f t="shared" si="53"/>
        <v>5.2081782018798539E-3</v>
      </c>
      <c r="F114">
        <f t="shared" si="53"/>
        <v>1.0091089778754059E-2</v>
      </c>
      <c r="G114">
        <f t="shared" si="53"/>
        <v>2.6917535103003765E-3</v>
      </c>
      <c r="H114">
        <f t="shared" si="53"/>
        <v>8.2012560984569549E-3</v>
      </c>
      <c r="I114">
        <f t="shared" si="53"/>
        <v>-7.8154066354482299E-2</v>
      </c>
      <c r="J114">
        <f t="shared" si="53"/>
        <v>-0.34945667862866148</v>
      </c>
      <c r="K114">
        <f t="shared" si="53"/>
        <v>-0.20490093146092941</v>
      </c>
      <c r="L114">
        <f t="shared" si="53"/>
        <v>5.228940174989205E-3</v>
      </c>
    </row>
    <row r="116" spans="2:67" x14ac:dyDescent="0.35">
      <c r="C116" t="str">
        <f>C3</f>
        <v>ROW</v>
      </c>
      <c r="D116" t="str">
        <f t="shared" ref="D116:L116" si="54">D3</f>
        <v>IND</v>
      </c>
      <c r="E116" t="str">
        <f t="shared" si="54"/>
        <v>EUR</v>
      </c>
      <c r="F116" t="str">
        <f t="shared" si="54"/>
        <v>JPN</v>
      </c>
      <c r="G116" t="str">
        <f t="shared" si="54"/>
        <v>BRA</v>
      </c>
      <c r="H116" t="str">
        <f t="shared" si="54"/>
        <v>KOR</v>
      </c>
      <c r="I116" t="str">
        <f t="shared" si="54"/>
        <v>CHN</v>
      </c>
      <c r="J116" t="str">
        <f t="shared" si="54"/>
        <v>CAN</v>
      </c>
      <c r="K116" t="str">
        <f t="shared" si="54"/>
        <v>MEX</v>
      </c>
      <c r="L116" t="str">
        <f t="shared" si="54"/>
        <v>USA</v>
      </c>
    </row>
    <row r="117" spans="2:67" x14ac:dyDescent="0.35">
      <c r="B117" s="1" t="s">
        <v>80</v>
      </c>
      <c r="C117">
        <f>C22</f>
        <v>1.7168507825430779E-3</v>
      </c>
      <c r="D117">
        <f t="shared" ref="D117:L117" si="55">D22</f>
        <v>1.9029795107316644E-3</v>
      </c>
      <c r="E117">
        <f t="shared" si="55"/>
        <v>6.3784121606472177E-4</v>
      </c>
      <c r="F117">
        <f t="shared" si="55"/>
        <v>3.4023425311663358E-4</v>
      </c>
      <c r="G117">
        <f t="shared" si="55"/>
        <v>8.9777480859278003E-4</v>
      </c>
      <c r="H117">
        <f t="shared" si="55"/>
        <v>1.6409583700059682E-3</v>
      </c>
      <c r="I117">
        <f t="shared" si="55"/>
        <v>-6.5008372553664318E-3</v>
      </c>
      <c r="J117">
        <f t="shared" si="55"/>
        <v>0.14777465889780816</v>
      </c>
      <c r="K117">
        <f t="shared" si="55"/>
        <v>9.2782460764897323E-2</v>
      </c>
      <c r="L117">
        <f t="shared" si="55"/>
        <v>8.3061487628324215E-3</v>
      </c>
    </row>
    <row r="118" spans="2:67" x14ac:dyDescent="0.35">
      <c r="C118">
        <f>C27</f>
        <v>2.1460038338341342E-3</v>
      </c>
      <c r="D118">
        <f t="shared" ref="D118:L118" si="56">D27</f>
        <v>1.9029795107316644E-3</v>
      </c>
      <c r="E118">
        <f t="shared" si="56"/>
        <v>7.4413022771527282E-4</v>
      </c>
      <c r="F118">
        <f t="shared" si="56"/>
        <v>4.5362866599388263E-4</v>
      </c>
      <c r="G118">
        <f t="shared" si="56"/>
        <v>1.7950259786341238E-3</v>
      </c>
      <c r="H118">
        <f t="shared" si="56"/>
        <v>3.2812367900792172E-3</v>
      </c>
      <c r="I118">
        <f t="shared" si="56"/>
        <v>-8.2763285204537629E-3</v>
      </c>
      <c r="J118">
        <f t="shared" si="56"/>
        <v>0.14589969809022019</v>
      </c>
      <c r="K118">
        <f t="shared" si="56"/>
        <v>8.8917236200857619E-2</v>
      </c>
      <c r="L118">
        <f t="shared" si="56"/>
        <v>8.2066846533820348E-3</v>
      </c>
    </row>
    <row r="119" spans="2:67" x14ac:dyDescent="0.35">
      <c r="C119">
        <f>C30</f>
        <v>4.2913202276638474E-3</v>
      </c>
      <c r="D119">
        <f t="shared" ref="D119:L119" si="57">D30</f>
        <v>5.7073496685707409E-3</v>
      </c>
      <c r="E119">
        <f t="shared" si="57"/>
        <v>1.4882041065999441E-3</v>
      </c>
      <c r="F119">
        <f t="shared" si="57"/>
        <v>9.0719756086010683E-4</v>
      </c>
      <c r="G119">
        <f t="shared" si="57"/>
        <v>2.6927445211462064E-3</v>
      </c>
      <c r="H119">
        <f t="shared" si="57"/>
        <v>6.5626445508602527E-3</v>
      </c>
      <c r="I119">
        <f t="shared" si="57"/>
        <v>-1.3903751721635244E-2</v>
      </c>
      <c r="J119">
        <f t="shared" si="57"/>
        <v>5.9260693928489316E-2</v>
      </c>
      <c r="K119">
        <f t="shared" si="57"/>
        <v>3.0863597748714444E-2</v>
      </c>
      <c r="L119">
        <f t="shared" si="57"/>
        <v>-4.8767788078283747E-2</v>
      </c>
    </row>
    <row r="121" spans="2:67" x14ac:dyDescent="0.35">
      <c r="C121" t="str">
        <f>C3</f>
        <v>ROW</v>
      </c>
      <c r="D121" t="str">
        <f t="shared" ref="D121:L121" si="58">D3</f>
        <v>IND</v>
      </c>
      <c r="E121" t="str">
        <f t="shared" si="58"/>
        <v>EUR</v>
      </c>
      <c r="F121" t="str">
        <f t="shared" si="58"/>
        <v>JPN</v>
      </c>
      <c r="G121" t="str">
        <f t="shared" si="58"/>
        <v>BRA</v>
      </c>
      <c r="H121" t="str">
        <f t="shared" si="58"/>
        <v>KOR</v>
      </c>
      <c r="I121" t="str">
        <f t="shared" si="58"/>
        <v>CHN</v>
      </c>
      <c r="J121" t="str">
        <f t="shared" si="58"/>
        <v>CAN</v>
      </c>
      <c r="K121" t="str">
        <f t="shared" si="58"/>
        <v>MEX</v>
      </c>
      <c r="L121" t="str">
        <f t="shared" si="58"/>
        <v>USA</v>
      </c>
    </row>
    <row r="122" spans="2:67" x14ac:dyDescent="0.35">
      <c r="B122" t="s">
        <v>135</v>
      </c>
      <c r="C122">
        <f>_xlfn.AGGREGATE(5,7,C117:C119)</f>
        <v>1.7168507825430779E-3</v>
      </c>
      <c r="D122">
        <f t="shared" ref="D122:L122" si="59">_xlfn.AGGREGATE(5,7,D117:D119)</f>
        <v>1.9029795107316644E-3</v>
      </c>
      <c r="E122">
        <f t="shared" si="59"/>
        <v>6.3784121606472177E-4</v>
      </c>
      <c r="F122">
        <f t="shared" si="59"/>
        <v>3.4023425311663358E-4</v>
      </c>
      <c r="G122">
        <f t="shared" si="59"/>
        <v>8.9777480859278003E-4</v>
      </c>
      <c r="H122">
        <f t="shared" si="59"/>
        <v>1.6409583700059682E-3</v>
      </c>
      <c r="I122">
        <f t="shared" si="59"/>
        <v>-1.3903751721635244E-2</v>
      </c>
      <c r="J122">
        <f t="shared" si="59"/>
        <v>5.9260693928489316E-2</v>
      </c>
      <c r="K122">
        <f t="shared" si="59"/>
        <v>3.0863597748714444E-2</v>
      </c>
      <c r="L122">
        <f t="shared" si="59"/>
        <v>-4.8767788078283747E-2</v>
      </c>
    </row>
    <row r="123" spans="2:67" x14ac:dyDescent="0.35">
      <c r="B123" t="s">
        <v>136</v>
      </c>
      <c r="C123">
        <f>_xlfn.AGGREGATE(19,7,C117:C119,1)</f>
        <v>1.7168507825430779E-3</v>
      </c>
      <c r="D123">
        <f t="shared" ref="D123:L123" si="60">_xlfn.AGGREGATE(19,7,D117:D119,1)</f>
        <v>1.9029795107316644E-3</v>
      </c>
      <c r="E123">
        <f t="shared" si="60"/>
        <v>6.3784121606472177E-4</v>
      </c>
      <c r="F123">
        <f t="shared" si="60"/>
        <v>3.4023425311663358E-4</v>
      </c>
      <c r="G123">
        <f t="shared" si="60"/>
        <v>8.9777480859278003E-4</v>
      </c>
      <c r="H123">
        <f t="shared" si="60"/>
        <v>1.6409583700059682E-3</v>
      </c>
      <c r="I123">
        <f t="shared" si="60"/>
        <v>-1.3903751721635244E-2</v>
      </c>
      <c r="J123">
        <f t="shared" si="60"/>
        <v>5.9260693928489316E-2</v>
      </c>
      <c r="K123">
        <f t="shared" si="60"/>
        <v>3.0863597748714444E-2</v>
      </c>
      <c r="L123">
        <f t="shared" si="60"/>
        <v>-4.8767788078283747E-2</v>
      </c>
    </row>
    <row r="124" spans="2:67" x14ac:dyDescent="0.35">
      <c r="B124" t="s">
        <v>137</v>
      </c>
      <c r="C124" s="11">
        <f>_xlfn.AGGREGATE(19,7,C117:C119,2)</f>
        <v>2.1460038338341342E-3</v>
      </c>
      <c r="D124" s="11">
        <f t="shared" ref="D124:L124" si="61">_xlfn.AGGREGATE(19,7,D117:D119,2)</f>
        <v>1.9029795107316644E-3</v>
      </c>
      <c r="E124" s="11">
        <f t="shared" si="61"/>
        <v>7.4413022771527282E-4</v>
      </c>
      <c r="F124" s="11">
        <f t="shared" si="61"/>
        <v>4.5362866599388263E-4</v>
      </c>
      <c r="G124" s="11">
        <f t="shared" si="61"/>
        <v>1.7950259786341238E-3</v>
      </c>
      <c r="H124" s="11">
        <f t="shared" si="61"/>
        <v>3.2812367900792172E-3</v>
      </c>
      <c r="I124" s="11">
        <f t="shared" si="61"/>
        <v>-8.2763285204537629E-3</v>
      </c>
      <c r="J124" s="11">
        <f t="shared" si="61"/>
        <v>0.14589969809022019</v>
      </c>
      <c r="K124" s="11">
        <f t="shared" si="61"/>
        <v>8.8917236200857619E-2</v>
      </c>
      <c r="L124" s="11">
        <f t="shared" si="61"/>
        <v>8.2066846533820348E-3</v>
      </c>
    </row>
    <row r="125" spans="2:67" x14ac:dyDescent="0.35">
      <c r="B125" t="s">
        <v>138</v>
      </c>
      <c r="C125">
        <f>_xlfn.AGGREGATE(19,7,C117:C119,3)</f>
        <v>4.2913202276638474E-3</v>
      </c>
      <c r="D125">
        <f t="shared" ref="D125:L125" si="62">_xlfn.AGGREGATE(19,7,D117:D119,3)</f>
        <v>5.7073496685707409E-3</v>
      </c>
      <c r="E125">
        <f t="shared" si="62"/>
        <v>1.4882041065999441E-3</v>
      </c>
      <c r="F125">
        <f t="shared" si="62"/>
        <v>9.0719756086010683E-4</v>
      </c>
      <c r="G125">
        <f t="shared" si="62"/>
        <v>2.6927445211462064E-3</v>
      </c>
      <c r="H125">
        <f t="shared" si="62"/>
        <v>6.5626445508602527E-3</v>
      </c>
      <c r="I125">
        <f t="shared" si="62"/>
        <v>-6.5008372553664318E-3</v>
      </c>
      <c r="J125">
        <f t="shared" si="62"/>
        <v>0.14777465889780816</v>
      </c>
      <c r="K125">
        <f t="shared" si="62"/>
        <v>9.2782460764897323E-2</v>
      </c>
      <c r="L125">
        <f t="shared" si="62"/>
        <v>8.3061487628324215E-3</v>
      </c>
    </row>
    <row r="126" spans="2:67" x14ac:dyDescent="0.35">
      <c r="B126" t="s">
        <v>139</v>
      </c>
      <c r="C126">
        <f>_xlfn.AGGREGATE(4,7,C117:C119)</f>
        <v>4.2913202276638474E-3</v>
      </c>
      <c r="D126">
        <f t="shared" ref="D126:L126" si="63">_xlfn.AGGREGATE(4,7,D117:D119)</f>
        <v>5.7073496685707409E-3</v>
      </c>
      <c r="E126">
        <f t="shared" si="63"/>
        <v>1.4882041065999441E-3</v>
      </c>
      <c r="F126">
        <f t="shared" si="63"/>
        <v>9.0719756086010683E-4</v>
      </c>
      <c r="G126">
        <f t="shared" si="63"/>
        <v>2.6927445211462064E-3</v>
      </c>
      <c r="H126">
        <f t="shared" si="63"/>
        <v>6.5626445508602527E-3</v>
      </c>
      <c r="I126">
        <f t="shared" si="63"/>
        <v>-6.5008372553664318E-3</v>
      </c>
      <c r="J126">
        <f t="shared" si="63"/>
        <v>0.14777465889780816</v>
      </c>
      <c r="K126">
        <f t="shared" si="63"/>
        <v>9.2782460764897323E-2</v>
      </c>
      <c r="L126">
        <f t="shared" si="63"/>
        <v>8.3061487628324215E-3</v>
      </c>
    </row>
    <row r="128" spans="2:67" x14ac:dyDescent="0.35">
      <c r="C128" s="8" t="str">
        <f>B86</f>
        <v>Tighter rules of origin on USMCA scenario</v>
      </c>
      <c r="D128" s="8" t="str">
        <f>B92</f>
        <v>Higher tariffs on non-USMCA scenario</v>
      </c>
      <c r="E128" s="8" t="str">
        <f>B98</f>
        <v>Coordinated tariffs scenario</v>
      </c>
      <c r="F128" s="8" t="str">
        <f>B104</f>
        <v>Targeted coordinated tariffs scenarios</v>
      </c>
      <c r="G128" s="8" t="str">
        <f>B56</f>
        <v>Withdrawal scenarios</v>
      </c>
      <c r="H128" s="8"/>
      <c r="I128" t="str">
        <f>C128</f>
        <v>Tighter rules of origin on USMCA scenario</v>
      </c>
      <c r="J128" t="str">
        <f>D128</f>
        <v>Higher tariffs on non-USMCA scenario</v>
      </c>
      <c r="K128" t="str">
        <f>E128</f>
        <v>Coordinated tariffs scenario</v>
      </c>
      <c r="L128" t="str">
        <f>F128</f>
        <v>Targeted coordinated tariffs scenarios</v>
      </c>
      <c r="M128" t="str">
        <f>G128</f>
        <v>Withdrawal scenarios</v>
      </c>
      <c r="O128" t="str">
        <f>I128</f>
        <v>Tighter rules of origin on USMCA scenario</v>
      </c>
      <c r="P128" t="str">
        <f>J128</f>
        <v>Higher tariffs on non-USMCA scenario</v>
      </c>
      <c r="Q128" t="str">
        <f>K128</f>
        <v>Coordinated tariffs scenario</v>
      </c>
      <c r="R128" t="str">
        <f>L128</f>
        <v>Targeted coordinated tariffs scenarios</v>
      </c>
      <c r="S128" t="str">
        <f>M128</f>
        <v>Withdrawal scenarios</v>
      </c>
      <c r="U128" t="str">
        <f>O128</f>
        <v>Tighter rules of origin on USMCA scenario</v>
      </c>
      <c r="V128" t="str">
        <f>P128</f>
        <v>Higher tariffs on non-USMCA scenario</v>
      </c>
      <c r="W128" t="str">
        <f>Q128</f>
        <v>Coordinated tariffs scenario</v>
      </c>
      <c r="X128" t="str">
        <f>R128</f>
        <v>Targeted coordinated tariffs scenarios</v>
      </c>
      <c r="Y128" t="str">
        <f>S128</f>
        <v>Withdrawal scenarios</v>
      </c>
      <c r="AA128" t="str">
        <f>U128</f>
        <v>Tighter rules of origin on USMCA scenario</v>
      </c>
      <c r="AB128" t="str">
        <f>V128</f>
        <v>Higher tariffs on non-USMCA scenario</v>
      </c>
      <c r="AC128" t="str">
        <f>W128</f>
        <v>Coordinated tariffs scenario</v>
      </c>
      <c r="AD128" t="str">
        <f>X128</f>
        <v>Targeted coordinated tariffs scenarios</v>
      </c>
      <c r="AE128" t="str">
        <f>Y128</f>
        <v>Withdrawal scenarios</v>
      </c>
      <c r="AG128" t="str">
        <f>AA128</f>
        <v>Tighter rules of origin on USMCA scenario</v>
      </c>
      <c r="AH128" t="str">
        <f>AB128</f>
        <v>Higher tariffs on non-USMCA scenario</v>
      </c>
      <c r="AI128" t="str">
        <f>AC128</f>
        <v>Coordinated tariffs scenario</v>
      </c>
      <c r="AJ128" t="str">
        <f>AD128</f>
        <v>Targeted coordinated tariffs scenarios</v>
      </c>
      <c r="AK128" t="str">
        <f>AE128</f>
        <v>Withdrawal scenarios</v>
      </c>
      <c r="AM128" t="str">
        <f>AG128</f>
        <v>Tighter rules of origin on USMCA scenario</v>
      </c>
      <c r="AN128" t="str">
        <f>AH128</f>
        <v>Higher tariffs on non-USMCA scenario</v>
      </c>
      <c r="AO128" t="str">
        <f>AI128</f>
        <v>Coordinated tariffs scenario</v>
      </c>
      <c r="AP128" t="str">
        <f>AJ128</f>
        <v>Targeted coordinated tariffs scenarios</v>
      </c>
      <c r="AQ128" t="str">
        <f>AK128</f>
        <v>Withdrawal scenarios</v>
      </c>
      <c r="AS128" t="str">
        <f>AM128</f>
        <v>Tighter rules of origin on USMCA scenario</v>
      </c>
      <c r="AT128" t="str">
        <f>AN128</f>
        <v>Higher tariffs on non-USMCA scenario</v>
      </c>
      <c r="AU128" t="str">
        <f>AO128</f>
        <v>Coordinated tariffs scenario</v>
      </c>
      <c r="AV128" t="str">
        <f>AP128</f>
        <v>Targeted coordinated tariffs scenarios</v>
      </c>
      <c r="AW128" t="str">
        <f>AQ128</f>
        <v>Withdrawal scenarios</v>
      </c>
      <c r="AY128" t="str">
        <f>AS128</f>
        <v>Tighter rules of origin on USMCA scenario</v>
      </c>
      <c r="AZ128" t="str">
        <f>AT128</f>
        <v>Higher tariffs on non-USMCA scenario</v>
      </c>
      <c r="BA128" t="str">
        <f>AU128</f>
        <v>Coordinated tariffs scenario</v>
      </c>
      <c r="BB128" t="str">
        <f>AV128</f>
        <v>Targeted coordinated tariffs scenarios</v>
      </c>
      <c r="BC128" t="str">
        <f>AW128</f>
        <v>Withdrawal scenarios</v>
      </c>
      <c r="BE128" t="str">
        <f>AY128</f>
        <v>Tighter rules of origin on USMCA scenario</v>
      </c>
      <c r="BF128" t="str">
        <f>AZ128</f>
        <v>Higher tariffs on non-USMCA scenario</v>
      </c>
      <c r="BG128" t="str">
        <f>BA128</f>
        <v>Coordinated tariffs scenario</v>
      </c>
      <c r="BH128" t="str">
        <f>BB128</f>
        <v>Targeted coordinated tariffs scenarios</v>
      </c>
      <c r="BI128" t="str">
        <f>BC128</f>
        <v>Withdrawal scenarios</v>
      </c>
      <c r="BK128" t="str">
        <f>BE128</f>
        <v>Tighter rules of origin on USMCA scenario</v>
      </c>
      <c r="BL128" t="str">
        <f>BF128</f>
        <v>Higher tariffs on non-USMCA scenario</v>
      </c>
      <c r="BM128" t="str">
        <f>BG128</f>
        <v>Coordinated tariffs scenario</v>
      </c>
      <c r="BN128" t="str">
        <f>BH128</f>
        <v>Targeted coordinated tariffs scenarios</v>
      </c>
      <c r="BO128" t="str">
        <f>BI128</f>
        <v>Withdrawal scenarios</v>
      </c>
    </row>
    <row r="129" spans="3:67" x14ac:dyDescent="0.35">
      <c r="C129" t="str">
        <f>$C$3</f>
        <v>ROW</v>
      </c>
      <c r="D129" t="str">
        <f>$C$3</f>
        <v>ROW</v>
      </c>
      <c r="E129" t="str">
        <f>$C$3</f>
        <v>ROW</v>
      </c>
      <c r="F129" t="str">
        <f>$C$3</f>
        <v>ROW</v>
      </c>
      <c r="G129" t="str">
        <f>$C$3</f>
        <v>ROW</v>
      </c>
      <c r="I129" t="str">
        <f>$D$3</f>
        <v>IND</v>
      </c>
      <c r="J129" t="str">
        <f>$D$3</f>
        <v>IND</v>
      </c>
      <c r="K129" t="str">
        <f>$D$3</f>
        <v>IND</v>
      </c>
      <c r="L129" t="str">
        <f>$D$3</f>
        <v>IND</v>
      </c>
      <c r="M129" t="str">
        <f>$D$3</f>
        <v>IND</v>
      </c>
      <c r="O129" t="str">
        <f>$E$3</f>
        <v>EUR</v>
      </c>
      <c r="P129" t="str">
        <f>$E$3</f>
        <v>EUR</v>
      </c>
      <c r="Q129" t="str">
        <f>$E$3</f>
        <v>EUR</v>
      </c>
      <c r="R129" t="str">
        <f>$E$3</f>
        <v>EUR</v>
      </c>
      <c r="S129" t="str">
        <f>$E$3</f>
        <v>EUR</v>
      </c>
      <c r="U129" t="str">
        <f>$F$3</f>
        <v>JPN</v>
      </c>
      <c r="V129" t="str">
        <f>$F$3</f>
        <v>JPN</v>
      </c>
      <c r="W129" t="str">
        <f>$F$3</f>
        <v>JPN</v>
      </c>
      <c r="X129" t="str">
        <f>$F$3</f>
        <v>JPN</v>
      </c>
      <c r="Y129" t="str">
        <f>$F$3</f>
        <v>JPN</v>
      </c>
      <c r="AA129" t="str">
        <f>$G$3</f>
        <v>BRA</v>
      </c>
      <c r="AB129" t="str">
        <f>$G$3</f>
        <v>BRA</v>
      </c>
      <c r="AC129" t="str">
        <f>$G$3</f>
        <v>BRA</v>
      </c>
      <c r="AD129" t="str">
        <f>$G$3</f>
        <v>BRA</v>
      </c>
      <c r="AE129" t="str">
        <f>$G$3</f>
        <v>BRA</v>
      </c>
      <c r="AG129" t="str">
        <f>$H$3</f>
        <v>KOR</v>
      </c>
      <c r="AH129" t="str">
        <f>$H$3</f>
        <v>KOR</v>
      </c>
      <c r="AI129" t="str">
        <f>$H$3</f>
        <v>KOR</v>
      </c>
      <c r="AJ129" t="str">
        <f>$H$3</f>
        <v>KOR</v>
      </c>
      <c r="AK129" t="str">
        <f>$H$3</f>
        <v>KOR</v>
      </c>
      <c r="AM129" t="str">
        <f>$I$3</f>
        <v>CHN</v>
      </c>
      <c r="AN129" t="str">
        <f>$I$3</f>
        <v>CHN</v>
      </c>
      <c r="AO129" t="str">
        <f>$I$3</f>
        <v>CHN</v>
      </c>
      <c r="AP129" t="str">
        <f>$I$3</f>
        <v>CHN</v>
      </c>
      <c r="AQ129" t="str">
        <f>$I$3</f>
        <v>CHN</v>
      </c>
      <c r="AS129" t="str">
        <f>$J$3</f>
        <v>CAN</v>
      </c>
      <c r="AT129" t="str">
        <f>$J$3</f>
        <v>CAN</v>
      </c>
      <c r="AU129" t="str">
        <f>$J$3</f>
        <v>CAN</v>
      </c>
      <c r="AV129" t="str">
        <f>$J$3</f>
        <v>CAN</v>
      </c>
      <c r="AW129" t="str">
        <f>$J$3</f>
        <v>CAN</v>
      </c>
      <c r="AY129" t="str">
        <f>$K$3</f>
        <v>MEX</v>
      </c>
      <c r="AZ129" t="str">
        <f>$K$3</f>
        <v>MEX</v>
      </c>
      <c r="BA129" t="str">
        <f>$K$3</f>
        <v>MEX</v>
      </c>
      <c r="BB129" t="str">
        <f>$K$3</f>
        <v>MEX</v>
      </c>
      <c r="BC129" t="str">
        <f>$K$3</f>
        <v>MEX</v>
      </c>
      <c r="BE129" t="str">
        <f>$L$3</f>
        <v>USA</v>
      </c>
      <c r="BF129" t="str">
        <f>$L$3</f>
        <v>USA</v>
      </c>
      <c r="BG129" t="str">
        <f>$L$3</f>
        <v>USA</v>
      </c>
      <c r="BH129" t="str">
        <f>$L$3</f>
        <v>USA</v>
      </c>
      <c r="BI129" t="str">
        <f>$L$3</f>
        <v>USA</v>
      </c>
      <c r="BK129" t="s">
        <v>144</v>
      </c>
      <c r="BL129" t="s">
        <v>144</v>
      </c>
      <c r="BM129" t="s">
        <v>144</v>
      </c>
      <c r="BN129" t="s">
        <v>144</v>
      </c>
      <c r="BO129" t="s">
        <v>144</v>
      </c>
    </row>
    <row r="130" spans="3:67" x14ac:dyDescent="0.35">
      <c r="C130">
        <f>$C87</f>
        <v>-0.34006839404468958</v>
      </c>
      <c r="D130">
        <f>$C93</f>
        <v>-4.721181903128549E-3</v>
      </c>
      <c r="E130">
        <f>$C99</f>
        <v>-6.4380308721303653E-3</v>
      </c>
      <c r="F130">
        <f>$C21</f>
        <v>1.0514554546123434E-2</v>
      </c>
      <c r="G130">
        <f>$C34</f>
        <v>-5.3649967945541971E-3</v>
      </c>
      <c r="I130">
        <f>$D87</f>
        <v>-2.665485944901317E-2</v>
      </c>
      <c r="J130">
        <f>$D93</f>
        <v>3.8072514345496578E-3</v>
      </c>
      <c r="K130">
        <f>$D99</f>
        <v>1.9034793548771189E-2</v>
      </c>
      <c r="L130">
        <f>$D21</f>
        <v>1.9036440146392025E-3</v>
      </c>
      <c r="M130">
        <f>$D34</f>
        <v>9.5178541392771099E-3</v>
      </c>
      <c r="O130">
        <f>$E87</f>
        <v>-4.6141440842830249E-2</v>
      </c>
      <c r="P130">
        <f>$E93</f>
        <v>3.8264431133199842E-3</v>
      </c>
      <c r="Q130">
        <f>$E99</f>
        <v>-7.5470259467378259E-3</v>
      </c>
      <c r="R130">
        <f>$E21</f>
        <v>2.9761350936151343E-3</v>
      </c>
      <c r="S130">
        <f>$E34</f>
        <v>6.1647528318256525E-3</v>
      </c>
      <c r="U130">
        <f>$F87</f>
        <v>-2.6536496892923062E-2</v>
      </c>
      <c r="V130">
        <f>$F93</f>
        <v>4.5354474494777308E-3</v>
      </c>
      <c r="W130">
        <f>$F99</f>
        <v>-1.8143850603695263E-2</v>
      </c>
      <c r="X130">
        <f>$F21</f>
        <v>4.7622144131332367E-3</v>
      </c>
      <c r="Y130">
        <f>$F34</f>
        <v>9.524201664743645E-3</v>
      </c>
      <c r="AA130">
        <f>$G87</f>
        <v>-6.8215440502031488E-2</v>
      </c>
      <c r="AB130">
        <f>$G93</f>
        <v>1.7945104481851132E-3</v>
      </c>
      <c r="AC130">
        <f>$G99</f>
        <v>-2.2434117503931567E-2</v>
      </c>
      <c r="AD130">
        <f>$G21</f>
        <v>1.7945104481851132E-3</v>
      </c>
      <c r="AE130">
        <f>$G34</f>
        <v>2.6917535103003765E-3</v>
      </c>
      <c r="AG130">
        <f>$H87</f>
        <v>-7.0558887837990802E-2</v>
      </c>
      <c r="AH130">
        <f>$H93</f>
        <v>3.2805840423556776E-3</v>
      </c>
      <c r="AI130">
        <f>$H99</f>
        <v>-3.1170976439173742E-2</v>
      </c>
      <c r="AJ130">
        <f>$H21</f>
        <v>3.2805840423556776E-3</v>
      </c>
      <c r="AK130">
        <f>$H34</f>
        <v>6.5610592795644629E-3</v>
      </c>
      <c r="AM130">
        <f>$I87</f>
        <v>-6.3698315957996521E-2</v>
      </c>
      <c r="AN130">
        <f>$I93</f>
        <v>-1.1792283838032991E-3</v>
      </c>
      <c r="AO130">
        <f>$I99</f>
        <v>-8.0219344799516368E-2</v>
      </c>
      <c r="AP130">
        <f>$I21</f>
        <v>-7.8154066354482299E-2</v>
      </c>
      <c r="AQ130">
        <f>$I34</f>
        <v>-5.6014591461663044E-3</v>
      </c>
      <c r="AS130">
        <f>$J87</f>
        <v>-0.98676404023137432</v>
      </c>
      <c r="AT130">
        <f>$J93</f>
        <v>-0.38571024141663757</v>
      </c>
      <c r="AU130">
        <f>$J99</f>
        <v>-0.77866533365986468</v>
      </c>
      <c r="AV130">
        <f>$J21</f>
        <v>-0.34945667862866148</v>
      </c>
      <c r="AW130">
        <f>$J34</f>
        <v>-0.66186010176582399</v>
      </c>
      <c r="AY130">
        <f>$K87</f>
        <v>-0.56158757760886324</v>
      </c>
      <c r="AZ130">
        <f>$K93</f>
        <v>-0.35207236262901981</v>
      </c>
      <c r="BA130">
        <f>$K99</f>
        <v>-0.55381984698860975</v>
      </c>
      <c r="BB130">
        <f>$K21</f>
        <v>-0.20490093146092941</v>
      </c>
      <c r="BC130">
        <f>$K34</f>
        <v>-0.76765470758336796</v>
      </c>
      <c r="BE130">
        <f>$L87</f>
        <v>-0.63011794412867128</v>
      </c>
      <c r="BF130">
        <f>$L93</f>
        <v>-3.1218450679519893E-2</v>
      </c>
      <c r="BG130">
        <f>$L99</f>
        <v>2.2764001030036118E-2</v>
      </c>
      <c r="BH130">
        <f>$L21</f>
        <v>5.228940174989205E-3</v>
      </c>
      <c r="BI130">
        <f>$L34</f>
        <v>-7.315343803196328E-2</v>
      </c>
      <c r="BK130">
        <f t="shared" ref="BK130:BO131" si="64">_xlfn.AGGREGATE(12,7,C130,I130,O130,U130,AA130,AG130)</f>
        <v>-5.7178440672430872E-2</v>
      </c>
      <c r="BL130">
        <f t="shared" si="64"/>
        <v>3.5439177384526677E-3</v>
      </c>
      <c r="BM130">
        <f t="shared" si="64"/>
        <v>-1.2845438275216545E-2</v>
      </c>
      <c r="BN130">
        <f t="shared" si="64"/>
        <v>3.1283595679854059E-3</v>
      </c>
      <c r="BO130">
        <f t="shared" si="64"/>
        <v>6.3629060556950577E-3</v>
      </c>
    </row>
    <row r="131" spans="3:67" x14ac:dyDescent="0.35">
      <c r="C131">
        <f>$C90</f>
        <v>-1.6586909091798691E-2</v>
      </c>
      <c r="D131">
        <f>$C96</f>
        <v>-1.1156043243365499E-7</v>
      </c>
      <c r="E131">
        <f>$C102</f>
        <v>6.4368507899949245E-4</v>
      </c>
      <c r="F131">
        <f>$C22</f>
        <v>1.7168507825430779E-3</v>
      </c>
      <c r="G131">
        <f>$C35</f>
        <v>2.1448378086889874E-4</v>
      </c>
      <c r="I131">
        <f>$D90</f>
        <v>-9.5152929551226215E-3</v>
      </c>
      <c r="J131">
        <f>$D96</f>
        <v>-6.2790917879085306E-7</v>
      </c>
      <c r="K131">
        <f>$D102</f>
        <v>5.7056696047563249E-3</v>
      </c>
      <c r="L131">
        <f>$D22</f>
        <v>1.9029795107316644E-3</v>
      </c>
      <c r="M131">
        <f>$D35</f>
        <v>1.9015817529910162E-3</v>
      </c>
      <c r="O131">
        <f>$E90</f>
        <v>-9.7855450659638313E-3</v>
      </c>
      <c r="P131">
        <f>$E96</f>
        <v>-2.124668036401281E-4</v>
      </c>
      <c r="Q131">
        <f>$E102</f>
        <v>-2.1283506000192853E-4</v>
      </c>
      <c r="R131">
        <f>$E22</f>
        <v>6.3784121606472177E-4</v>
      </c>
      <c r="S131">
        <f>$E35</f>
        <v>-2.1239085846529865E-4</v>
      </c>
      <c r="U131">
        <f>$F90</f>
        <v>-1.3614919110590262E-3</v>
      </c>
      <c r="V131">
        <f>$F96</f>
        <v>7.5332667576200052E-8</v>
      </c>
      <c r="W131">
        <f>$F102</f>
        <v>-2.2712059196285106E-4</v>
      </c>
      <c r="X131">
        <f>$F22</f>
        <v>3.4023425311663358E-4</v>
      </c>
      <c r="Y131">
        <f>$F35</f>
        <v>1.1353837205053952E-4</v>
      </c>
      <c r="AA131">
        <f>$G90</f>
        <v>-1.8874199989168783E-2</v>
      </c>
      <c r="AB131">
        <f>$G96</f>
        <v>3.5444346148383321E-7</v>
      </c>
      <c r="AC131">
        <f>$G102</f>
        <v>-4.4927224350805595E-3</v>
      </c>
      <c r="AD131">
        <f>$G22</f>
        <v>8.9777480859278003E-4</v>
      </c>
      <c r="AE131">
        <f>$G35</f>
        <v>5.3174647751674797E-7</v>
      </c>
      <c r="AG131">
        <f>$H90</f>
        <v>-1.6428323962702329E-2</v>
      </c>
      <c r="AH131">
        <f>$H96</f>
        <v>1.6409583700059682E-3</v>
      </c>
      <c r="AI131">
        <f>$H102</f>
        <v>-4.4182231568046237E-6</v>
      </c>
      <c r="AJ131">
        <f>$H22</f>
        <v>1.6409583700059682E-3</v>
      </c>
      <c r="AK131">
        <f>$H35</f>
        <v>9.4344598750017994E-7</v>
      </c>
      <c r="AM131">
        <f>$I90</f>
        <v>-8.8586414847743877E-3</v>
      </c>
      <c r="AN131">
        <f>$I96</f>
        <v>-2.949825079576196E-4</v>
      </c>
      <c r="AO131">
        <f>$I102</f>
        <v>-6.2061127281227146E-3</v>
      </c>
      <c r="AP131">
        <f>$I22</f>
        <v>-6.5008372553664318E-3</v>
      </c>
      <c r="AQ131">
        <f>$I35</f>
        <v>-8.8523134658000102E-4</v>
      </c>
      <c r="AS131">
        <f>$J90</f>
        <v>-4.3020668286470332E-2</v>
      </c>
      <c r="AT131">
        <f>$J96</f>
        <v>-3.7491505619706711E-3</v>
      </c>
      <c r="AU131">
        <f>$J102</f>
        <v>0.56365036151746251</v>
      </c>
      <c r="AV131">
        <f>$J22</f>
        <v>0.14777465889780816</v>
      </c>
      <c r="AW131">
        <f>$J35</f>
        <v>-1.4233731608745193E-2</v>
      </c>
      <c r="AY131">
        <f>$K90</f>
        <v>-5.0793701271706071E-2</v>
      </c>
      <c r="AZ131">
        <f>$K96</f>
        <v>-1.9560149327379206E-2</v>
      </c>
      <c r="BA131">
        <f>$K102</f>
        <v>0.45330566989416349</v>
      </c>
      <c r="BB131">
        <f>$K22</f>
        <v>9.2782460764897323E-2</v>
      </c>
      <c r="BC131">
        <f>$K35</f>
        <v>-8.9953529011296773E-2</v>
      </c>
      <c r="BE131">
        <f>$L90</f>
        <v>-0.17631469210300849</v>
      </c>
      <c r="BF131">
        <f>$L96</f>
        <v>6.6213712261868951E-2</v>
      </c>
      <c r="BG131">
        <f>$L102</f>
        <v>1.6794957147340861E-2</v>
      </c>
      <c r="BH131">
        <f>$L22</f>
        <v>8.3061487628324215E-3</v>
      </c>
      <c r="BI131">
        <f>$L35</f>
        <v>0.12255966350052555</v>
      </c>
      <c r="BK131">
        <f t="shared" si="64"/>
        <v>-1.310693451433308E-2</v>
      </c>
      <c r="BL131">
        <f t="shared" si="64"/>
        <v>-1.8113882428727468E-8</v>
      </c>
      <c r="BM131">
        <f t="shared" si="64"/>
        <v>-1.0862664157936658E-4</v>
      </c>
      <c r="BN131">
        <f t="shared" si="64"/>
        <v>1.2693665892993741E-3</v>
      </c>
      <c r="BO131">
        <f t="shared" si="64"/>
        <v>5.7240909019019848E-5</v>
      </c>
    </row>
    <row r="133" spans="3:67" x14ac:dyDescent="0.35">
      <c r="E133" t="s">
        <v>145</v>
      </c>
      <c r="F133" t="s">
        <v>80</v>
      </c>
      <c r="G133" t="s">
        <v>77</v>
      </c>
      <c r="H133" t="s">
        <v>146</v>
      </c>
    </row>
    <row r="134" spans="3:67" x14ac:dyDescent="0.35">
      <c r="C134" s="34" t="s">
        <v>147</v>
      </c>
      <c r="H134">
        <v>0</v>
      </c>
    </row>
    <row r="135" spans="3:67" x14ac:dyDescent="0.35">
      <c r="C135" s="34"/>
      <c r="D135" t="s">
        <v>148</v>
      </c>
      <c r="E135">
        <f>BK130</f>
        <v>-5.7178440672430872E-2</v>
      </c>
      <c r="F135">
        <f>BK131</f>
        <v>-1.310693451433308E-2</v>
      </c>
      <c r="G135">
        <f>SUM(E135:F135)</f>
        <v>-7.0285375186763949E-2</v>
      </c>
      <c r="H135">
        <v>0</v>
      </c>
    </row>
    <row r="136" spans="3:67" x14ac:dyDescent="0.35">
      <c r="C136" s="34"/>
      <c r="D136" t="s">
        <v>149</v>
      </c>
      <c r="E136">
        <f>AM130</f>
        <v>-6.3698315957996521E-2</v>
      </c>
      <c r="F136">
        <f>AM131</f>
        <v>-8.8586414847743877E-3</v>
      </c>
      <c r="G136">
        <f>SUM(E136:F136)</f>
        <v>-7.2556957442770909E-2</v>
      </c>
      <c r="H136">
        <v>0</v>
      </c>
    </row>
    <row r="137" spans="3:67" x14ac:dyDescent="0.35">
      <c r="C137" s="34"/>
      <c r="D137" t="s">
        <v>88</v>
      </c>
      <c r="E137">
        <f>AS130</f>
        <v>-0.98676404023137432</v>
      </c>
      <c r="F137">
        <f>AS131</f>
        <v>-4.3020668286470332E-2</v>
      </c>
      <c r="G137">
        <f t="shared" ref="G137:G167" si="65">SUM(E137:F137)</f>
        <v>-1.0297847085178446</v>
      </c>
      <c r="H137">
        <v>0</v>
      </c>
    </row>
    <row r="138" spans="3:67" x14ac:dyDescent="0.35">
      <c r="C138" s="34"/>
      <c r="D138" t="s">
        <v>89</v>
      </c>
      <c r="E138">
        <f>AY130</f>
        <v>-0.56158757760886324</v>
      </c>
      <c r="F138">
        <f>AY131</f>
        <v>-5.0793701271706071E-2</v>
      </c>
      <c r="G138">
        <f t="shared" si="65"/>
        <v>-0.61238127888056937</v>
      </c>
      <c r="H138">
        <v>0</v>
      </c>
    </row>
    <row r="139" spans="3:67" x14ac:dyDescent="0.35">
      <c r="C139" s="34"/>
      <c r="D139" t="s">
        <v>90</v>
      </c>
      <c r="E139">
        <f>BE130</f>
        <v>-0.63011794412867128</v>
      </c>
      <c r="F139">
        <f>BE131</f>
        <v>-0.17631469210300849</v>
      </c>
      <c r="G139">
        <f t="shared" si="65"/>
        <v>-0.80643263623167982</v>
      </c>
      <c r="H139">
        <v>0</v>
      </c>
    </row>
    <row r="140" spans="3:67" x14ac:dyDescent="0.35">
      <c r="C140" s="34"/>
      <c r="H140">
        <v>0</v>
      </c>
    </row>
    <row r="141" spans="3:67" x14ac:dyDescent="0.35">
      <c r="C141" s="34" t="s">
        <v>150</v>
      </c>
      <c r="H141">
        <v>0</v>
      </c>
    </row>
    <row r="142" spans="3:67" x14ac:dyDescent="0.35">
      <c r="C142" s="34"/>
      <c r="D142" t="str">
        <f>D135</f>
        <v>ROW*</v>
      </c>
      <c r="E142">
        <f>$BO$130</f>
        <v>6.3629060556950577E-3</v>
      </c>
      <c r="F142">
        <f>$BO$131</f>
        <v>5.7240909019019848E-5</v>
      </c>
      <c r="G142">
        <f t="shared" si="65"/>
        <v>6.4201469647140776E-3</v>
      </c>
      <c r="H142">
        <v>0</v>
      </c>
    </row>
    <row r="143" spans="3:67" x14ac:dyDescent="0.35">
      <c r="C143" s="34"/>
      <c r="D143" t="s">
        <v>149</v>
      </c>
      <c r="E143">
        <f>AQ130</f>
        <v>-5.6014591461663044E-3</v>
      </c>
      <c r="F143">
        <f>AQ131</f>
        <v>-8.8523134658000102E-4</v>
      </c>
      <c r="G143">
        <f t="shared" si="65"/>
        <v>-6.4866904927463054E-3</v>
      </c>
      <c r="H143">
        <v>0</v>
      </c>
    </row>
    <row r="144" spans="3:67" x14ac:dyDescent="0.35">
      <c r="C144" s="34"/>
      <c r="D144" t="str">
        <f>D137</f>
        <v>CAN</v>
      </c>
      <c r="E144">
        <f>$AW$130</f>
        <v>-0.66186010176582399</v>
      </c>
      <c r="F144">
        <f>$AW$131</f>
        <v>-1.4233731608745193E-2</v>
      </c>
      <c r="G144">
        <f t="shared" si="65"/>
        <v>-0.67609383337456919</v>
      </c>
      <c r="H144">
        <v>0</v>
      </c>
    </row>
    <row r="145" spans="3:8" x14ac:dyDescent="0.35">
      <c r="C145" s="34"/>
      <c r="D145" t="str">
        <f>D138</f>
        <v>MEX</v>
      </c>
      <c r="E145">
        <f>$BC$130</f>
        <v>-0.76765470758336796</v>
      </c>
      <c r="F145">
        <f>$BC$131</f>
        <v>-8.9953529011296773E-2</v>
      </c>
      <c r="G145">
        <f t="shared" si="65"/>
        <v>-0.85760823659466467</v>
      </c>
      <c r="H145">
        <v>0</v>
      </c>
    </row>
    <row r="146" spans="3:8" x14ac:dyDescent="0.35">
      <c r="C146" s="34"/>
      <c r="D146" t="str">
        <f>D139</f>
        <v>USA</v>
      </c>
      <c r="E146">
        <f>$BI$130</f>
        <v>-7.315343803196328E-2</v>
      </c>
      <c r="F146">
        <f>$BI$131</f>
        <v>0.12255966350052555</v>
      </c>
      <c r="G146">
        <f t="shared" si="65"/>
        <v>4.940622546856227E-2</v>
      </c>
      <c r="H146">
        <v>0</v>
      </c>
    </row>
    <row r="147" spans="3:8" x14ac:dyDescent="0.35">
      <c r="C147" s="34"/>
      <c r="H147">
        <v>0</v>
      </c>
    </row>
    <row r="148" spans="3:8" x14ac:dyDescent="0.35">
      <c r="C148" s="34" t="s">
        <v>151</v>
      </c>
      <c r="H148">
        <v>0</v>
      </c>
    </row>
    <row r="149" spans="3:8" x14ac:dyDescent="0.35">
      <c r="C149" s="34"/>
      <c r="D149" t="str">
        <f>D142</f>
        <v>ROW*</v>
      </c>
      <c r="E149">
        <f>$BL$130</f>
        <v>3.5439177384526677E-3</v>
      </c>
      <c r="F149">
        <f>$BL$131</f>
        <v>-1.8113882428727468E-8</v>
      </c>
      <c r="G149">
        <f t="shared" si="65"/>
        <v>3.5438996245702389E-3</v>
      </c>
      <c r="H149">
        <v>0</v>
      </c>
    </row>
    <row r="150" spans="3:8" x14ac:dyDescent="0.35">
      <c r="C150" s="34"/>
      <c r="D150" t="s">
        <v>149</v>
      </c>
      <c r="E150">
        <f>AN130</f>
        <v>-1.1792283838032991E-3</v>
      </c>
      <c r="F150">
        <f>AN131</f>
        <v>-2.949825079576196E-4</v>
      </c>
      <c r="G150">
        <f t="shared" si="65"/>
        <v>-1.4742108917609187E-3</v>
      </c>
      <c r="H150">
        <v>0</v>
      </c>
    </row>
    <row r="151" spans="3:8" x14ac:dyDescent="0.35">
      <c r="C151" s="34"/>
      <c r="D151" t="str">
        <f>D144</f>
        <v>CAN</v>
      </c>
      <c r="E151">
        <f>$AT$130</f>
        <v>-0.38571024141663757</v>
      </c>
      <c r="F151">
        <f>$AT$131</f>
        <v>-3.7491505619706711E-3</v>
      </c>
      <c r="G151">
        <f t="shared" si="65"/>
        <v>-0.38945939197860824</v>
      </c>
      <c r="H151">
        <v>0</v>
      </c>
    </row>
    <row r="152" spans="3:8" x14ac:dyDescent="0.35">
      <c r="C152" s="34"/>
      <c r="D152" t="str">
        <f>D145</f>
        <v>MEX</v>
      </c>
      <c r="E152">
        <f>$AZ$130</f>
        <v>-0.35207236262901981</v>
      </c>
      <c r="F152">
        <f>$AZ$131</f>
        <v>-1.9560149327379206E-2</v>
      </c>
      <c r="G152">
        <f t="shared" si="65"/>
        <v>-0.37163251195639901</v>
      </c>
      <c r="H152">
        <v>0</v>
      </c>
    </row>
    <row r="153" spans="3:8" x14ac:dyDescent="0.35">
      <c r="C153" s="34"/>
      <c r="D153" t="str">
        <f>D146</f>
        <v>USA</v>
      </c>
      <c r="E153">
        <f>$BF$130</f>
        <v>-3.1218450679519893E-2</v>
      </c>
      <c r="F153">
        <f>$BF$131</f>
        <v>6.6213712261868951E-2</v>
      </c>
      <c r="G153">
        <f t="shared" si="65"/>
        <v>3.4995261582349058E-2</v>
      </c>
      <c r="H153">
        <v>0</v>
      </c>
    </row>
    <row r="154" spans="3:8" x14ac:dyDescent="0.35">
      <c r="C154" s="34"/>
      <c r="H154">
        <v>0</v>
      </c>
    </row>
    <row r="155" spans="3:8" x14ac:dyDescent="0.35">
      <c r="C155" s="34" t="s">
        <v>152</v>
      </c>
      <c r="H155">
        <v>0</v>
      </c>
    </row>
    <row r="156" spans="3:8" x14ac:dyDescent="0.35">
      <c r="C156" s="34"/>
      <c r="D156" t="str">
        <f>D149</f>
        <v>ROW*</v>
      </c>
      <c r="E156">
        <f>$BN$130</f>
        <v>3.1283595679854059E-3</v>
      </c>
      <c r="F156">
        <f>$BN$131</f>
        <v>1.2693665892993741E-3</v>
      </c>
      <c r="G156">
        <f t="shared" si="65"/>
        <v>4.3977261572847801E-3</v>
      </c>
      <c r="H156">
        <v>0</v>
      </c>
    </row>
    <row r="157" spans="3:8" x14ac:dyDescent="0.35">
      <c r="C157" s="34"/>
      <c r="D157" t="s">
        <v>149</v>
      </c>
      <c r="E157">
        <f>AP130</f>
        <v>-7.8154066354482299E-2</v>
      </c>
      <c r="F157">
        <f>AP131</f>
        <v>-6.5008372553664318E-3</v>
      </c>
      <c r="G157">
        <f t="shared" si="65"/>
        <v>-8.4654903609848731E-2</v>
      </c>
      <c r="H157">
        <v>0</v>
      </c>
    </row>
    <row r="158" spans="3:8" x14ac:dyDescent="0.35">
      <c r="C158" s="34"/>
      <c r="D158" t="str">
        <f>D151</f>
        <v>CAN</v>
      </c>
      <c r="E158">
        <f>$AV$130</f>
        <v>-0.34945667862866148</v>
      </c>
      <c r="F158">
        <f>$AV$131</f>
        <v>0.14777465889780816</v>
      </c>
      <c r="G158">
        <f t="shared" si="65"/>
        <v>-0.20168201973085331</v>
      </c>
      <c r="H158">
        <v>0</v>
      </c>
    </row>
    <row r="159" spans="3:8" x14ac:dyDescent="0.35">
      <c r="C159" s="34"/>
      <c r="D159" t="str">
        <f>D152</f>
        <v>MEX</v>
      </c>
      <c r="E159">
        <f>$BB$130</f>
        <v>-0.20490093146092941</v>
      </c>
      <c r="F159">
        <f>$BB$131</f>
        <v>9.2782460764897323E-2</v>
      </c>
      <c r="G159">
        <f t="shared" si="65"/>
        <v>-0.11211847069603209</v>
      </c>
      <c r="H159">
        <v>0</v>
      </c>
    </row>
    <row r="160" spans="3:8" x14ac:dyDescent="0.35">
      <c r="C160" s="34"/>
      <c r="D160" t="str">
        <f>D153</f>
        <v>USA</v>
      </c>
      <c r="E160">
        <f>$BH$130</f>
        <v>5.228940174989205E-3</v>
      </c>
      <c r="F160">
        <f>$BH$131</f>
        <v>8.3061487628324215E-3</v>
      </c>
      <c r="G160">
        <f t="shared" si="65"/>
        <v>1.3535088937821627E-2</v>
      </c>
      <c r="H160">
        <v>0</v>
      </c>
    </row>
    <row r="161" spans="3:8" x14ac:dyDescent="0.35">
      <c r="C161" s="34"/>
      <c r="H161">
        <v>0</v>
      </c>
    </row>
    <row r="162" spans="3:8" x14ac:dyDescent="0.35">
      <c r="C162" s="34" t="s">
        <v>153</v>
      </c>
      <c r="H162">
        <v>0</v>
      </c>
    </row>
    <row r="163" spans="3:8" x14ac:dyDescent="0.35">
      <c r="C163" s="34"/>
      <c r="D163" t="str">
        <f>D156</f>
        <v>ROW*</v>
      </c>
      <c r="E163">
        <f>$BM$130</f>
        <v>-1.2845438275216545E-2</v>
      </c>
      <c r="F163">
        <f>$BM$131</f>
        <v>-1.0862664157936658E-4</v>
      </c>
      <c r="G163">
        <f t="shared" si="65"/>
        <v>-1.2954064916795911E-2</v>
      </c>
      <c r="H163">
        <v>0</v>
      </c>
    </row>
    <row r="164" spans="3:8" x14ac:dyDescent="0.35">
      <c r="C164" s="34"/>
      <c r="D164" t="s">
        <v>149</v>
      </c>
      <c r="E164">
        <f>AO130</f>
        <v>-8.0219344799516368E-2</v>
      </c>
      <c r="F164">
        <f>AO131</f>
        <v>-6.2061127281227146E-3</v>
      </c>
      <c r="G164">
        <f t="shared" si="65"/>
        <v>-8.6425457527639082E-2</v>
      </c>
      <c r="H164">
        <v>0</v>
      </c>
    </row>
    <row r="165" spans="3:8" x14ac:dyDescent="0.35">
      <c r="C165" s="34"/>
      <c r="D165" t="str">
        <f>D158</f>
        <v>CAN</v>
      </c>
      <c r="E165">
        <f>$AU$130</f>
        <v>-0.77866533365986468</v>
      </c>
      <c r="F165">
        <f>$AU$131</f>
        <v>0.56365036151746251</v>
      </c>
      <c r="G165">
        <f t="shared" si="65"/>
        <v>-0.21501497214240217</v>
      </c>
      <c r="H165">
        <v>0</v>
      </c>
    </row>
    <row r="166" spans="3:8" x14ac:dyDescent="0.35">
      <c r="C166" s="34"/>
      <c r="D166" t="str">
        <f>D159</f>
        <v>MEX</v>
      </c>
      <c r="E166">
        <f>$BA$130</f>
        <v>-0.55381984698860975</v>
      </c>
      <c r="F166">
        <f>$BA$131</f>
        <v>0.45330566989416349</v>
      </c>
      <c r="G166">
        <f t="shared" si="65"/>
        <v>-0.10051417709444627</v>
      </c>
      <c r="H166">
        <v>0</v>
      </c>
    </row>
    <row r="167" spans="3:8" x14ac:dyDescent="0.35">
      <c r="C167" s="34"/>
      <c r="D167" t="str">
        <f>D160</f>
        <v>USA</v>
      </c>
      <c r="E167">
        <f>$BG$130</f>
        <v>2.2764001030036118E-2</v>
      </c>
      <c r="F167">
        <f>$BG$131</f>
        <v>1.6794957147340861E-2</v>
      </c>
      <c r="G167">
        <f t="shared" si="65"/>
        <v>3.9558958177376979E-2</v>
      </c>
      <c r="H167">
        <v>0</v>
      </c>
    </row>
    <row r="168" spans="3:8" x14ac:dyDescent="0.35">
      <c r="C168" s="34"/>
      <c r="D168" t="s">
        <v>154</v>
      </c>
      <c r="H168">
        <v>0</v>
      </c>
    </row>
  </sheetData>
  <mergeCells count="5">
    <mergeCell ref="C134:C140"/>
    <mergeCell ref="C141:C147"/>
    <mergeCell ref="C148:C154"/>
    <mergeCell ref="C155:C161"/>
    <mergeCell ref="C162:C168"/>
  </mergeCells>
  <pageMargins left="0.7" right="0.7" top="0.75" bottom="0.75" header="0.3" footer="0.3"/>
  <pageSetup orientation="portrait" horizontalDpi="1200" verticalDpi="1200" r:id="rId1"/>
  <headerFooter>
    <oddHeader>&amp;L&amp;"Aptos"&amp;11&amp;K000000 NONCONFIDENTIAL // FRSONLY&amp;1#_x000D_</oddHead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21433A3-94CC-4634-B0EA-E455323A4BE9}">
  <dimension ref="A1:U54"/>
  <sheetViews>
    <sheetView topLeftCell="B1" zoomScaleNormal="100" workbookViewId="0">
      <selection activeCell="L2" sqref="L2"/>
    </sheetView>
  </sheetViews>
  <sheetFormatPr defaultRowHeight="14.5" x14ac:dyDescent="0.35"/>
  <cols>
    <col min="2" max="2" width="50.54296875" customWidth="1"/>
    <col min="3" max="8" width="12.1796875" customWidth="1"/>
    <col min="9" max="9" width="10.26953125" customWidth="1"/>
    <col min="19" max="19" width="30.1796875" customWidth="1"/>
  </cols>
  <sheetData>
    <row r="1" spans="1:21" x14ac:dyDescent="0.35">
      <c r="A1" s="1" t="s">
        <v>85</v>
      </c>
    </row>
    <row r="2" spans="1:21" x14ac:dyDescent="0.35">
      <c r="B2" s="1" t="s">
        <v>86</v>
      </c>
      <c r="C2" s="1" t="s">
        <v>170</v>
      </c>
      <c r="D2" s="1" t="s">
        <v>365</v>
      </c>
      <c r="E2" s="1" t="s">
        <v>362</v>
      </c>
      <c r="F2" s="1" t="s">
        <v>367</v>
      </c>
      <c r="G2" s="1" t="s">
        <v>356</v>
      </c>
      <c r="H2" s="1" t="s">
        <v>394</v>
      </c>
      <c r="I2" s="1" t="s">
        <v>360</v>
      </c>
      <c r="J2" s="1" t="s">
        <v>358</v>
      </c>
      <c r="K2" s="1" t="s">
        <v>372</v>
      </c>
      <c r="L2" s="1" t="s">
        <v>395</v>
      </c>
    </row>
    <row r="3" spans="1:21" x14ac:dyDescent="0.35">
      <c r="B3" s="1" t="s">
        <v>87</v>
      </c>
      <c r="C3" t="str">
        <f>Scenarios!L3</f>
        <v>ROW</v>
      </c>
      <c r="D3" t="str">
        <f>Scenarios!I3</f>
        <v>IND</v>
      </c>
      <c r="E3" t="str">
        <f>Scenarios!F3</f>
        <v>EUR</v>
      </c>
      <c r="F3" t="str">
        <f>Scenarios!J3</f>
        <v>JPN</v>
      </c>
      <c r="G3" t="str">
        <f>Scenarios!G3</f>
        <v>BRA</v>
      </c>
      <c r="H3" t="str">
        <f>Scenarios!K3</f>
        <v>KOR</v>
      </c>
      <c r="I3" t="str">
        <f>Scenarios!H3</f>
        <v>CHN</v>
      </c>
      <c r="J3" t="s">
        <v>88</v>
      </c>
      <c r="K3" t="s">
        <v>89</v>
      </c>
      <c r="L3" t="s">
        <v>90</v>
      </c>
      <c r="T3" t="s">
        <v>155</v>
      </c>
      <c r="U3" t="s">
        <v>156</v>
      </c>
    </row>
    <row r="4" spans="1:21" x14ac:dyDescent="0.35">
      <c r="B4" t="s">
        <v>91</v>
      </c>
      <c r="C4">
        <f>Scenarios!$L4</f>
        <v>-8.3229837122189565E-2</v>
      </c>
      <c r="D4">
        <f>Scenarios!$I4</f>
        <v>7.9972585091692139E-2</v>
      </c>
      <c r="E4">
        <f>Scenarios!$F4</f>
        <v>-3.9640304612209576E-2</v>
      </c>
      <c r="F4">
        <f>Scenarios!$J4</f>
        <v>-9.4183256284186001E-2</v>
      </c>
      <c r="G4">
        <f>Scenarios!$G4</f>
        <v>-0.14617591238783589</v>
      </c>
      <c r="H4">
        <f>Scenarios!$K4</f>
        <v>-0.203222122811475</v>
      </c>
      <c r="I4">
        <f>Scenarios!$H4</f>
        <v>-0.17763066633635916</v>
      </c>
      <c r="J4">
        <f>Scenarios!$E4</f>
        <v>-0.28660112810632299</v>
      </c>
      <c r="K4">
        <f>Scenarios!$D4</f>
        <v>-0.48952629219130017</v>
      </c>
      <c r="L4">
        <f>Scenarios!$C4</f>
        <v>5.0712804387309518E-2</v>
      </c>
      <c r="S4" t="s">
        <v>91</v>
      </c>
      <c r="T4">
        <v>-0.2611</v>
      </c>
      <c r="U4">
        <v>0.25</v>
      </c>
    </row>
    <row r="5" spans="1:21" x14ac:dyDescent="0.35">
      <c r="B5" t="s">
        <v>145</v>
      </c>
      <c r="C5">
        <f>Scenarios!$L5</f>
        <v>-8.0440253432669556E-2</v>
      </c>
      <c r="D5">
        <f>Scenarios!$I5</f>
        <v>6.2840791388636186E-2</v>
      </c>
      <c r="E5">
        <f>Scenarios!$F5</f>
        <v>-3.6557797193494702E-2</v>
      </c>
      <c r="F5">
        <f>Scenarios!$J5</f>
        <v>-9.236909502559193E-2</v>
      </c>
      <c r="G5">
        <f>Scenarios!$G5</f>
        <v>-0.12553747294062861</v>
      </c>
      <c r="H5">
        <f>Scenarios!$K5</f>
        <v>-0.18681984828476866</v>
      </c>
      <c r="I5">
        <f>Scenarios!$H5</f>
        <v>-0.16524867181180311</v>
      </c>
      <c r="J5">
        <f>Scenarios!$E5</f>
        <v>-0.30275986620007178</v>
      </c>
      <c r="K5">
        <f>Scenarios!$D5</f>
        <v>-0.43545415857016972</v>
      </c>
      <c r="L5">
        <f>Scenarios!$C5</f>
        <v>-0.38780618059367561</v>
      </c>
      <c r="R5" t="s">
        <v>88</v>
      </c>
      <c r="S5" t="s">
        <v>79</v>
      </c>
      <c r="T5">
        <v>-0.27539999999999998</v>
      </c>
      <c r="U5">
        <v>0.25</v>
      </c>
    </row>
    <row r="6" spans="1:21" x14ac:dyDescent="0.35">
      <c r="B6" t="s">
        <v>80</v>
      </c>
      <c r="C6">
        <f>Scenarios!$L6</f>
        <v>-2.7895836895200088E-3</v>
      </c>
      <c r="D6">
        <f>Scenarios!$I6</f>
        <v>1.7131793703055953E-2</v>
      </c>
      <c r="E6">
        <f>Scenarios!$F6</f>
        <v>-3.0825074187148735E-3</v>
      </c>
      <c r="F6">
        <f>Scenarios!$J6</f>
        <v>-1.8141612585940714E-3</v>
      </c>
      <c r="G6">
        <f>Scenarios!$G6</f>
        <v>-2.063843944720728E-2</v>
      </c>
      <c r="H6">
        <f>Scenarios!$K6</f>
        <v>-1.640227452670634E-2</v>
      </c>
      <c r="I6">
        <f>Scenarios!$H6</f>
        <v>-1.2381994524556045E-2</v>
      </c>
      <c r="J6">
        <f>Scenarios!$E6</f>
        <v>1.6158738093748792E-2</v>
      </c>
      <c r="K6">
        <f>Scenarios!$D6</f>
        <v>-5.4072133621130447E-2</v>
      </c>
      <c r="L6">
        <f>Scenarios!$C6</f>
        <v>0.43851898498098513</v>
      </c>
      <c r="S6" t="s">
        <v>80</v>
      </c>
      <c r="T6">
        <v>1.43E-2</v>
      </c>
      <c r="U6">
        <v>0.25</v>
      </c>
    </row>
    <row r="8" spans="1:21" x14ac:dyDescent="0.35">
      <c r="B8" s="1" t="s">
        <v>92</v>
      </c>
      <c r="C8" t="str">
        <f t="shared" ref="C8:I8" si="0">C3</f>
        <v>ROW</v>
      </c>
      <c r="D8" t="str">
        <f t="shared" si="0"/>
        <v>IND</v>
      </c>
      <c r="E8" t="str">
        <f t="shared" si="0"/>
        <v>EUR</v>
      </c>
      <c r="F8" t="str">
        <f t="shared" si="0"/>
        <v>JPN</v>
      </c>
      <c r="G8" t="str">
        <f t="shared" si="0"/>
        <v>BRA</v>
      </c>
      <c r="H8" t="str">
        <f t="shared" si="0"/>
        <v>KOR</v>
      </c>
      <c r="I8" t="str">
        <f t="shared" si="0"/>
        <v>CHN</v>
      </c>
      <c r="J8" t="str">
        <f>J3</f>
        <v>CAN</v>
      </c>
      <c r="K8" t="str">
        <f>K3</f>
        <v>MEX</v>
      </c>
      <c r="L8" t="str">
        <f>L3</f>
        <v>USA</v>
      </c>
      <c r="S8" t="s">
        <v>91</v>
      </c>
      <c r="T8">
        <v>-0.41270000000000001</v>
      </c>
      <c r="U8">
        <v>0.25</v>
      </c>
    </row>
    <row r="9" spans="1:21" x14ac:dyDescent="0.35">
      <c r="B9" t="s">
        <v>93</v>
      </c>
      <c r="C9">
        <f>Scenarios!$L14</f>
        <v>-8.7951130585750548E-2</v>
      </c>
      <c r="D9">
        <f>Scenarios!$I14</f>
        <v>8.3779208617063006E-2</v>
      </c>
      <c r="E9">
        <f>Scenarios!$F14</f>
        <v>-3.602632830252972E-2</v>
      </c>
      <c r="F9">
        <f>Scenarios!$J14</f>
        <v>-8.9647733502040694E-2</v>
      </c>
      <c r="G9">
        <f>Scenarios!$G14</f>
        <v>-0.1443810474961893</v>
      </c>
      <c r="H9">
        <f>Scenarios!$K14</f>
        <v>-0.19830058039911336</v>
      </c>
      <c r="I9">
        <f>Scenarios!$H14</f>
        <v>-0.17910487722812007</v>
      </c>
      <c r="J9">
        <f>Scenarios!$E14</f>
        <v>-0.67606052008493123</v>
      </c>
      <c r="K9">
        <f>Scenarios!$D14</f>
        <v>-0.86115880414769919</v>
      </c>
      <c r="L9">
        <f>Scenarios!$C14</f>
        <v>8.570806596965852E-2</v>
      </c>
      <c r="R9" t="s">
        <v>89</v>
      </c>
      <c r="S9" t="s">
        <v>79</v>
      </c>
      <c r="T9">
        <v>-0.35709999999999997</v>
      </c>
      <c r="U9">
        <v>0.25</v>
      </c>
    </row>
    <row r="10" spans="1:21" x14ac:dyDescent="0.35">
      <c r="B10" t="s">
        <v>94</v>
      </c>
      <c r="C10">
        <f>Scenarios!$L15</f>
        <v>-8.5161435335798105E-2</v>
      </c>
      <c r="D10">
        <f>Scenarios!$I15</f>
        <v>6.6648042823185843E-2</v>
      </c>
      <c r="E10">
        <f>Scenarios!$F15</f>
        <v>-3.2731354080174718E-2</v>
      </c>
      <c r="F10">
        <f>Scenarios!$J15</f>
        <v>-8.7833647576114199E-2</v>
      </c>
      <c r="G10">
        <f>Scenarios!$G15</f>
        <v>-0.1237429624924435</v>
      </c>
      <c r="H10">
        <f>Scenarios!$K15</f>
        <v>-0.18353926424241299</v>
      </c>
      <c r="I10">
        <f>Scenarios!$H15</f>
        <v>-0.16642790019560641</v>
      </c>
      <c r="J10">
        <f>Scenarios!$E15</f>
        <v>-0.68847010761670935</v>
      </c>
      <c r="K10">
        <f>Scenarios!$D15</f>
        <v>-0.78752652119918953</v>
      </c>
      <c r="L10">
        <f>Scenarios!$C15</f>
        <v>-0.4190246312731955</v>
      </c>
      <c r="S10" t="s">
        <v>80</v>
      </c>
      <c r="T10">
        <v>-5.5599999999999997E-2</v>
      </c>
      <c r="U10">
        <v>0.25</v>
      </c>
    </row>
    <row r="11" spans="1:21" x14ac:dyDescent="0.35">
      <c r="B11" t="s">
        <v>95</v>
      </c>
      <c r="C11">
        <f>Scenarios!$L16</f>
        <v>-2.7896952499524424E-3</v>
      </c>
      <c r="D11">
        <f>Scenarios!$I16</f>
        <v>1.7131165793877162E-2</v>
      </c>
      <c r="E11">
        <f>Scenarios!$F16</f>
        <v>-3.2949742223550016E-3</v>
      </c>
      <c r="F11">
        <f>Scenarios!$J16</f>
        <v>-1.8140859259264952E-3</v>
      </c>
      <c r="G11">
        <f>Scenarios!$G16</f>
        <v>-2.0638085003745796E-2</v>
      </c>
      <c r="H11">
        <f>Scenarios!$K16</f>
        <v>-1.4761316156700371E-2</v>
      </c>
      <c r="I11">
        <f>Scenarios!$H16</f>
        <v>-1.2676977032513664E-2</v>
      </c>
      <c r="J11">
        <f>Scenarios!$E16</f>
        <v>1.2409587531778121E-2</v>
      </c>
      <c r="K11">
        <f>Scenarios!$D16</f>
        <v>-7.3632282948509653E-2</v>
      </c>
      <c r="L11">
        <f>Scenarios!$C16</f>
        <v>0.50473269724285408</v>
      </c>
    </row>
    <row r="12" spans="1:21" x14ac:dyDescent="0.35">
      <c r="B12" t="s">
        <v>96</v>
      </c>
      <c r="C12">
        <f>Scenarios!$L23</f>
        <v>-0.43988514025867786</v>
      </c>
      <c r="D12">
        <f>Scenarios!$I23</f>
        <v>4.3802432687556347E-2</v>
      </c>
      <c r="E12">
        <f>Scenarios!$F23</f>
        <v>-9.5567290521003656E-2</v>
      </c>
      <c r="F12">
        <f>Scenarios!$J23</f>
        <v>-0.12208124508816809</v>
      </c>
      <c r="G12">
        <f>Scenarios!$G23</f>
        <v>-0.23326555287903616</v>
      </c>
      <c r="H12">
        <f>Scenarios!$K23</f>
        <v>-0.29020933461216813</v>
      </c>
      <c r="I12">
        <f>Scenarios!$H23</f>
        <v>-0.25018762377913006</v>
      </c>
      <c r="J12">
        <f>Scenarios!$E23</f>
        <v>-1.3163858366241676</v>
      </c>
      <c r="K12">
        <f>Scenarios!$D23</f>
        <v>-1.1019075710718695</v>
      </c>
      <c r="L12">
        <f>Scenarios!$C23</f>
        <v>-0.7557198318443703</v>
      </c>
      <c r="S12" t="s">
        <v>91</v>
      </c>
      <c r="T12">
        <v>3.0700000000000002E-2</v>
      </c>
      <c r="U12">
        <v>0.25</v>
      </c>
    </row>
    <row r="13" spans="1:21" x14ac:dyDescent="0.35">
      <c r="B13" t="s">
        <v>97</v>
      </c>
      <c r="C13">
        <f>Scenarios!$L24</f>
        <v>-0.42050864747735917</v>
      </c>
      <c r="D13">
        <f>Scenarios!$I24</f>
        <v>3.6185931939623016E-2</v>
      </c>
      <c r="E13">
        <f>Scenarios!$F24</f>
        <v>-8.2699238036324951E-2</v>
      </c>
      <c r="F13">
        <f>Scenarios!$J24</f>
        <v>-0.11890559191851499</v>
      </c>
      <c r="G13">
        <f>Scenarios!$G24</f>
        <v>-0.1937529134426601</v>
      </c>
      <c r="H13">
        <f>Scenarios!$K24</f>
        <v>-0.25737873612275947</v>
      </c>
      <c r="I13">
        <f>Scenarios!$H24</f>
        <v>-0.22894698776979963</v>
      </c>
      <c r="J13">
        <f>Scenarios!$E24</f>
        <v>-1.2895239064314461</v>
      </c>
      <c r="K13">
        <f>Scenarios!$D24</f>
        <v>-0.99704173617903302</v>
      </c>
      <c r="L13">
        <f>Scenarios!$C24</f>
        <v>-1.0179241247223469</v>
      </c>
      <c r="R13" t="s">
        <v>90</v>
      </c>
      <c r="S13" t="s">
        <v>79</v>
      </c>
      <c r="T13">
        <v>-0.34720000000000001</v>
      </c>
      <c r="U13">
        <v>0.25</v>
      </c>
    </row>
    <row r="14" spans="1:21" x14ac:dyDescent="0.35">
      <c r="B14" t="s">
        <v>98</v>
      </c>
      <c r="C14">
        <f>Scenarios!$L25</f>
        <v>-1.9376492781318699E-2</v>
      </c>
      <c r="D14">
        <f>Scenarios!$I25</f>
        <v>7.6165007479333316E-3</v>
      </c>
      <c r="E14">
        <f>Scenarios!$F25</f>
        <v>-1.2868052484678705E-2</v>
      </c>
      <c r="F14">
        <f>Scenarios!$J25</f>
        <v>-3.1756531696530976E-3</v>
      </c>
      <c r="G14">
        <f>Scenarios!$G25</f>
        <v>-3.9512639436376062E-2</v>
      </c>
      <c r="H14">
        <f>Scenarios!$K25</f>
        <v>-3.2830598489408669E-2</v>
      </c>
      <c r="I14">
        <f>Scenarios!$H25</f>
        <v>-2.1240636009330432E-2</v>
      </c>
      <c r="J14">
        <f>Scenarios!$E25</f>
        <v>-2.6861930192721539E-2</v>
      </c>
      <c r="K14">
        <f>Scenarios!$D25</f>
        <v>-0.10486583489283652</v>
      </c>
      <c r="L14">
        <f>Scenarios!$C25</f>
        <v>0.26220429287797664</v>
      </c>
      <c r="S14" t="s">
        <v>80</v>
      </c>
      <c r="T14">
        <v>0.37830000000000003</v>
      </c>
      <c r="U14">
        <v>0.25</v>
      </c>
    </row>
    <row r="16" spans="1:21" x14ac:dyDescent="0.35">
      <c r="B16" s="1" t="s">
        <v>99</v>
      </c>
      <c r="C16" t="str">
        <f t="shared" ref="C16:I16" si="1">C3</f>
        <v>ROW</v>
      </c>
      <c r="D16" t="str">
        <f t="shared" si="1"/>
        <v>IND</v>
      </c>
      <c r="E16" t="str">
        <f t="shared" si="1"/>
        <v>EUR</v>
      </c>
      <c r="F16" t="str">
        <f t="shared" si="1"/>
        <v>JPN</v>
      </c>
      <c r="G16" t="str">
        <f t="shared" si="1"/>
        <v>BRA</v>
      </c>
      <c r="H16" t="str">
        <f t="shared" si="1"/>
        <v>KOR</v>
      </c>
      <c r="I16" t="str">
        <f t="shared" si="1"/>
        <v>CHN</v>
      </c>
      <c r="J16" t="str">
        <f>J3</f>
        <v>CAN</v>
      </c>
      <c r="K16" t="str">
        <f>K3</f>
        <v>MEX</v>
      </c>
      <c r="L16" t="str">
        <f>L3</f>
        <v>USA</v>
      </c>
    </row>
    <row r="17" spans="1:12" x14ac:dyDescent="0.35">
      <c r="B17" t="s">
        <v>100</v>
      </c>
      <c r="C17">
        <f>Scenarios!$L33</f>
        <v>-8.9024182915320438E-2</v>
      </c>
      <c r="D17">
        <f>Scenarios!$I33</f>
        <v>0.10471304824521965</v>
      </c>
      <c r="E17">
        <f>Scenarios!$F33</f>
        <v>-4.740016561894933E-2</v>
      </c>
      <c r="F17">
        <f>Scenarios!$J33</f>
        <v>-0.11255422747984412</v>
      </c>
      <c r="G17">
        <f>Scenarios!$G33</f>
        <v>-0.17310275232684802</v>
      </c>
      <c r="H17">
        <f>Scenarios!$K33</f>
        <v>-0.23439751747380555</v>
      </c>
      <c r="I17">
        <f>Scenarios!$H33</f>
        <v>-0.26405612386399824</v>
      </c>
      <c r="J17">
        <f>Scenarios!$E33</f>
        <v>-0.50161610024872516</v>
      </c>
      <c r="K17">
        <f>Scenarios!$D33</f>
        <v>-0.59004046928574638</v>
      </c>
      <c r="L17">
        <f>Scenarios!$C33</f>
        <v>9.0271762564686497E-2</v>
      </c>
    </row>
    <row r="18" spans="1:12" x14ac:dyDescent="0.35">
      <c r="A18" s="1"/>
      <c r="B18" t="s">
        <v>101</v>
      </c>
      <c r="C18">
        <f>Scenarios!$L34</f>
        <v>-8.6878284304799921E-2</v>
      </c>
      <c r="D18">
        <f>Scenarios!$I34</f>
        <v>8.1875584937407375E-2</v>
      </c>
      <c r="E18">
        <f>Scenarios!$F34</f>
        <v>-4.4104823140232528E-2</v>
      </c>
      <c r="F18">
        <f>Scenarios!$J34</f>
        <v>-0.11051294562928719</v>
      </c>
      <c r="G18">
        <f>Scenarios!$G34</f>
        <v>-0.14797159044456018</v>
      </c>
      <c r="H18">
        <f>Scenarios!$K34</f>
        <v>-0.21799082472394241</v>
      </c>
      <c r="I18">
        <f>Scenarios!$H34</f>
        <v>-0.24546801661131948</v>
      </c>
      <c r="J18">
        <f>Scenarios!$E34</f>
        <v>-1.0814251998599365</v>
      </c>
      <c r="K18">
        <f>Scenarios!$D34</f>
        <v>-0.98927400555877942</v>
      </c>
      <c r="L18">
        <f>Scenarios!$C34</f>
        <v>-0.36504217956363949</v>
      </c>
    </row>
    <row r="19" spans="1:12" x14ac:dyDescent="0.35">
      <c r="A19" s="1"/>
      <c r="B19" t="s">
        <v>102</v>
      </c>
      <c r="C19">
        <f>Scenarios!$L35</f>
        <v>-2.1458986105205163E-3</v>
      </c>
      <c r="D19">
        <f>Scenarios!$I35</f>
        <v>2.2837463307812278E-2</v>
      </c>
      <c r="E19">
        <f>Scenarios!$F35</f>
        <v>-3.295342478716802E-3</v>
      </c>
      <c r="F19">
        <f>Scenarios!$J35</f>
        <v>-2.0412818505569225E-3</v>
      </c>
      <c r="G19">
        <f>Scenarios!$G35</f>
        <v>-2.5131161882287839E-2</v>
      </c>
      <c r="H19">
        <f>Scenarios!$K35</f>
        <v>-1.6406692749863144E-2</v>
      </c>
      <c r="I19">
        <f>Scenarios!$H35</f>
        <v>-1.8588107252678759E-2</v>
      </c>
      <c r="J19">
        <f>Scenarios!$E35</f>
        <v>0.5798090996112113</v>
      </c>
      <c r="K19">
        <f>Scenarios!$D35</f>
        <v>0.39923353627303304</v>
      </c>
      <c r="L19">
        <f>Scenarios!$C35</f>
        <v>0.45531394212832599</v>
      </c>
    </row>
    <row r="20" spans="1:12" x14ac:dyDescent="0.35">
      <c r="B20" t="s">
        <v>103</v>
      </c>
      <c r="C20">
        <f>Scenarios!$L43</f>
        <v>-7.0998431793523054E-2</v>
      </c>
      <c r="D20">
        <f>Scenarios!$I43</f>
        <v>8.3779208617063006E-2</v>
      </c>
      <c r="E20">
        <f>Scenarios!$F43</f>
        <v>-3.602632830252972E-2</v>
      </c>
      <c r="F20">
        <f>Scenarios!$J43</f>
        <v>-8.9080807617936131E-2</v>
      </c>
      <c r="G20">
        <f>Scenarios!$G43</f>
        <v>-0.143483627131058</v>
      </c>
      <c r="H20">
        <f>Scenarios!$K43</f>
        <v>-0.19830058039911336</v>
      </c>
      <c r="I20">
        <f>Scenarios!$H43</f>
        <v>-0.26228556994620789</v>
      </c>
      <c r="J20">
        <f>Scenarios!$E43</f>
        <v>-0.4882831478371763</v>
      </c>
      <c r="K20">
        <f>Scenarios!$D43</f>
        <v>-0.60164476288733226</v>
      </c>
      <c r="L20">
        <f>Scenarios!$C43</f>
        <v>6.4247893325131145E-2</v>
      </c>
    </row>
    <row r="21" spans="1:12" x14ac:dyDescent="0.35">
      <c r="B21" t="s">
        <v>104</v>
      </c>
      <c r="C21">
        <f>Scenarios!$L44</f>
        <v>-6.9925698886546123E-2</v>
      </c>
      <c r="D21">
        <f>Scenarios!$I44</f>
        <v>6.4744435403275388E-2</v>
      </c>
      <c r="E21">
        <f>Scenarios!$F44</f>
        <v>-3.3581662099879568E-2</v>
      </c>
      <c r="F21">
        <f>Scenarios!$J44</f>
        <v>-8.7606880612458693E-2</v>
      </c>
      <c r="G21">
        <f>Scenarios!$G44</f>
        <v>-0.1237429624924435</v>
      </c>
      <c r="H21">
        <f>Scenarios!$K44</f>
        <v>-0.18353926424241299</v>
      </c>
      <c r="I21">
        <f>Scenarios!$H44</f>
        <v>-0.24340273816628541</v>
      </c>
      <c r="J21">
        <f>Scenarios!$E44</f>
        <v>-0.65221654482873326</v>
      </c>
      <c r="K21">
        <f>Scenarios!$D44</f>
        <v>-0.64035509003109914</v>
      </c>
      <c r="L21">
        <f>Scenarios!$C44</f>
        <v>-0.3825772404186864</v>
      </c>
    </row>
    <row r="22" spans="1:12" x14ac:dyDescent="0.35">
      <c r="B22" t="s">
        <v>105</v>
      </c>
      <c r="C22">
        <f>Scenarios!$L45</f>
        <v>-1.0727329069769309E-3</v>
      </c>
      <c r="D22">
        <f>Scenarios!$I45</f>
        <v>1.9034773213787617E-2</v>
      </c>
      <c r="E22">
        <f>Scenarios!$F45</f>
        <v>-2.4446662026501517E-3</v>
      </c>
      <c r="F22">
        <f>Scenarios!$J45</f>
        <v>-1.4739270054774378E-3</v>
      </c>
      <c r="G22">
        <f>Scenarios!$G45</f>
        <v>-1.97406646386145E-2</v>
      </c>
      <c r="H22">
        <f>Scenarios!$K45</f>
        <v>-1.4761316156700371E-2</v>
      </c>
      <c r="I22">
        <f>Scenarios!$H45</f>
        <v>-1.8882831779922477E-2</v>
      </c>
      <c r="J22">
        <f>Scenarios!$E45</f>
        <v>0.16393339699155696</v>
      </c>
      <c r="K22">
        <f>Scenarios!$D45</f>
        <v>3.8710327143766876E-2</v>
      </c>
      <c r="L22">
        <f>Scenarios!$C45</f>
        <v>0.44682513374381755</v>
      </c>
    </row>
    <row r="24" spans="1:12" x14ac:dyDescent="0.35">
      <c r="B24" s="1" t="s">
        <v>106</v>
      </c>
      <c r="C24" t="str">
        <f t="shared" ref="C24:I24" si="2">C3</f>
        <v>ROW</v>
      </c>
      <c r="D24" t="str">
        <f t="shared" si="2"/>
        <v>IND</v>
      </c>
      <c r="E24" t="str">
        <f t="shared" si="2"/>
        <v>EUR</v>
      </c>
      <c r="F24" t="str">
        <f t="shared" si="2"/>
        <v>JPN</v>
      </c>
      <c r="G24" t="str">
        <f t="shared" si="2"/>
        <v>BRA</v>
      </c>
      <c r="H24" t="str">
        <f t="shared" si="2"/>
        <v>KOR</v>
      </c>
      <c r="I24" t="str">
        <f t="shared" si="2"/>
        <v>CHN</v>
      </c>
      <c r="J24" t="str">
        <f>J3</f>
        <v>CAN</v>
      </c>
      <c r="K24" t="str">
        <f>K3</f>
        <v>MEX</v>
      </c>
      <c r="L24" t="str">
        <f>L3</f>
        <v>USA</v>
      </c>
    </row>
    <row r="25" spans="1:12" x14ac:dyDescent="0.35">
      <c r="B25" t="s">
        <v>107</v>
      </c>
      <c r="C25">
        <f>Scenarios!$L53</f>
        <v>-6.7779889556884854E-2</v>
      </c>
      <c r="D25">
        <f>Scenarios!$I53</f>
        <v>8.3779208617063006E-2</v>
      </c>
      <c r="E25">
        <f>Scenarios!$F53</f>
        <v>-3.602632830252972E-2</v>
      </c>
      <c r="F25">
        <f>Scenarios!$J53</f>
        <v>-8.8173732888652268E-2</v>
      </c>
      <c r="G25">
        <f>Scenarios!$G53</f>
        <v>-0.143483627131058</v>
      </c>
      <c r="H25">
        <f>Scenarios!$K53</f>
        <v>-0.19830058039911336</v>
      </c>
      <c r="I25">
        <f>Scenarios!$H53</f>
        <v>-0.28914233941534917</v>
      </c>
      <c r="J25">
        <f>Scenarios!$E53</f>
        <v>-0.50828324314240447</v>
      </c>
      <c r="K25">
        <f>Scenarios!$D53</f>
        <v>-0.6132504032416719</v>
      </c>
      <c r="L25">
        <f>Scenarios!$C53</f>
        <v>5.0552614851007149E-2</v>
      </c>
    </row>
    <row r="26" spans="1:12" x14ac:dyDescent="0.35">
      <c r="B26" t="s">
        <v>108</v>
      </c>
      <c r="C26">
        <f>Scenarios!$L54</f>
        <v>-6.7136309701198979E-2</v>
      </c>
      <c r="D26">
        <f>Scenarios!$I54</f>
        <v>6.4744435403275388E-2</v>
      </c>
      <c r="E26">
        <f>Scenarios!$F54</f>
        <v>-3.3687951111530119E-2</v>
      </c>
      <c r="F26">
        <f>Scenarios!$J54</f>
        <v>-8.6813200296052079E-2</v>
      </c>
      <c r="G26">
        <f>Scenarios!$G54</f>
        <v>-0.12464021366248484</v>
      </c>
      <c r="H26">
        <f>Scenarios!$K54</f>
        <v>-0.18517954266248624</v>
      </c>
      <c r="I26">
        <f>Scenarios!$H54</f>
        <v>-0.26848401637033936</v>
      </c>
      <c r="J26">
        <f>Scenarios!$E54</f>
        <v>-0.67034167932637345</v>
      </c>
      <c r="K26">
        <f>Scenarios!$D54</f>
        <v>-0.64809550582139908</v>
      </c>
      <c r="L26">
        <f>Scenarios!$C54</f>
        <v>-0.39617305478336001</v>
      </c>
    </row>
    <row r="27" spans="1:12" x14ac:dyDescent="0.35">
      <c r="B27" t="s">
        <v>109</v>
      </c>
      <c r="C27">
        <f>Scenarios!$L55</f>
        <v>-6.4357985568587461E-4</v>
      </c>
      <c r="D27">
        <f>Scenarios!$I55</f>
        <v>1.9034773213787617E-2</v>
      </c>
      <c r="E27">
        <f>Scenarios!$F55</f>
        <v>-2.3383771909996007E-3</v>
      </c>
      <c r="F27">
        <f>Scenarios!$J55</f>
        <v>-1.3605325926001888E-3</v>
      </c>
      <c r="G27">
        <f>Scenarios!$G55</f>
        <v>-1.8843413468573156E-2</v>
      </c>
      <c r="H27">
        <f>Scenarios!$K55</f>
        <v>-1.3121037736627122E-2</v>
      </c>
      <c r="I27">
        <f>Scenarios!$H55</f>
        <v>-2.0658323045009808E-2</v>
      </c>
      <c r="J27">
        <f>Scenarios!$E55</f>
        <v>0.16205843618396898</v>
      </c>
      <c r="K27">
        <f>Scenarios!$D55</f>
        <v>3.4845102579727172E-2</v>
      </c>
      <c r="L27">
        <f>Scenarios!$C55</f>
        <v>0.44672566963436716</v>
      </c>
    </row>
    <row r="28" spans="1:12" x14ac:dyDescent="0.35">
      <c r="B28" t="s">
        <v>110</v>
      </c>
      <c r="C28">
        <f>Scenarios!$L63</f>
        <v>-4.7827239489173223E-2</v>
      </c>
      <c r="D28">
        <f>Scenarios!$I63</f>
        <v>9.7101249954167912E-2</v>
      </c>
      <c r="E28">
        <f>Scenarios!$F63</f>
        <v>-3.2943922303729778E-2</v>
      </c>
      <c r="F28">
        <f>Scenarios!$J63</f>
        <v>-8.3184968944571835E-2</v>
      </c>
      <c r="G28">
        <f>Scenarios!$G63</f>
        <v>-0.14079141435638931</v>
      </c>
      <c r="H28">
        <f>Scenarios!$K63</f>
        <v>-0.1884582221621578</v>
      </c>
      <c r="I28">
        <f>Scenarios!$H63</f>
        <v>-0.37064217708806524</v>
      </c>
      <c r="J28">
        <f>Scenarios!$E63</f>
        <v>-0.69132696732605581</v>
      </c>
      <c r="K28">
        <f>Scenarios!$D63</f>
        <v>-0.70227175489119276</v>
      </c>
      <c r="L28">
        <f>Scenarios!$C63</f>
        <v>-6.5331632492160452E-2</v>
      </c>
    </row>
    <row r="29" spans="1:12" x14ac:dyDescent="0.35">
      <c r="B29" t="s">
        <v>111</v>
      </c>
      <c r="C29">
        <f>Scenarios!$L64</f>
        <v>-4.9328976027317062E-2</v>
      </c>
      <c r="D29">
        <f>Scenarios!$I64</f>
        <v>7.4262106582541218E-2</v>
      </c>
      <c r="E29">
        <f>Scenarios!$F64</f>
        <v>-3.1349618991614848E-2</v>
      </c>
      <c r="F29">
        <f>Scenarios!$J64</f>
        <v>-8.2278005246837871E-2</v>
      </c>
      <c r="G29">
        <f>Scenarios!$G64</f>
        <v>-0.12284571943032824</v>
      </c>
      <c r="H29">
        <f>Scenarios!$K64</f>
        <v>-0.17861859218631171</v>
      </c>
      <c r="I29">
        <f>Scenarios!$H64</f>
        <v>-0.34435643084187395</v>
      </c>
      <c r="J29">
        <f>Scenarios!$E64</f>
        <v>-0.76674639934829392</v>
      </c>
      <c r="K29">
        <f>Scenarios!$D64</f>
        <v>-0.67906321901877675</v>
      </c>
      <c r="L29">
        <f>Scenarios!$C64</f>
        <v>-0.45508282939486183</v>
      </c>
    </row>
    <row r="30" spans="1:12" x14ac:dyDescent="0.35">
      <c r="B30" t="s">
        <v>112</v>
      </c>
      <c r="C30">
        <f>Scenarios!$L65</f>
        <v>1.5017365381438386E-3</v>
      </c>
      <c r="D30">
        <f>Scenarios!$I65</f>
        <v>2.2839143371626694E-2</v>
      </c>
      <c r="E30">
        <f>Scenarios!$F65</f>
        <v>-1.5943033121149294E-3</v>
      </c>
      <c r="F30">
        <f>Scenarios!$J65</f>
        <v>-9.0696369773396457E-4</v>
      </c>
      <c r="G30">
        <f>Scenarios!$G65</f>
        <v>-1.7945694926061073E-2</v>
      </c>
      <c r="H30">
        <f>Scenarios!$K65</f>
        <v>-9.839629975846087E-3</v>
      </c>
      <c r="I30">
        <f>Scenarios!$H65</f>
        <v>-2.6285746246191288E-2</v>
      </c>
      <c r="J30">
        <f>Scenarios!$E65</f>
        <v>7.5419432022238109E-2</v>
      </c>
      <c r="K30">
        <f>Scenarios!$D65</f>
        <v>-2.3208535872416003E-2</v>
      </c>
      <c r="L30">
        <f>Scenarios!$C65</f>
        <v>0.38975119690270138</v>
      </c>
    </row>
    <row r="32" spans="1:12" x14ac:dyDescent="0.35">
      <c r="B32" s="1" t="s">
        <v>113</v>
      </c>
      <c r="C32" t="str">
        <f>C3</f>
        <v>ROW</v>
      </c>
      <c r="D32" t="str">
        <f t="shared" ref="D32:L32" si="3">D3</f>
        <v>IND</v>
      </c>
      <c r="E32" t="str">
        <f t="shared" si="3"/>
        <v>EUR</v>
      </c>
      <c r="F32" t="str">
        <f t="shared" si="3"/>
        <v>JPN</v>
      </c>
      <c r="G32" t="str">
        <f t="shared" si="3"/>
        <v>BRA</v>
      </c>
      <c r="H32" t="str">
        <f t="shared" si="3"/>
        <v>KOR</v>
      </c>
      <c r="I32" t="str">
        <f t="shared" si="3"/>
        <v>CHN</v>
      </c>
      <c r="J32" t="str">
        <f t="shared" si="3"/>
        <v>CAN</v>
      </c>
      <c r="K32" t="str">
        <f t="shared" si="3"/>
        <v>MEX</v>
      </c>
      <c r="L32" t="str">
        <f t="shared" si="3"/>
        <v>USA</v>
      </c>
    </row>
    <row r="33" spans="2:12" x14ac:dyDescent="0.35">
      <c r="B33" t="s">
        <v>114</v>
      </c>
      <c r="C33">
        <f>Scenarios!$L72</f>
        <v>-8.8380350135874863E-2</v>
      </c>
      <c r="D33">
        <f>Scenarios!$I72</f>
        <v>9.1392020983960265E-2</v>
      </c>
      <c r="E33">
        <f>Scenarios!$F72</f>
        <v>-3.3687942638849222E-2</v>
      </c>
      <c r="F33">
        <f>Scenarios!$J72</f>
        <v>-8.4545516247391816E-2</v>
      </c>
      <c r="G33">
        <f>Scenarios!$G72</f>
        <v>-0.143483627131058</v>
      </c>
      <c r="H33">
        <f>Scenarios!$K72</f>
        <v>-0.19666012008592304</v>
      </c>
      <c r="I33">
        <f>Scenarios!$H72</f>
        <v>-0.18411735682910546</v>
      </c>
      <c r="J33">
        <f>Scenarios!$E72</f>
        <v>-0.96269496148089218</v>
      </c>
      <c r="K33">
        <f>Scenarios!$D72</f>
        <v>-1.3471345287859648</v>
      </c>
      <c r="L33">
        <f>Scenarios!$C72</f>
        <v>0.10011902985587184</v>
      </c>
    </row>
    <row r="34" spans="2:12" x14ac:dyDescent="0.35">
      <c r="B34" t="s">
        <v>115</v>
      </c>
      <c r="C34">
        <f>Scenarios!$L73</f>
        <v>-8.5805250227223753E-2</v>
      </c>
      <c r="D34">
        <f>Scenarios!$I73</f>
        <v>7.2358645527913296E-2</v>
      </c>
      <c r="E34">
        <f>Scenarios!$F73</f>
        <v>-3.039304436166905E-2</v>
      </c>
      <c r="F34">
        <f>Scenarios!$J73</f>
        <v>-8.2844893360848285E-2</v>
      </c>
      <c r="G34">
        <f>Scenarios!$G73</f>
        <v>-0.12284571943032824</v>
      </c>
      <c r="H34">
        <f>Scenarios!$K73</f>
        <v>-0.1802587890052042</v>
      </c>
      <c r="I34">
        <f>Scenarios!$H73</f>
        <v>-0.17085013095796941</v>
      </c>
      <c r="J34">
        <f>Scenarios!$E73</f>
        <v>-0.96461996796589577</v>
      </c>
      <c r="K34">
        <f>Scenarios!$D73</f>
        <v>-1.2031088661535376</v>
      </c>
      <c r="L34">
        <f>Scenarios!$C73</f>
        <v>-0.46095961862563889</v>
      </c>
    </row>
    <row r="35" spans="2:12" x14ac:dyDescent="0.35">
      <c r="B35" t="s">
        <v>116</v>
      </c>
      <c r="C35">
        <f>Scenarios!$L74</f>
        <v>-2.57509990865111E-3</v>
      </c>
      <c r="D35">
        <f>Scenarios!$I74</f>
        <v>1.9033375456046969E-2</v>
      </c>
      <c r="E35">
        <f>Scenarios!$F74</f>
        <v>-3.2948982771801721E-3</v>
      </c>
      <c r="F35">
        <f>Scenarios!$J74</f>
        <v>-1.7006228865435319E-3</v>
      </c>
      <c r="G35">
        <f>Scenarios!$G74</f>
        <v>-2.0637907700729763E-2</v>
      </c>
      <c r="H35">
        <f>Scenarios!$K74</f>
        <v>-1.6401331080718839E-2</v>
      </c>
      <c r="I35">
        <f>Scenarios!$H74</f>
        <v>-1.3267225871136046E-2</v>
      </c>
      <c r="J35">
        <f>Scenarios!$E74</f>
        <v>1.9250064850035997E-3</v>
      </c>
      <c r="K35">
        <f>Scenarios!$D74</f>
        <v>-0.14402566263242722</v>
      </c>
      <c r="L35">
        <f>Scenarios!$C74</f>
        <v>0.56107864848151068</v>
      </c>
    </row>
    <row r="36" spans="2:12" x14ac:dyDescent="0.35">
      <c r="B36" t="s">
        <v>117</v>
      </c>
      <c r="C36">
        <f>Scenarios!$L80</f>
        <v>0.21654464599709655</v>
      </c>
      <c r="D36">
        <f>Scenarios!$I80</f>
        <v>0.26062736500094275</v>
      </c>
      <c r="E36">
        <f>Scenarios!$F80</f>
        <v>7.8808822594567118E-2</v>
      </c>
      <c r="F36">
        <f>Scenarios!$J80</f>
        <v>3.8735589316285512E-2</v>
      </c>
      <c r="G36">
        <f>Scenarios!$G80</f>
        <v>4.48054770290085E-3</v>
      </c>
      <c r="H36">
        <f>Scenarios!$K80</f>
        <v>2.2918508432745455E-2</v>
      </c>
      <c r="I36">
        <f>Scenarios!$H80</f>
        <v>-7.478440946462328E-2</v>
      </c>
      <c r="J36">
        <f>Scenarios!$E80</f>
        <v>-0.34363968771797815</v>
      </c>
      <c r="K36">
        <f>Scenarios!$D80</f>
        <v>-1.4797295096041552</v>
      </c>
      <c r="L36">
        <f>Scenarios!$C80</f>
        <v>0.78074790374236258</v>
      </c>
    </row>
    <row r="37" spans="2:12" x14ac:dyDescent="0.35">
      <c r="B37" t="s">
        <v>118</v>
      </c>
      <c r="C37">
        <f>Scenarios!$L81</f>
        <v>0.2037053435427508</v>
      </c>
      <c r="D37">
        <f>Scenarios!$I81</f>
        <v>0.20551263677985207</v>
      </c>
      <c r="E37">
        <f>Scenarios!$F81</f>
        <v>6.8722175193876411E-2</v>
      </c>
      <c r="F37">
        <f>Scenarios!$J81</f>
        <v>3.715020469060841E-2</v>
      </c>
      <c r="G37">
        <f>Scenarios!$G81</f>
        <v>-7.1692957495858465E-3</v>
      </c>
      <c r="H37">
        <f>Scenarios!$K81</f>
        <v>6.5486788978226882E-3</v>
      </c>
      <c r="I37">
        <f>Scenarios!$H81</f>
        <v>-7.5079053934596879E-2</v>
      </c>
      <c r="J37">
        <f>Scenarios!$E81</f>
        <v>-0.42926081852471726</v>
      </c>
      <c r="K37">
        <f>Scenarios!$D81</f>
        <v>-1.3082515144434683</v>
      </c>
      <c r="L37">
        <f>Scenarios!$C81</f>
        <v>6.5369017634765478E-2</v>
      </c>
    </row>
    <row r="38" spans="2:12" x14ac:dyDescent="0.35">
      <c r="B38" t="s">
        <v>119</v>
      </c>
      <c r="C38">
        <f>Scenarios!$L82</f>
        <v>1.2839302454345752E-2</v>
      </c>
      <c r="D38">
        <f>Scenarios!$I82</f>
        <v>5.5114728221090675E-2</v>
      </c>
      <c r="E38">
        <f>Scenarios!$F82</f>
        <v>1.0086647400690707E-2</v>
      </c>
      <c r="F38">
        <f>Scenarios!$J82</f>
        <v>1.5853846256771026E-3</v>
      </c>
      <c r="G38">
        <f>Scenarios!$G82</f>
        <v>1.1649843452486697E-2</v>
      </c>
      <c r="H38">
        <f>Scenarios!$K82</f>
        <v>1.6369829534922768E-2</v>
      </c>
      <c r="I38">
        <f>Scenarios!$H82</f>
        <v>2.9464446997359839E-4</v>
      </c>
      <c r="J38">
        <f>Scenarios!$E82</f>
        <v>8.562113080673911E-2</v>
      </c>
      <c r="K38">
        <f>Scenarios!$D82</f>
        <v>-0.17147799516068685</v>
      </c>
      <c r="L38">
        <f>Scenarios!$C82</f>
        <v>0.71537888610759715</v>
      </c>
    </row>
    <row r="40" spans="2:12" x14ac:dyDescent="0.35">
      <c r="B40" s="1" t="s">
        <v>120</v>
      </c>
      <c r="C40" t="str">
        <f>C3</f>
        <v>ROW</v>
      </c>
      <c r="D40" t="str">
        <f t="shared" ref="D40:L40" si="4">D3</f>
        <v>IND</v>
      </c>
      <c r="E40" t="str">
        <f t="shared" si="4"/>
        <v>EUR</v>
      </c>
      <c r="F40" t="str">
        <f t="shared" si="4"/>
        <v>JPN</v>
      </c>
      <c r="G40" t="str">
        <f t="shared" si="4"/>
        <v>BRA</v>
      </c>
      <c r="H40" t="str">
        <f t="shared" si="4"/>
        <v>KOR</v>
      </c>
      <c r="I40" t="str">
        <f t="shared" si="4"/>
        <v>CHN</v>
      </c>
      <c r="J40" t="str">
        <f t="shared" si="4"/>
        <v>CAN</v>
      </c>
      <c r="K40" t="str">
        <f t="shared" si="4"/>
        <v>MEX</v>
      </c>
      <c r="L40" t="str">
        <f t="shared" si="4"/>
        <v>USA</v>
      </c>
    </row>
    <row r="41" spans="2:12" x14ac:dyDescent="0.35">
      <c r="B41" t="s">
        <v>121</v>
      </c>
      <c r="C41">
        <f>Scenarios!$L89</f>
        <v>0.20627419066459041</v>
      </c>
      <c r="D41">
        <f>Scenarios!$I89</f>
        <v>0.25302742579675908</v>
      </c>
      <c r="E41">
        <f>Scenarios!$F89</f>
        <v>6.9359289728865292E-2</v>
      </c>
      <c r="F41">
        <f>Scenarios!$J89</f>
        <v>1.9596193870174972E-2</v>
      </c>
      <c r="G41">
        <f>Scenarios!$G89</f>
        <v>-4.4807484649744822E-3</v>
      </c>
      <c r="H41">
        <f>Scenarios!$K89</f>
        <v>-4.911792395922987E-3</v>
      </c>
      <c r="I41">
        <f>Scenarios!$H89</f>
        <v>-8.0969876270486907E-2</v>
      </c>
      <c r="J41">
        <f>Scenarios!$E89</f>
        <v>0.7458564207714069</v>
      </c>
      <c r="K41">
        <f>Scenarios!$D89</f>
        <v>-0.14622135897557342</v>
      </c>
      <c r="L41">
        <f>Scenarios!$C89</f>
        <v>0.99892949077382553</v>
      </c>
    </row>
    <row r="42" spans="2:12" x14ac:dyDescent="0.35">
      <c r="B42" t="s">
        <v>122</v>
      </c>
      <c r="C42">
        <f>Scenarios!$L90</f>
        <v>0.19386168189952674</v>
      </c>
      <c r="D42">
        <f>Scenarios!$I90</f>
        <v>0.19790865864754903</v>
      </c>
      <c r="E42">
        <f>Scenarios!$F90</f>
        <v>5.9484078219606988E-2</v>
      </c>
      <c r="F42">
        <f>Scenarios!$J90</f>
        <v>1.8123778150488809E-2</v>
      </c>
      <c r="G42">
        <f>Scenarios!$G90</f>
        <v>-1.4339109189342066E-2</v>
      </c>
      <c r="H42">
        <f>Scenarios!$K90</f>
        <v>-1.9648638573537273E-2</v>
      </c>
      <c r="I42">
        <f>Scenarios!$H90</f>
        <v>-8.0970000847483889E-2</v>
      </c>
      <c r="J42">
        <f>Scenarios!$E90</f>
        <v>0.67245643586777437</v>
      </c>
      <c r="K42">
        <f>Scenarios!$D90</f>
        <v>-0.10387264655569486</v>
      </c>
      <c r="L42">
        <f>Scenarios!$C90</f>
        <v>0.21053369487100543</v>
      </c>
    </row>
    <row r="43" spans="2:12" x14ac:dyDescent="0.35">
      <c r="B43" t="s">
        <v>123</v>
      </c>
      <c r="C43">
        <f>Scenarios!$L91</f>
        <v>1.2412508765063668E-2</v>
      </c>
      <c r="D43">
        <f>Scenarios!$I91</f>
        <v>5.5118767149210046E-2</v>
      </c>
      <c r="E43">
        <f>Scenarios!$F91</f>
        <v>9.875211509258304E-3</v>
      </c>
      <c r="F43">
        <f>Scenarios!$J91</f>
        <v>1.4724157196861626E-3</v>
      </c>
      <c r="G43">
        <f>Scenarios!$G91</f>
        <v>9.8583607243675833E-3</v>
      </c>
      <c r="H43">
        <f>Scenarios!$K91</f>
        <v>1.4736846177614286E-2</v>
      </c>
      <c r="I43">
        <f>Scenarios!$H91</f>
        <v>1.2457699698209534E-7</v>
      </c>
      <c r="J43">
        <f>Scenarios!$E91</f>
        <v>7.3399984903632531E-2</v>
      </c>
      <c r="K43">
        <f>Scenarios!$D91</f>
        <v>-4.2348712419878559E-2</v>
      </c>
      <c r="L43">
        <f>Scenarios!$C91</f>
        <v>0.78839579590282005</v>
      </c>
    </row>
    <row r="44" spans="2:12" x14ac:dyDescent="0.35">
      <c r="B44" t="s">
        <v>124</v>
      </c>
      <c r="C44">
        <f>Scenarios!$L98</f>
        <v>0.20777203109965114</v>
      </c>
      <c r="D44">
        <f>Scenarios!$I98</f>
        <v>0.26252725955675515</v>
      </c>
      <c r="E44">
        <f>Scenarios!$F98</f>
        <v>7.3394030975126867E-2</v>
      </c>
      <c r="F44">
        <f>Scenarios!$J98</f>
        <v>2.8543467817332413E-2</v>
      </c>
      <c r="G44">
        <f>Scenarios!$G98</f>
        <v>0</v>
      </c>
      <c r="H44">
        <f>Scenarios!$K98</f>
        <v>4.9115511506769849E-3</v>
      </c>
      <c r="I44">
        <f>Scenarios!$H98</f>
        <v>-8.3915471133533259E-2</v>
      </c>
      <c r="J44">
        <f>Scenarios!$E98</f>
        <v>0.41515613775837679</v>
      </c>
      <c r="K44">
        <f>Scenarios!$D98</f>
        <v>-0.68678408691571491</v>
      </c>
      <c r="L44">
        <f>Scenarios!$C98</f>
        <v>0.94147167981173396</v>
      </c>
    </row>
    <row r="45" spans="2:12" x14ac:dyDescent="0.35">
      <c r="B45" t="s">
        <v>125</v>
      </c>
      <c r="C45">
        <f>Scenarios!$L99</f>
        <v>0.19514569300191903</v>
      </c>
      <c r="D45">
        <f>Scenarios!$I99</f>
        <v>0.2074135400820451</v>
      </c>
      <c r="E45">
        <f>Scenarios!$F99</f>
        <v>6.3731585273239286E-2</v>
      </c>
      <c r="F45">
        <f>Scenarios!$J99</f>
        <v>2.7071180396968729E-2</v>
      </c>
      <c r="G45">
        <f>Scenarios!$G99</f>
        <v>-1.0754137753507616E-2</v>
      </c>
      <c r="H45">
        <f>Scenarios!$K99</f>
        <v>-1.1461231475934839E-2</v>
      </c>
      <c r="I45">
        <f>Scenarios!$H99</f>
        <v>-8.3621040612077674E-2</v>
      </c>
      <c r="J45">
        <f>Scenarios!$E99</f>
        <v>0.35190501748971303</v>
      </c>
      <c r="K45">
        <f>Scenarios!$D99</f>
        <v>-0.58232124354006831</v>
      </c>
      <c r="L45">
        <f>Scenarios!$C99</f>
        <v>0.14750022573157645</v>
      </c>
    </row>
    <row r="46" spans="2:12" x14ac:dyDescent="0.35">
      <c r="B46" t="s">
        <v>126</v>
      </c>
      <c r="C46">
        <f>Scenarios!$L100</f>
        <v>1.2626338097732115E-2</v>
      </c>
      <c r="D46">
        <f>Scenarios!$I100</f>
        <v>5.5113719474710055E-2</v>
      </c>
      <c r="E46">
        <f>Scenarios!$F100</f>
        <v>9.6624457018875815E-3</v>
      </c>
      <c r="F46">
        <f>Scenarios!$J100</f>
        <v>1.472287420363684E-3</v>
      </c>
      <c r="G46">
        <f>Scenarios!$G100</f>
        <v>1.0754137753507616E-2</v>
      </c>
      <c r="H46">
        <f>Scenarios!$K100</f>
        <v>1.6372782626611824E-2</v>
      </c>
      <c r="I46">
        <f>Scenarios!$H100</f>
        <v>-2.9443052145558535E-4</v>
      </c>
      <c r="J46">
        <f>Scenarios!$E100</f>
        <v>6.3251120268663752E-2</v>
      </c>
      <c r="K46">
        <f>Scenarios!$D100</f>
        <v>-0.1044628433756466</v>
      </c>
      <c r="L46">
        <f>Scenarios!$C100</f>
        <v>0.79397145408015746</v>
      </c>
    </row>
    <row r="48" spans="2:12" x14ac:dyDescent="0.35">
      <c r="B48" s="1" t="s">
        <v>127</v>
      </c>
      <c r="C48" t="str">
        <f>C3</f>
        <v>ROW</v>
      </c>
      <c r="D48" t="str">
        <f t="shared" ref="D48:L48" si="5">D3</f>
        <v>IND</v>
      </c>
      <c r="E48" t="str">
        <f t="shared" si="5"/>
        <v>EUR</v>
      </c>
      <c r="F48" t="str">
        <f t="shared" si="5"/>
        <v>JPN</v>
      </c>
      <c r="G48" t="str">
        <f t="shared" si="5"/>
        <v>BRA</v>
      </c>
      <c r="H48" t="str">
        <f t="shared" si="5"/>
        <v>KOR</v>
      </c>
      <c r="I48" t="str">
        <f t="shared" si="5"/>
        <v>CHN</v>
      </c>
      <c r="J48" t="str">
        <f t="shared" si="5"/>
        <v>CAN</v>
      </c>
      <c r="K48" t="str">
        <f t="shared" si="5"/>
        <v>MEX</v>
      </c>
      <c r="L48" t="str">
        <f t="shared" si="5"/>
        <v>USA</v>
      </c>
    </row>
    <row r="49" spans="2:12" x14ac:dyDescent="0.35">
      <c r="B49" t="s">
        <v>128</v>
      </c>
      <c r="C49">
        <f>Scenarios!$L108</f>
        <v>0.21633068893613938</v>
      </c>
      <c r="D49">
        <f>Scenarios!$I108</f>
        <v>0.2568274675976312</v>
      </c>
      <c r="E49">
        <f>Scenarios!$F108</f>
        <v>7.6366894044177513E-2</v>
      </c>
      <c r="F49">
        <f>Scenarios!$J108</f>
        <v>3.3413166570817054E-2</v>
      </c>
      <c r="G49">
        <f>Scenarios!$G108</f>
        <v>2.6883527119991868E-3</v>
      </c>
      <c r="H49">
        <f>Scenarios!$K108</f>
        <v>1.637089912627232E-2</v>
      </c>
      <c r="I49">
        <f>Scenarios!$H108</f>
        <v>-7.3311735663317279E-2</v>
      </c>
      <c r="J49">
        <f>Scenarios!$E108</f>
        <v>-0.18591244707524268</v>
      </c>
      <c r="K49">
        <f>Scenarios!$D108</f>
        <v>-1.2224996538400035</v>
      </c>
      <c r="L49">
        <f>Scenarios!$C108</f>
        <v>0.8148527841314035</v>
      </c>
    </row>
    <row r="50" spans="2:12" x14ac:dyDescent="0.35">
      <c r="B50" t="s">
        <v>129</v>
      </c>
      <c r="C50">
        <f>Scenarios!$L109</f>
        <v>0.20349136125448214</v>
      </c>
      <c r="D50">
        <f>Scenarios!$I109</f>
        <v>0.20171072070113322</v>
      </c>
      <c r="E50">
        <f>Scenarios!$F109</f>
        <v>6.6173820016235549E-2</v>
      </c>
      <c r="F50">
        <f>Scenarios!$J109</f>
        <v>3.1827700681951204E-2</v>
      </c>
      <c r="G50">
        <f>Scenarios!$G109</f>
        <v>-8.9617005732190638E-3</v>
      </c>
      <c r="H50">
        <f>Scenarios!$K109</f>
        <v>1.6372103729787883E-3</v>
      </c>
      <c r="I50">
        <f>Scenarios!$H109</f>
        <v>-7.3900906353027471E-2</v>
      </c>
      <c r="J50">
        <f>Scenarios!$E109</f>
        <v>-0.2770987982360692</v>
      </c>
      <c r="K50">
        <f>Scenarios!$D109</f>
        <v>-1.0786397055752091</v>
      </c>
      <c r="L50">
        <f>Scenarios!$C109</f>
        <v>9.9398430418548317E-2</v>
      </c>
    </row>
    <row r="51" spans="2:12" x14ac:dyDescent="0.35">
      <c r="B51" t="s">
        <v>130</v>
      </c>
      <c r="C51">
        <f>Scenarios!$L110</f>
        <v>1.2839327681657242E-2</v>
      </c>
      <c r="D51">
        <f>Scenarios!$I110</f>
        <v>5.5116746896497981E-2</v>
      </c>
      <c r="E51">
        <f>Scenarios!$F110</f>
        <v>1.0193074027941965E-2</v>
      </c>
      <c r="F51">
        <f>Scenarios!$J110</f>
        <v>1.5854658888658502E-3</v>
      </c>
      <c r="G51">
        <f>Scenarios!$G110</f>
        <v>1.1650053285218251E-2</v>
      </c>
      <c r="H51">
        <f>Scenarios!$K110</f>
        <v>1.4733688753293532E-2</v>
      </c>
      <c r="I51">
        <f>Scenarios!$H110</f>
        <v>5.8917068971019171E-4</v>
      </c>
      <c r="J51">
        <f>Scenarios!$E110</f>
        <v>9.1186351160826518E-2</v>
      </c>
      <c r="K51">
        <f>Scenarios!$D110</f>
        <v>-0.14385994826479442</v>
      </c>
      <c r="L51">
        <f>Scenarios!$C110</f>
        <v>0.71545435371285515</v>
      </c>
    </row>
    <row r="52" spans="2:12" x14ac:dyDescent="0.35">
      <c r="B52" t="s">
        <v>131</v>
      </c>
      <c r="C52">
        <f>Scenarios!$L118</f>
        <v>0.21654464599709655</v>
      </c>
      <c r="D52">
        <f>Scenarios!$I118</f>
        <v>0.26062736500094275</v>
      </c>
      <c r="E52">
        <f>Scenarios!$F118</f>
        <v>7.8808822594567118E-2</v>
      </c>
      <c r="F52">
        <f>Scenarios!$J118</f>
        <v>3.8735589316285512E-2</v>
      </c>
      <c r="G52">
        <f>Scenarios!$G118</f>
        <v>4.48054770290085E-3</v>
      </c>
      <c r="H52">
        <f>Scenarios!$K118</f>
        <v>2.2918508432745455E-2</v>
      </c>
      <c r="I52">
        <f>Scenarios!$H118</f>
        <v>-7.478440946462328E-2</v>
      </c>
      <c r="J52">
        <f>Scenarios!$E118</f>
        <v>-0.34363968771797815</v>
      </c>
      <c r="K52">
        <f>Scenarios!$D118</f>
        <v>-1.4797295096041552</v>
      </c>
      <c r="L52">
        <f>Scenarios!$C118</f>
        <v>0.78074790374236258</v>
      </c>
    </row>
    <row r="53" spans="2:12" x14ac:dyDescent="0.35">
      <c r="B53" t="s">
        <v>132</v>
      </c>
      <c r="C53">
        <f>Scenarios!$L119</f>
        <v>0.2037053435427508</v>
      </c>
      <c r="D53">
        <f>Scenarios!$I119</f>
        <v>0.20551263677985207</v>
      </c>
      <c r="E53">
        <f>Scenarios!$F119</f>
        <v>6.8722175193876411E-2</v>
      </c>
      <c r="F53">
        <f>Scenarios!$J119</f>
        <v>3.715020469060841E-2</v>
      </c>
      <c r="G53">
        <f>Scenarios!$G119</f>
        <v>-7.1692957495858465E-3</v>
      </c>
      <c r="H53">
        <f>Scenarios!$K119</f>
        <v>6.5486788978226882E-3</v>
      </c>
      <c r="I53">
        <f>Scenarios!$H119</f>
        <v>-7.5079053934596879E-2</v>
      </c>
      <c r="J53">
        <f>Scenarios!$E119</f>
        <v>-0.42926081852471726</v>
      </c>
      <c r="K53">
        <f>Scenarios!$D119</f>
        <v>-1.3082515144434683</v>
      </c>
      <c r="L53">
        <f>Scenarios!$C119</f>
        <v>6.5369017634765478E-2</v>
      </c>
    </row>
    <row r="54" spans="2:12" x14ac:dyDescent="0.35">
      <c r="B54" t="s">
        <v>133</v>
      </c>
      <c r="C54">
        <f>Scenarios!$L120</f>
        <v>1.2839302454345752E-2</v>
      </c>
      <c r="D54">
        <f>Scenarios!$I120</f>
        <v>5.5114728221090675E-2</v>
      </c>
      <c r="E54">
        <f>Scenarios!$F120</f>
        <v>1.0086647400690707E-2</v>
      </c>
      <c r="F54">
        <f>Scenarios!$J120</f>
        <v>1.5853846256771026E-3</v>
      </c>
      <c r="G54">
        <f>Scenarios!$G120</f>
        <v>1.1649843452486697E-2</v>
      </c>
      <c r="H54">
        <f>Scenarios!$K120</f>
        <v>1.6369829534922768E-2</v>
      </c>
      <c r="I54">
        <f>Scenarios!$H120</f>
        <v>2.9464446997359839E-4</v>
      </c>
      <c r="J54">
        <f>Scenarios!$E120</f>
        <v>8.562113080673911E-2</v>
      </c>
      <c r="K54">
        <f>Scenarios!$D120</f>
        <v>-0.17147799516068685</v>
      </c>
      <c r="L54">
        <f>Scenarios!$C120</f>
        <v>0.71537888610759715</v>
      </c>
    </row>
  </sheetData>
  <pageMargins left="0.7" right="0.7" top="0.75" bottom="0.75" header="0.3" footer="0.3"/>
  <pageSetup orientation="portrait" horizontalDpi="1200" verticalDpi="1200" r:id="rId1"/>
  <headerFooter>
    <oddHeader>&amp;L&amp;"Aptos"&amp;11&amp;K000000 NONCONFIDENTIAL // FRSONLY&amp;1#_x000D_</oddHeader>
  </headerFooter>
</worksheet>
</file>

<file path=docMetadata/LabelInfo.xml><?xml version="1.0" encoding="utf-8"?>
<clbl:labelList xmlns:clbl="http://schemas.microsoft.com/office/2020/mipLabelMetadata">
  <clbl:label id="{dd35ee93-e0d0-47c5-8f73-0e773bb6d984}" enabled="1" method="Privileged" siteId="{b397c653-5b19-463f-b9fc-af658ded9128}" contentBits="1" removed="0"/>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6" baseType="variant">
      <vt:variant>
        <vt:lpstr>Worksheets</vt:lpstr>
      </vt:variant>
      <vt:variant>
        <vt:i4>27</vt:i4>
      </vt:variant>
      <vt:variant>
        <vt:lpstr>Charts</vt:lpstr>
      </vt:variant>
      <vt:variant>
        <vt:i4>10</vt:i4>
      </vt:variant>
      <vt:variant>
        <vt:lpstr>Named Ranges</vt:lpstr>
      </vt:variant>
      <vt:variant>
        <vt:i4>1</vt:i4>
      </vt:variant>
    </vt:vector>
  </HeadingPairs>
  <TitlesOfParts>
    <vt:vector size="38" baseType="lpstr">
      <vt:lpstr>ChartA1</vt:lpstr>
      <vt:lpstr>ChartA1.README</vt:lpstr>
      <vt:lpstr>Data 5</vt:lpstr>
      <vt:lpstr>Data6</vt:lpstr>
      <vt:lpstr>Data 4</vt:lpstr>
      <vt:lpstr>Sheet5</vt:lpstr>
      <vt:lpstr>Data5</vt:lpstr>
      <vt:lpstr>Data 3</vt:lpstr>
      <vt:lpstr>Data 2</vt:lpstr>
      <vt:lpstr>Data 1</vt:lpstr>
      <vt:lpstr>Scenarios</vt:lpstr>
      <vt:lpstr>Baseline</vt:lpstr>
      <vt:lpstr>Scenario_1</vt:lpstr>
      <vt:lpstr>Scenario_2</vt:lpstr>
      <vt:lpstr>Scenario_3</vt:lpstr>
      <vt:lpstr>Scenario_4</vt:lpstr>
      <vt:lpstr>Scenario_5</vt:lpstr>
      <vt:lpstr>Scenario_6</vt:lpstr>
      <vt:lpstr>Layer_1</vt:lpstr>
      <vt:lpstr>Layer_1_High</vt:lpstr>
      <vt:lpstr>Layer_2</vt:lpstr>
      <vt:lpstr>Layer_2_High</vt:lpstr>
      <vt:lpstr>Layer_3</vt:lpstr>
      <vt:lpstr>Layer_3_High</vt:lpstr>
      <vt:lpstr>Results_2025_01</vt:lpstr>
      <vt:lpstr>Chart1</vt:lpstr>
      <vt:lpstr>Table1</vt:lpstr>
      <vt:lpstr>Chart7</vt:lpstr>
      <vt:lpstr>Chart 5</vt:lpstr>
      <vt:lpstr>Chart9</vt:lpstr>
      <vt:lpstr>Chart 4</vt:lpstr>
      <vt:lpstr>Chart5x</vt:lpstr>
      <vt:lpstr>Chart11</vt:lpstr>
      <vt:lpstr>Chart12</vt:lpstr>
      <vt:lpstr>Chart 3</vt:lpstr>
      <vt:lpstr>Chart 2</vt:lpstr>
      <vt:lpstr>Chart 1</vt:lpstr>
      <vt:lpstr>_DLX1</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
  <cp:revision>1</cp:revision>
  <dcterms:created xsi:type="dcterms:W3CDTF">2026-08-24T21:57:08Z</dcterms:created>
  <dcterms:modified xsi:type="dcterms:W3CDTF">2026-08-24T21:57:13Z</dcterms:modified>
  <cp:category/>
  <cp:contentStatus/>
</cp:coreProperties>
</file>