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\\rb.win.frb.org\K1\Accounts\A-C\k1rwc03\Redirected\Desktop\Blogs\DFE\2021\071321-Canas-MexInvestment\"/>
    </mc:Choice>
  </mc:AlternateContent>
  <xr:revisionPtr revIDLastSave="0" documentId="8_{E3573189-208F-4093-9263-C3EBDBCF3CFA}" xr6:coauthVersionLast="45" xr6:coauthVersionMax="45" xr10:uidLastSave="{00000000-0000-0000-0000-000000000000}"/>
  <bookViews>
    <workbookView xWindow="-110" yWindow="-110" windowWidth="19420" windowHeight="10420" activeTab="2" xr2:uid="{D69A1DEB-FE97-4CEA-802D-FD2EE9E35E37}"/>
  </bookViews>
  <sheets>
    <sheet name="Chart1" sheetId="3" r:id="rId1"/>
    <sheet name="d.Chart1" sheetId="2" r:id="rId2"/>
    <sheet name="Chart2" sheetId="4" r:id="rId3"/>
    <sheet name="d.Chart2" sheetId="5" r:id="rId4"/>
    <sheet name="Chart3" sheetId="6" r:id="rId5"/>
    <sheet name="d.Chart3" sheetId="7" r:id="rId6"/>
  </sheets>
  <definedNames>
    <definedName name="_dlx.us.use">d.Chart3!$A$2:$AY$3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7" l="1"/>
  <c r="C14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AI14" i="7"/>
  <c r="AJ14" i="7"/>
  <c r="AK14" i="7"/>
  <c r="AL14" i="7"/>
  <c r="AM14" i="7"/>
  <c r="AN14" i="7"/>
  <c r="AO14" i="7"/>
  <c r="AP14" i="7"/>
  <c r="AQ14" i="7"/>
  <c r="AR14" i="7"/>
  <c r="AS14" i="7"/>
  <c r="AT14" i="7"/>
  <c r="AU14" i="7"/>
  <c r="AV14" i="7"/>
  <c r="AW14" i="7"/>
  <c r="AX14" i="7"/>
  <c r="AY14" i="7"/>
  <c r="B15" i="7"/>
  <c r="C15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AI15" i="7"/>
  <c r="AJ15" i="7"/>
  <c r="AK15" i="7"/>
  <c r="AL15" i="7"/>
  <c r="AM15" i="7"/>
  <c r="AN15" i="7"/>
  <c r="AO15" i="7"/>
  <c r="AP15" i="7"/>
  <c r="AQ15" i="7"/>
  <c r="AR15" i="7"/>
  <c r="AS15" i="7"/>
  <c r="AT15" i="7"/>
  <c r="AU15" i="7"/>
  <c r="AV15" i="7"/>
  <c r="AW15" i="7"/>
  <c r="AX15" i="7"/>
  <c r="AY15" i="7"/>
  <c r="C68" i="7"/>
  <c r="O182" i="5"/>
  <c r="N182" i="5"/>
  <c r="N181" i="5"/>
  <c r="O181" i="5" s="1"/>
  <c r="T180" i="5"/>
  <c r="T181" i="5" s="1"/>
  <c r="O180" i="5"/>
  <c r="N180" i="5"/>
  <c r="N179" i="5"/>
  <c r="O179" i="5" s="1"/>
  <c r="O178" i="5"/>
  <c r="R179" i="5" s="1"/>
  <c r="N178" i="5"/>
  <c r="O177" i="5"/>
  <c r="N177" i="5"/>
  <c r="N176" i="5"/>
  <c r="O176" i="5" s="1"/>
  <c r="O175" i="5"/>
  <c r="R176" i="5" s="1"/>
  <c r="N175" i="5"/>
  <c r="N174" i="5"/>
  <c r="O174" i="5" s="1"/>
  <c r="N173" i="5"/>
  <c r="O173" i="5" s="1"/>
  <c r="N172" i="5"/>
  <c r="O172" i="5" s="1"/>
  <c r="R173" i="5" s="1"/>
  <c r="N171" i="5"/>
  <c r="O171" i="5" s="1"/>
  <c r="U170" i="5"/>
  <c r="N170" i="5"/>
  <c r="O170" i="5" s="1"/>
  <c r="U169" i="5"/>
  <c r="N169" i="5"/>
  <c r="O169" i="5" s="1"/>
  <c r="U168" i="5"/>
  <c r="O168" i="5"/>
  <c r="N168" i="5"/>
  <c r="U167" i="5"/>
  <c r="N167" i="5"/>
  <c r="O167" i="5" s="1"/>
  <c r="U166" i="5"/>
  <c r="N166" i="5"/>
  <c r="O166" i="5" s="1"/>
  <c r="U165" i="5"/>
  <c r="N165" i="5"/>
  <c r="O165" i="5" s="1"/>
  <c r="U164" i="5"/>
  <c r="N164" i="5"/>
  <c r="O164" i="5" s="1"/>
  <c r="U163" i="5"/>
  <c r="O163" i="5"/>
  <c r="N163" i="5"/>
  <c r="U162" i="5"/>
  <c r="O162" i="5"/>
  <c r="N162" i="5"/>
  <c r="U161" i="5"/>
  <c r="O161" i="5"/>
  <c r="N161" i="5"/>
  <c r="U160" i="5"/>
  <c r="O160" i="5"/>
  <c r="N160" i="5"/>
  <c r="U159" i="5"/>
  <c r="N159" i="5"/>
  <c r="O159" i="5" s="1"/>
  <c r="U158" i="5"/>
  <c r="O158" i="5"/>
  <c r="N158" i="5"/>
  <c r="O157" i="5"/>
  <c r="N157" i="5"/>
  <c r="N156" i="5"/>
  <c r="O156" i="5" s="1"/>
  <c r="N155" i="5"/>
  <c r="O155" i="5" s="1"/>
  <c r="O154" i="5"/>
  <c r="N154" i="5"/>
  <c r="O153" i="5"/>
  <c r="N153" i="5"/>
  <c r="N152" i="5"/>
  <c r="O152" i="5" s="1"/>
  <c r="N151" i="5"/>
  <c r="O151" i="5" s="1"/>
  <c r="O150" i="5"/>
  <c r="N150" i="5"/>
  <c r="O149" i="5"/>
  <c r="N149" i="5"/>
  <c r="N148" i="5"/>
  <c r="O148" i="5" s="1"/>
  <c r="N147" i="5"/>
  <c r="O147" i="5" s="1"/>
  <c r="O146" i="5"/>
  <c r="N146" i="5"/>
  <c r="N145" i="5"/>
  <c r="O145" i="5" s="1"/>
  <c r="N144" i="5"/>
  <c r="O144" i="5" s="1"/>
  <c r="O143" i="5"/>
  <c r="N143" i="5"/>
  <c r="O142" i="5"/>
  <c r="N142" i="5"/>
  <c r="N141" i="5"/>
  <c r="O141" i="5" s="1"/>
  <c r="N140" i="5"/>
  <c r="O140" i="5" s="1"/>
  <c r="O139" i="5"/>
  <c r="N139" i="5"/>
  <c r="O138" i="5"/>
  <c r="N138" i="5"/>
  <c r="N137" i="5"/>
  <c r="O137" i="5" s="1"/>
  <c r="N136" i="5"/>
  <c r="O136" i="5" s="1"/>
  <c r="O135" i="5"/>
  <c r="N135" i="5"/>
  <c r="N134" i="5"/>
  <c r="O134" i="5" s="1"/>
  <c r="N133" i="5"/>
  <c r="O133" i="5" s="1"/>
  <c r="O132" i="5"/>
  <c r="N132" i="5"/>
  <c r="O131" i="5"/>
  <c r="N131" i="5"/>
  <c r="N130" i="5"/>
  <c r="O130" i="5" s="1"/>
  <c r="N129" i="5"/>
  <c r="O129" i="5" s="1"/>
  <c r="O128" i="5"/>
  <c r="N128" i="5"/>
  <c r="O127" i="5"/>
  <c r="N127" i="5"/>
  <c r="N126" i="5"/>
  <c r="O126" i="5" s="1"/>
  <c r="N125" i="5"/>
  <c r="O125" i="5" s="1"/>
  <c r="O124" i="5"/>
  <c r="N124" i="5"/>
  <c r="O123" i="5"/>
  <c r="N123" i="5"/>
  <c r="N122" i="5"/>
  <c r="O122" i="5" s="1"/>
  <c r="O121" i="5"/>
  <c r="N121" i="5"/>
  <c r="O120" i="5"/>
  <c r="N120" i="5"/>
  <c r="N119" i="5"/>
  <c r="O119" i="5" s="1"/>
  <c r="N118" i="5"/>
  <c r="O118" i="5" s="1"/>
  <c r="O117" i="5"/>
  <c r="N117" i="5"/>
  <c r="O116" i="5"/>
  <c r="N116" i="5"/>
  <c r="N115" i="5"/>
  <c r="O115" i="5" s="1"/>
  <c r="N114" i="5"/>
  <c r="O114" i="5" s="1"/>
  <c r="O113" i="5"/>
  <c r="N113" i="5"/>
  <c r="O112" i="5"/>
  <c r="N112" i="5"/>
  <c r="N111" i="5"/>
  <c r="O111" i="5" s="1"/>
  <c r="P122" i="5" s="1"/>
  <c r="O110" i="5"/>
  <c r="N110" i="5"/>
  <c r="O109" i="5"/>
  <c r="N109" i="5"/>
  <c r="N108" i="5"/>
  <c r="O108" i="5" s="1"/>
  <c r="N107" i="5"/>
  <c r="O107" i="5" s="1"/>
  <c r="O106" i="5"/>
  <c r="N106" i="5"/>
  <c r="O105" i="5"/>
  <c r="N105" i="5"/>
  <c r="N104" i="5"/>
  <c r="O104" i="5" s="1"/>
  <c r="N103" i="5"/>
  <c r="O103" i="5" s="1"/>
  <c r="O102" i="5"/>
  <c r="N102" i="5"/>
  <c r="O101" i="5"/>
  <c r="N101" i="5"/>
  <c r="N100" i="5"/>
  <c r="O100" i="5" s="1"/>
  <c r="N99" i="5"/>
  <c r="O99" i="5" s="1"/>
  <c r="O98" i="5"/>
  <c r="N98" i="5"/>
  <c r="N97" i="5"/>
  <c r="O97" i="5" s="1"/>
  <c r="N96" i="5"/>
  <c r="O96" i="5" s="1"/>
  <c r="N95" i="5"/>
  <c r="O95" i="5" s="1"/>
  <c r="O94" i="5"/>
  <c r="N94" i="5"/>
  <c r="N93" i="5"/>
  <c r="O93" i="5" s="1"/>
  <c r="N92" i="5"/>
  <c r="O92" i="5" s="1"/>
  <c r="N91" i="5"/>
  <c r="O91" i="5" s="1"/>
  <c r="O90" i="5"/>
  <c r="N90" i="5"/>
  <c r="N89" i="5"/>
  <c r="O89" i="5" s="1"/>
  <c r="N88" i="5"/>
  <c r="O88" i="5" s="1"/>
  <c r="N87" i="5"/>
  <c r="O87" i="5" s="1"/>
  <c r="P98" i="5" s="1"/>
  <c r="N86" i="5"/>
  <c r="O86" i="5" s="1"/>
  <c r="N85" i="5"/>
  <c r="O85" i="5" s="1"/>
  <c r="N84" i="5"/>
  <c r="O84" i="5" s="1"/>
  <c r="O83" i="5"/>
  <c r="N83" i="5"/>
  <c r="N82" i="5"/>
  <c r="O82" i="5" s="1"/>
  <c r="N81" i="5"/>
  <c r="O81" i="5" s="1"/>
  <c r="N80" i="5"/>
  <c r="O80" i="5" s="1"/>
  <c r="N79" i="5"/>
  <c r="O79" i="5" s="1"/>
  <c r="N78" i="5"/>
  <c r="O78" i="5" s="1"/>
  <c r="N77" i="5"/>
  <c r="O77" i="5" s="1"/>
  <c r="N76" i="5"/>
  <c r="O76" i="5" s="1"/>
  <c r="N75" i="5"/>
  <c r="O75" i="5" s="1"/>
  <c r="N74" i="5"/>
  <c r="O74" i="5" s="1"/>
  <c r="N73" i="5"/>
  <c r="O73" i="5" s="1"/>
  <c r="N72" i="5"/>
  <c r="O72" i="5" s="1"/>
  <c r="N71" i="5"/>
  <c r="O71" i="5" s="1"/>
  <c r="N70" i="5"/>
  <c r="O70" i="5" s="1"/>
  <c r="N69" i="5"/>
  <c r="O69" i="5" s="1"/>
  <c r="N68" i="5"/>
  <c r="O68" i="5" s="1"/>
  <c r="N67" i="5"/>
  <c r="O67" i="5" s="1"/>
  <c r="N66" i="5"/>
  <c r="O66" i="5" s="1"/>
  <c r="N65" i="5"/>
  <c r="O65" i="5" s="1"/>
  <c r="N64" i="5"/>
  <c r="O64" i="5" s="1"/>
  <c r="N63" i="5"/>
  <c r="O63" i="5" s="1"/>
  <c r="N62" i="5"/>
  <c r="O62" i="5" s="1"/>
  <c r="N61" i="5"/>
  <c r="O61" i="5" s="1"/>
  <c r="N60" i="5"/>
  <c r="O60" i="5" s="1"/>
  <c r="N59" i="5"/>
  <c r="O59" i="5" s="1"/>
  <c r="N58" i="5"/>
  <c r="O58" i="5" s="1"/>
  <c r="N57" i="5"/>
  <c r="O57" i="5" s="1"/>
  <c r="N56" i="5"/>
  <c r="O56" i="5" s="1"/>
  <c r="N55" i="5"/>
  <c r="O55" i="5" s="1"/>
  <c r="N54" i="5"/>
  <c r="O54" i="5" s="1"/>
  <c r="N53" i="5"/>
  <c r="O53" i="5" s="1"/>
  <c r="N52" i="5"/>
  <c r="O52" i="5" s="1"/>
  <c r="N51" i="5"/>
  <c r="O51" i="5" s="1"/>
  <c r="N50" i="5"/>
  <c r="O50" i="5" s="1"/>
  <c r="N49" i="5"/>
  <c r="O49" i="5" s="1"/>
  <c r="N48" i="5"/>
  <c r="O48" i="5" s="1"/>
  <c r="N47" i="5"/>
  <c r="O47" i="5" s="1"/>
  <c r="N46" i="5"/>
  <c r="O46" i="5" s="1"/>
  <c r="N45" i="5"/>
  <c r="O45" i="5" s="1"/>
  <c r="N44" i="5"/>
  <c r="O44" i="5" s="1"/>
  <c r="N43" i="5"/>
  <c r="O43" i="5" s="1"/>
  <c r="N42" i="5"/>
  <c r="O42" i="5" s="1"/>
  <c r="N41" i="5"/>
  <c r="O41" i="5" s="1"/>
  <c r="N40" i="5"/>
  <c r="O40" i="5" s="1"/>
  <c r="N39" i="5"/>
  <c r="O39" i="5" s="1"/>
  <c r="N38" i="5"/>
  <c r="O38" i="5" s="1"/>
  <c r="N37" i="5"/>
  <c r="O37" i="5" s="1"/>
  <c r="N36" i="5"/>
  <c r="O36" i="5" s="1"/>
  <c r="N35" i="5"/>
  <c r="O35" i="5" s="1"/>
  <c r="N34" i="5"/>
  <c r="O34" i="5" s="1"/>
  <c r="N33" i="5"/>
  <c r="O33" i="5" s="1"/>
  <c r="N32" i="5"/>
  <c r="O32" i="5" s="1"/>
  <c r="N31" i="5"/>
  <c r="O31" i="5" s="1"/>
  <c r="N30" i="5"/>
  <c r="O30" i="5" s="1"/>
  <c r="N29" i="5"/>
  <c r="O29" i="5" s="1"/>
  <c r="N28" i="5"/>
  <c r="O28" i="5" s="1"/>
  <c r="N27" i="5"/>
  <c r="O27" i="5" s="1"/>
  <c r="N26" i="5"/>
  <c r="O26" i="5" s="1"/>
  <c r="N25" i="5"/>
  <c r="O25" i="5" s="1"/>
  <c r="N24" i="5"/>
  <c r="O24" i="5" s="1"/>
  <c r="N23" i="5"/>
  <c r="O23" i="5" s="1"/>
  <c r="N22" i="5"/>
  <c r="O22" i="5" s="1"/>
  <c r="N21" i="5"/>
  <c r="O21" i="5" s="1"/>
  <c r="N20" i="5"/>
  <c r="O20" i="5" s="1"/>
  <c r="N19" i="5"/>
  <c r="O19" i="5" s="1"/>
  <c r="N18" i="5"/>
  <c r="O18" i="5" s="1"/>
  <c r="N17" i="5"/>
  <c r="O17" i="5" s="1"/>
  <c r="N16" i="5"/>
  <c r="O16" i="5" s="1"/>
  <c r="N15" i="5"/>
  <c r="O15" i="5" s="1"/>
  <c r="O14" i="5"/>
  <c r="N14" i="5"/>
  <c r="O13" i="5"/>
  <c r="N13" i="5"/>
  <c r="O12" i="5"/>
  <c r="N12" i="5"/>
  <c r="O11" i="5"/>
  <c r="N11" i="5"/>
  <c r="O10" i="5"/>
  <c r="N10" i="5"/>
  <c r="O9" i="5"/>
  <c r="N9" i="5"/>
  <c r="O8" i="5"/>
  <c r="N8" i="5"/>
  <c r="O7" i="5"/>
  <c r="N7" i="5"/>
  <c r="O6" i="5"/>
  <c r="N6" i="5"/>
  <c r="O5" i="5"/>
  <c r="N5" i="5"/>
  <c r="O4" i="5"/>
  <c r="N4" i="5"/>
  <c r="O3" i="5"/>
  <c r="P14" i="5" s="1"/>
  <c r="N3" i="5"/>
  <c r="R174" i="5" l="1"/>
  <c r="P168" i="5"/>
  <c r="P170" i="5"/>
  <c r="Q170" i="5" s="1"/>
  <c r="R175" i="5"/>
  <c r="P62" i="5"/>
  <c r="R171" i="5"/>
  <c r="S179" i="5" s="1"/>
  <c r="R178" i="5"/>
  <c r="R177" i="5"/>
  <c r="P86" i="5"/>
  <c r="Q86" i="5" s="1"/>
  <c r="P146" i="5"/>
  <c r="P38" i="5"/>
  <c r="P134" i="5"/>
  <c r="Q134" i="5" s="1"/>
  <c r="P26" i="5"/>
  <c r="Q26" i="5" s="1"/>
  <c r="P50" i="5"/>
  <c r="Q50" i="5" s="1"/>
  <c r="P74" i="5"/>
  <c r="P110" i="5"/>
  <c r="Q110" i="5" s="1"/>
  <c r="P158" i="5"/>
  <c r="P182" i="5"/>
  <c r="P180" i="5"/>
  <c r="R172" i="5"/>
  <c r="Q180" i="5" l="1"/>
  <c r="U181" i="5"/>
  <c r="V181" i="5" s="1"/>
  <c r="Q62" i="5"/>
  <c r="Q38" i="5"/>
  <c r="Q183" i="5"/>
  <c r="P183" i="5"/>
  <c r="Q146" i="5"/>
  <c r="Q158" i="5"/>
  <c r="Q122" i="5"/>
  <c r="Q74" i="5"/>
  <c r="Q98" i="5"/>
</calcChain>
</file>

<file path=xl/sharedStrings.xml><?xml version="1.0" encoding="utf-8"?>
<sst xmlns="http://schemas.openxmlformats.org/spreadsheetml/2006/main" count="520" uniqueCount="420">
  <si>
    <t>yoy%_private_investment</t>
  </si>
  <si>
    <t>yoy%_public_investment</t>
  </si>
  <si>
    <t>2000 - Q1</t>
  </si>
  <si>
    <t>2000 - Q2</t>
  </si>
  <si>
    <t>2000 - Q3</t>
  </si>
  <si>
    <t>2000 - Q4</t>
  </si>
  <si>
    <t>2001 - Q1</t>
  </si>
  <si>
    <t>2001 - Q2</t>
  </si>
  <si>
    <t>2001 - Q3</t>
  </si>
  <si>
    <t>2001 - Q4</t>
  </si>
  <si>
    <t>2002 - Q1</t>
  </si>
  <si>
    <t>2002 - Q2</t>
  </si>
  <si>
    <t>2002 - Q3</t>
  </si>
  <si>
    <t>2002 - Q4</t>
  </si>
  <si>
    <t>2003 - Q1</t>
  </si>
  <si>
    <t>2003 - Q2</t>
  </si>
  <si>
    <t>2003 - Q3</t>
  </si>
  <si>
    <t>2003 - Q4</t>
  </si>
  <si>
    <t>2004 - Q1</t>
  </si>
  <si>
    <t>2004 - Q2</t>
  </si>
  <si>
    <t>2004 - Q3</t>
  </si>
  <si>
    <t>2004 - Q4</t>
  </si>
  <si>
    <t>2005 - Q1</t>
  </si>
  <si>
    <t>2005 - Q2</t>
  </si>
  <si>
    <t>2005 - Q3</t>
  </si>
  <si>
    <t>2005 - Q4</t>
  </si>
  <si>
    <t>2006 - Q1</t>
  </si>
  <si>
    <t>2006 - Q2</t>
  </si>
  <si>
    <t>2006 - Q3</t>
  </si>
  <si>
    <t>2006 - Q4</t>
  </si>
  <si>
    <t>2007 - Q1</t>
  </si>
  <si>
    <t>2007 - Q2</t>
  </si>
  <si>
    <t>2007 - Q3</t>
  </si>
  <si>
    <t>2007 - Q4</t>
  </si>
  <si>
    <t>2008 - Q1</t>
  </si>
  <si>
    <t>2008 - Q2</t>
  </si>
  <si>
    <t>2008 - Q3</t>
  </si>
  <si>
    <t>2008 - Q4</t>
  </si>
  <si>
    <t>2009 - Q1</t>
  </si>
  <si>
    <t>2009 - Q2</t>
  </si>
  <si>
    <t>2009 - Q3</t>
  </si>
  <si>
    <t>2009 - Q4</t>
  </si>
  <si>
    <t>2010 - Q1</t>
  </si>
  <si>
    <t>2010 - Q2</t>
  </si>
  <si>
    <t>2010 - Q3</t>
  </si>
  <si>
    <t>2010 - Q4</t>
  </si>
  <si>
    <t>2011 - Q1</t>
  </si>
  <si>
    <t>2011 - Q2</t>
  </si>
  <si>
    <t>2011 - Q3</t>
  </si>
  <si>
    <t>2011 - Q4</t>
  </si>
  <si>
    <t>2012 - Q1</t>
  </si>
  <si>
    <t>2012 - Q2</t>
  </si>
  <si>
    <t>2012 - Q3</t>
  </si>
  <si>
    <t>2012 - Q4</t>
  </si>
  <si>
    <t>2013 - Q1</t>
  </si>
  <si>
    <t>2013 - Q2</t>
  </si>
  <si>
    <t>2013 - Q3</t>
  </si>
  <si>
    <t>2013 - Q4</t>
  </si>
  <si>
    <t>2014 - Q1</t>
  </si>
  <si>
    <t>2014 - Q2</t>
  </si>
  <si>
    <t>2014 - Q3</t>
  </si>
  <si>
    <t>2014 - Q4</t>
  </si>
  <si>
    <t>2015 - Q1</t>
  </si>
  <si>
    <t>2015 - Q2</t>
  </si>
  <si>
    <t>2015 - Q3</t>
  </si>
  <si>
    <t>2015 - Q4</t>
  </si>
  <si>
    <t>2016 - Q1</t>
  </si>
  <si>
    <t>2016 - Q2</t>
  </si>
  <si>
    <t>2016 - Q3</t>
  </si>
  <si>
    <t>source: INEGI</t>
  </si>
  <si>
    <t>2016 - Q4</t>
  </si>
  <si>
    <t>2017 - Q1</t>
  </si>
  <si>
    <t>2017 - Q2</t>
  </si>
  <si>
    <t>2017 - Q3</t>
  </si>
  <si>
    <t>2017 - Q4</t>
  </si>
  <si>
    <t>2018 - Q1</t>
  </si>
  <si>
    <t>2018 - Q2</t>
  </si>
  <si>
    <t>2018 - Q3</t>
  </si>
  <si>
    <t>2018 - Q4</t>
  </si>
  <si>
    <t>2019 - Q1</t>
  </si>
  <si>
    <t>2019 - Q2</t>
  </si>
  <si>
    <t>2019 - Q3</t>
  </si>
  <si>
    <t>2019 - Q4</t>
  </si>
  <si>
    <t>2020 - Q1</t>
  </si>
  <si>
    <t>2020 - Q2</t>
  </si>
  <si>
    <t>2020 - Q3</t>
  </si>
  <si>
    <t>2020 - Q4</t>
  </si>
  <si>
    <t>2007 - Jan</t>
  </si>
  <si>
    <t>2007 - Feb</t>
  </si>
  <si>
    <t>2007 - Mar</t>
  </si>
  <si>
    <t>2007 - Apr</t>
  </si>
  <si>
    <t>2007 - May</t>
  </si>
  <si>
    <t>2007 - Jun</t>
  </si>
  <si>
    <t>2007 - Jul</t>
  </si>
  <si>
    <t>2007 - Aug</t>
  </si>
  <si>
    <t>2007 - Sep</t>
  </si>
  <si>
    <t>2007 - Oct</t>
  </si>
  <si>
    <t>2007 - Nov</t>
  </si>
  <si>
    <t>2007 - Dec</t>
  </si>
  <si>
    <t>2008 - Jan</t>
  </si>
  <si>
    <t>2008 - Feb</t>
  </si>
  <si>
    <t>2008 - Mar</t>
  </si>
  <si>
    <t>2008 - Apr</t>
  </si>
  <si>
    <t>2008 - May</t>
  </si>
  <si>
    <t>2008 - Jun</t>
  </si>
  <si>
    <t>2008 - Jul</t>
  </si>
  <si>
    <t>2008 - Aug</t>
  </si>
  <si>
    <t>2008 - Sep</t>
  </si>
  <si>
    <t>2008 - Oct</t>
  </si>
  <si>
    <t>2008 - Nov</t>
  </si>
  <si>
    <t>2008 - Dec</t>
  </si>
  <si>
    <t>2009 - Jan</t>
  </si>
  <si>
    <t>2009 - Feb</t>
  </si>
  <si>
    <t>2009 - Mar</t>
  </si>
  <si>
    <t>2009 - Apr</t>
  </si>
  <si>
    <t>2009 - May</t>
  </si>
  <si>
    <t>2009 - Jun</t>
  </si>
  <si>
    <t>2009 - Jul</t>
  </si>
  <si>
    <t>2009 - Aug</t>
  </si>
  <si>
    <t>2009 - Sep</t>
  </si>
  <si>
    <t>2009 - Oct</t>
  </si>
  <si>
    <t>2009 - Nov</t>
  </si>
  <si>
    <t>2009 - Dec</t>
  </si>
  <si>
    <t>2010 - Jan</t>
  </si>
  <si>
    <t>2010 - Feb</t>
  </si>
  <si>
    <t>2010 - Mar</t>
  </si>
  <si>
    <t>2010 - Apr</t>
  </si>
  <si>
    <t>2010 - May</t>
  </si>
  <si>
    <t>2010 - Jun</t>
  </si>
  <si>
    <t>2010 - Jul</t>
  </si>
  <si>
    <t>2010 - Aug</t>
  </si>
  <si>
    <t>2010 - Sep</t>
  </si>
  <si>
    <t>2010 - Oct</t>
  </si>
  <si>
    <t>2010 - Nov</t>
  </si>
  <si>
    <t>2010 - Dec</t>
  </si>
  <si>
    <t>2011 - Jan</t>
  </si>
  <si>
    <t>2011 - Feb</t>
  </si>
  <si>
    <t>2011 - Mar</t>
  </si>
  <si>
    <t>2011 - Apr</t>
  </si>
  <si>
    <t>2011 - May</t>
  </si>
  <si>
    <t>2011 - Jun</t>
  </si>
  <si>
    <t>2011 - Jul</t>
  </si>
  <si>
    <t>2011 - Aug</t>
  </si>
  <si>
    <t>2011 - Sep</t>
  </si>
  <si>
    <t>2011 - Oct</t>
  </si>
  <si>
    <t>2011 - Nov</t>
  </si>
  <si>
    <t>2011 - Dec</t>
  </si>
  <si>
    <t>2012 - Jan</t>
  </si>
  <si>
    <t>2012 - Feb</t>
  </si>
  <si>
    <t>2012 - Mar</t>
  </si>
  <si>
    <t>2012 - Apr</t>
  </si>
  <si>
    <t>2012 - May</t>
  </si>
  <si>
    <t>2012 - Jun</t>
  </si>
  <si>
    <t>2012 - Jul</t>
  </si>
  <si>
    <t>2012 - Aug</t>
  </si>
  <si>
    <t>2012 - Sep</t>
  </si>
  <si>
    <t>2012 - Oct</t>
  </si>
  <si>
    <t>2012 - Nov</t>
  </si>
  <si>
    <t>2012 - Dec</t>
  </si>
  <si>
    <t>2013 - Jan</t>
  </si>
  <si>
    <t>2013 - Feb</t>
  </si>
  <si>
    <t>2013 - Mar</t>
  </si>
  <si>
    <t>2013 - Apr</t>
  </si>
  <si>
    <t>2013 - May</t>
  </si>
  <si>
    <t>2013 - Jun</t>
  </si>
  <si>
    <t>2013 - Jul</t>
  </si>
  <si>
    <t>2013 - Aug</t>
  </si>
  <si>
    <t>2013 - Sep</t>
  </si>
  <si>
    <t>2013 - Oct</t>
  </si>
  <si>
    <t>2013 - Nov</t>
  </si>
  <si>
    <t>2013 - Dec</t>
  </si>
  <si>
    <t>2014 - Jan</t>
  </si>
  <si>
    <t>2014 - Feb</t>
  </si>
  <si>
    <t>2014 - Mar</t>
  </si>
  <si>
    <t>2014 - Apr</t>
  </si>
  <si>
    <t>2014 - May</t>
  </si>
  <si>
    <t>2014 - Jun</t>
  </si>
  <si>
    <t>2014 - Jul</t>
  </si>
  <si>
    <t>2014 - Aug</t>
  </si>
  <si>
    <t>2014 - Sep</t>
  </si>
  <si>
    <t>2014 - Oct</t>
  </si>
  <si>
    <t>2014 - Nov</t>
  </si>
  <si>
    <t>2014 - Dec</t>
  </si>
  <si>
    <t>2015 - Jan</t>
  </si>
  <si>
    <t>2015 - Feb</t>
  </si>
  <si>
    <t>2015 - Mar</t>
  </si>
  <si>
    <t>2015 - Apr</t>
  </si>
  <si>
    <t>2015 - May</t>
  </si>
  <si>
    <t>2015 - Jun</t>
  </si>
  <si>
    <t>2015 - Jul</t>
  </si>
  <si>
    <t>2015 - Aug</t>
  </si>
  <si>
    <t>2015 - Sep</t>
  </si>
  <si>
    <t>2015 - Oct</t>
  </si>
  <si>
    <t>2015 - Nov</t>
  </si>
  <si>
    <t>2015 - Dec</t>
  </si>
  <si>
    <t>2016 - Jan</t>
  </si>
  <si>
    <t>2016 - Feb</t>
  </si>
  <si>
    <t>2016 - Mar</t>
  </si>
  <si>
    <t>2016 - Apr</t>
  </si>
  <si>
    <t>2016 - May</t>
  </si>
  <si>
    <t>2016 - Jun</t>
  </si>
  <si>
    <t>2016 - Jul</t>
  </si>
  <si>
    <t>2016 - Aug</t>
  </si>
  <si>
    <t>2016 - Sep</t>
  </si>
  <si>
    <t>2016 - Oct</t>
  </si>
  <si>
    <t>2016 - Nov</t>
  </si>
  <si>
    <t>2016 - Dec</t>
  </si>
  <si>
    <t>2017 - Jan</t>
  </si>
  <si>
    <t>2017 - Feb</t>
  </si>
  <si>
    <t>2017 - Mar</t>
  </si>
  <si>
    <t>2017 - Apr</t>
  </si>
  <si>
    <t>2017 - May</t>
  </si>
  <si>
    <t>2017 - Jun</t>
  </si>
  <si>
    <t>2017 - Jul</t>
  </si>
  <si>
    <t>2017 - Aug</t>
  </si>
  <si>
    <t>2017 - Sep</t>
  </si>
  <si>
    <t>2017 - Oct</t>
  </si>
  <si>
    <t>2017 - Nov</t>
  </si>
  <si>
    <t>2017 - Dec</t>
  </si>
  <si>
    <t>2018 - Jan</t>
  </si>
  <si>
    <t>2018 - Feb</t>
  </si>
  <si>
    <t>2018 - Mar</t>
  </si>
  <si>
    <t>2018 - Apr</t>
  </si>
  <si>
    <t>2018 - May</t>
  </si>
  <si>
    <t>2018 - Jun</t>
  </si>
  <si>
    <t>2018 - Jul</t>
  </si>
  <si>
    <t>2018 - Aug</t>
  </si>
  <si>
    <t>2018 - Sep</t>
  </si>
  <si>
    <t>2018 - Oct</t>
  </si>
  <si>
    <t>2018 - Nov</t>
  </si>
  <si>
    <t>rem</t>
  </si>
  <si>
    <t>rem$</t>
  </si>
  <si>
    <t>2018 - Dec</t>
  </si>
  <si>
    <t>2019 - Jan</t>
  </si>
  <si>
    <t>2019 - Feb</t>
  </si>
  <si>
    <t>2019 - Mar</t>
  </si>
  <si>
    <t>2019 - Apr</t>
  </si>
  <si>
    <t>2019 - May</t>
  </si>
  <si>
    <t>2019 - Jun</t>
  </si>
  <si>
    <t>2019 - Jul</t>
  </si>
  <si>
    <t>2019 - Aug</t>
  </si>
  <si>
    <t>2019 - Sep</t>
  </si>
  <si>
    <t>2019 - Oct</t>
  </si>
  <si>
    <t>2019 - Nov</t>
  </si>
  <si>
    <t>2019 - Dec</t>
  </si>
  <si>
    <t>2020 - Jan</t>
  </si>
  <si>
    <t>2020 - Feb</t>
  </si>
  <si>
    <t>2020 - Mar</t>
  </si>
  <si>
    <t>2020 - Apr</t>
  </si>
  <si>
    <t>2020 - May</t>
  </si>
  <si>
    <t>2020 - Jun</t>
  </si>
  <si>
    <t>2020 - Jul</t>
  </si>
  <si>
    <t>2020 - Aug</t>
  </si>
  <si>
    <t>2020 - Sep</t>
  </si>
  <si>
    <t>2020 - Oct</t>
  </si>
  <si>
    <t>CA</t>
  </si>
  <si>
    <t>MN</t>
  </si>
  <si>
    <t>TX</t>
  </si>
  <si>
    <t>WA</t>
  </si>
  <si>
    <t>AZ</t>
  </si>
  <si>
    <t>NC</t>
  </si>
  <si>
    <t>FL</t>
  </si>
  <si>
    <t>MI</t>
  </si>
  <si>
    <t>IL</t>
  </si>
  <si>
    <t>GA</t>
  </si>
  <si>
    <t>NY</t>
  </si>
  <si>
    <t>TN</t>
  </si>
  <si>
    <t>CO</t>
  </si>
  <si>
    <t>OH</t>
  </si>
  <si>
    <t>MO</t>
  </si>
  <si>
    <t>OR</t>
  </si>
  <si>
    <t>NJ</t>
  </si>
  <si>
    <t>VA</t>
  </si>
  <si>
    <t>NV</t>
  </si>
  <si>
    <t>KY</t>
  </si>
  <si>
    <t>IN</t>
  </si>
  <si>
    <t>PA</t>
  </si>
  <si>
    <t>WI</t>
  </si>
  <si>
    <t>AR</t>
  </si>
  <si>
    <t>ID</t>
  </si>
  <si>
    <t>LA</t>
  </si>
  <si>
    <t>ND</t>
  </si>
  <si>
    <t>SC</t>
  </si>
  <si>
    <t>UT</t>
  </si>
  <si>
    <t>IA</t>
  </si>
  <si>
    <t>NM</t>
  </si>
  <si>
    <t>AL</t>
  </si>
  <si>
    <t>AK</t>
  </si>
  <si>
    <t>OK</t>
  </si>
  <si>
    <t>MT</t>
  </si>
  <si>
    <t>KS</t>
  </si>
  <si>
    <t>ME</t>
  </si>
  <si>
    <t>MS</t>
  </si>
  <si>
    <t>NE</t>
  </si>
  <si>
    <t>MD</t>
  </si>
  <si>
    <t>SD</t>
  </si>
  <si>
    <t>MA</t>
  </si>
  <si>
    <t>WY</t>
  </si>
  <si>
    <t>CT</t>
  </si>
  <si>
    <t>NH</t>
  </si>
  <si>
    <t>DE</t>
  </si>
  <si>
    <t>WV</t>
  </si>
  <si>
    <t>RI</t>
  </si>
  <si>
    <t>HI</t>
  </si>
  <si>
    <t>VT</t>
  </si>
  <si>
    <t>20204</t>
  </si>
  <si>
    <t>20203</t>
  </si>
  <si>
    <t>20202</t>
  </si>
  <si>
    <t>20201</t>
  </si>
  <si>
    <t>20194</t>
  </si>
  <si>
    <t>20193</t>
  </si>
  <si>
    <t>20192</t>
  </si>
  <si>
    <t>20191</t>
  </si>
  <si>
    <t>Mexico: Workers' Remittances by US State, Wyoming (NSA, Mil.US$)</t>
  </si>
  <si>
    <t>Mexico: Workers' Remittances by US State, Wisconsin (NSA, Mil.US$)</t>
  </si>
  <si>
    <t>Mexico: Workers' Remittances by US State, West Virginia (NSA, Mil.US$)</t>
  </si>
  <si>
    <t>Mexico: Workers' Remittances by US State, Washington (NSA, Mil.US$)</t>
  </si>
  <si>
    <t>Mexico: Workers' Remittances by US State, Virginia (NSA, Mil.US$)</t>
  </si>
  <si>
    <t>Mexico: Workers' Remittances by US State, Vermont (NSA, Mil.US$)</t>
  </si>
  <si>
    <t>Mexico: Workers' Remittances by US State, Utah (NSA, Mil.US$)</t>
  </si>
  <si>
    <t>Mexico: Workers' Remittances by US State, Texas (NSA, Mil.US$)</t>
  </si>
  <si>
    <t>Mexico: Workers' Remittances by US State, Tennessee (NSA, Mil.US$)</t>
  </si>
  <si>
    <t>Mexico: Workers' Remittances by US State, South Dakota (NSA, Mil.US$)</t>
  </si>
  <si>
    <t>Mexico: Workers' Remittances by US State, South Carolina  (NSA, Mil.US$)</t>
  </si>
  <si>
    <t>Mexico: Workers' Remittances by US State, Rhode Island (NSA, Mil.US$)</t>
  </si>
  <si>
    <t>Mexico: Workers' Remittances by US State, Pennsylvania (NSA, Mil.US$)</t>
  </si>
  <si>
    <t>Mexico: Workers' Remittances by US State, Oregon (NSA, Mil.US$)</t>
  </si>
  <si>
    <t>Mexico: Workers' Remittances by US State, Oklahoma (NSA, Mil.US$)</t>
  </si>
  <si>
    <t>Mexico: Workers' Remittances by US State, Ohio (NSA, Mil.US$)</t>
  </si>
  <si>
    <t>Mexico: Workers' Remittances by US State, North Dakota (NSA, Mil.US$)</t>
  </si>
  <si>
    <t>Mexico: Workers' Remittances by US State, North Carolina (NSA, Mil.US$)</t>
  </si>
  <si>
    <t>Mexico: Workers' Remittances by US State, New York (NSA, Mil.US$)</t>
  </si>
  <si>
    <t>Mexico: Workers' Remittances by US State, New Mexico (NSA, Mil.US$)</t>
  </si>
  <si>
    <t>Mexico: Workers' Remittances by US State, New Jersey (NSA, Mil.US$)</t>
  </si>
  <si>
    <t>Mexico: Workers' Remittances by US State, New Hampshire (NSA, Mil.US$)</t>
  </si>
  <si>
    <t>Mexico: Workers' Remittances by US State, Nevada (NSA, Mil.US$)</t>
  </si>
  <si>
    <t>Mexico: Workers' Remittances by US State, Nebraska (NSA, Mil.US$)</t>
  </si>
  <si>
    <t>Mexico: Workers' Remittances by US State, Montana (NSA, Mil.US$)</t>
  </si>
  <si>
    <t>Mexico: Workers' Remittances by US State, Missouri (NSA, Mil.US$)</t>
  </si>
  <si>
    <t>Mexico: Workers' Remittances by US State, Mississippi (NSA, Mil.US$)</t>
  </si>
  <si>
    <t>Mexico: Workers' Remittances by US State, Minnesota (NSA, Mil.US$)</t>
  </si>
  <si>
    <t>Mexico: Workers' Remittances by US State, Michigan (NSA, Mil.US$)</t>
  </si>
  <si>
    <t>Mexico: Workers' Remittances by US State, Massachusetts (NSA, Mil.US$)</t>
  </si>
  <si>
    <t>Mexico: Workers' Remittances by US State, Maryland (NSA, Mil.US$)</t>
  </si>
  <si>
    <t>Mexico: Workers' Remittances by US State, Maine (NSA, Mil.US$)</t>
  </si>
  <si>
    <t>Mexico: Workers' Remittances by US State, Louisiana (NSA, Mil.US$)</t>
  </si>
  <si>
    <t>Mexico: Workers' Remittances by US State, Kentucky (NSA, Mil.US$)</t>
  </si>
  <si>
    <t>Mexico: Workers' Remittances by US State, Kansas (NSA, Mil.US$)</t>
  </si>
  <si>
    <t>Mexico: Workers' Remittances by US State, Iowa (NSA, Mil.US$)</t>
  </si>
  <si>
    <t>Mexico: Workers' Remittances by US State, Indiana (NSA, Mil.US$)</t>
  </si>
  <si>
    <t>Mexico: Workers' Remittances by US State, Illinois (NSA, Mil.US$)</t>
  </si>
  <si>
    <t>Mexico: Workers' Remittances by US State, Idaho (NSA, Mil.US$)</t>
  </si>
  <si>
    <t>Mexico: Workers' Remittances by US State, Hawaii (NSA, Mil.US$)</t>
  </si>
  <si>
    <t>Mexico: Workers' Remittances by US State, Georgia (NSA, Mil.US$)</t>
  </si>
  <si>
    <t>Mexico: Workers' Remittances by US State, Florida (NSA, Mil.US$)</t>
  </si>
  <si>
    <t>Mexico: Workers' Remittances by US State, Delaware (NSA, Mil.US$)</t>
  </si>
  <si>
    <t>Mexico: Workers' Remittances by US State, Connecticut (NSA, Mil.US$)</t>
  </si>
  <si>
    <t>Mexico: Workers' Remittances by US State, Colorado (NSA, Mil.US$)</t>
  </si>
  <si>
    <t>Mexico: Workers' Remittances by US State, California (NSA, Mil.US$)</t>
  </si>
  <si>
    <t>Mexico: Workers' Remittances by US State, Arkansas (NSA, Mil.US$)</t>
  </si>
  <si>
    <t>Mexico: Workers' Remittances by US State, Arizona (NSA, Mil.US$)</t>
  </si>
  <si>
    <t>Mexico: Workers' Remittances by US State, Alaska (NSA, Mil.US$)</t>
  </si>
  <si>
    <t>Mexico: Workers' Remittances by US State, Alabama (NSA, Mil.US$)</t>
  </si>
  <si>
    <t>.DESC</t>
  </si>
  <si>
    <t>N273BT56@EMERGELA</t>
  </si>
  <si>
    <t>N273BT55@EMERGELA</t>
  </si>
  <si>
    <t>N273BT54@EMERGELA</t>
  </si>
  <si>
    <t>N273BT53@EMERGELA</t>
  </si>
  <si>
    <t>N273BT51@EMERGELA</t>
  </si>
  <si>
    <t>N273BT50@EMERGELA</t>
  </si>
  <si>
    <t>N273BT49@EMERGELA</t>
  </si>
  <si>
    <t>N273BT48@EMERGELA</t>
  </si>
  <si>
    <t>N273BT47@EMERGELA</t>
  </si>
  <si>
    <t>N273BT46@EMERGELA</t>
  </si>
  <si>
    <t>N273BT45@EMERGELA</t>
  </si>
  <si>
    <t>N273BT44@EMERGELA</t>
  </si>
  <si>
    <t>N273BT42@EMERGELA</t>
  </si>
  <si>
    <t>N273BT41@EMERGELA</t>
  </si>
  <si>
    <t>N273BT40@EMERGELA</t>
  </si>
  <si>
    <t>N273BT39@EMERGELA</t>
  </si>
  <si>
    <t>N273BT38@EMERGELA</t>
  </si>
  <si>
    <t>N273BT37@EMERGELA</t>
  </si>
  <si>
    <t>N273BT36@EMERGELA</t>
  </si>
  <si>
    <t>N273BT35@EMERGELA</t>
  </si>
  <si>
    <t>N273BT34@EMERGELA</t>
  </si>
  <si>
    <t>N273BT33@EMERGELA</t>
  </si>
  <si>
    <t>N273BT32@EMERGELA</t>
  </si>
  <si>
    <t>N273BT31@EMERGELA</t>
  </si>
  <si>
    <t>N273BT30@EMERGELA</t>
  </si>
  <si>
    <t>N273BT29@EMERGELA</t>
  </si>
  <si>
    <t>N273BT28@EMERGELA</t>
  </si>
  <si>
    <t>N273BT27@EMERGELA</t>
  </si>
  <si>
    <t>N273BT26@EMERGELA</t>
  </si>
  <si>
    <t>N273BT25@EMERGELA</t>
  </si>
  <si>
    <t>N273BT24@EMERGELA</t>
  </si>
  <si>
    <t>N273BT23@EMERGELA</t>
  </si>
  <si>
    <t>N273BT22@EMERGELA</t>
  </si>
  <si>
    <t>N273BT21@EMERGELA</t>
  </si>
  <si>
    <t>N273BT20@EMERGELA</t>
  </si>
  <si>
    <t>N273BT19@EMERGELA</t>
  </si>
  <si>
    <t>N273BT18@EMERGELA</t>
  </si>
  <si>
    <t>N273BT17@EMERGELA</t>
  </si>
  <si>
    <t>N273BT16@EMERGELA</t>
  </si>
  <si>
    <t>N273BT15@EMERGELA</t>
  </si>
  <si>
    <t>N273BT13@EMERGELA</t>
  </si>
  <si>
    <t>N273BT12@EMERGELA</t>
  </si>
  <si>
    <t>N273BT10@EMERGELA</t>
  </si>
  <si>
    <t>N273BT09@EMERGELA</t>
  </si>
  <si>
    <t>N273BT08@EMERGELA</t>
  </si>
  <si>
    <t>N273BT06@EMERGELA</t>
  </si>
  <si>
    <t>N273BT05@EMERGELA</t>
  </si>
  <si>
    <t>N273BT04@EMERGELA</t>
  </si>
  <si>
    <t>N273BT02@EMERGELA</t>
  </si>
  <si>
    <t>N273BT01@EMERGELA</t>
  </si>
  <si>
    <t>20191 20204</t>
  </si>
  <si>
    <t>2021 - Q1</t>
  </si>
  <si>
    <t>2021 - Q2</t>
  </si>
  <si>
    <t>2021 - Q3</t>
  </si>
  <si>
    <t>2021 - Q4</t>
  </si>
  <si>
    <t>2021*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</si>
</sst>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3" fillId="0" borderId="0" xfId="1"/>
    <xf numFmtId="0" fontId="1" fillId="0" borderId="0" xfId="1" applyFont="1"/>
    <xf numFmtId="164" fontId="3" fillId="0" borderId="0" xfId="1" applyNumberFormat="1" applyAlignment="1">
      <alignment horizontal="center"/>
    </xf>
    <xf numFmtId="0" fontId="2" fillId="0" borderId="0" xfId="1" applyFont="1"/>
    <xf numFmtId="164" fontId="3" fillId="0" borderId="0" xfId="1" applyNumberFormat="1"/>
    <xf numFmtId="165" fontId="0" fillId="0" borderId="0" xfId="0" applyNumberFormat="1"/>
    <xf numFmtId="164" fontId="0" fillId="0" borderId="0" xfId="0" applyNumberFormat="1" applyAlignment="1">
      <alignment horizontal="center"/>
    </xf>
  </cellXfs>
  <cellStyles count="2">
    <cellStyle name="Normal" xfId="0" builtinId="0"/>
    <cellStyle name="Normal 2" xfId="1" xr:uid="{F14595A7-ED79-4B5D-B6B8-DC4A407BA099}"/>
  </cellStyles>
  <dxfs count="0"/>
  <tableStyles count="0" defaultTableStyle="TableStyleMedium2" defaultPivotStyle="PivotStyleLight16"/>
  <colors>
    <mruColors>
      <color rgb="FF1E1E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customXml" Target="../customXml/item1.xml"/><Relationship Id="rId5" Type="http://schemas.openxmlformats.org/officeDocument/2006/relationships/chartsheet" Target="chartsheets/sheet3.xml"/><Relationship Id="rId10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059893115770165E-2"/>
          <c:y val="0.13304676201189136"/>
          <c:w val="0.94274942262973871"/>
          <c:h val="0.6820498286610609"/>
        </c:manualLayout>
      </c:layout>
      <c:barChart>
        <c:barDir val="col"/>
        <c:grouping val="clustered"/>
        <c:varyColors val="0"/>
        <c:ser>
          <c:idx val="0"/>
          <c:order val="0"/>
          <c:tx>
            <c:v>Private investment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d.Chart1!$B$43:$B$90</c:f>
              <c:numCache>
                <c:formatCode>General</c:formatCode>
                <c:ptCount val="48"/>
                <c:pt idx="2">
                  <c:v>2010</c:v>
                </c:pt>
                <c:pt idx="6">
                  <c:v>2011</c:v>
                </c:pt>
                <c:pt idx="10">
                  <c:v>2012</c:v>
                </c:pt>
                <c:pt idx="14">
                  <c:v>2013</c:v>
                </c:pt>
                <c:pt idx="18">
                  <c:v>2014</c:v>
                </c:pt>
                <c:pt idx="22">
                  <c:v>2015</c:v>
                </c:pt>
                <c:pt idx="26">
                  <c:v>2016</c:v>
                </c:pt>
                <c:pt idx="30">
                  <c:v>2017</c:v>
                </c:pt>
                <c:pt idx="34">
                  <c:v>2018</c:v>
                </c:pt>
                <c:pt idx="38">
                  <c:v>2019</c:v>
                </c:pt>
                <c:pt idx="42">
                  <c:v>2020</c:v>
                </c:pt>
                <c:pt idx="46">
                  <c:v>2021</c:v>
                </c:pt>
              </c:numCache>
            </c:numRef>
          </c:cat>
          <c:val>
            <c:numRef>
              <c:f>d.Chart1!$D$43:$D$90</c:f>
              <c:numCache>
                <c:formatCode>General</c:formatCode>
                <c:ptCount val="48"/>
                <c:pt idx="0">
                  <c:v>11.62</c:v>
                </c:pt>
                <c:pt idx="1">
                  <c:v>9.2200000000000006</c:v>
                </c:pt>
                <c:pt idx="2">
                  <c:v>3.6</c:v>
                </c:pt>
                <c:pt idx="3">
                  <c:v>3.49</c:v>
                </c:pt>
                <c:pt idx="4">
                  <c:v>3.53</c:v>
                </c:pt>
                <c:pt idx="5">
                  <c:v>11.9</c:v>
                </c:pt>
                <c:pt idx="6">
                  <c:v>15.67</c:v>
                </c:pt>
                <c:pt idx="7">
                  <c:v>18.97</c:v>
                </c:pt>
                <c:pt idx="8">
                  <c:v>16.309999999999999</c:v>
                </c:pt>
                <c:pt idx="9">
                  <c:v>9.8699999999999992</c:v>
                </c:pt>
                <c:pt idx="10">
                  <c:v>9</c:v>
                </c:pt>
                <c:pt idx="11">
                  <c:v>2</c:v>
                </c:pt>
                <c:pt idx="12">
                  <c:v>1.01</c:v>
                </c:pt>
                <c:pt idx="13">
                  <c:v>-4.37</c:v>
                </c:pt>
                <c:pt idx="14">
                  <c:v>-7.46</c:v>
                </c:pt>
                <c:pt idx="15">
                  <c:v>-4.17</c:v>
                </c:pt>
                <c:pt idx="16">
                  <c:v>-3.3</c:v>
                </c:pt>
                <c:pt idx="17">
                  <c:v>5.29</c:v>
                </c:pt>
                <c:pt idx="18">
                  <c:v>5.23</c:v>
                </c:pt>
                <c:pt idx="19">
                  <c:v>10.199999999999999</c:v>
                </c:pt>
                <c:pt idx="20">
                  <c:v>8.3699999999999992</c:v>
                </c:pt>
                <c:pt idx="21">
                  <c:v>7.83</c:v>
                </c:pt>
                <c:pt idx="22">
                  <c:v>13.6</c:v>
                </c:pt>
                <c:pt idx="23">
                  <c:v>4.96</c:v>
                </c:pt>
                <c:pt idx="24">
                  <c:v>5.52</c:v>
                </c:pt>
                <c:pt idx="25">
                  <c:v>0.39</c:v>
                </c:pt>
                <c:pt idx="26">
                  <c:v>-2.04</c:v>
                </c:pt>
                <c:pt idx="27">
                  <c:v>1.43</c:v>
                </c:pt>
                <c:pt idx="28">
                  <c:v>-0.08</c:v>
                </c:pt>
                <c:pt idx="29">
                  <c:v>1.81</c:v>
                </c:pt>
                <c:pt idx="30">
                  <c:v>2.11</c:v>
                </c:pt>
                <c:pt idx="31">
                  <c:v>0.13</c:v>
                </c:pt>
                <c:pt idx="32">
                  <c:v>4.28</c:v>
                </c:pt>
                <c:pt idx="33">
                  <c:v>2.7</c:v>
                </c:pt>
                <c:pt idx="34">
                  <c:v>0.85</c:v>
                </c:pt>
                <c:pt idx="35">
                  <c:v>-2.72</c:v>
                </c:pt>
                <c:pt idx="36">
                  <c:v>-0.9</c:v>
                </c:pt>
                <c:pt idx="37">
                  <c:v>-3.78</c:v>
                </c:pt>
                <c:pt idx="38">
                  <c:v>-5.28</c:v>
                </c:pt>
                <c:pt idx="39">
                  <c:v>-3.59</c:v>
                </c:pt>
                <c:pt idx="40">
                  <c:v>-9.32</c:v>
                </c:pt>
                <c:pt idx="41">
                  <c:v>-36.979999999999997</c:v>
                </c:pt>
                <c:pt idx="42">
                  <c:v>-18.52</c:v>
                </c:pt>
                <c:pt idx="43">
                  <c:v>-14.9</c:v>
                </c:pt>
                <c:pt idx="44">
                  <c:v>-4.8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19-4D42-A0FB-9352168F8A84}"/>
            </c:ext>
          </c:extLst>
        </c:ser>
        <c:ser>
          <c:idx val="1"/>
          <c:order val="1"/>
          <c:tx>
            <c:v>Public investment</c:v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numRef>
              <c:f>d.Chart1!$B$43:$B$90</c:f>
              <c:numCache>
                <c:formatCode>General</c:formatCode>
                <c:ptCount val="48"/>
                <c:pt idx="2">
                  <c:v>2010</c:v>
                </c:pt>
                <c:pt idx="6">
                  <c:v>2011</c:v>
                </c:pt>
                <c:pt idx="10">
                  <c:v>2012</c:v>
                </c:pt>
                <c:pt idx="14">
                  <c:v>2013</c:v>
                </c:pt>
                <c:pt idx="18">
                  <c:v>2014</c:v>
                </c:pt>
                <c:pt idx="22">
                  <c:v>2015</c:v>
                </c:pt>
                <c:pt idx="26">
                  <c:v>2016</c:v>
                </c:pt>
                <c:pt idx="30">
                  <c:v>2017</c:v>
                </c:pt>
                <c:pt idx="34">
                  <c:v>2018</c:v>
                </c:pt>
                <c:pt idx="38">
                  <c:v>2019</c:v>
                </c:pt>
                <c:pt idx="42">
                  <c:v>2020</c:v>
                </c:pt>
                <c:pt idx="46">
                  <c:v>2021</c:v>
                </c:pt>
              </c:numCache>
            </c:numRef>
          </c:cat>
          <c:val>
            <c:numRef>
              <c:f>d.Chart1!$E$43:$E$90</c:f>
              <c:numCache>
                <c:formatCode>General</c:formatCode>
                <c:ptCount val="48"/>
                <c:pt idx="0">
                  <c:v>-12.1</c:v>
                </c:pt>
                <c:pt idx="1">
                  <c:v>-7.05</c:v>
                </c:pt>
                <c:pt idx="2">
                  <c:v>2.4</c:v>
                </c:pt>
                <c:pt idx="3">
                  <c:v>11.39</c:v>
                </c:pt>
                <c:pt idx="4">
                  <c:v>0.25</c:v>
                </c:pt>
                <c:pt idx="5">
                  <c:v>-4.83</c:v>
                </c:pt>
                <c:pt idx="6">
                  <c:v>-3.95</c:v>
                </c:pt>
                <c:pt idx="7">
                  <c:v>-9.98</c:v>
                </c:pt>
                <c:pt idx="8">
                  <c:v>-10.66</c:v>
                </c:pt>
                <c:pt idx="9">
                  <c:v>-6.99</c:v>
                </c:pt>
                <c:pt idx="10">
                  <c:v>-9.4</c:v>
                </c:pt>
                <c:pt idx="11">
                  <c:v>-6.89</c:v>
                </c:pt>
                <c:pt idx="12">
                  <c:v>-1.6</c:v>
                </c:pt>
                <c:pt idx="13">
                  <c:v>-2.91</c:v>
                </c:pt>
                <c:pt idx="14">
                  <c:v>-1.39</c:v>
                </c:pt>
                <c:pt idx="15">
                  <c:v>-0.32</c:v>
                </c:pt>
                <c:pt idx="16">
                  <c:v>2.2999999999999998</c:v>
                </c:pt>
                <c:pt idx="17">
                  <c:v>-1.7</c:v>
                </c:pt>
                <c:pt idx="18">
                  <c:v>-2.23</c:v>
                </c:pt>
                <c:pt idx="19">
                  <c:v>-6.14</c:v>
                </c:pt>
                <c:pt idx="20">
                  <c:v>-10</c:v>
                </c:pt>
                <c:pt idx="21">
                  <c:v>-9.67</c:v>
                </c:pt>
                <c:pt idx="22">
                  <c:v>-8.59</c:v>
                </c:pt>
                <c:pt idx="23">
                  <c:v>-13.92</c:v>
                </c:pt>
                <c:pt idx="24">
                  <c:v>-1.3</c:v>
                </c:pt>
                <c:pt idx="25">
                  <c:v>-2.0499999999999998</c:v>
                </c:pt>
                <c:pt idx="26">
                  <c:v>-5.6</c:v>
                </c:pt>
                <c:pt idx="27">
                  <c:v>4.9400000000000004</c:v>
                </c:pt>
                <c:pt idx="28">
                  <c:v>-10.69</c:v>
                </c:pt>
                <c:pt idx="29">
                  <c:v>-12.31</c:v>
                </c:pt>
                <c:pt idx="30">
                  <c:v>-12.36</c:v>
                </c:pt>
                <c:pt idx="31">
                  <c:v>-12.12</c:v>
                </c:pt>
                <c:pt idx="32">
                  <c:v>-3.35</c:v>
                </c:pt>
                <c:pt idx="33">
                  <c:v>1.25</c:v>
                </c:pt>
                <c:pt idx="34">
                  <c:v>2.46</c:v>
                </c:pt>
                <c:pt idx="35">
                  <c:v>-4.7699999999999996</c:v>
                </c:pt>
                <c:pt idx="36">
                  <c:v>-12.2</c:v>
                </c:pt>
                <c:pt idx="37">
                  <c:v>-13.55</c:v>
                </c:pt>
                <c:pt idx="38">
                  <c:v>-10.59</c:v>
                </c:pt>
                <c:pt idx="39">
                  <c:v>-11.77</c:v>
                </c:pt>
                <c:pt idx="40">
                  <c:v>-7.26</c:v>
                </c:pt>
                <c:pt idx="41">
                  <c:v>-9.18</c:v>
                </c:pt>
                <c:pt idx="42">
                  <c:v>-12.24</c:v>
                </c:pt>
                <c:pt idx="43">
                  <c:v>-2.11</c:v>
                </c:pt>
                <c:pt idx="44">
                  <c:v>-6.14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19-4D42-A0FB-9352168F8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1733391"/>
        <c:axId val="1464910527"/>
      </c:barChart>
      <c:catAx>
        <c:axId val="152173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rgbClr val="1E1E2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1E1E2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64910527"/>
        <c:crosses val="autoZero"/>
        <c:auto val="1"/>
        <c:lblAlgn val="ctr"/>
        <c:lblOffset val="100"/>
        <c:tickMarkSkip val="4"/>
        <c:noMultiLvlLbl val="0"/>
      </c:catAx>
      <c:valAx>
        <c:axId val="146491052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rgbClr val="1E1E2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1E1E2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21733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1269347066805"/>
          <c:y val="0.7220785186189238"/>
          <c:w val="0.38032514980332072"/>
          <c:h val="3.8855366278061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1E1E2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d.Chart1!$D$2</c:f>
              <c:strCache>
                <c:ptCount val="1"/>
                <c:pt idx="0">
                  <c:v>yoy%_private_investment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d.Chart1!$C$3:$C$86</c:f>
              <c:strCache>
                <c:ptCount val="84"/>
                <c:pt idx="0">
                  <c:v>2000 - Q1</c:v>
                </c:pt>
                <c:pt idx="1">
                  <c:v>2000 - Q2</c:v>
                </c:pt>
                <c:pt idx="2">
                  <c:v>2000 - Q3</c:v>
                </c:pt>
                <c:pt idx="3">
                  <c:v>2000 - Q4</c:v>
                </c:pt>
                <c:pt idx="4">
                  <c:v>2001 - Q1</c:v>
                </c:pt>
                <c:pt idx="5">
                  <c:v>2001 - Q2</c:v>
                </c:pt>
                <c:pt idx="6">
                  <c:v>2001 - Q3</c:v>
                </c:pt>
                <c:pt idx="7">
                  <c:v>2001 - Q4</c:v>
                </c:pt>
                <c:pt idx="8">
                  <c:v>2002 - Q1</c:v>
                </c:pt>
                <c:pt idx="9">
                  <c:v>2002 - Q2</c:v>
                </c:pt>
                <c:pt idx="10">
                  <c:v>2002 - Q3</c:v>
                </c:pt>
                <c:pt idx="11">
                  <c:v>2002 - Q4</c:v>
                </c:pt>
                <c:pt idx="12">
                  <c:v>2003 - Q1</c:v>
                </c:pt>
                <c:pt idx="13">
                  <c:v>2003 - Q2</c:v>
                </c:pt>
                <c:pt idx="14">
                  <c:v>2003 - Q3</c:v>
                </c:pt>
                <c:pt idx="15">
                  <c:v>2003 - Q4</c:v>
                </c:pt>
                <c:pt idx="16">
                  <c:v>2004 - Q1</c:v>
                </c:pt>
                <c:pt idx="17">
                  <c:v>2004 - Q2</c:v>
                </c:pt>
                <c:pt idx="18">
                  <c:v>2004 - Q3</c:v>
                </c:pt>
                <c:pt idx="19">
                  <c:v>2004 - Q4</c:v>
                </c:pt>
                <c:pt idx="20">
                  <c:v>2005 - Q1</c:v>
                </c:pt>
                <c:pt idx="21">
                  <c:v>2005 - Q2</c:v>
                </c:pt>
                <c:pt idx="22">
                  <c:v>2005 - Q3</c:v>
                </c:pt>
                <c:pt idx="23">
                  <c:v>2005 - Q4</c:v>
                </c:pt>
                <c:pt idx="24">
                  <c:v>2006 - Q1</c:v>
                </c:pt>
                <c:pt idx="25">
                  <c:v>2006 - Q2</c:v>
                </c:pt>
                <c:pt idx="26">
                  <c:v>2006 - Q3</c:v>
                </c:pt>
                <c:pt idx="27">
                  <c:v>2006 - Q4</c:v>
                </c:pt>
                <c:pt idx="28">
                  <c:v>2007 - Q1</c:v>
                </c:pt>
                <c:pt idx="29">
                  <c:v>2007 - Q2</c:v>
                </c:pt>
                <c:pt idx="30">
                  <c:v>2007 - Q3</c:v>
                </c:pt>
                <c:pt idx="31">
                  <c:v>2007 - Q4</c:v>
                </c:pt>
                <c:pt idx="32">
                  <c:v>2008 - Q1</c:v>
                </c:pt>
                <c:pt idx="33">
                  <c:v>2008 - Q2</c:v>
                </c:pt>
                <c:pt idx="34">
                  <c:v>2008 - Q3</c:v>
                </c:pt>
                <c:pt idx="35">
                  <c:v>2008 - Q4</c:v>
                </c:pt>
                <c:pt idx="36">
                  <c:v>2009 - Q1</c:v>
                </c:pt>
                <c:pt idx="37">
                  <c:v>2009 - Q2</c:v>
                </c:pt>
                <c:pt idx="38">
                  <c:v>2009 - Q3</c:v>
                </c:pt>
                <c:pt idx="39">
                  <c:v>2009 - Q4</c:v>
                </c:pt>
                <c:pt idx="40">
                  <c:v>2010 - Q1</c:v>
                </c:pt>
                <c:pt idx="41">
                  <c:v>2010 - Q2</c:v>
                </c:pt>
                <c:pt idx="42">
                  <c:v>2010 - Q3</c:v>
                </c:pt>
                <c:pt idx="43">
                  <c:v>2010 - Q4</c:v>
                </c:pt>
                <c:pt idx="44">
                  <c:v>2011 - Q1</c:v>
                </c:pt>
                <c:pt idx="45">
                  <c:v>2011 - Q2</c:v>
                </c:pt>
                <c:pt idx="46">
                  <c:v>2011 - Q3</c:v>
                </c:pt>
                <c:pt idx="47">
                  <c:v>2011 - Q4</c:v>
                </c:pt>
                <c:pt idx="48">
                  <c:v>2012 - Q1</c:v>
                </c:pt>
                <c:pt idx="49">
                  <c:v>2012 - Q2</c:v>
                </c:pt>
                <c:pt idx="50">
                  <c:v>2012 - Q3</c:v>
                </c:pt>
                <c:pt idx="51">
                  <c:v>2012 - Q4</c:v>
                </c:pt>
                <c:pt idx="52">
                  <c:v>2013 - Q1</c:v>
                </c:pt>
                <c:pt idx="53">
                  <c:v>2013 - Q2</c:v>
                </c:pt>
                <c:pt idx="54">
                  <c:v>2013 - Q3</c:v>
                </c:pt>
                <c:pt idx="55">
                  <c:v>2013 - Q4</c:v>
                </c:pt>
                <c:pt idx="56">
                  <c:v>2014 - Q1</c:v>
                </c:pt>
                <c:pt idx="57">
                  <c:v>2014 - Q2</c:v>
                </c:pt>
                <c:pt idx="58">
                  <c:v>2014 - Q3</c:v>
                </c:pt>
                <c:pt idx="59">
                  <c:v>2014 - Q4</c:v>
                </c:pt>
                <c:pt idx="60">
                  <c:v>2015 - Q1</c:v>
                </c:pt>
                <c:pt idx="61">
                  <c:v>2015 - Q2</c:v>
                </c:pt>
                <c:pt idx="62">
                  <c:v>2015 - Q3</c:v>
                </c:pt>
                <c:pt idx="63">
                  <c:v>2015 - Q4</c:v>
                </c:pt>
                <c:pt idx="64">
                  <c:v>2016 - Q1</c:v>
                </c:pt>
                <c:pt idx="65">
                  <c:v>2016 - Q2</c:v>
                </c:pt>
                <c:pt idx="66">
                  <c:v>2016 - Q3</c:v>
                </c:pt>
                <c:pt idx="67">
                  <c:v>2016 - Q4</c:v>
                </c:pt>
                <c:pt idx="68">
                  <c:v>2017 - Q1</c:v>
                </c:pt>
                <c:pt idx="69">
                  <c:v>2017 - Q2</c:v>
                </c:pt>
                <c:pt idx="70">
                  <c:v>2017 - Q3</c:v>
                </c:pt>
                <c:pt idx="71">
                  <c:v>2017 - Q4</c:v>
                </c:pt>
                <c:pt idx="72">
                  <c:v>2018 - Q1</c:v>
                </c:pt>
                <c:pt idx="73">
                  <c:v>2018 - Q2</c:v>
                </c:pt>
                <c:pt idx="74">
                  <c:v>2018 - Q3</c:v>
                </c:pt>
                <c:pt idx="75">
                  <c:v>2018 - Q4</c:v>
                </c:pt>
                <c:pt idx="76">
                  <c:v>2019 - Q1</c:v>
                </c:pt>
                <c:pt idx="77">
                  <c:v>2019 - Q2</c:v>
                </c:pt>
                <c:pt idx="78">
                  <c:v>2019 - Q3</c:v>
                </c:pt>
                <c:pt idx="79">
                  <c:v>2019 - Q4</c:v>
                </c:pt>
                <c:pt idx="80">
                  <c:v>2020 - Q1</c:v>
                </c:pt>
                <c:pt idx="81">
                  <c:v>2020 - Q2</c:v>
                </c:pt>
                <c:pt idx="82">
                  <c:v>2020 - Q3</c:v>
                </c:pt>
                <c:pt idx="83">
                  <c:v>2020 - Q4</c:v>
                </c:pt>
              </c:strCache>
            </c:strRef>
          </c:cat>
          <c:val>
            <c:numRef>
              <c:f>d.Chart1!$D$3:$D$86</c:f>
              <c:numCache>
                <c:formatCode>General</c:formatCode>
                <c:ptCount val="84"/>
                <c:pt idx="0">
                  <c:v>2.15</c:v>
                </c:pt>
                <c:pt idx="1">
                  <c:v>2.91</c:v>
                </c:pt>
                <c:pt idx="2">
                  <c:v>1.73</c:v>
                </c:pt>
                <c:pt idx="3">
                  <c:v>1.1200000000000001</c:v>
                </c:pt>
                <c:pt idx="4">
                  <c:v>-5.95</c:v>
                </c:pt>
                <c:pt idx="5">
                  <c:v>-10.83</c:v>
                </c:pt>
                <c:pt idx="6">
                  <c:v>-6.43</c:v>
                </c:pt>
                <c:pt idx="7">
                  <c:v>-11.46</c:v>
                </c:pt>
                <c:pt idx="8">
                  <c:v>-9.27</c:v>
                </c:pt>
                <c:pt idx="9">
                  <c:v>-5.99</c:v>
                </c:pt>
                <c:pt idx="10">
                  <c:v>-8.42</c:v>
                </c:pt>
                <c:pt idx="11">
                  <c:v>-4.54</c:v>
                </c:pt>
                <c:pt idx="12">
                  <c:v>-2.19</c:v>
                </c:pt>
                <c:pt idx="13">
                  <c:v>1.02</c:v>
                </c:pt>
                <c:pt idx="14">
                  <c:v>-7.0000000000000007E-2</c:v>
                </c:pt>
                <c:pt idx="15">
                  <c:v>1.19</c:v>
                </c:pt>
                <c:pt idx="16">
                  <c:v>8.49</c:v>
                </c:pt>
                <c:pt idx="17">
                  <c:v>8.74</c:v>
                </c:pt>
                <c:pt idx="18">
                  <c:v>5.32</c:v>
                </c:pt>
                <c:pt idx="19">
                  <c:v>9.76</c:v>
                </c:pt>
                <c:pt idx="20">
                  <c:v>4.82</c:v>
                </c:pt>
                <c:pt idx="21">
                  <c:v>2.11</c:v>
                </c:pt>
                <c:pt idx="22">
                  <c:v>7.29</c:v>
                </c:pt>
                <c:pt idx="23">
                  <c:v>6.52</c:v>
                </c:pt>
                <c:pt idx="24">
                  <c:v>7.39</c:v>
                </c:pt>
                <c:pt idx="25">
                  <c:v>12.4</c:v>
                </c:pt>
                <c:pt idx="26">
                  <c:v>11.67</c:v>
                </c:pt>
                <c:pt idx="27">
                  <c:v>9.61</c:v>
                </c:pt>
                <c:pt idx="28">
                  <c:v>5.63</c:v>
                </c:pt>
                <c:pt idx="29">
                  <c:v>4.21</c:v>
                </c:pt>
                <c:pt idx="30">
                  <c:v>6.13</c:v>
                </c:pt>
                <c:pt idx="31">
                  <c:v>9.11</c:v>
                </c:pt>
                <c:pt idx="32">
                  <c:v>8.58</c:v>
                </c:pt>
                <c:pt idx="33">
                  <c:v>6.19</c:v>
                </c:pt>
                <c:pt idx="34">
                  <c:v>1.69</c:v>
                </c:pt>
                <c:pt idx="35">
                  <c:v>-5.79</c:v>
                </c:pt>
                <c:pt idx="36">
                  <c:v>-19.77</c:v>
                </c:pt>
                <c:pt idx="37">
                  <c:v>-18.68</c:v>
                </c:pt>
                <c:pt idx="38">
                  <c:v>-14.12</c:v>
                </c:pt>
                <c:pt idx="39">
                  <c:v>-9.19</c:v>
                </c:pt>
                <c:pt idx="40">
                  <c:v>11.62</c:v>
                </c:pt>
                <c:pt idx="41">
                  <c:v>9.2200000000000006</c:v>
                </c:pt>
                <c:pt idx="42">
                  <c:v>3.6</c:v>
                </c:pt>
                <c:pt idx="43">
                  <c:v>3.49</c:v>
                </c:pt>
                <c:pt idx="44">
                  <c:v>3.53</c:v>
                </c:pt>
                <c:pt idx="45">
                  <c:v>11.9</c:v>
                </c:pt>
                <c:pt idx="46">
                  <c:v>15.67</c:v>
                </c:pt>
                <c:pt idx="47">
                  <c:v>18.97</c:v>
                </c:pt>
                <c:pt idx="48">
                  <c:v>16.309999999999999</c:v>
                </c:pt>
                <c:pt idx="49">
                  <c:v>9.8699999999999992</c:v>
                </c:pt>
                <c:pt idx="50">
                  <c:v>9</c:v>
                </c:pt>
                <c:pt idx="51">
                  <c:v>2</c:v>
                </c:pt>
                <c:pt idx="52">
                  <c:v>1.01</c:v>
                </c:pt>
                <c:pt idx="53">
                  <c:v>-4.37</c:v>
                </c:pt>
                <c:pt idx="54">
                  <c:v>-7.46</c:v>
                </c:pt>
                <c:pt idx="55">
                  <c:v>-4.17</c:v>
                </c:pt>
                <c:pt idx="56">
                  <c:v>-3.3</c:v>
                </c:pt>
                <c:pt idx="57">
                  <c:v>5.29</c:v>
                </c:pt>
                <c:pt idx="58">
                  <c:v>5.23</c:v>
                </c:pt>
                <c:pt idx="59">
                  <c:v>10.199999999999999</c:v>
                </c:pt>
                <c:pt idx="60">
                  <c:v>8.3699999999999992</c:v>
                </c:pt>
                <c:pt idx="61">
                  <c:v>7.83</c:v>
                </c:pt>
                <c:pt idx="62">
                  <c:v>13.6</c:v>
                </c:pt>
                <c:pt idx="63">
                  <c:v>4.96</c:v>
                </c:pt>
                <c:pt idx="64">
                  <c:v>5.52</c:v>
                </c:pt>
                <c:pt idx="65">
                  <c:v>0.39</c:v>
                </c:pt>
                <c:pt idx="66">
                  <c:v>-2.04</c:v>
                </c:pt>
                <c:pt idx="67">
                  <c:v>1.43</c:v>
                </c:pt>
                <c:pt idx="68">
                  <c:v>-0.08</c:v>
                </c:pt>
                <c:pt idx="69">
                  <c:v>1.81</c:v>
                </c:pt>
                <c:pt idx="70">
                  <c:v>2.11</c:v>
                </c:pt>
                <c:pt idx="71">
                  <c:v>0.13</c:v>
                </c:pt>
                <c:pt idx="72">
                  <c:v>4.28</c:v>
                </c:pt>
                <c:pt idx="73">
                  <c:v>2.7</c:v>
                </c:pt>
                <c:pt idx="74">
                  <c:v>0.85</c:v>
                </c:pt>
                <c:pt idx="75">
                  <c:v>-2.72</c:v>
                </c:pt>
                <c:pt idx="76">
                  <c:v>-0.9</c:v>
                </c:pt>
                <c:pt idx="77">
                  <c:v>-3.78</c:v>
                </c:pt>
                <c:pt idx="78">
                  <c:v>-5.28</c:v>
                </c:pt>
                <c:pt idx="79">
                  <c:v>-3.59</c:v>
                </c:pt>
                <c:pt idx="80">
                  <c:v>-9.32</c:v>
                </c:pt>
                <c:pt idx="81">
                  <c:v>-36.979999999999997</c:v>
                </c:pt>
                <c:pt idx="82">
                  <c:v>-18.52</c:v>
                </c:pt>
                <c:pt idx="83">
                  <c:v>-14.9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30-42E1-961F-E7B7A3CB8891}"/>
            </c:ext>
          </c:extLst>
        </c:ser>
        <c:ser>
          <c:idx val="1"/>
          <c:order val="1"/>
          <c:tx>
            <c:strRef>
              <c:f>d.Chart1!$E$2</c:f>
              <c:strCache>
                <c:ptCount val="1"/>
                <c:pt idx="0">
                  <c:v>yoy%_public_investment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d.Chart1!$C$3:$C$86</c:f>
              <c:strCache>
                <c:ptCount val="84"/>
                <c:pt idx="0">
                  <c:v>2000 - Q1</c:v>
                </c:pt>
                <c:pt idx="1">
                  <c:v>2000 - Q2</c:v>
                </c:pt>
                <c:pt idx="2">
                  <c:v>2000 - Q3</c:v>
                </c:pt>
                <c:pt idx="3">
                  <c:v>2000 - Q4</c:v>
                </c:pt>
                <c:pt idx="4">
                  <c:v>2001 - Q1</c:v>
                </c:pt>
                <c:pt idx="5">
                  <c:v>2001 - Q2</c:v>
                </c:pt>
                <c:pt idx="6">
                  <c:v>2001 - Q3</c:v>
                </c:pt>
                <c:pt idx="7">
                  <c:v>2001 - Q4</c:v>
                </c:pt>
                <c:pt idx="8">
                  <c:v>2002 - Q1</c:v>
                </c:pt>
                <c:pt idx="9">
                  <c:v>2002 - Q2</c:v>
                </c:pt>
                <c:pt idx="10">
                  <c:v>2002 - Q3</c:v>
                </c:pt>
                <c:pt idx="11">
                  <c:v>2002 - Q4</c:v>
                </c:pt>
                <c:pt idx="12">
                  <c:v>2003 - Q1</c:v>
                </c:pt>
                <c:pt idx="13">
                  <c:v>2003 - Q2</c:v>
                </c:pt>
                <c:pt idx="14">
                  <c:v>2003 - Q3</c:v>
                </c:pt>
                <c:pt idx="15">
                  <c:v>2003 - Q4</c:v>
                </c:pt>
                <c:pt idx="16">
                  <c:v>2004 - Q1</c:v>
                </c:pt>
                <c:pt idx="17">
                  <c:v>2004 - Q2</c:v>
                </c:pt>
                <c:pt idx="18">
                  <c:v>2004 - Q3</c:v>
                </c:pt>
                <c:pt idx="19">
                  <c:v>2004 - Q4</c:v>
                </c:pt>
                <c:pt idx="20">
                  <c:v>2005 - Q1</c:v>
                </c:pt>
                <c:pt idx="21">
                  <c:v>2005 - Q2</c:v>
                </c:pt>
                <c:pt idx="22">
                  <c:v>2005 - Q3</c:v>
                </c:pt>
                <c:pt idx="23">
                  <c:v>2005 - Q4</c:v>
                </c:pt>
                <c:pt idx="24">
                  <c:v>2006 - Q1</c:v>
                </c:pt>
                <c:pt idx="25">
                  <c:v>2006 - Q2</c:v>
                </c:pt>
                <c:pt idx="26">
                  <c:v>2006 - Q3</c:v>
                </c:pt>
                <c:pt idx="27">
                  <c:v>2006 - Q4</c:v>
                </c:pt>
                <c:pt idx="28">
                  <c:v>2007 - Q1</c:v>
                </c:pt>
                <c:pt idx="29">
                  <c:v>2007 - Q2</c:v>
                </c:pt>
                <c:pt idx="30">
                  <c:v>2007 - Q3</c:v>
                </c:pt>
                <c:pt idx="31">
                  <c:v>2007 - Q4</c:v>
                </c:pt>
                <c:pt idx="32">
                  <c:v>2008 - Q1</c:v>
                </c:pt>
                <c:pt idx="33">
                  <c:v>2008 - Q2</c:v>
                </c:pt>
                <c:pt idx="34">
                  <c:v>2008 - Q3</c:v>
                </c:pt>
                <c:pt idx="35">
                  <c:v>2008 - Q4</c:v>
                </c:pt>
                <c:pt idx="36">
                  <c:v>2009 - Q1</c:v>
                </c:pt>
                <c:pt idx="37">
                  <c:v>2009 - Q2</c:v>
                </c:pt>
                <c:pt idx="38">
                  <c:v>2009 - Q3</c:v>
                </c:pt>
                <c:pt idx="39">
                  <c:v>2009 - Q4</c:v>
                </c:pt>
                <c:pt idx="40">
                  <c:v>2010 - Q1</c:v>
                </c:pt>
                <c:pt idx="41">
                  <c:v>2010 - Q2</c:v>
                </c:pt>
                <c:pt idx="42">
                  <c:v>2010 - Q3</c:v>
                </c:pt>
                <c:pt idx="43">
                  <c:v>2010 - Q4</c:v>
                </c:pt>
                <c:pt idx="44">
                  <c:v>2011 - Q1</c:v>
                </c:pt>
                <c:pt idx="45">
                  <c:v>2011 - Q2</c:v>
                </c:pt>
                <c:pt idx="46">
                  <c:v>2011 - Q3</c:v>
                </c:pt>
                <c:pt idx="47">
                  <c:v>2011 - Q4</c:v>
                </c:pt>
                <c:pt idx="48">
                  <c:v>2012 - Q1</c:v>
                </c:pt>
                <c:pt idx="49">
                  <c:v>2012 - Q2</c:v>
                </c:pt>
                <c:pt idx="50">
                  <c:v>2012 - Q3</c:v>
                </c:pt>
                <c:pt idx="51">
                  <c:v>2012 - Q4</c:v>
                </c:pt>
                <c:pt idx="52">
                  <c:v>2013 - Q1</c:v>
                </c:pt>
                <c:pt idx="53">
                  <c:v>2013 - Q2</c:v>
                </c:pt>
                <c:pt idx="54">
                  <c:v>2013 - Q3</c:v>
                </c:pt>
                <c:pt idx="55">
                  <c:v>2013 - Q4</c:v>
                </c:pt>
                <c:pt idx="56">
                  <c:v>2014 - Q1</c:v>
                </c:pt>
                <c:pt idx="57">
                  <c:v>2014 - Q2</c:v>
                </c:pt>
                <c:pt idx="58">
                  <c:v>2014 - Q3</c:v>
                </c:pt>
                <c:pt idx="59">
                  <c:v>2014 - Q4</c:v>
                </c:pt>
                <c:pt idx="60">
                  <c:v>2015 - Q1</c:v>
                </c:pt>
                <c:pt idx="61">
                  <c:v>2015 - Q2</c:v>
                </c:pt>
                <c:pt idx="62">
                  <c:v>2015 - Q3</c:v>
                </c:pt>
                <c:pt idx="63">
                  <c:v>2015 - Q4</c:v>
                </c:pt>
                <c:pt idx="64">
                  <c:v>2016 - Q1</c:v>
                </c:pt>
                <c:pt idx="65">
                  <c:v>2016 - Q2</c:v>
                </c:pt>
                <c:pt idx="66">
                  <c:v>2016 - Q3</c:v>
                </c:pt>
                <c:pt idx="67">
                  <c:v>2016 - Q4</c:v>
                </c:pt>
                <c:pt idx="68">
                  <c:v>2017 - Q1</c:v>
                </c:pt>
                <c:pt idx="69">
                  <c:v>2017 - Q2</c:v>
                </c:pt>
                <c:pt idx="70">
                  <c:v>2017 - Q3</c:v>
                </c:pt>
                <c:pt idx="71">
                  <c:v>2017 - Q4</c:v>
                </c:pt>
                <c:pt idx="72">
                  <c:v>2018 - Q1</c:v>
                </c:pt>
                <c:pt idx="73">
                  <c:v>2018 - Q2</c:v>
                </c:pt>
                <c:pt idx="74">
                  <c:v>2018 - Q3</c:v>
                </c:pt>
                <c:pt idx="75">
                  <c:v>2018 - Q4</c:v>
                </c:pt>
                <c:pt idx="76">
                  <c:v>2019 - Q1</c:v>
                </c:pt>
                <c:pt idx="77">
                  <c:v>2019 - Q2</c:v>
                </c:pt>
                <c:pt idx="78">
                  <c:v>2019 - Q3</c:v>
                </c:pt>
                <c:pt idx="79">
                  <c:v>2019 - Q4</c:v>
                </c:pt>
                <c:pt idx="80">
                  <c:v>2020 - Q1</c:v>
                </c:pt>
                <c:pt idx="81">
                  <c:v>2020 - Q2</c:v>
                </c:pt>
                <c:pt idx="82">
                  <c:v>2020 - Q3</c:v>
                </c:pt>
                <c:pt idx="83">
                  <c:v>2020 - Q4</c:v>
                </c:pt>
              </c:strCache>
            </c:strRef>
          </c:cat>
          <c:val>
            <c:numRef>
              <c:f>d.Chart1!$E$3:$E$86</c:f>
              <c:numCache>
                <c:formatCode>General</c:formatCode>
                <c:ptCount val="84"/>
                <c:pt idx="0">
                  <c:v>26.05</c:v>
                </c:pt>
                <c:pt idx="1">
                  <c:v>38.979999999999997</c:v>
                </c:pt>
                <c:pt idx="2">
                  <c:v>35.72</c:v>
                </c:pt>
                <c:pt idx="3">
                  <c:v>8.52</c:v>
                </c:pt>
                <c:pt idx="4">
                  <c:v>-4.01</c:v>
                </c:pt>
                <c:pt idx="5">
                  <c:v>-6.16</c:v>
                </c:pt>
                <c:pt idx="6">
                  <c:v>-12.15</c:v>
                </c:pt>
                <c:pt idx="7">
                  <c:v>17.420000000000002</c:v>
                </c:pt>
                <c:pt idx="8">
                  <c:v>19.96</c:v>
                </c:pt>
                <c:pt idx="9">
                  <c:v>22.69</c:v>
                </c:pt>
                <c:pt idx="10">
                  <c:v>30.88</c:v>
                </c:pt>
                <c:pt idx="11">
                  <c:v>11.93</c:v>
                </c:pt>
                <c:pt idx="12">
                  <c:v>20.28</c:v>
                </c:pt>
                <c:pt idx="13">
                  <c:v>6.38</c:v>
                </c:pt>
                <c:pt idx="14">
                  <c:v>-1.37</c:v>
                </c:pt>
                <c:pt idx="15">
                  <c:v>-2.13</c:v>
                </c:pt>
                <c:pt idx="16">
                  <c:v>-9.19</c:v>
                </c:pt>
                <c:pt idx="17">
                  <c:v>0.38</c:v>
                </c:pt>
                <c:pt idx="18">
                  <c:v>12.12</c:v>
                </c:pt>
                <c:pt idx="19">
                  <c:v>9.1</c:v>
                </c:pt>
                <c:pt idx="20">
                  <c:v>14.27</c:v>
                </c:pt>
                <c:pt idx="21">
                  <c:v>10.01</c:v>
                </c:pt>
                <c:pt idx="22">
                  <c:v>4.41</c:v>
                </c:pt>
                <c:pt idx="23">
                  <c:v>9.9600000000000009</c:v>
                </c:pt>
                <c:pt idx="24">
                  <c:v>6.98</c:v>
                </c:pt>
                <c:pt idx="25">
                  <c:v>6.58</c:v>
                </c:pt>
                <c:pt idx="26">
                  <c:v>8.6</c:v>
                </c:pt>
                <c:pt idx="27">
                  <c:v>3.45</c:v>
                </c:pt>
                <c:pt idx="28">
                  <c:v>1.01</c:v>
                </c:pt>
                <c:pt idx="29">
                  <c:v>2.36</c:v>
                </c:pt>
                <c:pt idx="30">
                  <c:v>2.91</c:v>
                </c:pt>
                <c:pt idx="31">
                  <c:v>10.11</c:v>
                </c:pt>
                <c:pt idx="32">
                  <c:v>21.82</c:v>
                </c:pt>
                <c:pt idx="33">
                  <c:v>24.81</c:v>
                </c:pt>
                <c:pt idx="34">
                  <c:v>24.99</c:v>
                </c:pt>
                <c:pt idx="35">
                  <c:v>14.62</c:v>
                </c:pt>
                <c:pt idx="36">
                  <c:v>12.89</c:v>
                </c:pt>
                <c:pt idx="37">
                  <c:v>6.31</c:v>
                </c:pt>
                <c:pt idx="38">
                  <c:v>-6.4</c:v>
                </c:pt>
                <c:pt idx="39">
                  <c:v>-9.43</c:v>
                </c:pt>
                <c:pt idx="40">
                  <c:v>-12.1</c:v>
                </c:pt>
                <c:pt idx="41">
                  <c:v>-7.05</c:v>
                </c:pt>
                <c:pt idx="42">
                  <c:v>2.4</c:v>
                </c:pt>
                <c:pt idx="43">
                  <c:v>11.39</c:v>
                </c:pt>
                <c:pt idx="44">
                  <c:v>0.25</c:v>
                </c:pt>
                <c:pt idx="45">
                  <c:v>-4.83</c:v>
                </c:pt>
                <c:pt idx="46">
                  <c:v>-3.95</c:v>
                </c:pt>
                <c:pt idx="47">
                  <c:v>-9.98</c:v>
                </c:pt>
                <c:pt idx="48">
                  <c:v>-10.66</c:v>
                </c:pt>
                <c:pt idx="49">
                  <c:v>-6.99</c:v>
                </c:pt>
                <c:pt idx="50">
                  <c:v>-9.4</c:v>
                </c:pt>
                <c:pt idx="51">
                  <c:v>-6.89</c:v>
                </c:pt>
                <c:pt idx="52">
                  <c:v>-1.6</c:v>
                </c:pt>
                <c:pt idx="53">
                  <c:v>-2.91</c:v>
                </c:pt>
                <c:pt idx="54">
                  <c:v>-1.39</c:v>
                </c:pt>
                <c:pt idx="55">
                  <c:v>-0.32</c:v>
                </c:pt>
                <c:pt idx="56">
                  <c:v>2.2999999999999998</c:v>
                </c:pt>
                <c:pt idx="57">
                  <c:v>-1.7</c:v>
                </c:pt>
                <c:pt idx="58">
                  <c:v>-2.23</c:v>
                </c:pt>
                <c:pt idx="59">
                  <c:v>-6.14</c:v>
                </c:pt>
                <c:pt idx="60">
                  <c:v>-10</c:v>
                </c:pt>
                <c:pt idx="61">
                  <c:v>-9.67</c:v>
                </c:pt>
                <c:pt idx="62">
                  <c:v>-8.59</c:v>
                </c:pt>
                <c:pt idx="63">
                  <c:v>-13.92</c:v>
                </c:pt>
                <c:pt idx="64">
                  <c:v>-1.3</c:v>
                </c:pt>
                <c:pt idx="65">
                  <c:v>-2.0499999999999998</c:v>
                </c:pt>
                <c:pt idx="66">
                  <c:v>-5.6</c:v>
                </c:pt>
                <c:pt idx="67">
                  <c:v>4.9400000000000004</c:v>
                </c:pt>
                <c:pt idx="68">
                  <c:v>-10.69</c:v>
                </c:pt>
                <c:pt idx="69">
                  <c:v>-12.31</c:v>
                </c:pt>
                <c:pt idx="70">
                  <c:v>-12.36</c:v>
                </c:pt>
                <c:pt idx="71">
                  <c:v>-12.12</c:v>
                </c:pt>
                <c:pt idx="72">
                  <c:v>-3.35</c:v>
                </c:pt>
                <c:pt idx="73">
                  <c:v>1.25</c:v>
                </c:pt>
                <c:pt idx="74">
                  <c:v>2.46</c:v>
                </c:pt>
                <c:pt idx="75">
                  <c:v>-4.7699999999999996</c:v>
                </c:pt>
                <c:pt idx="76">
                  <c:v>-12.2</c:v>
                </c:pt>
                <c:pt idx="77">
                  <c:v>-13.55</c:v>
                </c:pt>
                <c:pt idx="78">
                  <c:v>-10.59</c:v>
                </c:pt>
                <c:pt idx="79">
                  <c:v>-11.77</c:v>
                </c:pt>
                <c:pt idx="80">
                  <c:v>-7.26</c:v>
                </c:pt>
                <c:pt idx="81">
                  <c:v>-9.18</c:v>
                </c:pt>
                <c:pt idx="82">
                  <c:v>-12.24</c:v>
                </c:pt>
                <c:pt idx="83">
                  <c:v>-2.11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30-42E1-961F-E7B7A3CB8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8381231"/>
        <c:axId val="1980929743"/>
      </c:lineChart>
      <c:catAx>
        <c:axId val="448381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0929743"/>
        <c:crosses val="autoZero"/>
        <c:auto val="1"/>
        <c:lblAlgn val="ctr"/>
        <c:lblOffset val="100"/>
        <c:noMultiLvlLbl val="0"/>
      </c:catAx>
      <c:valAx>
        <c:axId val="1980929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381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408111473528193E-2"/>
          <c:y val="0.15561328411782666"/>
          <c:w val="0.9005089810112753"/>
          <c:h val="0.680002673689557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d.Chart2!$T$157</c:f>
              <c:strCache>
                <c:ptCount val="1"/>
                <c:pt idx="0">
                  <c:v>rem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d.Chart2!$S$158:$S$172</c:f>
              <c:strCach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2021*</c:v>
                </c:pt>
              </c:strCache>
            </c:strRef>
          </c:cat>
          <c:val>
            <c:numRef>
              <c:f>d.Chart2!$T$158:$T$172</c:f>
              <c:numCache>
                <c:formatCode>0.0</c:formatCode>
                <c:ptCount val="15"/>
                <c:pt idx="0">
                  <c:v>-0.71755809239431934</c:v>
                </c:pt>
                <c:pt idx="1">
                  <c:v>-7.1085615105618851</c:v>
                </c:pt>
                <c:pt idx="2">
                  <c:v>-14.69988759845803</c:v>
                </c:pt>
                <c:pt idx="3">
                  <c:v>-2.1434943603369003</c:v>
                </c:pt>
                <c:pt idx="4">
                  <c:v>3.8323327556523812</c:v>
                </c:pt>
                <c:pt idx="5">
                  <c:v>-3.6410542165958528</c:v>
                </c:pt>
                <c:pt idx="6">
                  <c:v>-1.8621699525332442</c:v>
                </c:pt>
                <c:pt idx="7">
                  <c:v>4.2361736625633348</c:v>
                </c:pt>
                <c:pt idx="8">
                  <c:v>4.4794901204852859</c:v>
                </c:pt>
                <c:pt idx="9">
                  <c:v>7.8551521490472513</c:v>
                </c:pt>
                <c:pt idx="10">
                  <c:v>9.620597597683803</c:v>
                </c:pt>
                <c:pt idx="11">
                  <c:v>8.4587133375196064</c:v>
                </c:pt>
                <c:pt idx="12">
                  <c:v>6.3092904668343071</c:v>
                </c:pt>
                <c:pt idx="13">
                  <c:v>10.1</c:v>
                </c:pt>
                <c:pt idx="14">
                  <c:v>12.7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ED-4C0A-B7BB-D20D03EE0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8558576"/>
        <c:axId val="1136138144"/>
      </c:barChart>
      <c:lineChart>
        <c:grouping val="standard"/>
        <c:varyColors val="0"/>
        <c:ser>
          <c:idx val="1"/>
          <c:order val="1"/>
          <c:tx>
            <c:strRef>
              <c:f>d.Chart2!$U$157</c:f>
              <c:strCache>
                <c:ptCount val="1"/>
                <c:pt idx="0">
                  <c:v>rem$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13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A8ED-4C0A-B7BB-D20D03EE0CC1}"/>
              </c:ext>
            </c:extLst>
          </c:dPt>
          <c:cat>
            <c:strRef>
              <c:f>d.Chart2!$S$158:$S$172</c:f>
              <c:strCach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2021*</c:v>
                </c:pt>
              </c:strCache>
            </c:strRef>
          </c:cat>
          <c:val>
            <c:numRef>
              <c:f>d.Chart2!$U$158:$U$172</c:f>
              <c:numCache>
                <c:formatCode>0.0</c:formatCode>
                <c:ptCount val="15"/>
                <c:pt idx="0">
                  <c:v>32.898751599780574</c:v>
                </c:pt>
                <c:pt idx="1">
                  <c:v>30.560123606103211</c:v>
                </c:pt>
                <c:pt idx="2">
                  <c:v>26.067819786056198</c:v>
                </c:pt>
                <c:pt idx="3">
                  <c:v>25.509057539079297</c:v>
                </c:pt>
                <c:pt idx="4">
                  <c:v>26.486649506807648</c:v>
                </c:pt>
                <c:pt idx="5">
                  <c:v>25.522256238105061</c:v>
                </c:pt>
                <c:pt idx="6">
                  <c:v>25.046988451230529</c:v>
                </c:pt>
                <c:pt idx="7">
                  <c:v>26.108022379266835</c:v>
                </c:pt>
                <c:pt idx="8">
                  <c:v>27.277528662400183</c:v>
                </c:pt>
                <c:pt idx="9">
                  <c:v>29.420220041331689</c:v>
                </c:pt>
                <c:pt idx="10">
                  <c:v>32.250621023861335</c:v>
                </c:pt>
                <c:pt idx="11">
                  <c:v>34.978608605839597</c:v>
                </c:pt>
                <c:pt idx="12">
                  <c:v>37.185510624039118</c:v>
                </c:pt>
                <c:pt idx="13">
                  <c:v>40.9</c:v>
                </c:pt>
                <c:pt idx="14" formatCode="General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ED-4C0A-B7BB-D20D03EE0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0526240"/>
        <c:axId val="975663312"/>
      </c:lineChart>
      <c:catAx>
        <c:axId val="98855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rgbClr val="1E1E2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1E1E2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36138144"/>
        <c:crosses val="autoZero"/>
        <c:auto val="1"/>
        <c:lblAlgn val="ctr"/>
        <c:lblOffset val="100"/>
        <c:noMultiLvlLbl val="0"/>
      </c:catAx>
      <c:valAx>
        <c:axId val="1136138144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1E1E2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1E1E2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88558576"/>
        <c:crosses val="autoZero"/>
        <c:crossBetween val="between"/>
      </c:valAx>
      <c:valAx>
        <c:axId val="97566331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1E1E2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1E1E2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70526240"/>
        <c:crosses val="max"/>
        <c:crossBetween val="between"/>
      </c:valAx>
      <c:catAx>
        <c:axId val="1170526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756633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77540834300617E-2"/>
          <c:y val="0.15715487618434715"/>
          <c:w val="0.93012245916569936"/>
          <c:h val="0.648215713273531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677376171352074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93-43F2-B364-D329E9A59BC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1E1E2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d.Chart3!$B$17:$B$66</c15:sqref>
                  </c15:fullRef>
                </c:ext>
              </c:extLst>
              <c:f>d.Chart3!$B$17:$B$36</c:f>
              <c:strCache>
                <c:ptCount val="20"/>
                <c:pt idx="0">
                  <c:v>CA</c:v>
                </c:pt>
                <c:pt idx="1">
                  <c:v>TX</c:v>
                </c:pt>
                <c:pt idx="2">
                  <c:v>MN</c:v>
                </c:pt>
                <c:pt idx="3">
                  <c:v>AZ</c:v>
                </c:pt>
                <c:pt idx="4">
                  <c:v>FL</c:v>
                </c:pt>
                <c:pt idx="5">
                  <c:v>IL</c:v>
                </c:pt>
                <c:pt idx="6">
                  <c:v>NY</c:v>
                </c:pt>
                <c:pt idx="7">
                  <c:v>GA</c:v>
                </c:pt>
                <c:pt idx="8">
                  <c:v>CO</c:v>
                </c:pt>
                <c:pt idx="9">
                  <c:v>NC</c:v>
                </c:pt>
                <c:pt idx="10">
                  <c:v>WA</c:v>
                </c:pt>
                <c:pt idx="11">
                  <c:v>TN</c:v>
                </c:pt>
                <c:pt idx="12">
                  <c:v>NJ</c:v>
                </c:pt>
                <c:pt idx="13">
                  <c:v>NV</c:v>
                </c:pt>
                <c:pt idx="14">
                  <c:v>OR</c:v>
                </c:pt>
                <c:pt idx="15">
                  <c:v>MI</c:v>
                </c:pt>
                <c:pt idx="16">
                  <c:v>WI</c:v>
                </c:pt>
                <c:pt idx="17">
                  <c:v>IN</c:v>
                </c:pt>
                <c:pt idx="18">
                  <c:v>LA</c:v>
                </c:pt>
                <c:pt idx="19">
                  <c:v>VA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d.Chart3!$C$17:$C$66</c15:sqref>
                  </c15:fullRef>
                </c:ext>
              </c:extLst>
              <c:f>d.Chart3!$C$17:$C$36</c:f>
              <c:numCache>
                <c:formatCode>General</c:formatCode>
                <c:ptCount val="20"/>
                <c:pt idx="0">
                  <c:v>12677.376420999999</c:v>
                </c:pt>
                <c:pt idx="1">
                  <c:v>6357.0353299999997</c:v>
                </c:pt>
                <c:pt idx="2">
                  <c:v>1808.481612</c:v>
                </c:pt>
                <c:pt idx="3">
                  <c:v>1444.5173890000001</c:v>
                </c:pt>
                <c:pt idx="4">
                  <c:v>1283.92409</c:v>
                </c:pt>
                <c:pt idx="5">
                  <c:v>1244.6493809999999</c:v>
                </c:pt>
                <c:pt idx="6">
                  <c:v>1083.2609259999999</c:v>
                </c:pt>
                <c:pt idx="7">
                  <c:v>1070.1158640000001</c:v>
                </c:pt>
                <c:pt idx="8">
                  <c:v>1042.3225950000001</c:v>
                </c:pt>
                <c:pt idx="9">
                  <c:v>840.11071300000003</c:v>
                </c:pt>
                <c:pt idx="10">
                  <c:v>819.76888999999994</c:v>
                </c:pt>
                <c:pt idx="11">
                  <c:v>625.33798899999999</c:v>
                </c:pt>
                <c:pt idx="12">
                  <c:v>502.09951899999999</c:v>
                </c:pt>
                <c:pt idx="13">
                  <c:v>443.85738900000001</c:v>
                </c:pt>
                <c:pt idx="14">
                  <c:v>405.62195700000001</c:v>
                </c:pt>
                <c:pt idx="15">
                  <c:v>404.20023199999997</c:v>
                </c:pt>
                <c:pt idx="16">
                  <c:v>384.33446400000003</c:v>
                </c:pt>
                <c:pt idx="17">
                  <c:v>374.24598299999997</c:v>
                </c:pt>
                <c:pt idx="18">
                  <c:v>366.38019400000002</c:v>
                </c:pt>
                <c:pt idx="19">
                  <c:v>356.930634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DB-4B92-A289-EFF16EFF9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2"/>
        <c:overlap val="-27"/>
        <c:axId val="1916247119"/>
        <c:axId val="1872748159"/>
      </c:barChart>
      <c:catAx>
        <c:axId val="1916247119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1E1E2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72748159"/>
        <c:crosses val="autoZero"/>
        <c:auto val="1"/>
        <c:lblAlgn val="ctr"/>
        <c:lblOffset val="100"/>
        <c:noMultiLvlLbl val="0"/>
      </c:catAx>
      <c:valAx>
        <c:axId val="1872748159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1E1E2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16247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C244909-5EB6-489B-A5C5-30C86EE058D9}">
  <sheetPr/>
  <sheetViews>
    <sheetView zoomScale="125" workbookViewId="0"/>
  </sheetViews>
  <pageMargins left="0.25" right="0.25" top="0.25" bottom="2" header="0.3" footer="0.3"/>
  <pageSetup orientation="landscape" horizontalDpi="90" verticalDpi="90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5B9BBF2-83F6-4282-9F27-7BAB20E09C64}">
  <sheetPr/>
  <sheetViews>
    <sheetView tabSelected="1" zoomScale="125" workbookViewId="0"/>
  </sheetViews>
  <pageMargins left="0.25" right="0.25" top="0.25" bottom="2" header="0.3" footer="0.3"/>
  <pageSetup orientation="landscape" horizontalDpi="200" verticalDpi="200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9B3AE69-E8F5-4FC1-8318-A2DD2C72084E}">
  <sheetPr/>
  <sheetViews>
    <sheetView workbookViewId="0"/>
  </sheetViews>
  <pageMargins left="0.25" right="0.25" top="0.25" bottom="2" header="0.3" footer="0.3"/>
  <pageSetup orientation="landscape" horizontalDpi="200" verticalDpi="20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96425" cy="5610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6DFB09E-D7C6-44D4-A37C-E4E055BDF27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0.07562</cdr:y>
    </cdr:from>
    <cdr:to>
      <cdr:x>0.18265</cdr:x>
      <cdr:y>0.11791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804003BC-5942-4006-8DD7-D9959E7752CE}"/>
            </a:ext>
          </a:extLst>
        </cdr:cNvPr>
        <cdr:cNvSpPr txBox="1"/>
      </cdr:nvSpPr>
      <cdr:spPr>
        <a:xfrm xmlns:a="http://schemas.openxmlformats.org/drawingml/2006/main">
          <a:off x="0" y="423517"/>
          <a:ext cx="1732782" cy="2368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solidFill>
                <a:srgbClr val="1E1E20"/>
              </a:solidFill>
              <a:latin typeface="Arial" panose="020B0604020202020204" pitchFamily="34" charset="0"/>
              <a:cs typeface="Arial" panose="020B0604020202020204" pitchFamily="34" charset="0"/>
            </a:rPr>
            <a:t>Percent,</a:t>
          </a:r>
          <a:r>
            <a:rPr lang="en-US" sz="1200" baseline="0">
              <a:solidFill>
                <a:srgbClr val="1E1E20"/>
              </a:solidFill>
              <a:latin typeface="Arial" panose="020B0604020202020204" pitchFamily="34" charset="0"/>
              <a:cs typeface="Arial" panose="020B0604020202020204" pitchFamily="34" charset="0"/>
            </a:rPr>
            <a:t> year/year</a:t>
          </a:r>
          <a:endParaRPr lang="en-US" sz="1200">
            <a:solidFill>
              <a:srgbClr val="1E1E2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0.88795</cdr:y>
    </cdr:from>
    <cdr:to>
      <cdr:x>1</cdr:x>
      <cdr:y>1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6C51AA8C-42F1-4060-AD54-065D7916A34D}"/>
            </a:ext>
          </a:extLst>
        </cdr:cNvPr>
        <cdr:cNvSpPr txBox="1"/>
      </cdr:nvSpPr>
      <cdr:spPr>
        <a:xfrm xmlns:a="http://schemas.openxmlformats.org/drawingml/2006/main">
          <a:off x="0" y="4981575"/>
          <a:ext cx="9496425" cy="628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NOTE: Data</a:t>
          </a:r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 are through fourth quarter 2020.</a:t>
          </a:r>
        </a:p>
        <a:p xmlns:a="http://schemas.openxmlformats.org/drawingml/2006/main"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SOURCE</a:t>
          </a:r>
          <a:r>
            <a:rPr lang="en-US">
              <a:latin typeface="Arial" panose="020B0604020202020204" pitchFamily="34" charset="0"/>
              <a:cs typeface="Arial" panose="020B0604020202020204" pitchFamily="34" charset="0"/>
            </a:rPr>
            <a:t>: Mexico's National Institute of Statistics and Geography</a:t>
          </a:r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 (INEGI).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0.73061</cdr:x>
      <cdr:y>0.19097</cdr:y>
    </cdr:from>
    <cdr:to>
      <cdr:x>0.73061</cdr:x>
      <cdr:y>0.81381</cdr:y>
    </cdr:to>
    <cdr:cxnSp macro="">
      <cdr:nvCxnSpPr>
        <cdr:cNvPr id="9" name="Straight Connector 8">
          <a:extLst xmlns:a="http://schemas.openxmlformats.org/drawingml/2006/main">
            <a:ext uri="{FF2B5EF4-FFF2-40B4-BE49-F238E27FC236}">
              <a16:creationId xmlns:a16="http://schemas.microsoft.com/office/drawing/2014/main" id="{53934176-904C-4629-A04F-554FF5C1F837}"/>
            </a:ext>
          </a:extLst>
        </cdr:cNvPr>
        <cdr:cNvCxnSpPr/>
      </cdr:nvCxnSpPr>
      <cdr:spPr>
        <a:xfrm xmlns:a="http://schemas.openxmlformats.org/drawingml/2006/main" flipV="1">
          <a:off x="10396867" y="1604361"/>
          <a:ext cx="0" cy="5232510"/>
        </a:xfrm>
        <a:prstGeom xmlns:a="http://schemas.openxmlformats.org/drawingml/2006/main" prst="line">
          <a:avLst/>
        </a:prstGeom>
        <a:ln xmlns:a="http://schemas.openxmlformats.org/drawingml/2006/main" w="1270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0.59679</cdr:x>
      <cdr:y>0.15936</cdr:y>
    </cdr:from>
    <cdr:to>
      <cdr:x>0.93333</cdr:x>
      <cdr:y>0.20201</cdr:y>
    </cdr:to>
    <cdr:sp macro="" textlink="">
      <cdr:nvSpPr>
        <cdr:cNvPr id="13" name="TextBox 1">
          <a:extLst xmlns:a="http://schemas.openxmlformats.org/drawingml/2006/main">
            <a:ext uri="{FF2B5EF4-FFF2-40B4-BE49-F238E27FC236}">
              <a16:creationId xmlns:a16="http://schemas.microsoft.com/office/drawing/2014/main" id="{82A0EF78-BAA7-49B6-A8D0-02A70786CA64}"/>
            </a:ext>
          </a:extLst>
        </cdr:cNvPr>
        <cdr:cNvSpPr txBox="1"/>
      </cdr:nvSpPr>
      <cdr:spPr>
        <a:xfrm xmlns:a="http://schemas.openxmlformats.org/drawingml/2006/main">
          <a:off x="8492559" y="1338830"/>
          <a:ext cx="4789082" cy="3583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en-US" sz="12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Mexico</a:t>
          </a:r>
          <a:r>
            <a:rPr lang="en-US" sz="12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City a</a:t>
          </a:r>
          <a:r>
            <a:rPr lang="en-US" sz="12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irport cancellation, Oct. 2018</a:t>
          </a:r>
          <a:endParaRPr lang="en-US" sz="1200" b="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0.01003</cdr:x>
      <cdr:y>0</cdr:y>
    </cdr:from>
    <cdr:to>
      <cdr:x>0.98354</cdr:x>
      <cdr:y>0.09704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B76A5B84-1200-4B9F-A988-546B51426E64}"/>
            </a:ext>
          </a:extLst>
        </cdr:cNvPr>
        <cdr:cNvSpPr txBox="1"/>
      </cdr:nvSpPr>
      <cdr:spPr>
        <a:xfrm xmlns:a="http://schemas.openxmlformats.org/drawingml/2006/main">
          <a:off x="95250" y="0"/>
          <a:ext cx="9241731" cy="5432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1E4C7E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1</a:t>
          </a:r>
          <a:endParaRPr lang="en-US" sz="1400">
            <a:solidFill>
              <a:srgbClr val="1E4C7E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1E4C7E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Declining Private Investment in Mexico Underscores Diminishes Public Funding</a:t>
          </a:r>
        </a:p>
      </cdr:txBody>
    </cdr:sp>
  </cdr:relSizeAnchor>
  <cdr:relSizeAnchor xmlns:cdr="http://schemas.openxmlformats.org/drawingml/2006/chartDrawing">
    <cdr:from>
      <cdr:x>0.68134</cdr:x>
      <cdr:y>0.96818</cdr:y>
    </cdr:from>
    <cdr:to>
      <cdr:x>1</cdr:x>
      <cdr:y>1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A67B3C60-89EA-46AC-8EAE-73F61BB72671}"/>
            </a:ext>
          </a:extLst>
        </cdr:cNvPr>
        <cdr:cNvSpPr txBox="1"/>
      </cdr:nvSpPr>
      <cdr:spPr>
        <a:xfrm xmlns:a="http://schemas.openxmlformats.org/drawingml/2006/main">
          <a:off x="6468161" y="5420431"/>
          <a:ext cx="3025089" cy="17815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000" b="0" kern="800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Federal Reserve Bank of Dallas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458787</xdr:colOff>
      <xdr:row>50</xdr:row>
      <xdr:rowOff>169862</xdr:rowOff>
    </xdr:from>
    <xdr:to>
      <xdr:col>13</xdr:col>
      <xdr:colOff>153987</xdr:colOff>
      <xdr:row>66</xdr:row>
      <xdr:rowOff>17462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B60772-6683-4DBF-8AAD-B6FF8EA9AC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489440" cy="560324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0B393E-4005-42BF-A093-EA06477D95D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0.90136</cdr:y>
    </cdr:from>
    <cdr:to>
      <cdr:x>1</cdr:x>
      <cdr:y>0.97758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6852C3C-1479-4B15-9A39-79591C59CEDE}"/>
            </a:ext>
          </a:extLst>
        </cdr:cNvPr>
        <cdr:cNvSpPr txBox="1"/>
      </cdr:nvSpPr>
      <cdr:spPr>
        <a:xfrm xmlns:a="http://schemas.openxmlformats.org/drawingml/2006/main">
          <a:off x="0" y="5048250"/>
          <a:ext cx="9486900" cy="4268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NOTE: Data are real </a:t>
          </a:r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and seasonally adjusted; 2021 is estimated by authors based on actual data for first quarter 2021.</a:t>
          </a:r>
        </a:p>
        <a:p xmlns:a="http://schemas.openxmlformats.org/drawingml/2006/main"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SOURCES: Banco de Mexico; authors'</a:t>
          </a:r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 calculations.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0.00297</cdr:x>
      <cdr:y>0.08377</cdr:y>
    </cdr:from>
    <cdr:to>
      <cdr:x>0.11958</cdr:x>
      <cdr:y>0.1183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C6852C3C-1479-4B15-9A39-79591C59CEDE}"/>
            </a:ext>
          </a:extLst>
        </cdr:cNvPr>
        <cdr:cNvSpPr txBox="1"/>
      </cdr:nvSpPr>
      <cdr:spPr>
        <a:xfrm xmlns:a="http://schemas.openxmlformats.org/drawingml/2006/main">
          <a:off x="25734" y="527050"/>
          <a:ext cx="1010319" cy="2172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solidFill>
                <a:srgbClr val="1E1E20"/>
              </a:solidFill>
              <a:latin typeface="Arial" panose="020B0604020202020204" pitchFamily="34" charset="0"/>
              <a:cs typeface="Arial" panose="020B0604020202020204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0.84378</cdr:x>
      <cdr:y>0.09082</cdr:y>
    </cdr:from>
    <cdr:to>
      <cdr:x>1</cdr:x>
      <cdr:y>0.12535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51F5557-ED18-498D-9CE4-E51EF1973527}"/>
            </a:ext>
          </a:extLst>
        </cdr:cNvPr>
        <cdr:cNvSpPr txBox="1"/>
      </cdr:nvSpPr>
      <cdr:spPr>
        <a:xfrm xmlns:a="http://schemas.openxmlformats.org/drawingml/2006/main">
          <a:off x="8006387" y="508307"/>
          <a:ext cx="1482327" cy="1932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200">
              <a:solidFill>
                <a:srgbClr val="1E1E20"/>
              </a:solidFill>
              <a:latin typeface="Arial" panose="020B0604020202020204" pitchFamily="34" charset="0"/>
              <a:cs typeface="Arial" panose="020B0604020202020204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0.29609</cdr:x>
      <cdr:y>0.25961</cdr:y>
    </cdr:from>
    <cdr:to>
      <cdr:x>0.4553</cdr:x>
      <cdr:y>0.29414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9AB0C62B-2CAD-41D4-9CFD-9144BD7D7C6F}"/>
            </a:ext>
          </a:extLst>
        </cdr:cNvPr>
        <cdr:cNvSpPr txBox="1"/>
      </cdr:nvSpPr>
      <cdr:spPr>
        <a:xfrm xmlns:a="http://schemas.openxmlformats.org/drawingml/2006/main">
          <a:off x="2811780" y="1456471"/>
          <a:ext cx="1511942" cy="1937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Annual growth</a:t>
          </a:r>
        </a:p>
      </cdr:txBody>
    </cdr:sp>
  </cdr:relSizeAnchor>
  <cdr:relSizeAnchor xmlns:cdr="http://schemas.openxmlformats.org/drawingml/2006/chartDrawing">
    <cdr:from>
      <cdr:x>0.30805</cdr:x>
      <cdr:y>0.31066</cdr:y>
    </cdr:from>
    <cdr:to>
      <cdr:x>0.37818</cdr:x>
      <cdr:y>0.3107</cdr:y>
    </cdr:to>
    <cdr:cxnSp macro="">
      <cdr:nvCxnSpPr>
        <cdr:cNvPr id="7" name="Straight Arrow Connector 6">
          <a:extLst xmlns:a="http://schemas.openxmlformats.org/drawingml/2006/main">
            <a:ext uri="{FF2B5EF4-FFF2-40B4-BE49-F238E27FC236}">
              <a16:creationId xmlns:a16="http://schemas.microsoft.com/office/drawing/2014/main" id="{9E10B753-23E0-48D6-9A80-E58F3C962717}"/>
            </a:ext>
          </a:extLst>
        </cdr:cNvPr>
        <cdr:cNvCxnSpPr/>
      </cdr:nvCxnSpPr>
      <cdr:spPr>
        <a:xfrm xmlns:a="http://schemas.openxmlformats.org/drawingml/2006/main" flipH="1">
          <a:off x="2922432" y="1739891"/>
          <a:ext cx="665316" cy="224"/>
        </a:xfrm>
        <a:prstGeom xmlns:a="http://schemas.openxmlformats.org/drawingml/2006/main" prst="straightConnector1">
          <a:avLst/>
        </a:prstGeom>
        <a:ln xmlns:a="http://schemas.openxmlformats.org/drawingml/2006/main" w="9525">
          <a:solidFill>
            <a:schemeClr val="accent1">
              <a:lumMod val="75000"/>
            </a:schemeClr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0.77272</cdr:x>
      <cdr:y>0.17171</cdr:y>
    </cdr:from>
    <cdr:to>
      <cdr:x>0.93057</cdr:x>
      <cdr:y>0.20624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9AB0C62B-2CAD-41D4-9CFD-9144BD7D7C6F}"/>
            </a:ext>
          </a:extLst>
        </cdr:cNvPr>
        <cdr:cNvSpPr txBox="1"/>
      </cdr:nvSpPr>
      <cdr:spPr>
        <a:xfrm xmlns:a="http://schemas.openxmlformats.org/drawingml/2006/main">
          <a:off x="7338061" y="963332"/>
          <a:ext cx="1499028" cy="1937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Amount sent </a:t>
          </a:r>
        </a:p>
      </cdr:txBody>
    </cdr:sp>
  </cdr:relSizeAnchor>
  <cdr:relSizeAnchor xmlns:cdr="http://schemas.openxmlformats.org/drawingml/2006/chartDrawing">
    <cdr:from>
      <cdr:x>0.78556</cdr:x>
      <cdr:y>0.22411</cdr:y>
    </cdr:from>
    <cdr:to>
      <cdr:x>0.84253</cdr:x>
      <cdr:y>0.22547</cdr:y>
    </cdr:to>
    <cdr:cxnSp macro="">
      <cdr:nvCxnSpPr>
        <cdr:cNvPr id="10" name="Straight Arrow Connector 9">
          <a:extLst xmlns:a="http://schemas.openxmlformats.org/drawingml/2006/main">
            <a:ext uri="{FF2B5EF4-FFF2-40B4-BE49-F238E27FC236}">
              <a16:creationId xmlns:a16="http://schemas.microsoft.com/office/drawing/2014/main" id="{4A7A67A7-E90B-49BB-AB03-E2C36CC807C6}"/>
            </a:ext>
          </a:extLst>
        </cdr:cNvPr>
        <cdr:cNvCxnSpPr/>
      </cdr:nvCxnSpPr>
      <cdr:spPr>
        <a:xfrm xmlns:a="http://schemas.openxmlformats.org/drawingml/2006/main" flipV="1">
          <a:off x="7459980" y="1257300"/>
          <a:ext cx="541020" cy="7620"/>
        </a:xfrm>
        <a:prstGeom xmlns:a="http://schemas.openxmlformats.org/drawingml/2006/main" prst="straightConnector1">
          <a:avLst/>
        </a:prstGeom>
        <a:ln xmlns:a="http://schemas.openxmlformats.org/drawingml/2006/main" w="9525">
          <a:solidFill>
            <a:schemeClr val="accent2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0.00892</cdr:x>
      <cdr:y>0</cdr:y>
    </cdr:from>
    <cdr:to>
      <cdr:x>0.98401</cdr:x>
      <cdr:y>0.09706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B76A5B84-1200-4B9F-A988-546B51426E64}"/>
            </a:ext>
          </a:extLst>
        </cdr:cNvPr>
        <cdr:cNvSpPr txBox="1"/>
      </cdr:nvSpPr>
      <cdr:spPr>
        <a:xfrm xmlns:a="http://schemas.openxmlformats.org/drawingml/2006/main">
          <a:off x="84667" y="0"/>
          <a:ext cx="9252314" cy="5432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1E4C7E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2</a:t>
          </a:r>
          <a:endParaRPr lang="en-US" sz="1400">
            <a:solidFill>
              <a:srgbClr val="1E4C7E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1E4C7E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Mexican Expats' Remittances Reach a High Despite COVID-19 </a:t>
          </a:r>
        </a:p>
      </cdr:txBody>
    </cdr:sp>
  </cdr:relSizeAnchor>
  <cdr:relSizeAnchor xmlns:cdr="http://schemas.openxmlformats.org/drawingml/2006/chartDrawing">
    <cdr:from>
      <cdr:x>0.68119</cdr:x>
      <cdr:y>0.96817</cdr:y>
    </cdr:from>
    <cdr:to>
      <cdr:x>1</cdr:x>
      <cdr:y>1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DE829F1C-4F2B-4DAE-A0BA-46FBCA2B0391}"/>
            </a:ext>
          </a:extLst>
        </cdr:cNvPr>
        <cdr:cNvSpPr txBox="1"/>
      </cdr:nvSpPr>
      <cdr:spPr>
        <a:xfrm xmlns:a="http://schemas.openxmlformats.org/drawingml/2006/main">
          <a:off x="6463625" y="5418919"/>
          <a:ext cx="3025089" cy="17815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000" b="0" kern="800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Federal Reserve Bank of Dallas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14230350" cy="84010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D1C829-0C8B-4E28-9809-668F03BE187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0.00803</cdr:x>
      <cdr:y>0.08905</cdr:y>
    </cdr:from>
    <cdr:to>
      <cdr:x>0.21821</cdr:x>
      <cdr:y>0.14483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790B77E4-8B14-49E2-ABBB-E97C3C1C4809}"/>
            </a:ext>
          </a:extLst>
        </cdr:cNvPr>
        <cdr:cNvSpPr txBox="1"/>
      </cdr:nvSpPr>
      <cdr:spPr>
        <a:xfrm xmlns:a="http://schemas.openxmlformats.org/drawingml/2006/main">
          <a:off x="76200" y="498742"/>
          <a:ext cx="1993900" cy="3124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rtlCol="0"/>
        <a:lstStyle xmlns:a="http://schemas.openxmlformats.org/drawingml/2006/main"/>
        <a:p xmlns:a="http://schemas.openxmlformats.org/drawingml/2006/main">
          <a:r>
            <a:rPr lang="en-US" sz="1200">
              <a:solidFill>
                <a:srgbClr val="1E1E20"/>
              </a:solidFill>
              <a:latin typeface="Arial" panose="020B0604020202020204" pitchFamily="34" charset="0"/>
              <a:cs typeface="Arial" panose="020B0604020202020204" pitchFamily="34" charset="0"/>
            </a:rPr>
            <a:t>Millions of U.S. dollars</a:t>
          </a:r>
        </a:p>
      </cdr:txBody>
    </cdr:sp>
  </cdr:relSizeAnchor>
  <cdr:relSizeAnchor xmlns:cdr="http://schemas.openxmlformats.org/drawingml/2006/chartDrawing">
    <cdr:from>
      <cdr:x>0</cdr:x>
      <cdr:y>0.87267</cdr:y>
    </cdr:from>
    <cdr:to>
      <cdr:x>1</cdr:x>
      <cdr:y>0.9792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04A2F2D8-FEEF-4570-A8DC-0DDBB978D9D1}"/>
            </a:ext>
          </a:extLst>
        </cdr:cNvPr>
        <cdr:cNvSpPr txBox="1"/>
      </cdr:nvSpPr>
      <cdr:spPr>
        <a:xfrm xmlns:a="http://schemas.openxmlformats.org/drawingml/2006/main">
          <a:off x="0" y="4895850"/>
          <a:ext cx="9496425" cy="5976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1E1E20"/>
              </a:solidFill>
              <a:latin typeface="Arial" panose="020B0604020202020204" pitchFamily="34" charset="0"/>
              <a:cs typeface="Arial" panose="020B0604020202020204" pitchFamily="34" charset="0"/>
            </a:rPr>
            <a:t>NOTES: Data refer to remittances in </a:t>
          </a:r>
          <a:r>
            <a:rPr lang="en-US" sz="1100" baseline="0">
              <a:solidFill>
                <a:srgbClr val="1E1E20"/>
              </a:solidFill>
              <a:latin typeface="Arial" panose="020B0604020202020204" pitchFamily="34" charset="0"/>
              <a:cs typeface="Arial" panose="020B0604020202020204" pitchFamily="34" charset="0"/>
            </a:rPr>
            <a:t>2020. Top 20 states are shown. Remittances from the remaining states total $4.5 billion. </a:t>
          </a:r>
        </a:p>
        <a:p xmlns:a="http://schemas.openxmlformats.org/drawingml/2006/main">
          <a:r>
            <a:rPr lang="en-US" sz="1100" baseline="0">
              <a:solidFill>
                <a:srgbClr val="1E1E20"/>
              </a:solidFill>
              <a:latin typeface="Arial" panose="020B0604020202020204" pitchFamily="34" charset="0"/>
              <a:cs typeface="Arial" panose="020B0604020202020204" pitchFamily="34" charset="0"/>
            </a:rPr>
            <a:t>SOURCE: Banco de México.</a:t>
          </a:r>
          <a:endParaRPr lang="en-US" sz="1100">
            <a:solidFill>
              <a:srgbClr val="1E1E2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0.00736</cdr:x>
      <cdr:y>0.00908</cdr:y>
    </cdr:from>
    <cdr:to>
      <cdr:x>0.98936</cdr:x>
      <cdr:y>0.10614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B76A5B84-1200-4B9F-A988-546B51426E64}"/>
            </a:ext>
          </a:extLst>
        </cdr:cNvPr>
        <cdr:cNvSpPr txBox="1"/>
      </cdr:nvSpPr>
      <cdr:spPr>
        <a:xfrm xmlns:a="http://schemas.openxmlformats.org/drawingml/2006/main">
          <a:off x="69850" y="50854"/>
          <a:ext cx="9316109" cy="5436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1E4C7E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3</a:t>
          </a:r>
          <a:endParaRPr lang="en-US" sz="1400">
            <a:solidFill>
              <a:srgbClr val="1E4C7E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1E4C7E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California, Texas Lead U.S. States in Remittances Sent to Mexico in 2020</a:t>
          </a:r>
        </a:p>
      </cdr:txBody>
    </cdr:sp>
  </cdr:relSizeAnchor>
  <cdr:relSizeAnchor xmlns:cdr="http://schemas.openxmlformats.org/drawingml/2006/chartDrawing">
    <cdr:from>
      <cdr:x>0.68119</cdr:x>
      <cdr:y>0.96817</cdr:y>
    </cdr:from>
    <cdr:to>
      <cdr:x>1</cdr:x>
      <cdr:y>1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DE829F1C-4F2B-4DAE-A0BA-46FBCA2B0391}"/>
            </a:ext>
          </a:extLst>
        </cdr:cNvPr>
        <cdr:cNvSpPr txBox="1"/>
      </cdr:nvSpPr>
      <cdr:spPr>
        <a:xfrm xmlns:a="http://schemas.openxmlformats.org/drawingml/2006/main">
          <a:off x="6463625" y="5418919"/>
          <a:ext cx="3025089" cy="17815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000" b="0" kern="800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Federal Reserve Bank of Dallas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11K_MS_Theme">
      <a:dk1>
        <a:srgbClr val="000000"/>
      </a:dk1>
      <a:lt1>
        <a:srgbClr val="FFFFFF"/>
      </a:lt1>
      <a:dk2>
        <a:srgbClr val="0063A9"/>
      </a:dk2>
      <a:lt2>
        <a:srgbClr val="747577"/>
      </a:lt2>
      <a:accent1>
        <a:srgbClr val="62ACCA"/>
      </a:accent1>
      <a:accent2>
        <a:srgbClr val="C3362B"/>
      </a:accent2>
      <a:accent3>
        <a:srgbClr val="60B945"/>
      </a:accent3>
      <a:accent4>
        <a:srgbClr val="059F9F"/>
      </a:accent4>
      <a:accent5>
        <a:srgbClr val="F47721"/>
      </a:accent5>
      <a:accent6>
        <a:srgbClr val="6F4A99"/>
      </a:accent6>
      <a:hlink>
        <a:srgbClr val="0063A9"/>
      </a:hlink>
      <a:folHlink>
        <a:srgbClr val="6F4A9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97E07-78F0-4A43-A4AA-505B72618F10}">
  <dimension ref="B2:G90"/>
  <sheetViews>
    <sheetView topLeftCell="A70" workbookViewId="0">
      <selection activeCell="J90" sqref="J90"/>
    </sheetView>
  </sheetViews>
  <sheetFormatPr defaultRowHeight="14.5" x14ac:dyDescent="0.35"/>
  <cols>
    <col min="4" max="5" width="23.453125" bestFit="1" customWidth="1"/>
  </cols>
  <sheetData>
    <row r="2" spans="3:5" x14ac:dyDescent="0.35">
      <c r="D2" t="s">
        <v>0</v>
      </c>
      <c r="E2" t="s">
        <v>1</v>
      </c>
    </row>
    <row r="3" spans="3:5" x14ac:dyDescent="0.35">
      <c r="C3" t="s">
        <v>2</v>
      </c>
      <c r="D3">
        <v>2.15</v>
      </c>
      <c r="E3">
        <v>26.05</v>
      </c>
    </row>
    <row r="4" spans="3:5" x14ac:dyDescent="0.35">
      <c r="C4" t="s">
        <v>3</v>
      </c>
      <c r="D4">
        <v>2.91</v>
      </c>
      <c r="E4">
        <v>38.979999999999997</v>
      </c>
    </row>
    <row r="5" spans="3:5" x14ac:dyDescent="0.35">
      <c r="C5" t="s">
        <v>4</v>
      </c>
      <c r="D5">
        <v>1.73</v>
      </c>
      <c r="E5">
        <v>35.72</v>
      </c>
    </row>
    <row r="6" spans="3:5" x14ac:dyDescent="0.35">
      <c r="C6" t="s">
        <v>5</v>
      </c>
      <c r="D6">
        <v>1.1200000000000001</v>
      </c>
      <c r="E6">
        <v>8.52</v>
      </c>
    </row>
    <row r="7" spans="3:5" x14ac:dyDescent="0.35">
      <c r="C7" t="s">
        <v>6</v>
      </c>
      <c r="D7">
        <v>-5.95</v>
      </c>
      <c r="E7">
        <v>-4.01</v>
      </c>
    </row>
    <row r="8" spans="3:5" x14ac:dyDescent="0.35">
      <c r="C8" t="s">
        <v>7</v>
      </c>
      <c r="D8">
        <v>-10.83</v>
      </c>
      <c r="E8">
        <v>-6.16</v>
      </c>
    </row>
    <row r="9" spans="3:5" x14ac:dyDescent="0.35">
      <c r="C9" t="s">
        <v>8</v>
      </c>
      <c r="D9">
        <v>-6.43</v>
      </c>
      <c r="E9">
        <v>-12.15</v>
      </c>
    </row>
    <row r="10" spans="3:5" x14ac:dyDescent="0.35">
      <c r="C10" t="s">
        <v>9</v>
      </c>
      <c r="D10">
        <v>-11.46</v>
      </c>
      <c r="E10">
        <v>17.420000000000002</v>
      </c>
    </row>
    <row r="11" spans="3:5" x14ac:dyDescent="0.35">
      <c r="C11" t="s">
        <v>10</v>
      </c>
      <c r="D11">
        <v>-9.27</v>
      </c>
      <c r="E11">
        <v>19.96</v>
      </c>
    </row>
    <row r="12" spans="3:5" x14ac:dyDescent="0.35">
      <c r="C12" t="s">
        <v>11</v>
      </c>
      <c r="D12">
        <v>-5.99</v>
      </c>
      <c r="E12">
        <v>22.69</v>
      </c>
    </row>
    <row r="13" spans="3:5" x14ac:dyDescent="0.35">
      <c r="C13" t="s">
        <v>12</v>
      </c>
      <c r="D13">
        <v>-8.42</v>
      </c>
      <c r="E13">
        <v>30.88</v>
      </c>
    </row>
    <row r="14" spans="3:5" x14ac:dyDescent="0.35">
      <c r="C14" t="s">
        <v>13</v>
      </c>
      <c r="D14">
        <v>-4.54</v>
      </c>
      <c r="E14">
        <v>11.93</v>
      </c>
    </row>
    <row r="15" spans="3:5" x14ac:dyDescent="0.35">
      <c r="C15" t="s">
        <v>14</v>
      </c>
      <c r="D15">
        <v>-2.19</v>
      </c>
      <c r="E15">
        <v>20.28</v>
      </c>
    </row>
    <row r="16" spans="3:5" x14ac:dyDescent="0.35">
      <c r="C16" t="s">
        <v>15</v>
      </c>
      <c r="D16">
        <v>1.02</v>
      </c>
      <c r="E16">
        <v>6.38</v>
      </c>
    </row>
    <row r="17" spans="3:5" x14ac:dyDescent="0.35">
      <c r="C17" t="s">
        <v>16</v>
      </c>
      <c r="D17">
        <v>-7.0000000000000007E-2</v>
      </c>
      <c r="E17">
        <v>-1.37</v>
      </c>
    </row>
    <row r="18" spans="3:5" x14ac:dyDescent="0.35">
      <c r="C18" t="s">
        <v>17</v>
      </c>
      <c r="D18">
        <v>1.19</v>
      </c>
      <c r="E18">
        <v>-2.13</v>
      </c>
    </row>
    <row r="19" spans="3:5" x14ac:dyDescent="0.35">
      <c r="C19" t="s">
        <v>18</v>
      </c>
      <c r="D19">
        <v>8.49</v>
      </c>
      <c r="E19">
        <v>-9.19</v>
      </c>
    </row>
    <row r="20" spans="3:5" x14ac:dyDescent="0.35">
      <c r="C20" t="s">
        <v>19</v>
      </c>
      <c r="D20">
        <v>8.74</v>
      </c>
      <c r="E20">
        <v>0.38</v>
      </c>
    </row>
    <row r="21" spans="3:5" x14ac:dyDescent="0.35">
      <c r="C21" t="s">
        <v>20</v>
      </c>
      <c r="D21">
        <v>5.32</v>
      </c>
      <c r="E21">
        <v>12.12</v>
      </c>
    </row>
    <row r="22" spans="3:5" x14ac:dyDescent="0.35">
      <c r="C22" t="s">
        <v>21</v>
      </c>
      <c r="D22">
        <v>9.76</v>
      </c>
      <c r="E22">
        <v>9.1</v>
      </c>
    </row>
    <row r="23" spans="3:5" x14ac:dyDescent="0.35">
      <c r="C23" t="s">
        <v>22</v>
      </c>
      <c r="D23">
        <v>4.82</v>
      </c>
      <c r="E23">
        <v>14.27</v>
      </c>
    </row>
    <row r="24" spans="3:5" x14ac:dyDescent="0.35">
      <c r="C24" t="s">
        <v>23</v>
      </c>
      <c r="D24">
        <v>2.11</v>
      </c>
      <c r="E24">
        <v>10.01</v>
      </c>
    </row>
    <row r="25" spans="3:5" x14ac:dyDescent="0.35">
      <c r="C25" t="s">
        <v>24</v>
      </c>
      <c r="D25">
        <v>7.29</v>
      </c>
      <c r="E25">
        <v>4.41</v>
      </c>
    </row>
    <row r="26" spans="3:5" x14ac:dyDescent="0.35">
      <c r="C26" t="s">
        <v>25</v>
      </c>
      <c r="D26">
        <v>6.52</v>
      </c>
      <c r="E26">
        <v>9.9600000000000009</v>
      </c>
    </row>
    <row r="27" spans="3:5" x14ac:dyDescent="0.35">
      <c r="C27" t="s">
        <v>26</v>
      </c>
      <c r="D27">
        <v>7.39</v>
      </c>
      <c r="E27">
        <v>6.98</v>
      </c>
    </row>
    <row r="28" spans="3:5" x14ac:dyDescent="0.35">
      <c r="C28" t="s">
        <v>27</v>
      </c>
      <c r="D28">
        <v>12.4</v>
      </c>
      <c r="E28">
        <v>6.58</v>
      </c>
    </row>
    <row r="29" spans="3:5" x14ac:dyDescent="0.35">
      <c r="C29" t="s">
        <v>28</v>
      </c>
      <c r="D29">
        <v>11.67</v>
      </c>
      <c r="E29">
        <v>8.6</v>
      </c>
    </row>
    <row r="30" spans="3:5" x14ac:dyDescent="0.35">
      <c r="C30" t="s">
        <v>29</v>
      </c>
      <c r="D30">
        <v>9.61</v>
      </c>
      <c r="E30">
        <v>3.45</v>
      </c>
    </row>
    <row r="31" spans="3:5" x14ac:dyDescent="0.35">
      <c r="C31" t="s">
        <v>30</v>
      </c>
      <c r="D31">
        <v>5.63</v>
      </c>
      <c r="E31">
        <v>1.01</v>
      </c>
    </row>
    <row r="32" spans="3:5" x14ac:dyDescent="0.35">
      <c r="C32" t="s">
        <v>31</v>
      </c>
      <c r="D32">
        <v>4.21</v>
      </c>
      <c r="E32">
        <v>2.36</v>
      </c>
    </row>
    <row r="33" spans="2:5" x14ac:dyDescent="0.35">
      <c r="C33" t="s">
        <v>32</v>
      </c>
      <c r="D33">
        <v>6.13</v>
      </c>
      <c r="E33">
        <v>2.91</v>
      </c>
    </row>
    <row r="34" spans="2:5" x14ac:dyDescent="0.35">
      <c r="C34" t="s">
        <v>33</v>
      </c>
      <c r="D34">
        <v>9.11</v>
      </c>
      <c r="E34">
        <v>10.11</v>
      </c>
    </row>
    <row r="35" spans="2:5" x14ac:dyDescent="0.35">
      <c r="C35" t="s">
        <v>34</v>
      </c>
      <c r="D35">
        <v>8.58</v>
      </c>
      <c r="E35">
        <v>21.82</v>
      </c>
    </row>
    <row r="36" spans="2:5" x14ac:dyDescent="0.35">
      <c r="C36" t="s">
        <v>35</v>
      </c>
      <c r="D36">
        <v>6.19</v>
      </c>
      <c r="E36">
        <v>24.81</v>
      </c>
    </row>
    <row r="37" spans="2:5" x14ac:dyDescent="0.35">
      <c r="C37" t="s">
        <v>36</v>
      </c>
      <c r="D37">
        <v>1.69</v>
      </c>
      <c r="E37">
        <v>24.99</v>
      </c>
    </row>
    <row r="38" spans="2:5" x14ac:dyDescent="0.35">
      <c r="C38" t="s">
        <v>37</v>
      </c>
      <c r="D38">
        <v>-5.79</v>
      </c>
      <c r="E38">
        <v>14.62</v>
      </c>
    </row>
    <row r="39" spans="2:5" x14ac:dyDescent="0.35">
      <c r="C39" t="s">
        <v>38</v>
      </c>
      <c r="D39">
        <v>-19.77</v>
      </c>
      <c r="E39">
        <v>12.89</v>
      </c>
    </row>
    <row r="40" spans="2:5" x14ac:dyDescent="0.35">
      <c r="C40" t="s">
        <v>39</v>
      </c>
      <c r="D40">
        <v>-18.68</v>
      </c>
      <c r="E40">
        <v>6.31</v>
      </c>
    </row>
    <row r="41" spans="2:5" x14ac:dyDescent="0.35">
      <c r="C41" t="s">
        <v>40</v>
      </c>
      <c r="D41">
        <v>-14.12</v>
      </c>
      <c r="E41">
        <v>-6.4</v>
      </c>
    </row>
    <row r="42" spans="2:5" x14ac:dyDescent="0.35">
      <c r="C42" t="s">
        <v>41</v>
      </c>
      <c r="D42">
        <v>-9.19</v>
      </c>
      <c r="E42">
        <v>-9.43</v>
      </c>
    </row>
    <row r="43" spans="2:5" x14ac:dyDescent="0.35">
      <c r="C43" t="s">
        <v>42</v>
      </c>
      <c r="D43">
        <v>11.62</v>
      </c>
      <c r="E43">
        <v>-12.1</v>
      </c>
    </row>
    <row r="44" spans="2:5" x14ac:dyDescent="0.35">
      <c r="C44" t="s">
        <v>43</v>
      </c>
      <c r="D44">
        <v>9.2200000000000006</v>
      </c>
      <c r="E44">
        <v>-7.05</v>
      </c>
    </row>
    <row r="45" spans="2:5" x14ac:dyDescent="0.35">
      <c r="B45">
        <v>2010</v>
      </c>
      <c r="C45" t="s">
        <v>44</v>
      </c>
      <c r="D45">
        <v>3.6</v>
      </c>
      <c r="E45">
        <v>2.4</v>
      </c>
    </row>
    <row r="46" spans="2:5" x14ac:dyDescent="0.35">
      <c r="C46" t="s">
        <v>45</v>
      </c>
      <c r="D46">
        <v>3.49</v>
      </c>
      <c r="E46">
        <v>11.39</v>
      </c>
    </row>
    <row r="47" spans="2:5" x14ac:dyDescent="0.35">
      <c r="C47" t="s">
        <v>46</v>
      </c>
      <c r="D47">
        <v>3.53</v>
      </c>
      <c r="E47">
        <v>0.25</v>
      </c>
    </row>
    <row r="48" spans="2:5" x14ac:dyDescent="0.35">
      <c r="C48" t="s">
        <v>47</v>
      </c>
      <c r="D48">
        <v>11.9</v>
      </c>
      <c r="E48">
        <v>-4.83</v>
      </c>
    </row>
    <row r="49" spans="2:5" x14ac:dyDescent="0.35">
      <c r="B49">
        <v>2011</v>
      </c>
      <c r="C49" t="s">
        <v>48</v>
      </c>
      <c r="D49">
        <v>15.67</v>
      </c>
      <c r="E49">
        <v>-3.95</v>
      </c>
    </row>
    <row r="50" spans="2:5" x14ac:dyDescent="0.35">
      <c r="C50" t="s">
        <v>49</v>
      </c>
      <c r="D50">
        <v>18.97</v>
      </c>
      <c r="E50">
        <v>-9.98</v>
      </c>
    </row>
    <row r="51" spans="2:5" x14ac:dyDescent="0.35">
      <c r="C51" t="s">
        <v>50</v>
      </c>
      <c r="D51">
        <v>16.309999999999999</v>
      </c>
      <c r="E51">
        <v>-10.66</v>
      </c>
    </row>
    <row r="52" spans="2:5" x14ac:dyDescent="0.35">
      <c r="C52" t="s">
        <v>51</v>
      </c>
      <c r="D52">
        <v>9.8699999999999992</v>
      </c>
      <c r="E52">
        <v>-6.99</v>
      </c>
    </row>
    <row r="53" spans="2:5" x14ac:dyDescent="0.35">
      <c r="B53">
        <v>2012</v>
      </c>
      <c r="C53" t="s">
        <v>52</v>
      </c>
      <c r="D53">
        <v>9</v>
      </c>
      <c r="E53">
        <v>-9.4</v>
      </c>
    </row>
    <row r="54" spans="2:5" x14ac:dyDescent="0.35">
      <c r="C54" t="s">
        <v>53</v>
      </c>
      <c r="D54">
        <v>2</v>
      </c>
      <c r="E54">
        <v>-6.89</v>
      </c>
    </row>
    <row r="55" spans="2:5" x14ac:dyDescent="0.35">
      <c r="C55" t="s">
        <v>54</v>
      </c>
      <c r="D55">
        <v>1.01</v>
      </c>
      <c r="E55">
        <v>-1.6</v>
      </c>
    </row>
    <row r="56" spans="2:5" x14ac:dyDescent="0.35">
      <c r="C56" t="s">
        <v>55</v>
      </c>
      <c r="D56">
        <v>-4.37</v>
      </c>
      <c r="E56">
        <v>-2.91</v>
      </c>
    </row>
    <row r="57" spans="2:5" x14ac:dyDescent="0.35">
      <c r="B57">
        <v>2013</v>
      </c>
      <c r="C57" t="s">
        <v>56</v>
      </c>
      <c r="D57">
        <v>-7.46</v>
      </c>
      <c r="E57">
        <v>-1.39</v>
      </c>
    </row>
    <row r="58" spans="2:5" x14ac:dyDescent="0.35">
      <c r="C58" t="s">
        <v>57</v>
      </c>
      <c r="D58">
        <v>-4.17</v>
      </c>
      <c r="E58">
        <v>-0.32</v>
      </c>
    </row>
    <row r="59" spans="2:5" x14ac:dyDescent="0.35">
      <c r="C59" t="s">
        <v>58</v>
      </c>
      <c r="D59">
        <v>-3.3</v>
      </c>
      <c r="E59">
        <v>2.2999999999999998</v>
      </c>
    </row>
    <row r="60" spans="2:5" x14ac:dyDescent="0.35">
      <c r="C60" t="s">
        <v>59</v>
      </c>
      <c r="D60">
        <v>5.29</v>
      </c>
      <c r="E60">
        <v>-1.7</v>
      </c>
    </row>
    <row r="61" spans="2:5" x14ac:dyDescent="0.35">
      <c r="B61">
        <v>2014</v>
      </c>
      <c r="C61" t="s">
        <v>60</v>
      </c>
      <c r="D61">
        <v>5.23</v>
      </c>
      <c r="E61">
        <v>-2.23</v>
      </c>
    </row>
    <row r="62" spans="2:5" x14ac:dyDescent="0.35">
      <c r="C62" t="s">
        <v>61</v>
      </c>
      <c r="D62">
        <v>10.199999999999999</v>
      </c>
      <c r="E62">
        <v>-6.14</v>
      </c>
    </row>
    <row r="63" spans="2:5" x14ac:dyDescent="0.35">
      <c r="C63" t="s">
        <v>62</v>
      </c>
      <c r="D63">
        <v>8.3699999999999992</v>
      </c>
      <c r="E63">
        <v>-10</v>
      </c>
    </row>
    <row r="64" spans="2:5" x14ac:dyDescent="0.35">
      <c r="C64" t="s">
        <v>63</v>
      </c>
      <c r="D64">
        <v>7.83</v>
      </c>
      <c r="E64">
        <v>-9.67</v>
      </c>
    </row>
    <row r="65" spans="2:7" x14ac:dyDescent="0.35">
      <c r="B65">
        <v>2015</v>
      </c>
      <c r="C65" t="s">
        <v>64</v>
      </c>
      <c r="D65">
        <v>13.6</v>
      </c>
      <c r="E65">
        <v>-8.59</v>
      </c>
    </row>
    <row r="66" spans="2:7" x14ac:dyDescent="0.35">
      <c r="C66" t="s">
        <v>65</v>
      </c>
      <c r="D66">
        <v>4.96</v>
      </c>
      <c r="E66">
        <v>-13.92</v>
      </c>
    </row>
    <row r="67" spans="2:7" x14ac:dyDescent="0.35">
      <c r="C67" t="s">
        <v>66</v>
      </c>
      <c r="D67">
        <v>5.52</v>
      </c>
      <c r="E67">
        <v>-1.3</v>
      </c>
    </row>
    <row r="68" spans="2:7" x14ac:dyDescent="0.35">
      <c r="C68" t="s">
        <v>67</v>
      </c>
      <c r="D68">
        <v>0.39</v>
      </c>
      <c r="E68">
        <v>-2.0499999999999998</v>
      </c>
    </row>
    <row r="69" spans="2:7" x14ac:dyDescent="0.35">
      <c r="B69">
        <v>2016</v>
      </c>
      <c r="C69" t="s">
        <v>68</v>
      </c>
      <c r="D69">
        <v>-2.04</v>
      </c>
      <c r="E69">
        <v>-5.6</v>
      </c>
      <c r="G69" t="s">
        <v>69</v>
      </c>
    </row>
    <row r="70" spans="2:7" x14ac:dyDescent="0.35">
      <c r="C70" t="s">
        <v>70</v>
      </c>
      <c r="D70">
        <v>1.43</v>
      </c>
      <c r="E70">
        <v>4.9400000000000004</v>
      </c>
    </row>
    <row r="71" spans="2:7" x14ac:dyDescent="0.35">
      <c r="C71" t="s">
        <v>71</v>
      </c>
      <c r="D71">
        <v>-0.08</v>
      </c>
      <c r="E71">
        <v>-10.69</v>
      </c>
    </row>
    <row r="72" spans="2:7" x14ac:dyDescent="0.35">
      <c r="C72" t="s">
        <v>72</v>
      </c>
      <c r="D72">
        <v>1.81</v>
      </c>
      <c r="E72">
        <v>-12.31</v>
      </c>
    </row>
    <row r="73" spans="2:7" x14ac:dyDescent="0.35">
      <c r="B73">
        <v>2017</v>
      </c>
      <c r="C73" t="s">
        <v>73</v>
      </c>
      <c r="D73">
        <v>2.11</v>
      </c>
      <c r="E73">
        <v>-12.36</v>
      </c>
    </row>
    <row r="74" spans="2:7" x14ac:dyDescent="0.35">
      <c r="C74" t="s">
        <v>74</v>
      </c>
      <c r="D74">
        <v>0.13</v>
      </c>
      <c r="E74">
        <v>-12.12</v>
      </c>
    </row>
    <row r="75" spans="2:7" x14ac:dyDescent="0.35">
      <c r="C75" t="s">
        <v>75</v>
      </c>
      <c r="D75">
        <v>4.28</v>
      </c>
      <c r="E75">
        <v>-3.35</v>
      </c>
    </row>
    <row r="76" spans="2:7" x14ac:dyDescent="0.35">
      <c r="C76" t="s">
        <v>76</v>
      </c>
      <c r="D76">
        <v>2.7</v>
      </c>
      <c r="E76">
        <v>1.25</v>
      </c>
    </row>
    <row r="77" spans="2:7" x14ac:dyDescent="0.35">
      <c r="B77">
        <v>2018</v>
      </c>
      <c r="C77" t="s">
        <v>77</v>
      </c>
      <c r="D77">
        <v>0.85</v>
      </c>
      <c r="E77">
        <v>2.46</v>
      </c>
    </row>
    <row r="78" spans="2:7" x14ac:dyDescent="0.35">
      <c r="C78" t="s">
        <v>78</v>
      </c>
      <c r="D78">
        <v>-2.72</v>
      </c>
      <c r="E78">
        <v>-4.7699999999999996</v>
      </c>
    </row>
    <row r="79" spans="2:7" x14ac:dyDescent="0.35">
      <c r="C79" t="s">
        <v>79</v>
      </c>
      <c r="D79">
        <v>-0.9</v>
      </c>
      <c r="E79">
        <v>-12.2</v>
      </c>
    </row>
    <row r="80" spans="2:7" x14ac:dyDescent="0.35">
      <c r="C80" t="s">
        <v>80</v>
      </c>
      <c r="D80">
        <v>-3.78</v>
      </c>
      <c r="E80">
        <v>-13.55</v>
      </c>
    </row>
    <row r="81" spans="2:5" x14ac:dyDescent="0.35">
      <c r="B81">
        <v>2019</v>
      </c>
      <c r="C81" t="s">
        <v>81</v>
      </c>
      <c r="D81">
        <v>-5.28</v>
      </c>
      <c r="E81">
        <v>-10.59</v>
      </c>
    </row>
    <row r="82" spans="2:5" x14ac:dyDescent="0.35">
      <c r="C82" t="s">
        <v>82</v>
      </c>
      <c r="D82">
        <v>-3.59</v>
      </c>
      <c r="E82">
        <v>-11.77</v>
      </c>
    </row>
    <row r="83" spans="2:5" x14ac:dyDescent="0.35">
      <c r="C83" t="s">
        <v>83</v>
      </c>
      <c r="D83">
        <v>-9.32</v>
      </c>
      <c r="E83">
        <v>-7.26</v>
      </c>
    </row>
    <row r="84" spans="2:5" x14ac:dyDescent="0.35">
      <c r="C84" t="s">
        <v>84</v>
      </c>
      <c r="D84">
        <v>-36.979999999999997</v>
      </c>
      <c r="E84">
        <v>-9.18</v>
      </c>
    </row>
    <row r="85" spans="2:5" x14ac:dyDescent="0.35">
      <c r="B85">
        <v>2020</v>
      </c>
      <c r="C85" t="s">
        <v>85</v>
      </c>
      <c r="D85">
        <v>-18.52</v>
      </c>
      <c r="E85">
        <v>-12.24</v>
      </c>
    </row>
    <row r="86" spans="2:5" x14ac:dyDescent="0.35">
      <c r="C86" t="s">
        <v>86</v>
      </c>
      <c r="D86">
        <v>-14.9</v>
      </c>
      <c r="E86">
        <v>-2.11</v>
      </c>
    </row>
    <row r="87" spans="2:5" x14ac:dyDescent="0.35">
      <c r="C87" t="s">
        <v>415</v>
      </c>
      <c r="D87">
        <v>-4.8</v>
      </c>
      <c r="E87">
        <v>-6.14</v>
      </c>
    </row>
    <row r="88" spans="2:5" x14ac:dyDescent="0.35">
      <c r="C88" t="s">
        <v>416</v>
      </c>
      <c r="D88" t="e">
        <v>#N/A</v>
      </c>
      <c r="E88" t="e">
        <v>#N/A</v>
      </c>
    </row>
    <row r="89" spans="2:5" x14ac:dyDescent="0.35">
      <c r="B89">
        <v>2021</v>
      </c>
      <c r="C89" t="s">
        <v>417</v>
      </c>
      <c r="D89" t="e">
        <v>#N/A</v>
      </c>
      <c r="E89" t="e">
        <v>#N/A</v>
      </c>
    </row>
    <row r="90" spans="2:5" x14ac:dyDescent="0.35">
      <c r="C90" t="s">
        <v>418</v>
      </c>
      <c r="D90" t="e">
        <v>#N/A</v>
      </c>
      <c r="E90" t="e">
        <v>#N/A</v>
      </c>
    </row>
  </sheetData>
  <pageMargins left="0.7" right="0.7" top="0.75" bottom="0.75" header="0.3" footer="0.3"/>
  <pageSetup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F7761-FC8E-4F36-A969-83527E25E54A}">
  <dimension ref="K3:V183"/>
  <sheetViews>
    <sheetView topLeftCell="G157" workbookViewId="0">
      <selection activeCell="S173" sqref="S173"/>
    </sheetView>
  </sheetViews>
  <sheetFormatPr defaultColWidth="8.7265625" defaultRowHeight="14.5" x14ac:dyDescent="0.35"/>
  <cols>
    <col min="1" max="16384" width="8.7265625" style="1"/>
  </cols>
  <sheetData>
    <row r="3" spans="11:16" x14ac:dyDescent="0.35">
      <c r="L3" s="1">
        <v>2077.66</v>
      </c>
      <c r="M3" s="1">
        <v>199.57900000000001</v>
      </c>
      <c r="N3" s="1">
        <f t="shared" ref="N3:N66" si="0">M3/M$182</f>
        <v>0.76344197077499809</v>
      </c>
      <c r="O3" s="1">
        <f t="shared" ref="O3:O14" si="1">L3/N3</f>
        <v>2721.4380130174013</v>
      </c>
    </row>
    <row r="4" spans="11:16" x14ac:dyDescent="0.35">
      <c r="L4" s="1">
        <v>2101.3000000000002</v>
      </c>
      <c r="M4" s="1">
        <v>199.61799999999999</v>
      </c>
      <c r="N4" s="1">
        <f t="shared" si="0"/>
        <v>0.76359115599418559</v>
      </c>
      <c r="O4" s="1">
        <f t="shared" si="1"/>
        <v>2751.8652927090748</v>
      </c>
    </row>
    <row r="5" spans="11:16" x14ac:dyDescent="0.35">
      <c r="L5" s="1">
        <v>2120.27</v>
      </c>
      <c r="M5" s="1">
        <v>199.88200000000001</v>
      </c>
      <c r="N5" s="1">
        <f t="shared" si="0"/>
        <v>0.7646010251702241</v>
      </c>
      <c r="O5" s="1">
        <f t="shared" si="1"/>
        <v>2773.0410111966062</v>
      </c>
    </row>
    <row r="6" spans="11:16" x14ac:dyDescent="0.35">
      <c r="L6" s="1">
        <v>2063.69</v>
      </c>
      <c r="M6" s="1">
        <v>200.82400000000001</v>
      </c>
      <c r="N6" s="1">
        <f t="shared" si="0"/>
        <v>0.76820442200290717</v>
      </c>
      <c r="O6" s="1">
        <f t="shared" si="1"/>
        <v>2686.3813080109949</v>
      </c>
    </row>
    <row r="7" spans="11:16" x14ac:dyDescent="0.35">
      <c r="L7" s="1">
        <v>2203.64</v>
      </c>
      <c r="M7" s="1">
        <v>201.38200000000001</v>
      </c>
      <c r="N7" s="1">
        <f t="shared" si="0"/>
        <v>0.77033891821589773</v>
      </c>
      <c r="O7" s="1">
        <f t="shared" si="1"/>
        <v>2860.6110218390918</v>
      </c>
    </row>
    <row r="8" spans="11:16" x14ac:dyDescent="0.35">
      <c r="L8" s="1">
        <v>2169.77</v>
      </c>
      <c r="M8" s="1">
        <v>201.66300000000001</v>
      </c>
      <c r="N8" s="1">
        <f t="shared" si="0"/>
        <v>0.77141381684645394</v>
      </c>
      <c r="O8" s="1">
        <f t="shared" si="1"/>
        <v>2812.7186117433544</v>
      </c>
    </row>
    <row r="9" spans="11:16" x14ac:dyDescent="0.35">
      <c r="L9" s="1">
        <v>2097.41</v>
      </c>
      <c r="M9" s="1">
        <v>202.48400000000001</v>
      </c>
      <c r="N9" s="1">
        <f t="shared" si="0"/>
        <v>0.77455435697345265</v>
      </c>
      <c r="O9" s="1">
        <f t="shared" si="1"/>
        <v>2707.8925850931432</v>
      </c>
    </row>
    <row r="10" spans="11:16" x14ac:dyDescent="0.35">
      <c r="L10" s="1">
        <v>2127.73</v>
      </c>
      <c r="M10" s="1">
        <v>203.458</v>
      </c>
      <c r="N10" s="1">
        <f t="shared" si="0"/>
        <v>0.77828016219111007</v>
      </c>
      <c r="O10" s="1">
        <f t="shared" si="1"/>
        <v>2733.8869771648206</v>
      </c>
    </row>
    <row r="11" spans="11:16" x14ac:dyDescent="0.35">
      <c r="L11" s="1">
        <v>2138.54</v>
      </c>
      <c r="M11" s="1">
        <v>202.30699999999999</v>
      </c>
      <c r="N11" s="1">
        <f t="shared" si="0"/>
        <v>0.7738772855940631</v>
      </c>
      <c r="O11" s="1">
        <f t="shared" si="1"/>
        <v>2763.4097030750299</v>
      </c>
    </row>
    <row r="12" spans="11:16" x14ac:dyDescent="0.35">
      <c r="L12" s="1">
        <v>2201.98</v>
      </c>
      <c r="M12" s="1">
        <v>201.833</v>
      </c>
      <c r="N12" s="1">
        <f t="shared" si="0"/>
        <v>0.77206411139163023</v>
      </c>
      <c r="O12" s="1">
        <f t="shared" si="1"/>
        <v>2852.068847017089</v>
      </c>
    </row>
    <row r="13" spans="11:16" x14ac:dyDescent="0.35">
      <c r="L13" s="1">
        <v>2147.9299999999998</v>
      </c>
      <c r="M13" s="1">
        <v>202.20099999999999</v>
      </c>
      <c r="N13" s="1">
        <f t="shared" si="0"/>
        <v>0.77347180781883551</v>
      </c>
      <c r="O13" s="1">
        <f t="shared" si="1"/>
        <v>2776.9984352203996</v>
      </c>
    </row>
    <row r="14" spans="11:16" x14ac:dyDescent="0.35">
      <c r="L14" s="1">
        <v>2096.7800000000002</v>
      </c>
      <c r="M14" s="1">
        <v>203.3</v>
      </c>
      <c r="N14" s="1">
        <f t="shared" si="0"/>
        <v>0.77767577079029915</v>
      </c>
      <c r="O14" s="1">
        <f t="shared" si="1"/>
        <v>2696.2136133792428</v>
      </c>
      <c r="P14" s="1">
        <f>SUM(O3:O14)</f>
        <v>33136.525419466256</v>
      </c>
    </row>
    <row r="15" spans="11:16" x14ac:dyDescent="0.35">
      <c r="K15" s="1" t="s">
        <v>87</v>
      </c>
      <c r="L15" s="1">
        <v>2247.08</v>
      </c>
      <c r="M15" s="1">
        <v>203.828</v>
      </c>
      <c r="N15" s="1">
        <f t="shared" si="0"/>
        <v>0.77969550914237618</v>
      </c>
      <c r="O15" s="1">
        <f>L15/N15</f>
        <v>2881.9968483230959</v>
      </c>
    </row>
    <row r="16" spans="11:16" x14ac:dyDescent="0.35">
      <c r="K16" s="1" t="s">
        <v>88</v>
      </c>
      <c r="L16" s="1">
        <v>2124.11</v>
      </c>
      <c r="M16" s="1">
        <v>204.57599999999999</v>
      </c>
      <c r="N16" s="1">
        <f t="shared" si="0"/>
        <v>0.78255680514115211</v>
      </c>
      <c r="O16" s="1">
        <f t="shared" ref="O16:O79" si="2">L16/N16</f>
        <v>2714.3205273345852</v>
      </c>
    </row>
    <row r="17" spans="11:17" x14ac:dyDescent="0.35">
      <c r="K17" s="1" t="s">
        <v>89</v>
      </c>
      <c r="L17" s="1">
        <v>2124.5300000000002</v>
      </c>
      <c r="M17" s="1">
        <v>205.578</v>
      </c>
      <c r="N17" s="1">
        <f t="shared" si="0"/>
        <v>0.78638971769566213</v>
      </c>
      <c r="O17" s="1">
        <f t="shared" si="2"/>
        <v>2701.6248460438378</v>
      </c>
    </row>
    <row r="18" spans="11:17" x14ac:dyDescent="0.35">
      <c r="K18" s="1" t="s">
        <v>90</v>
      </c>
      <c r="L18" s="1">
        <v>2161.25</v>
      </c>
      <c r="M18" s="1">
        <v>206.101</v>
      </c>
      <c r="N18" s="1">
        <f t="shared" si="0"/>
        <v>0.78839032973758694</v>
      </c>
      <c r="O18" s="1">
        <f t="shared" si="2"/>
        <v>2741.3451414597698</v>
      </c>
    </row>
    <row r="19" spans="11:17" x14ac:dyDescent="0.35">
      <c r="K19" s="1" t="s">
        <v>91</v>
      </c>
      <c r="L19" s="1">
        <v>2089.12</v>
      </c>
      <c r="M19" s="1">
        <v>206.839</v>
      </c>
      <c r="N19" s="1">
        <f t="shared" si="0"/>
        <v>0.79121337311605844</v>
      </c>
      <c r="O19" s="1">
        <f t="shared" si="2"/>
        <v>2640.4002649403642</v>
      </c>
    </row>
    <row r="20" spans="11:17" x14ac:dyDescent="0.35">
      <c r="K20" s="1" t="s">
        <v>92</v>
      </c>
      <c r="L20" s="1">
        <v>2132.3200000000002</v>
      </c>
      <c r="M20" s="1">
        <v>206.97</v>
      </c>
      <c r="N20" s="1">
        <f t="shared" si="0"/>
        <v>0.79171448244204723</v>
      </c>
      <c r="O20" s="1">
        <f t="shared" si="2"/>
        <v>2693.29417016959</v>
      </c>
    </row>
    <row r="21" spans="11:17" x14ac:dyDescent="0.35">
      <c r="K21" s="1" t="s">
        <v>93</v>
      </c>
      <c r="L21" s="1">
        <v>2261.08</v>
      </c>
      <c r="M21" s="1">
        <v>207.041</v>
      </c>
      <c r="N21" s="1">
        <f t="shared" si="0"/>
        <v>0.79198607604620908</v>
      </c>
      <c r="O21" s="1">
        <f t="shared" si="2"/>
        <v>2854.9491820460685</v>
      </c>
    </row>
    <row r="22" spans="11:17" x14ac:dyDescent="0.35">
      <c r="K22" s="1" t="s">
        <v>94</v>
      </c>
      <c r="L22" s="1">
        <v>2205.2600000000002</v>
      </c>
      <c r="M22" s="1">
        <v>207.184</v>
      </c>
      <c r="N22" s="1">
        <f t="shared" si="0"/>
        <v>0.79253308851656334</v>
      </c>
      <c r="O22" s="1">
        <f t="shared" si="2"/>
        <v>2782.5462834967957</v>
      </c>
    </row>
    <row r="23" spans="11:17" x14ac:dyDescent="0.35">
      <c r="K23" s="1" t="s">
        <v>95</v>
      </c>
      <c r="L23" s="1">
        <v>2182.98</v>
      </c>
      <c r="M23" s="1">
        <v>208.047</v>
      </c>
      <c r="N23" s="1">
        <f t="shared" si="0"/>
        <v>0.79583428964884084</v>
      </c>
      <c r="O23" s="1">
        <f t="shared" si="2"/>
        <v>2743.0082221805656</v>
      </c>
    </row>
    <row r="24" spans="11:17" x14ac:dyDescent="0.35">
      <c r="K24" s="1" t="s">
        <v>96</v>
      </c>
      <c r="L24" s="1">
        <v>2264.2399999999998</v>
      </c>
      <c r="M24" s="1">
        <v>209.155</v>
      </c>
      <c r="N24" s="1">
        <f t="shared" si="0"/>
        <v>0.80007267997857845</v>
      </c>
      <c r="O24" s="1">
        <f t="shared" si="2"/>
        <v>2830.0428906791612</v>
      </c>
    </row>
    <row r="25" spans="11:17" x14ac:dyDescent="0.35">
      <c r="K25" s="1" t="s">
        <v>97</v>
      </c>
      <c r="L25" s="1">
        <v>2150.62</v>
      </c>
      <c r="M25" s="1">
        <v>211.018</v>
      </c>
      <c r="N25" s="1">
        <f t="shared" si="0"/>
        <v>0.80719914314130514</v>
      </c>
      <c r="O25" s="1">
        <f t="shared" si="2"/>
        <v>2664.2991612089963</v>
      </c>
    </row>
    <row r="26" spans="11:17" x14ac:dyDescent="0.35">
      <c r="K26" s="1" t="s">
        <v>98</v>
      </c>
      <c r="L26" s="1">
        <v>2146.7800000000002</v>
      </c>
      <c r="M26" s="1">
        <v>211.70400000000001</v>
      </c>
      <c r="N26" s="1">
        <f t="shared" si="0"/>
        <v>0.8098232728941932</v>
      </c>
      <c r="O26" s="1">
        <f t="shared" si="2"/>
        <v>2650.9240618977447</v>
      </c>
      <c r="P26" s="1">
        <f t="shared" ref="P26" si="3">SUM(O15:O26)</f>
        <v>32898.751599780575</v>
      </c>
      <c r="Q26" s="1">
        <f>((P26-P14)/P14)*100</f>
        <v>-0.71755809239431934</v>
      </c>
    </row>
    <row r="27" spans="11:17" x14ac:dyDescent="0.35">
      <c r="K27" s="1" t="s">
        <v>99</v>
      </c>
      <c r="L27" s="1">
        <v>2172.65</v>
      </c>
      <c r="M27" s="1">
        <v>212.672</v>
      </c>
      <c r="N27" s="1">
        <f t="shared" si="0"/>
        <v>0.81352612653966794</v>
      </c>
      <c r="O27" s="1">
        <f t="shared" si="2"/>
        <v>2670.657928641288</v>
      </c>
    </row>
    <row r="28" spans="11:17" x14ac:dyDescent="0.35">
      <c r="K28" s="1" t="s">
        <v>100</v>
      </c>
      <c r="L28" s="1">
        <v>2100.25</v>
      </c>
      <c r="M28" s="1">
        <v>213.08600000000001</v>
      </c>
      <c r="N28" s="1">
        <f t="shared" si="0"/>
        <v>0.81510978502027387</v>
      </c>
      <c r="O28" s="1">
        <f t="shared" si="2"/>
        <v>2576.6467764189106</v>
      </c>
    </row>
    <row r="29" spans="11:17" x14ac:dyDescent="0.35">
      <c r="K29" s="1" t="s">
        <v>101</v>
      </c>
      <c r="L29" s="1">
        <v>2014.25</v>
      </c>
      <c r="M29" s="1">
        <v>213.761</v>
      </c>
      <c r="N29" s="1">
        <f t="shared" si="0"/>
        <v>0.81769183689082692</v>
      </c>
      <c r="O29" s="1">
        <f t="shared" si="2"/>
        <v>2463.3363195344336</v>
      </c>
    </row>
    <row r="30" spans="11:17" x14ac:dyDescent="0.35">
      <c r="K30" s="1" t="s">
        <v>102</v>
      </c>
      <c r="L30" s="1">
        <v>2178.52</v>
      </c>
      <c r="M30" s="1">
        <v>214.15299999999999</v>
      </c>
      <c r="N30" s="1">
        <f t="shared" si="0"/>
        <v>0.81919133960676294</v>
      </c>
      <c r="O30" s="1">
        <f t="shared" si="2"/>
        <v>2659.354285954435</v>
      </c>
    </row>
    <row r="31" spans="11:17" x14ac:dyDescent="0.35">
      <c r="K31" s="1" t="s">
        <v>103</v>
      </c>
      <c r="L31" s="1">
        <v>2051.37</v>
      </c>
      <c r="M31" s="1">
        <v>215.28299999999999</v>
      </c>
      <c r="N31" s="1">
        <f t="shared" si="0"/>
        <v>0.82351388570117046</v>
      </c>
      <c r="O31" s="1">
        <f t="shared" si="2"/>
        <v>2490.9962486587424</v>
      </c>
    </row>
    <row r="32" spans="11:17" x14ac:dyDescent="0.35">
      <c r="K32" s="1" t="s">
        <v>104</v>
      </c>
      <c r="L32" s="1">
        <v>2101.4299999999998</v>
      </c>
      <c r="M32" s="1">
        <v>217.16900000000001</v>
      </c>
      <c r="N32" s="1">
        <f t="shared" si="0"/>
        <v>0.83072832989059753</v>
      </c>
      <c r="O32" s="1">
        <f t="shared" si="2"/>
        <v>2529.6236138675408</v>
      </c>
    </row>
    <row r="33" spans="11:17" x14ac:dyDescent="0.35">
      <c r="K33" s="1" t="s">
        <v>105</v>
      </c>
      <c r="L33" s="1">
        <v>2079.25</v>
      </c>
      <c r="M33" s="1">
        <v>218.42500000000001</v>
      </c>
      <c r="N33" s="1">
        <f t="shared" si="0"/>
        <v>0.83553285900084151</v>
      </c>
      <c r="O33" s="1">
        <f t="shared" si="2"/>
        <v>2488.5316928007328</v>
      </c>
    </row>
    <row r="34" spans="11:17" x14ac:dyDescent="0.35">
      <c r="K34" s="1" t="s">
        <v>106</v>
      </c>
      <c r="L34" s="1">
        <v>1925.04</v>
      </c>
      <c r="M34" s="1">
        <v>218.13399999999999</v>
      </c>
      <c r="N34" s="1">
        <f t="shared" si="0"/>
        <v>0.83441970774998075</v>
      </c>
      <c r="O34" s="1">
        <f t="shared" si="2"/>
        <v>2307.0404283605494</v>
      </c>
    </row>
    <row r="35" spans="11:17" x14ac:dyDescent="0.35">
      <c r="K35" s="1" t="s">
        <v>107</v>
      </c>
      <c r="L35" s="1">
        <v>2109.59</v>
      </c>
      <c r="M35" s="1">
        <v>218.41200000000001</v>
      </c>
      <c r="N35" s="1">
        <f t="shared" si="0"/>
        <v>0.83548313059444568</v>
      </c>
      <c r="O35" s="1">
        <f t="shared" si="2"/>
        <v>2524.9941294434375</v>
      </c>
    </row>
    <row r="36" spans="11:17" x14ac:dyDescent="0.35">
      <c r="K36" s="1" t="s">
        <v>108</v>
      </c>
      <c r="L36" s="1">
        <v>2555.46</v>
      </c>
      <c r="M36" s="1">
        <v>216.982</v>
      </c>
      <c r="N36" s="1">
        <f t="shared" si="0"/>
        <v>0.83001300589090343</v>
      </c>
      <c r="O36" s="1">
        <f t="shared" si="2"/>
        <v>3078.8192255578806</v>
      </c>
    </row>
    <row r="37" spans="11:17" x14ac:dyDescent="0.35">
      <c r="K37" s="1" t="s">
        <v>109</v>
      </c>
      <c r="L37" s="1">
        <v>1933.51</v>
      </c>
      <c r="M37" s="1">
        <v>213.262</v>
      </c>
      <c r="N37" s="1">
        <f t="shared" si="0"/>
        <v>0.81578303113763284</v>
      </c>
      <c r="O37" s="1">
        <f t="shared" si="2"/>
        <v>2370.1277499038742</v>
      </c>
    </row>
    <row r="38" spans="11:17" x14ac:dyDescent="0.35">
      <c r="K38" s="1" t="s">
        <v>110</v>
      </c>
      <c r="L38" s="1">
        <v>1943.37</v>
      </c>
      <c r="M38" s="1">
        <v>211.68199999999999</v>
      </c>
      <c r="N38" s="1">
        <f t="shared" si="0"/>
        <v>0.80973911712952329</v>
      </c>
      <c r="O38" s="1">
        <f t="shared" si="2"/>
        <v>2399.9952069613855</v>
      </c>
      <c r="P38" s="1">
        <f t="shared" ref="P38" si="4">SUM(O27:O38)</f>
        <v>30560.12360610321</v>
      </c>
      <c r="Q38" s="1">
        <f>((P38-P26)/P26)*100</f>
        <v>-7.1085615105618851</v>
      </c>
    </row>
    <row r="39" spans="11:17" x14ac:dyDescent="0.35">
      <c r="K39" s="1" t="s">
        <v>111</v>
      </c>
      <c r="L39" s="1">
        <v>1952.67</v>
      </c>
      <c r="M39" s="1">
        <v>212.393</v>
      </c>
      <c r="N39" s="1">
        <f t="shared" si="0"/>
        <v>0.81245887843317266</v>
      </c>
      <c r="O39" s="1">
        <f t="shared" si="2"/>
        <v>2403.4077931005259</v>
      </c>
    </row>
    <row r="40" spans="11:17" x14ac:dyDescent="0.35">
      <c r="K40" s="1" t="s">
        <v>112</v>
      </c>
      <c r="L40" s="1">
        <v>2022.78</v>
      </c>
      <c r="M40" s="1">
        <v>213.07400000000001</v>
      </c>
      <c r="N40" s="1">
        <f t="shared" si="0"/>
        <v>0.8150638818759085</v>
      </c>
      <c r="O40" s="1">
        <f t="shared" si="2"/>
        <v>2481.744124576438</v>
      </c>
    </row>
    <row r="41" spans="11:17" x14ac:dyDescent="0.35">
      <c r="K41" s="1" t="s">
        <v>113</v>
      </c>
      <c r="L41" s="1">
        <v>1975.68</v>
      </c>
      <c r="M41" s="1">
        <v>212.75399999999999</v>
      </c>
      <c r="N41" s="1">
        <f t="shared" si="0"/>
        <v>0.81383979802616468</v>
      </c>
      <c r="O41" s="1">
        <f t="shared" si="2"/>
        <v>2427.6030796130744</v>
      </c>
    </row>
    <row r="42" spans="11:17" x14ac:dyDescent="0.35">
      <c r="K42" s="1" t="s">
        <v>114</v>
      </c>
      <c r="L42" s="1">
        <v>1777.45</v>
      </c>
      <c r="M42" s="1">
        <v>212.917</v>
      </c>
      <c r="N42" s="1">
        <f t="shared" si="0"/>
        <v>0.81446331573712794</v>
      </c>
      <c r="O42" s="1">
        <f t="shared" si="2"/>
        <v>2182.3573458202022</v>
      </c>
    </row>
    <row r="43" spans="11:17" x14ac:dyDescent="0.35">
      <c r="K43" s="1" t="s">
        <v>115</v>
      </c>
      <c r="L43" s="1">
        <v>1639.35</v>
      </c>
      <c r="M43" s="1">
        <v>213.10599999999999</v>
      </c>
      <c r="N43" s="1">
        <f t="shared" si="0"/>
        <v>0.81518629026088285</v>
      </c>
      <c r="O43" s="1">
        <f t="shared" si="2"/>
        <v>2011.0127213687085</v>
      </c>
    </row>
    <row r="44" spans="11:17" x14ac:dyDescent="0.35">
      <c r="K44" s="1" t="s">
        <v>116</v>
      </c>
      <c r="L44" s="1">
        <v>1793.05</v>
      </c>
      <c r="M44" s="1">
        <v>214.56</v>
      </c>
      <c r="N44" s="1">
        <f t="shared" si="0"/>
        <v>0.82074822125315583</v>
      </c>
      <c r="O44" s="1">
        <f t="shared" si="2"/>
        <v>2184.6529222595077</v>
      </c>
    </row>
    <row r="45" spans="11:17" x14ac:dyDescent="0.35">
      <c r="K45" s="1" t="s">
        <v>117</v>
      </c>
      <c r="L45" s="1">
        <v>1770.98</v>
      </c>
      <c r="M45" s="1">
        <v>214.238</v>
      </c>
      <c r="N45" s="1">
        <f t="shared" si="0"/>
        <v>0.81951648687935119</v>
      </c>
      <c r="O45" s="1">
        <f t="shared" si="2"/>
        <v>2161.0059447903736</v>
      </c>
    </row>
    <row r="46" spans="11:17" x14ac:dyDescent="0.35">
      <c r="K46" s="1" t="s">
        <v>118</v>
      </c>
      <c r="L46" s="1">
        <v>1658.76</v>
      </c>
      <c r="M46" s="1">
        <v>214.93600000000001</v>
      </c>
      <c r="N46" s="1">
        <f t="shared" si="0"/>
        <v>0.82218651977660473</v>
      </c>
      <c r="O46" s="1">
        <f t="shared" si="2"/>
        <v>2017.4984144117318</v>
      </c>
    </row>
    <row r="47" spans="11:17" x14ac:dyDescent="0.35">
      <c r="K47" s="1" t="s">
        <v>119</v>
      </c>
      <c r="L47" s="1">
        <v>1750.74</v>
      </c>
      <c r="M47" s="1">
        <v>215.47499999999999</v>
      </c>
      <c r="N47" s="1">
        <f t="shared" si="0"/>
        <v>0.82424833601101666</v>
      </c>
      <c r="O47" s="1">
        <f t="shared" si="2"/>
        <v>2124.0443243995824</v>
      </c>
    </row>
    <row r="48" spans="11:17" x14ac:dyDescent="0.35">
      <c r="K48" s="1" t="s">
        <v>120</v>
      </c>
      <c r="L48" s="1">
        <v>1673.36</v>
      </c>
      <c r="M48" s="1">
        <v>216.47200000000001</v>
      </c>
      <c r="N48" s="1">
        <f t="shared" si="0"/>
        <v>0.82806212225537446</v>
      </c>
      <c r="O48" s="1">
        <f t="shared" si="2"/>
        <v>2020.8145681658598</v>
      </c>
    </row>
    <row r="49" spans="11:17" x14ac:dyDescent="0.35">
      <c r="K49" s="1" t="s">
        <v>121</v>
      </c>
      <c r="L49" s="1">
        <v>1666.97</v>
      </c>
      <c r="M49" s="1">
        <v>217.29900000000001</v>
      </c>
      <c r="N49" s="1">
        <f t="shared" si="0"/>
        <v>0.83122561395455585</v>
      </c>
      <c r="O49" s="1">
        <f t="shared" si="2"/>
        <v>2005.4362762829098</v>
      </c>
    </row>
    <row r="50" spans="11:17" x14ac:dyDescent="0.35">
      <c r="K50" s="1" t="s">
        <v>122</v>
      </c>
      <c r="L50" s="1">
        <v>1705.09</v>
      </c>
      <c r="M50" s="1">
        <v>217.62299999999999</v>
      </c>
      <c r="N50" s="1">
        <f t="shared" si="0"/>
        <v>0.83246499885242131</v>
      </c>
      <c r="O50" s="1">
        <f t="shared" si="2"/>
        <v>2048.2422712672833</v>
      </c>
      <c r="P50" s="1">
        <f t="shared" ref="P50" si="5">SUM(O39:O50)</f>
        <v>26067.8197860562</v>
      </c>
      <c r="Q50" s="1">
        <f>((P50-P38)/P38)*100</f>
        <v>-14.69988759845803</v>
      </c>
    </row>
    <row r="51" spans="11:17" x14ac:dyDescent="0.35">
      <c r="K51" s="1" t="s">
        <v>123</v>
      </c>
      <c r="L51" s="1">
        <v>1664.19</v>
      </c>
      <c r="M51" s="1">
        <v>217.89500000000001</v>
      </c>
      <c r="N51" s="1">
        <f t="shared" si="0"/>
        <v>0.83350547012470355</v>
      </c>
      <c r="O51" s="1">
        <f t="shared" si="2"/>
        <v>1996.6155708024507</v>
      </c>
    </row>
    <row r="52" spans="11:17" x14ac:dyDescent="0.35">
      <c r="K52" s="1" t="s">
        <v>124</v>
      </c>
      <c r="L52" s="1">
        <v>1717.84</v>
      </c>
      <c r="M52" s="1">
        <v>217.566</v>
      </c>
      <c r="N52" s="1">
        <f t="shared" si="0"/>
        <v>0.83224695891668576</v>
      </c>
      <c r="O52" s="1">
        <f t="shared" si="2"/>
        <v>2064.098861035272</v>
      </c>
    </row>
    <row r="53" spans="11:17" x14ac:dyDescent="0.35">
      <c r="K53" s="1" t="s">
        <v>125</v>
      </c>
      <c r="L53" s="1">
        <v>1795.1</v>
      </c>
      <c r="M53" s="1">
        <v>217.489</v>
      </c>
      <c r="N53" s="1">
        <f t="shared" si="0"/>
        <v>0.83195241374034123</v>
      </c>
      <c r="O53" s="1">
        <f t="shared" si="2"/>
        <v>2157.6955248311406</v>
      </c>
    </row>
    <row r="54" spans="11:17" x14ac:dyDescent="0.35">
      <c r="K54" s="1" t="s">
        <v>126</v>
      </c>
      <c r="L54" s="1">
        <v>1765.39</v>
      </c>
      <c r="M54" s="1">
        <v>217.55799999999999</v>
      </c>
      <c r="N54" s="1">
        <f t="shared" si="0"/>
        <v>0.83221635682044215</v>
      </c>
      <c r="O54" s="1">
        <f t="shared" si="2"/>
        <v>2121.3113459399333</v>
      </c>
    </row>
    <row r="55" spans="11:17" x14ac:dyDescent="0.35">
      <c r="K55" s="1" t="s">
        <v>127</v>
      </c>
      <c r="L55" s="1">
        <v>1839.05</v>
      </c>
      <c r="M55" s="1">
        <v>217.386</v>
      </c>
      <c r="N55" s="1">
        <f t="shared" si="0"/>
        <v>0.83155841175120493</v>
      </c>
      <c r="O55" s="1">
        <f t="shared" si="2"/>
        <v>2211.570436918661</v>
      </c>
    </row>
    <row r="56" spans="11:17" x14ac:dyDescent="0.35">
      <c r="K56" s="1" t="s">
        <v>128</v>
      </c>
      <c r="L56" s="1">
        <v>1753.49</v>
      </c>
      <c r="M56" s="1">
        <v>217.11199999999999</v>
      </c>
      <c r="N56" s="1">
        <f t="shared" si="0"/>
        <v>0.83051028995486187</v>
      </c>
      <c r="O56" s="1">
        <f t="shared" si="2"/>
        <v>2111.3404869376177</v>
      </c>
    </row>
    <row r="57" spans="11:17" x14ac:dyDescent="0.35">
      <c r="K57" s="1" t="s">
        <v>129</v>
      </c>
      <c r="L57" s="1">
        <v>1811.16</v>
      </c>
      <c r="M57" s="1">
        <v>217.286</v>
      </c>
      <c r="N57" s="1">
        <f t="shared" si="0"/>
        <v>0.83117588554816002</v>
      </c>
      <c r="O57" s="1">
        <f t="shared" si="2"/>
        <v>2179.033380889703</v>
      </c>
    </row>
    <row r="58" spans="11:17" x14ac:dyDescent="0.35">
      <c r="K58" s="1" t="s">
        <v>130</v>
      </c>
      <c r="L58" s="1">
        <v>1818.01</v>
      </c>
      <c r="M58" s="1">
        <v>217.524</v>
      </c>
      <c r="N58" s="1">
        <f t="shared" si="0"/>
        <v>0.83208629791140687</v>
      </c>
      <c r="O58" s="1">
        <f t="shared" si="2"/>
        <v>2184.8815496221109</v>
      </c>
    </row>
    <row r="59" spans="11:17" x14ac:dyDescent="0.35">
      <c r="K59" s="1" t="s">
        <v>131</v>
      </c>
      <c r="L59" s="1">
        <v>1731.66</v>
      </c>
      <c r="M59" s="1">
        <v>217.95400000000001</v>
      </c>
      <c r="N59" s="1">
        <f t="shared" si="0"/>
        <v>0.83373116058450003</v>
      </c>
      <c r="O59" s="1">
        <f t="shared" si="2"/>
        <v>2077.0004551419106</v>
      </c>
    </row>
    <row r="60" spans="11:17" x14ac:dyDescent="0.35">
      <c r="K60" s="1" t="s">
        <v>132</v>
      </c>
      <c r="L60" s="1">
        <v>1735.41</v>
      </c>
      <c r="M60" s="1">
        <v>218.95699999999999</v>
      </c>
      <c r="N60" s="1">
        <f t="shared" si="0"/>
        <v>0.8375678984010404</v>
      </c>
      <c r="O60" s="1">
        <f t="shared" si="2"/>
        <v>2071.963363582804</v>
      </c>
    </row>
    <row r="61" spans="11:17" x14ac:dyDescent="0.35">
      <c r="K61" s="1" t="s">
        <v>133</v>
      </c>
      <c r="L61" s="1">
        <v>1795.47</v>
      </c>
      <c r="M61" s="1">
        <v>219.59899999999999</v>
      </c>
      <c r="N61" s="1">
        <f t="shared" si="0"/>
        <v>0.84002371662458875</v>
      </c>
      <c r="O61" s="1">
        <f t="shared" si="2"/>
        <v>2137.40393808715</v>
      </c>
    </row>
    <row r="62" spans="11:17" x14ac:dyDescent="0.35">
      <c r="K62" s="1" t="s">
        <v>134</v>
      </c>
      <c r="L62" s="1">
        <v>1854.12</v>
      </c>
      <c r="M62" s="1">
        <v>220.70699999999999</v>
      </c>
      <c r="N62" s="1">
        <f t="shared" si="0"/>
        <v>0.84426210695432624</v>
      </c>
      <c r="O62" s="1">
        <f t="shared" si="2"/>
        <v>2196.1426252905439</v>
      </c>
      <c r="P62" s="1">
        <f t="shared" ref="P62" si="6">SUM(O51:O62)</f>
        <v>25509.057539079298</v>
      </c>
      <c r="Q62" s="1">
        <f>((P62-P50)/P50)*100</f>
        <v>-2.1434943603369003</v>
      </c>
    </row>
    <row r="63" spans="11:17" x14ac:dyDescent="0.35">
      <c r="K63" s="1" t="s">
        <v>135</v>
      </c>
      <c r="L63" s="1">
        <v>1765.08</v>
      </c>
      <c r="M63" s="1">
        <v>221.45099999999999</v>
      </c>
      <c r="N63" s="1">
        <f t="shared" si="0"/>
        <v>0.84710810190498043</v>
      </c>
      <c r="O63" s="1">
        <f t="shared" si="2"/>
        <v>2083.6537816492137</v>
      </c>
    </row>
    <row r="64" spans="11:17" x14ac:dyDescent="0.35">
      <c r="K64" s="1" t="s">
        <v>136</v>
      </c>
      <c r="L64" s="1">
        <v>1816.52</v>
      </c>
      <c r="M64" s="1">
        <v>222.11699999999999</v>
      </c>
      <c r="N64" s="1">
        <f t="shared" si="0"/>
        <v>0.8496557264172595</v>
      </c>
      <c r="O64" s="1">
        <f t="shared" si="2"/>
        <v>2137.9482813112008</v>
      </c>
    </row>
    <row r="65" spans="11:17" x14ac:dyDescent="0.35">
      <c r="K65" s="1" t="s">
        <v>137</v>
      </c>
      <c r="L65" s="1">
        <v>1870.16</v>
      </c>
      <c r="M65" s="1">
        <v>223.08699999999999</v>
      </c>
      <c r="N65" s="1">
        <f t="shared" si="0"/>
        <v>0.85336623058679506</v>
      </c>
      <c r="O65" s="1">
        <f t="shared" si="2"/>
        <v>2191.50926409876</v>
      </c>
    </row>
    <row r="66" spans="11:17" x14ac:dyDescent="0.35">
      <c r="K66" s="1" t="s">
        <v>138</v>
      </c>
      <c r="L66" s="1">
        <v>1836.22</v>
      </c>
      <c r="M66" s="1">
        <v>224.20400000000001</v>
      </c>
      <c r="N66" s="1">
        <f t="shared" si="0"/>
        <v>0.85763904827480675</v>
      </c>
      <c r="O66" s="1">
        <f t="shared" si="2"/>
        <v>2141.0172539294572</v>
      </c>
    </row>
    <row r="67" spans="11:17" x14ac:dyDescent="0.35">
      <c r="K67" s="1" t="s">
        <v>139</v>
      </c>
      <c r="L67" s="1">
        <v>1853.88</v>
      </c>
      <c r="M67" s="1">
        <v>224.91399999999999</v>
      </c>
      <c r="N67" s="1">
        <f t="shared" ref="N67:N130" si="7">M67/M$182</f>
        <v>0.86035498431642554</v>
      </c>
      <c r="O67" s="1">
        <f t="shared" si="2"/>
        <v>2154.7849827045006</v>
      </c>
    </row>
    <row r="68" spans="11:17" x14ac:dyDescent="0.35">
      <c r="K68" s="1" t="s">
        <v>140</v>
      </c>
      <c r="L68" s="1">
        <v>1870.12</v>
      </c>
      <c r="M68" s="1">
        <v>224.85900000000001</v>
      </c>
      <c r="N68" s="1">
        <f t="shared" si="7"/>
        <v>0.86014459490475093</v>
      </c>
      <c r="O68" s="1">
        <f t="shared" si="2"/>
        <v>2174.1925846864033</v>
      </c>
    </row>
    <row r="69" spans="11:17" x14ac:dyDescent="0.35">
      <c r="K69" s="1" t="s">
        <v>141</v>
      </c>
      <c r="L69" s="1">
        <v>1861.8</v>
      </c>
      <c r="M69" s="1">
        <v>225.197</v>
      </c>
      <c r="N69" s="1">
        <f t="shared" si="7"/>
        <v>0.86143753347104268</v>
      </c>
      <c r="O69" s="1">
        <f t="shared" si="2"/>
        <v>2161.2710471276264</v>
      </c>
    </row>
    <row r="70" spans="11:17" x14ac:dyDescent="0.35">
      <c r="K70" s="1" t="s">
        <v>142</v>
      </c>
      <c r="L70" s="1">
        <v>2011.87</v>
      </c>
      <c r="M70" s="1">
        <v>225.81800000000001</v>
      </c>
      <c r="N70" s="1">
        <f t="shared" si="7"/>
        <v>0.86381302119195169</v>
      </c>
      <c r="O70" s="1">
        <f t="shared" si="2"/>
        <v>2329.0572735565806</v>
      </c>
    </row>
    <row r="71" spans="11:17" x14ac:dyDescent="0.35">
      <c r="K71" s="1" t="s">
        <v>143</v>
      </c>
      <c r="L71" s="1">
        <v>2117.34</v>
      </c>
      <c r="M71" s="1">
        <v>226.3</v>
      </c>
      <c r="N71" s="1">
        <f t="shared" si="7"/>
        <v>0.86565679749062807</v>
      </c>
      <c r="O71" s="1">
        <f t="shared" si="2"/>
        <v>2445.9347008395939</v>
      </c>
    </row>
    <row r="72" spans="11:17" x14ac:dyDescent="0.35">
      <c r="K72" s="1" t="s">
        <v>144</v>
      </c>
      <c r="L72" s="1">
        <v>1932.94</v>
      </c>
      <c r="M72" s="1">
        <v>226.63399999999999</v>
      </c>
      <c r="N72" s="1">
        <f t="shared" si="7"/>
        <v>0.86693443500879797</v>
      </c>
      <c r="O72" s="1">
        <f t="shared" si="2"/>
        <v>2229.6265114678295</v>
      </c>
    </row>
    <row r="73" spans="11:17" x14ac:dyDescent="0.35">
      <c r="K73" s="1" t="s">
        <v>145</v>
      </c>
      <c r="L73" s="1">
        <v>1959.9</v>
      </c>
      <c r="M73" s="1">
        <v>227.16300000000001</v>
      </c>
      <c r="N73" s="1">
        <f t="shared" si="7"/>
        <v>0.86895799862290568</v>
      </c>
      <c r="O73" s="1">
        <f t="shared" si="2"/>
        <v>2255.4599912837921</v>
      </c>
    </row>
    <row r="74" spans="11:17" x14ac:dyDescent="0.35">
      <c r="K74" s="1" t="s">
        <v>146</v>
      </c>
      <c r="L74" s="1">
        <v>1898.33</v>
      </c>
      <c r="M74" s="1">
        <v>227.41399999999999</v>
      </c>
      <c r="N74" s="1">
        <f t="shared" si="7"/>
        <v>0.86991813939254825</v>
      </c>
      <c r="O74" s="1">
        <f t="shared" si="2"/>
        <v>2182.1938341526911</v>
      </c>
      <c r="P74" s="1">
        <f t="shared" ref="P74" si="8">SUM(O63:O74)</f>
        <v>26486.649506807647</v>
      </c>
      <c r="Q74" s="1">
        <f>((P74-P62)/P62)*100</f>
        <v>3.8323327556523812</v>
      </c>
    </row>
    <row r="75" spans="11:17" x14ac:dyDescent="0.35">
      <c r="K75" s="1" t="s">
        <v>147</v>
      </c>
      <c r="L75" s="1">
        <v>1867.97</v>
      </c>
      <c r="M75" s="1">
        <v>228.00399999999999</v>
      </c>
      <c r="N75" s="1">
        <f t="shared" si="7"/>
        <v>0.87217504399051327</v>
      </c>
      <c r="O75" s="1">
        <f t="shared" si="2"/>
        <v>2141.7375019736496</v>
      </c>
    </row>
    <row r="76" spans="11:17" x14ac:dyDescent="0.35">
      <c r="K76" s="1" t="s">
        <v>148</v>
      </c>
      <c r="L76" s="1">
        <v>1962.93</v>
      </c>
      <c r="M76" s="1">
        <v>228.523</v>
      </c>
      <c r="N76" s="1">
        <f t="shared" si="7"/>
        <v>0.87416035498431632</v>
      </c>
      <c r="O76" s="1">
        <f t="shared" si="2"/>
        <v>2245.5033436459353</v>
      </c>
    </row>
    <row r="77" spans="11:17" x14ac:dyDescent="0.35">
      <c r="K77" s="1" t="s">
        <v>149</v>
      </c>
      <c r="L77" s="1">
        <v>1892.02</v>
      </c>
      <c r="M77" s="1">
        <v>228.792</v>
      </c>
      <c r="N77" s="1">
        <f t="shared" si="7"/>
        <v>0.87518935047050717</v>
      </c>
      <c r="O77" s="1">
        <f t="shared" si="2"/>
        <v>2161.8407479282496</v>
      </c>
    </row>
    <row r="78" spans="11:17" x14ac:dyDescent="0.35">
      <c r="K78" s="1" t="s">
        <v>150</v>
      </c>
      <c r="L78" s="1">
        <v>1977.89</v>
      </c>
      <c r="M78" s="1">
        <v>229.27799999999999</v>
      </c>
      <c r="N78" s="1">
        <f t="shared" si="7"/>
        <v>0.87704842781730541</v>
      </c>
      <c r="O78" s="1">
        <f t="shared" si="2"/>
        <v>2255.1662340041348</v>
      </c>
    </row>
    <row r="79" spans="11:17" x14ac:dyDescent="0.35">
      <c r="K79" s="1" t="s">
        <v>151</v>
      </c>
      <c r="L79" s="1">
        <v>2021.78</v>
      </c>
      <c r="M79" s="1">
        <v>228.79</v>
      </c>
      <c r="N79" s="1">
        <f t="shared" si="7"/>
        <v>0.87518169994644623</v>
      </c>
      <c r="O79" s="1">
        <f t="shared" si="2"/>
        <v>2310.1260002622494</v>
      </c>
    </row>
    <row r="80" spans="11:17" x14ac:dyDescent="0.35">
      <c r="K80" s="1" t="s">
        <v>152</v>
      </c>
      <c r="L80" s="1">
        <v>1945.38</v>
      </c>
      <c r="M80" s="1">
        <v>228.625</v>
      </c>
      <c r="N80" s="1">
        <f t="shared" si="7"/>
        <v>0.87455053171142216</v>
      </c>
      <c r="O80" s="1">
        <f t="shared" ref="O80:O143" si="9">L80/N80</f>
        <v>2224.434071514489</v>
      </c>
    </row>
    <row r="81" spans="11:17" x14ac:dyDescent="0.35">
      <c r="K81" s="1" t="s">
        <v>153</v>
      </c>
      <c r="L81" s="1">
        <v>1825.73</v>
      </c>
      <c r="M81" s="1">
        <v>228.483</v>
      </c>
      <c r="N81" s="1">
        <f t="shared" si="7"/>
        <v>0.87400734450309847</v>
      </c>
      <c r="O81" s="1">
        <f t="shared" si="9"/>
        <v>2088.9183729205238</v>
      </c>
    </row>
    <row r="82" spans="11:17" x14ac:dyDescent="0.35">
      <c r="K82" s="1" t="s">
        <v>154</v>
      </c>
      <c r="L82" s="1">
        <v>1787.15</v>
      </c>
      <c r="M82" s="1">
        <v>229.70599999999999</v>
      </c>
      <c r="N82" s="1">
        <f t="shared" si="7"/>
        <v>0.87868563996633764</v>
      </c>
      <c r="O82" s="1">
        <f t="shared" si="9"/>
        <v>2033.8900725274918</v>
      </c>
    </row>
    <row r="83" spans="11:17" x14ac:dyDescent="0.35">
      <c r="K83" s="1" t="s">
        <v>155</v>
      </c>
      <c r="L83" s="1">
        <v>1695.87</v>
      </c>
      <c r="M83" s="1">
        <v>230.76900000000001</v>
      </c>
      <c r="N83" s="1">
        <f t="shared" si="7"/>
        <v>0.88275189350470507</v>
      </c>
      <c r="O83" s="1">
        <f t="shared" si="9"/>
        <v>1921.1173745173744</v>
      </c>
    </row>
    <row r="84" spans="11:17" x14ac:dyDescent="0.35">
      <c r="K84" s="1" t="s">
        <v>156</v>
      </c>
      <c r="L84" s="1">
        <v>1790.6</v>
      </c>
      <c r="M84" s="1">
        <v>231.51900000000001</v>
      </c>
      <c r="N84" s="1">
        <f t="shared" si="7"/>
        <v>0.88562084002754182</v>
      </c>
      <c r="O84" s="1">
        <f t="shared" si="9"/>
        <v>2021.8584738185634</v>
      </c>
    </row>
    <row r="85" spans="11:17" x14ac:dyDescent="0.35">
      <c r="K85" s="1" t="s">
        <v>157</v>
      </c>
      <c r="L85" s="1">
        <v>1859.65</v>
      </c>
      <c r="M85" s="1">
        <v>231.197</v>
      </c>
      <c r="N85" s="1">
        <f t="shared" si="7"/>
        <v>0.88438910565373718</v>
      </c>
      <c r="O85" s="1">
        <f t="shared" si="9"/>
        <v>2102.7509137229295</v>
      </c>
    </row>
    <row r="86" spans="11:17" x14ac:dyDescent="0.35">
      <c r="K86" s="1" t="s">
        <v>158</v>
      </c>
      <c r="L86" s="1">
        <v>1783.37</v>
      </c>
      <c r="M86" s="1">
        <v>231.37899999999999</v>
      </c>
      <c r="N86" s="1">
        <f t="shared" si="7"/>
        <v>0.88508530334327895</v>
      </c>
      <c r="O86" s="1">
        <f t="shared" si="9"/>
        <v>2014.9131312694756</v>
      </c>
      <c r="P86" s="1">
        <f t="shared" ref="P86" si="10">SUM(O75:O86)</f>
        <v>25522.256238105063</v>
      </c>
      <c r="Q86" s="1">
        <f>((P86-P74)/P74)*100</f>
        <v>-3.6410542165958528</v>
      </c>
    </row>
    <row r="87" spans="11:17" x14ac:dyDescent="0.35">
      <c r="K87" s="1" t="s">
        <v>159</v>
      </c>
      <c r="L87" s="1">
        <v>1855.92</v>
      </c>
      <c r="M87" s="1">
        <v>231.76900000000001</v>
      </c>
      <c r="N87" s="1">
        <f t="shared" si="7"/>
        <v>0.88657715553515415</v>
      </c>
      <c r="O87" s="1">
        <f t="shared" si="9"/>
        <v>2093.3541862803049</v>
      </c>
    </row>
    <row r="88" spans="11:17" x14ac:dyDescent="0.35">
      <c r="K88" s="1" t="s">
        <v>160</v>
      </c>
      <c r="L88" s="1">
        <v>1811.96</v>
      </c>
      <c r="M88" s="1">
        <v>233.13300000000001</v>
      </c>
      <c r="N88" s="1">
        <f t="shared" si="7"/>
        <v>0.89179481294468665</v>
      </c>
      <c r="O88" s="1">
        <f t="shared" si="9"/>
        <v>2031.8126700209752</v>
      </c>
    </row>
    <row r="89" spans="11:17" x14ac:dyDescent="0.35">
      <c r="K89" s="1" t="s">
        <v>161</v>
      </c>
      <c r="L89" s="1">
        <v>1683.56</v>
      </c>
      <c r="M89" s="1">
        <v>232.29499999999999</v>
      </c>
      <c r="N89" s="1">
        <f t="shared" si="7"/>
        <v>0.88858924336317024</v>
      </c>
      <c r="O89" s="1">
        <f t="shared" si="9"/>
        <v>1894.6436866914917</v>
      </c>
    </row>
    <row r="90" spans="11:17" x14ac:dyDescent="0.35">
      <c r="K90" s="1" t="s">
        <v>162</v>
      </c>
      <c r="L90" s="1">
        <v>1937.61</v>
      </c>
      <c r="M90" s="1">
        <v>231.91900000000001</v>
      </c>
      <c r="N90" s="1">
        <f t="shared" si="7"/>
        <v>0.88715094483972146</v>
      </c>
      <c r="O90" s="1">
        <f t="shared" si="9"/>
        <v>2184.0815379507503</v>
      </c>
    </row>
    <row r="91" spans="11:17" x14ac:dyDescent="0.35">
      <c r="K91" s="1" t="s">
        <v>163</v>
      </c>
      <c r="L91" s="1">
        <v>1840.57</v>
      </c>
      <c r="M91" s="1">
        <v>231.95599999999999</v>
      </c>
      <c r="N91" s="1">
        <f t="shared" si="7"/>
        <v>0.88729247953484802</v>
      </c>
      <c r="O91" s="1">
        <f t="shared" si="9"/>
        <v>2074.3667307592823</v>
      </c>
    </row>
    <row r="92" spans="11:17" x14ac:dyDescent="0.35">
      <c r="K92" s="1" t="s">
        <v>164</v>
      </c>
      <c r="L92" s="1">
        <v>1867.24</v>
      </c>
      <c r="M92" s="1">
        <v>232.482</v>
      </c>
      <c r="N92" s="1">
        <f t="shared" si="7"/>
        <v>0.88930456736286434</v>
      </c>
      <c r="O92" s="1">
        <f t="shared" si="9"/>
        <v>2099.6631171445533</v>
      </c>
    </row>
    <row r="93" spans="11:17" x14ac:dyDescent="0.35">
      <c r="K93" s="1" t="s">
        <v>165</v>
      </c>
      <c r="L93" s="1">
        <v>1853.76</v>
      </c>
      <c r="M93" s="1">
        <v>232.82</v>
      </c>
      <c r="N93" s="1">
        <f t="shared" si="7"/>
        <v>0.8905975059291561</v>
      </c>
      <c r="O93" s="1">
        <f t="shared" si="9"/>
        <v>2081.4789932136414</v>
      </c>
    </row>
    <row r="94" spans="11:17" x14ac:dyDescent="0.35">
      <c r="K94" s="1" t="s">
        <v>166</v>
      </c>
      <c r="L94" s="1">
        <v>1865.33</v>
      </c>
      <c r="M94" s="1">
        <v>233.261</v>
      </c>
      <c r="N94" s="1">
        <f t="shared" si="7"/>
        <v>0.89228444648458416</v>
      </c>
      <c r="O94" s="1">
        <f t="shared" si="9"/>
        <v>2090.5104951106273</v>
      </c>
    </row>
    <row r="95" spans="11:17" x14ac:dyDescent="0.35">
      <c r="K95" s="1" t="s">
        <v>167</v>
      </c>
      <c r="L95" s="1">
        <v>1865.75</v>
      </c>
      <c r="M95" s="1">
        <v>233.322</v>
      </c>
      <c r="N95" s="1">
        <f t="shared" si="7"/>
        <v>0.89251778746844157</v>
      </c>
      <c r="O95" s="1">
        <f t="shared" si="9"/>
        <v>2090.4345282485151</v>
      </c>
    </row>
    <row r="96" spans="11:17" x14ac:dyDescent="0.35">
      <c r="K96" s="1" t="s">
        <v>168</v>
      </c>
      <c r="L96" s="1">
        <v>1928.77</v>
      </c>
      <c r="M96" s="1">
        <v>233.53700000000001</v>
      </c>
      <c r="N96" s="1">
        <f t="shared" si="7"/>
        <v>0.89334021880498815</v>
      </c>
      <c r="O96" s="1">
        <f t="shared" si="9"/>
        <v>2159.0542543579818</v>
      </c>
    </row>
    <row r="97" spans="11:17" x14ac:dyDescent="0.35">
      <c r="K97" s="1" t="s">
        <v>169</v>
      </c>
      <c r="L97" s="1">
        <v>1904.64</v>
      </c>
      <c r="M97" s="1">
        <v>234.04599999999999</v>
      </c>
      <c r="N97" s="1">
        <f t="shared" si="7"/>
        <v>0.89528727717848666</v>
      </c>
      <c r="O97" s="1">
        <f t="shared" si="9"/>
        <v>2127.4065303401899</v>
      </c>
    </row>
    <row r="98" spans="11:17" x14ac:dyDescent="0.35">
      <c r="K98" s="1" t="s">
        <v>170</v>
      </c>
      <c r="L98" s="1">
        <v>1904.96</v>
      </c>
      <c r="M98" s="1">
        <v>234.88300000000001</v>
      </c>
      <c r="N98" s="1">
        <f t="shared" si="7"/>
        <v>0.89848902149797261</v>
      </c>
      <c r="O98" s="1">
        <f t="shared" si="9"/>
        <v>2120.1817211122134</v>
      </c>
      <c r="P98" s="1">
        <f t="shared" ref="P98" si="11">SUM(O87:O98)</f>
        <v>25046.988451230529</v>
      </c>
      <c r="Q98" s="1">
        <f>((P98-P86)/P86)*100</f>
        <v>-1.8621699525332442</v>
      </c>
    </row>
    <row r="99" spans="11:17" x14ac:dyDescent="0.35">
      <c r="K99" s="1" t="s">
        <v>171</v>
      </c>
      <c r="L99" s="1">
        <v>1939.01</v>
      </c>
      <c r="M99" s="1">
        <v>235.36600000000001</v>
      </c>
      <c r="N99" s="1">
        <f t="shared" si="7"/>
        <v>0.90033662305867956</v>
      </c>
      <c r="O99" s="1">
        <f t="shared" si="9"/>
        <v>2153.6500352642265</v>
      </c>
    </row>
    <row r="100" spans="11:17" x14ac:dyDescent="0.35">
      <c r="K100" s="1" t="s">
        <v>172</v>
      </c>
      <c r="L100" s="1">
        <v>1881.93</v>
      </c>
      <c r="M100" s="1">
        <v>235.72399999999999</v>
      </c>
      <c r="N100" s="1">
        <f t="shared" si="7"/>
        <v>0.90170606686558019</v>
      </c>
      <c r="O100" s="1">
        <f t="shared" si="9"/>
        <v>2087.0770078566461</v>
      </c>
    </row>
    <row r="101" spans="11:17" x14ac:dyDescent="0.35">
      <c r="K101" s="1" t="s">
        <v>173</v>
      </c>
      <c r="L101" s="1">
        <v>1909.2</v>
      </c>
      <c r="M101" s="1">
        <v>236.11799999999999</v>
      </c>
      <c r="N101" s="1">
        <f t="shared" si="7"/>
        <v>0.90321322010557714</v>
      </c>
      <c r="O101" s="1">
        <f t="shared" si="9"/>
        <v>2113.7865982263106</v>
      </c>
    </row>
    <row r="102" spans="11:17" x14ac:dyDescent="0.35">
      <c r="K102" s="1" t="s">
        <v>174</v>
      </c>
      <c r="L102" s="1">
        <v>1940.54</v>
      </c>
      <c r="M102" s="1">
        <v>236.62200000000001</v>
      </c>
      <c r="N102" s="1">
        <f t="shared" si="7"/>
        <v>0.90514115216892355</v>
      </c>
      <c r="O102" s="1">
        <f t="shared" si="9"/>
        <v>2143.9087100945812</v>
      </c>
    </row>
    <row r="103" spans="11:17" x14ac:dyDescent="0.35">
      <c r="K103" s="1" t="s">
        <v>175</v>
      </c>
      <c r="L103" s="1">
        <v>1907.36</v>
      </c>
      <c r="M103" s="1">
        <v>236.971</v>
      </c>
      <c r="N103" s="1">
        <f t="shared" si="7"/>
        <v>0.90647616861755032</v>
      </c>
      <c r="O103" s="1">
        <f t="shared" si="9"/>
        <v>2104.1479809765751</v>
      </c>
    </row>
    <row r="104" spans="11:17" x14ac:dyDescent="0.35">
      <c r="K104" s="1" t="s">
        <v>176</v>
      </c>
      <c r="L104" s="1">
        <v>1921.92</v>
      </c>
      <c r="M104" s="1">
        <v>237.15799999999999</v>
      </c>
      <c r="N104" s="1">
        <f t="shared" si="7"/>
        <v>0.90719149261724419</v>
      </c>
      <c r="O104" s="1">
        <f t="shared" si="9"/>
        <v>2118.5383853802109</v>
      </c>
    </row>
    <row r="105" spans="11:17" x14ac:dyDescent="0.35">
      <c r="K105" s="1" t="s">
        <v>177</v>
      </c>
      <c r="L105" s="1">
        <v>1950.2</v>
      </c>
      <c r="M105" s="1">
        <v>237.44300000000001</v>
      </c>
      <c r="N105" s="1">
        <f t="shared" si="7"/>
        <v>0.90828169229592226</v>
      </c>
      <c r="O105" s="1">
        <f t="shared" si="9"/>
        <v>2147.1312441301702</v>
      </c>
    </row>
    <row r="106" spans="11:17" x14ac:dyDescent="0.35">
      <c r="K106" s="1" t="s">
        <v>178</v>
      </c>
      <c r="L106" s="1">
        <v>1927.02</v>
      </c>
      <c r="M106" s="1">
        <v>237.244</v>
      </c>
      <c r="N106" s="1">
        <f t="shared" si="7"/>
        <v>0.9075204651518628</v>
      </c>
      <c r="O106" s="1">
        <f t="shared" si="9"/>
        <v>2123.3901316787783</v>
      </c>
    </row>
    <row r="107" spans="11:17" x14ac:dyDescent="0.35">
      <c r="K107" s="1" t="s">
        <v>179</v>
      </c>
      <c r="L107" s="1">
        <v>1999.56</v>
      </c>
      <c r="M107" s="1">
        <v>237.28700000000001</v>
      </c>
      <c r="N107" s="1">
        <f t="shared" si="7"/>
        <v>0.90768495141917216</v>
      </c>
      <c r="O107" s="1">
        <f t="shared" si="9"/>
        <v>2202.9229380454894</v>
      </c>
    </row>
    <row r="108" spans="11:17" x14ac:dyDescent="0.35">
      <c r="K108" s="1" t="s">
        <v>180</v>
      </c>
      <c r="L108" s="1">
        <v>2045.77</v>
      </c>
      <c r="M108" s="1">
        <v>237.315</v>
      </c>
      <c r="N108" s="1">
        <f t="shared" si="7"/>
        <v>0.90779205875602476</v>
      </c>
      <c r="O108" s="1">
        <f t="shared" si="9"/>
        <v>2253.5667505214587</v>
      </c>
    </row>
    <row r="109" spans="11:17" x14ac:dyDescent="0.35">
      <c r="K109" s="1" t="s">
        <v>181</v>
      </c>
      <c r="L109" s="1">
        <v>1956.14</v>
      </c>
      <c r="M109" s="1">
        <v>236.92699999999999</v>
      </c>
      <c r="N109" s="1">
        <f t="shared" si="7"/>
        <v>0.90630785708821049</v>
      </c>
      <c r="O109" s="1">
        <f t="shared" si="9"/>
        <v>2158.3615155723073</v>
      </c>
    </row>
    <row r="110" spans="11:17" x14ac:dyDescent="0.35">
      <c r="K110" s="1" t="s">
        <v>182</v>
      </c>
      <c r="L110" s="1">
        <v>2262.1999999999998</v>
      </c>
      <c r="M110" s="1">
        <v>236.40799999999999</v>
      </c>
      <c r="N110" s="1">
        <f t="shared" si="7"/>
        <v>0.90432254609440732</v>
      </c>
      <c r="O110" s="1">
        <f t="shared" si="9"/>
        <v>2501.5410815200839</v>
      </c>
      <c r="P110" s="1">
        <f t="shared" ref="P110" si="12">SUM(O99:O110)</f>
        <v>26108.022379266837</v>
      </c>
      <c r="Q110" s="1">
        <f>((P110-P98)/P98)*100</f>
        <v>4.2361736625633348</v>
      </c>
    </row>
    <row r="111" spans="11:17" x14ac:dyDescent="0.35">
      <c r="K111" s="1" t="s">
        <v>183</v>
      </c>
      <c r="L111" s="1">
        <v>1883.58</v>
      </c>
      <c r="M111" s="1">
        <v>234.792</v>
      </c>
      <c r="N111" s="1">
        <f t="shared" si="7"/>
        <v>0.89814092265320167</v>
      </c>
      <c r="O111" s="1">
        <f t="shared" si="9"/>
        <v>2097.1987273842383</v>
      </c>
    </row>
    <row r="112" spans="11:17" x14ac:dyDescent="0.35">
      <c r="K112" s="1" t="s">
        <v>184</v>
      </c>
      <c r="L112" s="1">
        <v>2029.46</v>
      </c>
      <c r="M112" s="1">
        <v>235.471</v>
      </c>
      <c r="N112" s="1">
        <f t="shared" si="7"/>
        <v>0.90073827557187658</v>
      </c>
      <c r="O112" s="1">
        <f t="shared" si="9"/>
        <v>2253.1073176739387</v>
      </c>
    </row>
    <row r="113" spans="11:17" x14ac:dyDescent="0.35">
      <c r="K113" s="1" t="s">
        <v>185</v>
      </c>
      <c r="L113" s="1">
        <v>2063.39</v>
      </c>
      <c r="M113" s="1">
        <v>236.16900000000001</v>
      </c>
      <c r="N113" s="1">
        <f t="shared" si="7"/>
        <v>0.90340830846913012</v>
      </c>
      <c r="O113" s="1">
        <f t="shared" si="9"/>
        <v>2284.0060033281252</v>
      </c>
    </row>
    <row r="114" spans="11:17" x14ac:dyDescent="0.35">
      <c r="K114" s="1" t="s">
        <v>186</v>
      </c>
      <c r="L114" s="1">
        <v>1989.55</v>
      </c>
      <c r="M114" s="1">
        <v>236.38399999999999</v>
      </c>
      <c r="N114" s="1">
        <f t="shared" si="7"/>
        <v>0.90423073980567659</v>
      </c>
      <c r="O114" s="1">
        <f t="shared" si="9"/>
        <v>2200.2680426763236</v>
      </c>
    </row>
    <row r="115" spans="11:17" x14ac:dyDescent="0.35">
      <c r="K115" s="1" t="s">
        <v>187</v>
      </c>
      <c r="L115" s="1">
        <v>1964.69</v>
      </c>
      <c r="M115" s="1">
        <v>237.04300000000001</v>
      </c>
      <c r="N115" s="1">
        <f t="shared" si="7"/>
        <v>0.90675158748374263</v>
      </c>
      <c r="O115" s="1">
        <f t="shared" si="9"/>
        <v>2166.7345578650288</v>
      </c>
    </row>
    <row r="116" spans="11:17" x14ac:dyDescent="0.35">
      <c r="K116" s="1" t="s">
        <v>188</v>
      </c>
      <c r="L116" s="1">
        <v>2038.34</v>
      </c>
      <c r="M116" s="1">
        <v>237.51599999999999</v>
      </c>
      <c r="N116" s="1">
        <f t="shared" si="7"/>
        <v>0.90856093642414493</v>
      </c>
      <c r="O116" s="1">
        <f t="shared" si="9"/>
        <v>2243.4818824837066</v>
      </c>
    </row>
    <row r="117" spans="11:17" x14ac:dyDescent="0.35">
      <c r="K117" s="1" t="s">
        <v>189</v>
      </c>
      <c r="L117" s="1">
        <v>2173.17</v>
      </c>
      <c r="M117" s="1">
        <v>238.01400000000001</v>
      </c>
      <c r="N117" s="1">
        <f t="shared" si="7"/>
        <v>0.91046591691530865</v>
      </c>
      <c r="O117" s="1">
        <f t="shared" si="9"/>
        <v>2386.8768282538003</v>
      </c>
    </row>
    <row r="118" spans="11:17" x14ac:dyDescent="0.35">
      <c r="K118" s="1" t="s">
        <v>190</v>
      </c>
      <c r="L118" s="1">
        <v>2179.5</v>
      </c>
      <c r="M118" s="1">
        <v>237.84299999999999</v>
      </c>
      <c r="N118" s="1">
        <f t="shared" si="7"/>
        <v>0.90981179710810178</v>
      </c>
      <c r="O118" s="1">
        <f t="shared" si="9"/>
        <v>2395.5503840768915</v>
      </c>
    </row>
    <row r="119" spans="11:17" x14ac:dyDescent="0.35">
      <c r="K119" s="1" t="s">
        <v>191</v>
      </c>
      <c r="L119" s="1">
        <v>2087.08</v>
      </c>
      <c r="M119" s="1">
        <v>237.34299999999999</v>
      </c>
      <c r="N119" s="1">
        <f t="shared" si="7"/>
        <v>0.90789916609287724</v>
      </c>
      <c r="O119" s="1">
        <f t="shared" si="9"/>
        <v>2298.8015387013734</v>
      </c>
    </row>
    <row r="120" spans="11:17" x14ac:dyDescent="0.35">
      <c r="K120" s="1" t="s">
        <v>192</v>
      </c>
      <c r="L120" s="1">
        <v>2051.9899999999998</v>
      </c>
      <c r="M120" s="1">
        <v>237.607</v>
      </c>
      <c r="N120" s="1">
        <f t="shared" si="7"/>
        <v>0.90890903526891587</v>
      </c>
      <c r="O120" s="1">
        <f t="shared" si="9"/>
        <v>2257.6406663103357</v>
      </c>
    </row>
    <row r="121" spans="11:17" x14ac:dyDescent="0.35">
      <c r="K121" s="1" t="s">
        <v>193</v>
      </c>
      <c r="L121" s="1">
        <v>2082.5300000000002</v>
      </c>
      <c r="M121" s="1">
        <v>237.96299999999999</v>
      </c>
      <c r="N121" s="1">
        <f t="shared" si="7"/>
        <v>0.91027082855175567</v>
      </c>
      <c r="O121" s="1">
        <f t="shared" si="9"/>
        <v>2287.8136206048844</v>
      </c>
    </row>
    <row r="122" spans="11:17" x14ac:dyDescent="0.35">
      <c r="K122" s="1" t="s">
        <v>194</v>
      </c>
      <c r="L122" s="1">
        <v>2189.42</v>
      </c>
      <c r="M122" s="1">
        <v>237.88300000000001</v>
      </c>
      <c r="N122" s="1">
        <f t="shared" si="7"/>
        <v>0.90996480758931986</v>
      </c>
      <c r="O122" s="1">
        <f t="shared" si="9"/>
        <v>2406.0490930415372</v>
      </c>
      <c r="P122" s="1">
        <f t="shared" ref="P122" si="13">SUM(O111:O122)</f>
        <v>27277.528662400182</v>
      </c>
      <c r="Q122" s="1">
        <f>((P122-P110)/P110)*100</f>
        <v>4.4794901204852859</v>
      </c>
    </row>
    <row r="123" spans="11:17" x14ac:dyDescent="0.35">
      <c r="K123" s="1" t="s">
        <v>195</v>
      </c>
      <c r="L123" s="1">
        <v>2214.33</v>
      </c>
      <c r="M123" s="1">
        <v>237.83500000000001</v>
      </c>
      <c r="N123" s="1">
        <f t="shared" si="7"/>
        <v>0.90978119501185828</v>
      </c>
      <c r="O123" s="1">
        <f t="shared" si="9"/>
        <v>2433.9148930981564</v>
      </c>
    </row>
    <row r="124" spans="11:17" x14ac:dyDescent="0.35">
      <c r="K124" s="1" t="s">
        <v>196</v>
      </c>
      <c r="L124" s="1">
        <v>2321.1799999999998</v>
      </c>
      <c r="M124" s="1">
        <v>237.583</v>
      </c>
      <c r="N124" s="1">
        <f t="shared" si="7"/>
        <v>0.90881722898018513</v>
      </c>
      <c r="O124" s="1">
        <f t="shared" si="9"/>
        <v>2554.0668970422967</v>
      </c>
    </row>
    <row r="125" spans="11:17" x14ac:dyDescent="0.35">
      <c r="K125" s="1" t="s">
        <v>197</v>
      </c>
      <c r="L125" s="1">
        <v>2021.5</v>
      </c>
      <c r="M125" s="1">
        <v>238.24</v>
      </c>
      <c r="N125" s="1">
        <f t="shared" si="7"/>
        <v>0.91133042613419013</v>
      </c>
      <c r="O125" s="1">
        <f t="shared" si="9"/>
        <v>2218.1855691739424</v>
      </c>
    </row>
    <row r="126" spans="11:17" x14ac:dyDescent="0.35">
      <c r="K126" s="1" t="s">
        <v>198</v>
      </c>
      <c r="L126" s="1">
        <v>2173.92</v>
      </c>
      <c r="M126" s="1">
        <v>238.97200000000001</v>
      </c>
      <c r="N126" s="1">
        <f t="shared" si="7"/>
        <v>0.91413051794047895</v>
      </c>
      <c r="O126" s="1">
        <f t="shared" si="9"/>
        <v>2378.1286778367339</v>
      </c>
    </row>
    <row r="127" spans="11:17" x14ac:dyDescent="0.35">
      <c r="K127" s="1" t="s">
        <v>199</v>
      </c>
      <c r="L127" s="1">
        <v>2239.0300000000002</v>
      </c>
      <c r="M127" s="1">
        <v>239.482</v>
      </c>
      <c r="N127" s="1">
        <f t="shared" si="7"/>
        <v>0.91608140157600793</v>
      </c>
      <c r="O127" s="1">
        <f t="shared" si="9"/>
        <v>2444.1386935135001</v>
      </c>
    </row>
    <row r="128" spans="11:17" x14ac:dyDescent="0.35">
      <c r="K128" s="1" t="s">
        <v>200</v>
      </c>
      <c r="L128" s="1">
        <v>2194.29</v>
      </c>
      <c r="M128" s="1">
        <v>240.02099999999999</v>
      </c>
      <c r="N128" s="1">
        <f t="shared" si="7"/>
        <v>0.91814321781041985</v>
      </c>
      <c r="O128" s="1">
        <f t="shared" si="9"/>
        <v>2389.9212643893661</v>
      </c>
    </row>
    <row r="129" spans="11:17" x14ac:dyDescent="0.35">
      <c r="K129" s="1" t="s">
        <v>201</v>
      </c>
      <c r="L129" s="1">
        <v>2175.2199999999998</v>
      </c>
      <c r="M129" s="1">
        <v>240.154</v>
      </c>
      <c r="N129" s="1">
        <f t="shared" si="7"/>
        <v>0.91865197766046969</v>
      </c>
      <c r="O129" s="1">
        <f t="shared" si="9"/>
        <v>2367.839021627789</v>
      </c>
    </row>
    <row r="130" spans="11:17" x14ac:dyDescent="0.35">
      <c r="K130" s="1" t="s">
        <v>202</v>
      </c>
      <c r="L130" s="1">
        <v>2186.1799999999998</v>
      </c>
      <c r="M130" s="1">
        <v>240.447</v>
      </c>
      <c r="N130" s="1">
        <f t="shared" si="7"/>
        <v>0.91977277943539126</v>
      </c>
      <c r="O130" s="1">
        <f t="shared" si="9"/>
        <v>2376.8696452856552</v>
      </c>
    </row>
    <row r="131" spans="11:17" x14ac:dyDescent="0.35">
      <c r="K131" s="1" t="s">
        <v>203</v>
      </c>
      <c r="L131" s="1">
        <v>2411.0100000000002</v>
      </c>
      <c r="M131" s="1">
        <v>240.96199999999999</v>
      </c>
      <c r="N131" s="1">
        <f t="shared" ref="N131:N181" si="14">M131/M$182</f>
        <v>0.92174278938107246</v>
      </c>
      <c r="O131" s="1">
        <f t="shared" si="9"/>
        <v>2615.7080128816997</v>
      </c>
    </row>
    <row r="132" spans="11:17" x14ac:dyDescent="0.35">
      <c r="K132" s="1" t="s">
        <v>204</v>
      </c>
      <c r="L132" s="1">
        <v>2181.9</v>
      </c>
      <c r="M132" s="1">
        <v>241.524</v>
      </c>
      <c r="N132" s="1">
        <f t="shared" si="14"/>
        <v>0.92389258664218499</v>
      </c>
      <c r="O132" s="1">
        <f t="shared" si="9"/>
        <v>2361.6381726039649</v>
      </c>
    </row>
    <row r="133" spans="11:17" x14ac:dyDescent="0.35">
      <c r="K133" s="1" t="s">
        <v>205</v>
      </c>
      <c r="L133" s="1">
        <v>2590.9</v>
      </c>
      <c r="M133" s="1">
        <v>241.91399999999999</v>
      </c>
      <c r="N133" s="1">
        <f t="shared" si="14"/>
        <v>0.92538443883406007</v>
      </c>
      <c r="O133" s="1">
        <f t="shared" si="9"/>
        <v>2799.8093454698778</v>
      </c>
    </row>
    <row r="134" spans="11:17" x14ac:dyDescent="0.35">
      <c r="K134" s="1" t="s">
        <v>206</v>
      </c>
      <c r="L134" s="1">
        <v>2302.96</v>
      </c>
      <c r="M134" s="1">
        <v>242.75800000000001</v>
      </c>
      <c r="N134" s="1">
        <f t="shared" si="14"/>
        <v>0.92861295998775917</v>
      </c>
      <c r="O134" s="1">
        <f t="shared" si="9"/>
        <v>2479.9998484087032</v>
      </c>
      <c r="P134" s="1">
        <f t="shared" ref="P134" si="15">SUM(O123:O134)</f>
        <v>29420.22004133169</v>
      </c>
      <c r="Q134" s="1">
        <f>((P134-P122)/P122)*100</f>
        <v>7.8551521490472513</v>
      </c>
    </row>
    <row r="135" spans="11:17" x14ac:dyDescent="0.35">
      <c r="K135" s="1" t="s">
        <v>207</v>
      </c>
      <c r="L135" s="1">
        <v>2464.5700000000002</v>
      </c>
      <c r="M135" s="1">
        <v>243.64599999999999</v>
      </c>
      <c r="N135" s="1">
        <f t="shared" si="14"/>
        <v>0.93200979267079787</v>
      </c>
      <c r="O135" s="1">
        <f t="shared" si="9"/>
        <v>2644.3606273035475</v>
      </c>
    </row>
    <row r="136" spans="11:17" x14ac:dyDescent="0.35">
      <c r="K136" s="1" t="s">
        <v>208</v>
      </c>
      <c r="L136" s="1">
        <v>2421.1</v>
      </c>
      <c r="M136" s="1">
        <v>244.00200000000001</v>
      </c>
      <c r="N136" s="1">
        <f t="shared" si="14"/>
        <v>0.93337158595363778</v>
      </c>
      <c r="O136" s="1">
        <f t="shared" si="9"/>
        <v>2593.9294022180147</v>
      </c>
    </row>
    <row r="137" spans="11:17" x14ac:dyDescent="0.35">
      <c r="K137" s="1" t="s">
        <v>209</v>
      </c>
      <c r="L137" s="1">
        <v>2441.4699999999998</v>
      </c>
      <c r="M137" s="1">
        <v>243.97900000000001</v>
      </c>
      <c r="N137" s="1">
        <f t="shared" si="14"/>
        <v>0.93328360492693752</v>
      </c>
      <c r="O137" s="1">
        <f t="shared" si="9"/>
        <v>2616.0000959098934</v>
      </c>
    </row>
    <row r="138" spans="11:17" x14ac:dyDescent="0.35">
      <c r="K138" s="1" t="s">
        <v>210</v>
      </c>
      <c r="L138" s="1">
        <v>2416.9499999999998</v>
      </c>
      <c r="M138" s="1">
        <v>244.18799999999999</v>
      </c>
      <c r="N138" s="1">
        <f t="shared" si="14"/>
        <v>0.9340830846913013</v>
      </c>
      <c r="O138" s="1">
        <f t="shared" si="9"/>
        <v>2587.5107253427686</v>
      </c>
    </row>
    <row r="139" spans="11:17" x14ac:dyDescent="0.35">
      <c r="K139" s="1" t="s">
        <v>211</v>
      </c>
      <c r="L139" s="1">
        <v>2442.2199999999998</v>
      </c>
      <c r="M139" s="1">
        <v>244.023</v>
      </c>
      <c r="N139" s="1">
        <f t="shared" si="14"/>
        <v>0.93345191645627723</v>
      </c>
      <c r="O139" s="1">
        <f t="shared" si="9"/>
        <v>2616.3318719956724</v>
      </c>
    </row>
    <row r="140" spans="11:17" x14ac:dyDescent="0.35">
      <c r="K140" s="1" t="s">
        <v>212</v>
      </c>
      <c r="L140" s="1">
        <v>2414.67</v>
      </c>
      <c r="M140" s="1">
        <v>244.17599999999999</v>
      </c>
      <c r="N140" s="1">
        <f t="shared" si="14"/>
        <v>0.93403718154693582</v>
      </c>
      <c r="O140" s="1">
        <f t="shared" si="9"/>
        <v>2585.1968719284455</v>
      </c>
    </row>
    <row r="141" spans="11:17" x14ac:dyDescent="0.35">
      <c r="K141" s="1" t="s">
        <v>213</v>
      </c>
      <c r="L141" s="1">
        <v>2511.16</v>
      </c>
      <c r="M141" s="1">
        <v>244.42099999999999</v>
      </c>
      <c r="N141" s="1">
        <f t="shared" si="14"/>
        <v>0.93497437074439593</v>
      </c>
      <c r="O141" s="1">
        <f t="shared" si="9"/>
        <v>2685.8062408712835</v>
      </c>
    </row>
    <row r="142" spans="11:17" x14ac:dyDescent="0.35">
      <c r="K142" s="1" t="s">
        <v>214</v>
      </c>
      <c r="L142" s="1">
        <v>2516.71</v>
      </c>
      <c r="M142" s="1">
        <v>245.22300000000001</v>
      </c>
      <c r="N142" s="1">
        <f t="shared" si="14"/>
        <v>0.93804223089281613</v>
      </c>
      <c r="O142" s="1">
        <f t="shared" si="9"/>
        <v>2682.9389094823896</v>
      </c>
    </row>
    <row r="143" spans="11:17" x14ac:dyDescent="0.35">
      <c r="K143" s="1" t="s">
        <v>215</v>
      </c>
      <c r="L143" s="1">
        <v>2518.7199999999998</v>
      </c>
      <c r="M143" s="1">
        <v>246.35</v>
      </c>
      <c r="N143" s="1">
        <f t="shared" si="14"/>
        <v>0.94235330120113214</v>
      </c>
      <c r="O143" s="1">
        <f t="shared" si="9"/>
        <v>2672.7979801096003</v>
      </c>
    </row>
    <row r="144" spans="11:17" x14ac:dyDescent="0.35">
      <c r="K144" s="1" t="s">
        <v>216</v>
      </c>
      <c r="L144" s="1">
        <v>2777.29</v>
      </c>
      <c r="M144" s="1">
        <v>246.446</v>
      </c>
      <c r="N144" s="1">
        <f t="shared" si="14"/>
        <v>0.9427205263560553</v>
      </c>
      <c r="O144" s="1">
        <f t="shared" ref="O144:O182" si="16">L144/N144</f>
        <v>2946.0374759582223</v>
      </c>
    </row>
    <row r="145" spans="11:22" x14ac:dyDescent="0.35">
      <c r="K145" s="1" t="s">
        <v>217</v>
      </c>
      <c r="L145" s="1">
        <v>2618.59</v>
      </c>
      <c r="M145" s="1">
        <v>247.23599999999999</v>
      </c>
      <c r="N145" s="1">
        <f t="shared" si="14"/>
        <v>0.94574248336011002</v>
      </c>
      <c r="O145" s="1">
        <f t="shared" si="16"/>
        <v>2768.8192569043349</v>
      </c>
    </row>
    <row r="146" spans="11:22" x14ac:dyDescent="0.35">
      <c r="K146" s="1" t="s">
        <v>218</v>
      </c>
      <c r="L146" s="1">
        <v>2702.12</v>
      </c>
      <c r="M146" s="1">
        <v>247.77799999999999</v>
      </c>
      <c r="N146" s="1">
        <f t="shared" si="14"/>
        <v>0.94781577538061346</v>
      </c>
      <c r="O146" s="1">
        <f t="shared" si="16"/>
        <v>2850.8915658371611</v>
      </c>
      <c r="P146" s="1">
        <f t="shared" ref="P146" si="17">SUM(O135:O146)</f>
        <v>32250.621023861335</v>
      </c>
      <c r="Q146" s="1">
        <f>((P146-P134)/P134)*100</f>
        <v>9.620597597683803</v>
      </c>
    </row>
    <row r="147" spans="11:22" x14ac:dyDescent="0.35">
      <c r="K147" s="1" t="s">
        <v>219</v>
      </c>
      <c r="L147" s="1">
        <v>2613.0500000000002</v>
      </c>
      <c r="M147" s="1">
        <v>248.65899999999999</v>
      </c>
      <c r="N147" s="1">
        <f t="shared" si="14"/>
        <v>0.95118583122943912</v>
      </c>
      <c r="O147" s="1">
        <f t="shared" si="16"/>
        <v>2747.1498357187961</v>
      </c>
    </row>
    <row r="148" spans="11:22" x14ac:dyDescent="0.35">
      <c r="K148" s="1" t="s">
        <v>220</v>
      </c>
      <c r="L148" s="1">
        <v>2573.42</v>
      </c>
      <c r="M148" s="1">
        <v>249.364</v>
      </c>
      <c r="N148" s="1">
        <f t="shared" si="14"/>
        <v>0.9538826409609058</v>
      </c>
      <c r="O148" s="1">
        <f t="shared" si="16"/>
        <v>2697.8371232415266</v>
      </c>
    </row>
    <row r="149" spans="11:22" x14ac:dyDescent="0.35">
      <c r="K149" s="1" t="s">
        <v>221</v>
      </c>
      <c r="L149" s="1">
        <v>2517.23</v>
      </c>
      <c r="M149" s="1">
        <v>249.62899999999999</v>
      </c>
      <c r="N149" s="1">
        <f t="shared" si="14"/>
        <v>0.95489633539897478</v>
      </c>
      <c r="O149" s="1">
        <f t="shared" si="16"/>
        <v>2636.1290819576252</v>
      </c>
    </row>
    <row r="150" spans="11:22" x14ac:dyDescent="0.35">
      <c r="K150" s="1" t="s">
        <v>222</v>
      </c>
      <c r="L150" s="1">
        <v>2775.98</v>
      </c>
      <c r="M150" s="1">
        <v>250.09100000000001</v>
      </c>
      <c r="N150" s="1">
        <f t="shared" si="14"/>
        <v>0.95666360645704229</v>
      </c>
      <c r="O150" s="1">
        <f t="shared" si="16"/>
        <v>2901.7305364847198</v>
      </c>
    </row>
    <row r="151" spans="11:22" x14ac:dyDescent="0.35">
      <c r="K151" s="1" t="s">
        <v>223</v>
      </c>
      <c r="L151" s="1">
        <v>2870.35</v>
      </c>
      <c r="M151" s="1">
        <v>250.83699999999999</v>
      </c>
      <c r="N151" s="1">
        <f t="shared" si="14"/>
        <v>0.95951725193175719</v>
      </c>
      <c r="O151" s="1">
        <f t="shared" si="16"/>
        <v>2991.4522060142644</v>
      </c>
    </row>
    <row r="152" spans="11:22" x14ac:dyDescent="0.35">
      <c r="K152" s="1" t="s">
        <v>224</v>
      </c>
      <c r="L152" s="1">
        <v>2963.18</v>
      </c>
      <c r="M152" s="1">
        <v>251.345</v>
      </c>
      <c r="N152" s="1">
        <f t="shared" si="14"/>
        <v>0.96146048504322534</v>
      </c>
      <c r="O152" s="1">
        <f t="shared" si="16"/>
        <v>3081.9571330243293</v>
      </c>
    </row>
    <row r="153" spans="11:22" x14ac:dyDescent="0.35">
      <c r="K153" s="1" t="s">
        <v>225</v>
      </c>
      <c r="L153" s="1">
        <v>2751.35</v>
      </c>
      <c r="M153" s="1">
        <v>251.61199999999999</v>
      </c>
      <c r="N153" s="1">
        <f t="shared" si="14"/>
        <v>0.96248183000535525</v>
      </c>
      <c r="O153" s="1">
        <f t="shared" si="16"/>
        <v>2858.5994189466323</v>
      </c>
    </row>
    <row r="154" spans="11:22" x14ac:dyDescent="0.35">
      <c r="K154" s="1" t="s">
        <v>226</v>
      </c>
      <c r="L154" s="1">
        <v>2759.23</v>
      </c>
      <c r="M154" s="1">
        <v>251.86</v>
      </c>
      <c r="N154" s="1">
        <f t="shared" si="14"/>
        <v>0.96343049498890676</v>
      </c>
      <c r="O154" s="1">
        <f t="shared" si="16"/>
        <v>2863.9637362026524</v>
      </c>
    </row>
    <row r="155" spans="11:22" x14ac:dyDescent="0.35">
      <c r="K155" s="1" t="s">
        <v>227</v>
      </c>
      <c r="L155" s="1">
        <v>2747.07</v>
      </c>
      <c r="M155" s="1">
        <v>252.154</v>
      </c>
      <c r="N155" s="1">
        <f t="shared" si="14"/>
        <v>0.96455512202585869</v>
      </c>
      <c r="O155" s="1">
        <f t="shared" si="16"/>
        <v>2848.0176376341446</v>
      </c>
    </row>
    <row r="156" spans="11:22" x14ac:dyDescent="0.35">
      <c r="K156" s="1" t="s">
        <v>228</v>
      </c>
      <c r="L156" s="1">
        <v>2930.79</v>
      </c>
      <c r="M156" s="1">
        <v>252.66200000000001</v>
      </c>
      <c r="N156" s="1">
        <f t="shared" si="14"/>
        <v>0.96649835513732685</v>
      </c>
      <c r="O156" s="1">
        <f t="shared" si="16"/>
        <v>3032.3797080684867</v>
      </c>
    </row>
    <row r="157" spans="11:22" x14ac:dyDescent="0.35">
      <c r="K157" s="1" t="s">
        <v>229</v>
      </c>
      <c r="L157" s="1">
        <v>3179.45</v>
      </c>
      <c r="M157" s="1">
        <v>252.54</v>
      </c>
      <c r="N157" s="1">
        <f t="shared" si="14"/>
        <v>0.96603167316961203</v>
      </c>
      <c r="O157" s="1">
        <f t="shared" si="16"/>
        <v>3291.2481943454504</v>
      </c>
      <c r="T157" s="2" t="s">
        <v>230</v>
      </c>
      <c r="U157" s="2" t="s">
        <v>231</v>
      </c>
    </row>
    <row r="158" spans="11:22" x14ac:dyDescent="0.35">
      <c r="K158" s="1" t="s">
        <v>232</v>
      </c>
      <c r="L158" s="1">
        <v>2924.31</v>
      </c>
      <c r="M158" s="1">
        <v>252.45599999999999</v>
      </c>
      <c r="N158" s="1">
        <f t="shared" si="14"/>
        <v>0.96571035115905435</v>
      </c>
      <c r="O158" s="1">
        <f t="shared" si="16"/>
        <v>3028.1439942009697</v>
      </c>
      <c r="P158" s="1">
        <f t="shared" ref="P158" si="18">SUM(O147:O158)</f>
        <v>34978.608605839596</v>
      </c>
      <c r="Q158" s="1">
        <f>((P158-P146)/P146)*100</f>
        <v>8.4587133375196064</v>
      </c>
      <c r="S158" s="1">
        <v>2007</v>
      </c>
      <c r="T158" s="3">
        <v>-0.71755809239431934</v>
      </c>
      <c r="U158" s="3">
        <f>V158/1000</f>
        <v>32.898751599780574</v>
      </c>
      <c r="V158" s="1">
        <v>32898.751599780575</v>
      </c>
    </row>
    <row r="159" spans="11:22" x14ac:dyDescent="0.35">
      <c r="K159" s="1" t="s">
        <v>233</v>
      </c>
      <c r="L159" s="1">
        <v>2885.14</v>
      </c>
      <c r="M159" s="1">
        <v>252.31100000000001</v>
      </c>
      <c r="N159" s="1">
        <f t="shared" si="14"/>
        <v>0.96515568816463926</v>
      </c>
      <c r="O159" s="1">
        <f t="shared" si="16"/>
        <v>2989.3001050291109</v>
      </c>
      <c r="S159" s="1">
        <v>2008</v>
      </c>
      <c r="T159" s="3">
        <v>-7.1085615105618851</v>
      </c>
      <c r="U159" s="3">
        <f t="shared" ref="U159:U170" si="19">V159/1000</f>
        <v>30.560123606103211</v>
      </c>
      <c r="V159" s="1">
        <v>30560.12360610321</v>
      </c>
    </row>
    <row r="160" spans="11:22" x14ac:dyDescent="0.35">
      <c r="K160" s="1" t="s">
        <v>234</v>
      </c>
      <c r="L160" s="1">
        <v>2865.34</v>
      </c>
      <c r="M160" s="1">
        <v>253.00800000000001</v>
      </c>
      <c r="N160" s="1">
        <f t="shared" si="14"/>
        <v>0.96782189579986222</v>
      </c>
      <c r="O160" s="1">
        <f t="shared" si="16"/>
        <v>2960.6067112502374</v>
      </c>
      <c r="S160" s="1">
        <v>2009</v>
      </c>
      <c r="T160" s="3">
        <v>-14.69988759845803</v>
      </c>
      <c r="U160" s="3">
        <f t="shared" si="19"/>
        <v>26.067819786056198</v>
      </c>
      <c r="V160" s="1">
        <v>26067.8197860562</v>
      </c>
    </row>
    <row r="161" spans="11:22" x14ac:dyDescent="0.35">
      <c r="K161" s="1" t="s">
        <v>235</v>
      </c>
      <c r="L161" s="1">
        <v>2833.17</v>
      </c>
      <c r="M161" s="1">
        <v>254.28</v>
      </c>
      <c r="N161" s="1">
        <f t="shared" si="14"/>
        <v>0.97268762910259343</v>
      </c>
      <c r="O161" s="1">
        <f t="shared" si="16"/>
        <v>2912.7233813119401</v>
      </c>
      <c r="S161" s="1">
        <v>2010</v>
      </c>
      <c r="T161" s="3">
        <v>-2.1434943603369003</v>
      </c>
      <c r="U161" s="3">
        <f t="shared" si="19"/>
        <v>25.509057539079297</v>
      </c>
      <c r="V161" s="1">
        <v>25509.057539079298</v>
      </c>
    </row>
    <row r="162" spans="11:22" x14ac:dyDescent="0.35">
      <c r="K162" s="1" t="s">
        <v>236</v>
      </c>
      <c r="L162" s="1">
        <v>2978.81</v>
      </c>
      <c r="M162" s="1">
        <v>255.113</v>
      </c>
      <c r="N162" s="1">
        <f t="shared" si="14"/>
        <v>0.97587407237395751</v>
      </c>
      <c r="O162" s="1">
        <f t="shared" si="16"/>
        <v>3052.4532665916677</v>
      </c>
      <c r="S162" s="1">
        <v>2011</v>
      </c>
      <c r="T162" s="3">
        <v>3.8323327556523812</v>
      </c>
      <c r="U162" s="3">
        <f t="shared" si="19"/>
        <v>26.486649506807648</v>
      </c>
      <c r="V162" s="1">
        <v>26486.649506807647</v>
      </c>
    </row>
    <row r="163" spans="11:22" x14ac:dyDescent="0.35">
      <c r="K163" s="1" t="s">
        <v>237</v>
      </c>
      <c r="L163" s="1">
        <v>3025.81</v>
      </c>
      <c r="M163" s="1">
        <v>255.46</v>
      </c>
      <c r="N163" s="1">
        <f t="shared" si="14"/>
        <v>0.97720143829852346</v>
      </c>
      <c r="O163" s="1">
        <f t="shared" si="16"/>
        <v>3096.4035473263916</v>
      </c>
      <c r="S163" s="1">
        <v>2012</v>
      </c>
      <c r="T163" s="3">
        <v>-3.6410542165958528</v>
      </c>
      <c r="U163" s="3">
        <f t="shared" si="19"/>
        <v>25.522256238105061</v>
      </c>
      <c r="V163" s="1">
        <v>25522.256238105063</v>
      </c>
    </row>
    <row r="164" spans="11:22" x14ac:dyDescent="0.35">
      <c r="K164" s="1" t="s">
        <v>238</v>
      </c>
      <c r="L164" s="1">
        <v>3020.67</v>
      </c>
      <c r="M164" s="1">
        <v>255.72900000000001</v>
      </c>
      <c r="N164" s="1">
        <f t="shared" si="14"/>
        <v>0.97823043378471419</v>
      </c>
      <c r="O164" s="1">
        <f t="shared" si="16"/>
        <v>3087.8920709031831</v>
      </c>
      <c r="S164" s="1">
        <v>2013</v>
      </c>
      <c r="T164" s="3">
        <v>-1.8621699525332442</v>
      </c>
      <c r="U164" s="3">
        <f t="shared" si="19"/>
        <v>25.046988451230529</v>
      </c>
      <c r="V164" s="1">
        <v>25046.988451230529</v>
      </c>
    </row>
    <row r="165" spans="11:22" x14ac:dyDescent="0.35">
      <c r="K165" s="1" t="s">
        <v>239</v>
      </c>
      <c r="L165" s="1">
        <v>3167.83</v>
      </c>
      <c r="M165" s="1">
        <v>256.21800000000002</v>
      </c>
      <c r="N165" s="1">
        <f t="shared" si="14"/>
        <v>0.98010098691760383</v>
      </c>
      <c r="O165" s="1">
        <f t="shared" si="16"/>
        <v>3232.1465260051987</v>
      </c>
      <c r="S165" s="1">
        <v>2014</v>
      </c>
      <c r="T165" s="3">
        <v>4.2361736625633348</v>
      </c>
      <c r="U165" s="3">
        <f t="shared" si="19"/>
        <v>26.108022379266835</v>
      </c>
      <c r="V165" s="1">
        <v>26108.022379266837</v>
      </c>
    </row>
    <row r="166" spans="11:22" x14ac:dyDescent="0.35">
      <c r="K166" s="1" t="s">
        <v>240</v>
      </c>
      <c r="L166" s="1">
        <v>3244.47</v>
      </c>
      <c r="M166" s="1">
        <v>256.26499999999999</v>
      </c>
      <c r="N166" s="1">
        <f t="shared" si="14"/>
        <v>0.98028077423303484</v>
      </c>
      <c r="O166" s="1">
        <f t="shared" si="16"/>
        <v>3309.7354199754163</v>
      </c>
      <c r="S166" s="1">
        <v>2015</v>
      </c>
      <c r="T166" s="3">
        <v>4.4794901204852859</v>
      </c>
      <c r="U166" s="3">
        <f t="shared" si="19"/>
        <v>27.277528662400183</v>
      </c>
      <c r="V166" s="1">
        <v>27277.528662400182</v>
      </c>
    </row>
    <row r="167" spans="11:22" x14ac:dyDescent="0.35">
      <c r="K167" s="1" t="s">
        <v>241</v>
      </c>
      <c r="L167" s="1">
        <v>3128.11</v>
      </c>
      <c r="M167" s="1">
        <v>256.46499999999997</v>
      </c>
      <c r="N167" s="1">
        <f t="shared" si="14"/>
        <v>0.98104582663912465</v>
      </c>
      <c r="O167" s="1">
        <f t="shared" si="16"/>
        <v>3188.5462585537994</v>
      </c>
      <c r="S167" s="1">
        <v>2016</v>
      </c>
      <c r="T167" s="3">
        <v>7.8551521490472513</v>
      </c>
      <c r="U167" s="3">
        <f t="shared" si="19"/>
        <v>29.420220041331689</v>
      </c>
      <c r="V167" s="1">
        <v>29420.22004133169</v>
      </c>
    </row>
    <row r="168" spans="11:22" x14ac:dyDescent="0.35">
      <c r="K168" s="1" t="s">
        <v>242</v>
      </c>
      <c r="L168" s="1">
        <v>3050.16</v>
      </c>
      <c r="M168" s="1">
        <v>257.09899999999999</v>
      </c>
      <c r="N168" s="1">
        <f t="shared" si="14"/>
        <v>0.98347104276642938</v>
      </c>
      <c r="O168" s="1">
        <f t="shared" si="16"/>
        <v>3101.4232929727459</v>
      </c>
      <c r="P168" s="1">
        <f>SUM(O159:O168)</f>
        <v>30931.230579919691</v>
      </c>
      <c r="S168" s="1">
        <v>2017</v>
      </c>
      <c r="T168" s="3">
        <v>9.620597597683803</v>
      </c>
      <c r="U168" s="3">
        <f t="shared" si="19"/>
        <v>32.250621023861335</v>
      </c>
      <c r="V168" s="1">
        <v>32250.621023861335</v>
      </c>
    </row>
    <row r="169" spans="11:22" x14ac:dyDescent="0.35">
      <c r="K169" s="1" t="s">
        <v>243</v>
      </c>
      <c r="L169" s="1">
        <v>3118.97</v>
      </c>
      <c r="M169" s="1">
        <v>257.678</v>
      </c>
      <c r="N169" s="1">
        <f t="shared" si="14"/>
        <v>0.9856858694820595</v>
      </c>
      <c r="O169" s="1">
        <f t="shared" si="16"/>
        <v>3164.2636833567476</v>
      </c>
      <c r="S169" s="1">
        <v>2018</v>
      </c>
      <c r="T169" s="3">
        <v>8.4587133375196064</v>
      </c>
      <c r="U169" s="3">
        <f t="shared" si="19"/>
        <v>34.978608605839597</v>
      </c>
      <c r="V169" s="1">
        <v>34978.608605839596</v>
      </c>
    </row>
    <row r="170" spans="11:22" x14ac:dyDescent="0.35">
      <c r="K170" s="1" t="s">
        <v>244</v>
      </c>
      <c r="L170" s="1">
        <v>3051.27</v>
      </c>
      <c r="M170" s="1">
        <v>258.142</v>
      </c>
      <c r="N170" s="1">
        <f t="shared" si="14"/>
        <v>0.98746079106418783</v>
      </c>
      <c r="O170" s="1">
        <f t="shared" si="16"/>
        <v>3090.0163607626814</v>
      </c>
      <c r="P170" s="1">
        <f t="shared" ref="P170" si="20">SUM(O159:O170)</f>
        <v>37185.510624039118</v>
      </c>
      <c r="Q170" s="1">
        <f>((P170-P158)/P158)*100</f>
        <v>6.3092904668343071</v>
      </c>
      <c r="S170" s="1">
        <v>2019</v>
      </c>
      <c r="T170" s="3">
        <v>6.3092904668343071</v>
      </c>
      <c r="U170" s="3">
        <f t="shared" si="19"/>
        <v>37.185510624039118</v>
      </c>
      <c r="V170" s="1">
        <v>37185.510624039118</v>
      </c>
    </row>
    <row r="171" spans="11:22" x14ac:dyDescent="0.35">
      <c r="K171" s="1" t="s">
        <v>245</v>
      </c>
      <c r="L171" s="1">
        <v>3060.24</v>
      </c>
      <c r="M171" s="1">
        <v>258.55599999999998</v>
      </c>
      <c r="N171" s="1">
        <f t="shared" si="14"/>
        <v>0.98904444954479365</v>
      </c>
      <c r="O171" s="1">
        <f t="shared" si="16"/>
        <v>3094.1379848079337</v>
      </c>
      <c r="R171" s="1">
        <f>((O170-O169)/O169)*100</f>
        <v>-2.3464328521225628</v>
      </c>
      <c r="S171" s="1">
        <v>2020</v>
      </c>
      <c r="T171" s="3">
        <v>10.1</v>
      </c>
      <c r="U171" s="3">
        <v>40.9</v>
      </c>
      <c r="V171" s="1">
        <v>40928.650505626676</v>
      </c>
    </row>
    <row r="172" spans="11:22" x14ac:dyDescent="0.35">
      <c r="K172" s="1" t="s">
        <v>246</v>
      </c>
      <c r="L172" s="1">
        <v>3199.94</v>
      </c>
      <c r="M172" s="1">
        <v>258.86</v>
      </c>
      <c r="N172" s="1">
        <f t="shared" si="14"/>
        <v>0.99020732920205035</v>
      </c>
      <c r="O172" s="1">
        <f t="shared" si="16"/>
        <v>3231.5858564475006</v>
      </c>
      <c r="R172" s="1">
        <f t="shared" ref="R172:R179" si="21">((O171-O170)/O170)*100</f>
        <v>0.13338518519154194</v>
      </c>
      <c r="S172" t="s">
        <v>419</v>
      </c>
      <c r="T172" s="7">
        <v>12.7</v>
      </c>
      <c r="U172">
        <v>46</v>
      </c>
    </row>
    <row r="173" spans="11:22" x14ac:dyDescent="0.35">
      <c r="K173" s="1" t="s">
        <v>247</v>
      </c>
      <c r="L173" s="1">
        <v>3839.9</v>
      </c>
      <c r="M173" s="1">
        <v>258.11900000000003</v>
      </c>
      <c r="N173" s="1">
        <f t="shared" si="14"/>
        <v>0.98737281003748767</v>
      </c>
      <c r="O173" s="1">
        <f t="shared" si="16"/>
        <v>3889.0072330979119</v>
      </c>
      <c r="R173" s="1">
        <f t="shared" si="21"/>
        <v>4.4422023941540205</v>
      </c>
    </row>
    <row r="174" spans="11:22" x14ac:dyDescent="0.35">
      <c r="K174" s="1" t="s">
        <v>248</v>
      </c>
      <c r="L174" s="1">
        <v>2913.39</v>
      </c>
      <c r="M174" s="1">
        <v>256.09899999999999</v>
      </c>
      <c r="N174" s="1">
        <f t="shared" si="14"/>
        <v>0.9796457807359803</v>
      </c>
      <c r="O174" s="1">
        <f t="shared" si="16"/>
        <v>2973.9218575628956</v>
      </c>
      <c r="R174" s="1">
        <f t="shared" si="21"/>
        <v>20.343614740693226</v>
      </c>
    </row>
    <row r="175" spans="11:22" x14ac:dyDescent="0.35">
      <c r="K175" s="1" t="s">
        <v>249</v>
      </c>
      <c r="L175" s="1">
        <v>3148.19</v>
      </c>
      <c r="M175" s="1">
        <v>256.10599999999999</v>
      </c>
      <c r="N175" s="1">
        <f t="shared" si="14"/>
        <v>0.97967255757019345</v>
      </c>
      <c r="O175" s="1">
        <f t="shared" si="16"/>
        <v>3213.5124901408017</v>
      </c>
      <c r="R175" s="1">
        <f t="shared" si="21"/>
        <v>-23.53005074783767</v>
      </c>
    </row>
    <row r="176" spans="11:22" x14ac:dyDescent="0.35">
      <c r="K176" s="1" t="s">
        <v>250</v>
      </c>
      <c r="L176" s="1">
        <v>3308.73</v>
      </c>
      <c r="M176" s="1">
        <v>257.61700000000002</v>
      </c>
      <c r="N176" s="1">
        <f t="shared" si="14"/>
        <v>0.98545252849820208</v>
      </c>
      <c r="O176" s="1">
        <f t="shared" si="16"/>
        <v>3357.5742152109528</v>
      </c>
      <c r="R176" s="1">
        <f t="shared" si="21"/>
        <v>8.0563862822625936</v>
      </c>
    </row>
    <row r="177" spans="11:22" x14ac:dyDescent="0.35">
      <c r="K177" s="1" t="s">
        <v>251</v>
      </c>
      <c r="L177" s="1">
        <v>3390.83</v>
      </c>
      <c r="M177" s="1">
        <v>258.84699999999998</v>
      </c>
      <c r="N177" s="1">
        <f t="shared" si="14"/>
        <v>0.9901576007956544</v>
      </c>
      <c r="O177" s="1">
        <f t="shared" si="16"/>
        <v>3424.535646926563</v>
      </c>
      <c r="R177" s="1">
        <f t="shared" si="21"/>
        <v>4.4829987595236958</v>
      </c>
    </row>
    <row r="178" spans="11:22" x14ac:dyDescent="0.35">
      <c r="K178" s="1" t="s">
        <v>252</v>
      </c>
      <c r="L178" s="1">
        <v>3409.34</v>
      </c>
      <c r="M178" s="1">
        <v>259.64800000000002</v>
      </c>
      <c r="N178" s="1">
        <f t="shared" si="14"/>
        <v>0.99322163568204425</v>
      </c>
      <c r="O178" s="1">
        <f t="shared" si="16"/>
        <v>3432.6074639511953</v>
      </c>
      <c r="R178" s="1">
        <f t="shared" si="21"/>
        <v>1.9943395863672084</v>
      </c>
    </row>
    <row r="179" spans="11:22" x14ac:dyDescent="0.35">
      <c r="K179" s="1" t="s">
        <v>253</v>
      </c>
      <c r="L179" s="1">
        <v>3608.34</v>
      </c>
      <c r="M179" s="1">
        <v>260.08499999999998</v>
      </c>
      <c r="N179" s="1">
        <f t="shared" si="14"/>
        <v>0.99489327518935033</v>
      </c>
      <c r="O179" s="1">
        <f t="shared" si="16"/>
        <v>3626.8613830094014</v>
      </c>
      <c r="R179" s="1">
        <f t="shared" si="21"/>
        <v>0.2357054461347648</v>
      </c>
      <c r="S179" s="1">
        <f>AVERAGE(R171:R179)</f>
        <v>1.5346831993740908</v>
      </c>
    </row>
    <row r="180" spans="11:22" x14ac:dyDescent="0.35">
      <c r="K180" s="1" t="s">
        <v>254</v>
      </c>
      <c r="L180" s="1">
        <v>3473.14</v>
      </c>
      <c r="M180" s="1">
        <v>260.178</v>
      </c>
      <c r="N180" s="1">
        <f t="shared" si="14"/>
        <v>0.9952490245581822</v>
      </c>
      <c r="O180" s="1">
        <f t="shared" si="16"/>
        <v>3489.719571985333</v>
      </c>
      <c r="P180" s="4">
        <f>SUM(O171:O180)</f>
        <v>33733.463703140485</v>
      </c>
      <c r="Q180" s="1">
        <f>((P180-P168)/P168)*100</f>
        <v>9.0595591274017462</v>
      </c>
      <c r="T180" s="1">
        <f>O180*1.018</f>
        <v>3552.534524281069</v>
      </c>
    </row>
    <row r="181" spans="11:22" x14ac:dyDescent="0.35">
      <c r="L181" s="1">
        <v>3601.11</v>
      </c>
      <c r="M181" s="1">
        <v>260.64</v>
      </c>
      <c r="N181" s="1">
        <f t="shared" si="14"/>
        <v>0.9970162956162496</v>
      </c>
      <c r="O181" s="1">
        <f t="shared" si="16"/>
        <v>3611.8868024861886</v>
      </c>
      <c r="T181" s="1">
        <f>T180*1.081</f>
        <v>3840.2898207478356</v>
      </c>
      <c r="U181" s="4">
        <f>P180+T180+T181</f>
        <v>41126.288048169394</v>
      </c>
      <c r="V181" s="4">
        <f>((U181-P170)/P170)*100</f>
        <v>10.597615463649712</v>
      </c>
    </row>
    <row r="182" spans="11:22" x14ac:dyDescent="0.35">
      <c r="L182" s="1">
        <v>3583.3</v>
      </c>
      <c r="M182" s="1">
        <v>261.42</v>
      </c>
      <c r="N182" s="1">
        <f>M182/M$182</f>
        <v>1</v>
      </c>
      <c r="O182" s="1">
        <f t="shared" si="16"/>
        <v>3583.3</v>
      </c>
      <c r="P182" s="4">
        <f>SUM(O171:O182)</f>
        <v>40928.650505626676</v>
      </c>
    </row>
    <row r="183" spans="11:22" x14ac:dyDescent="0.35">
      <c r="P183" s="5">
        <f>P182/1000</f>
        <v>40.928650505626678</v>
      </c>
      <c r="Q183" s="1">
        <f>((P182-P170)/P170)*100</f>
        <v>10.066124731840446</v>
      </c>
    </row>
  </sheetData>
  <pageMargins left="0.7" right="0.7" top="0.75" bottom="0.75" header="0.3" footer="0.3"/>
  <pageSetup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45288-9DFA-4DE9-ACDE-5BC2FFB7D0A5}">
  <dimension ref="A2:AY68"/>
  <sheetViews>
    <sheetView topLeftCell="A5" zoomScaleNormal="100" workbookViewId="0">
      <selection activeCell="L22" sqref="L22"/>
    </sheetView>
  </sheetViews>
  <sheetFormatPr defaultRowHeight="14.5" x14ac:dyDescent="0.35"/>
  <cols>
    <col min="2" max="2" width="9.54296875" bestFit="1" customWidth="1"/>
    <col min="4" max="4" width="9.54296875" bestFit="1" customWidth="1"/>
    <col min="6" max="6" width="10.54296875" bestFit="1" customWidth="1"/>
    <col min="7" max="7" width="9.54296875" bestFit="1" customWidth="1"/>
    <col min="10" max="11" width="9.54296875" bestFit="1" customWidth="1"/>
    <col min="14" max="15" width="9.54296875" bestFit="1" customWidth="1"/>
    <col min="19" max="19" width="9.54296875" bestFit="1" customWidth="1"/>
    <col min="23" max="24" width="9.54296875" bestFit="1" customWidth="1"/>
    <col min="29" max="29" width="9.54296875" bestFit="1" customWidth="1"/>
    <col min="31" max="31" width="9.54296875" bestFit="1" customWidth="1"/>
    <col min="33" max="34" width="9.54296875" bestFit="1" customWidth="1"/>
    <col min="38" max="38" width="9.54296875" bestFit="1" customWidth="1"/>
    <col min="41" max="41" width="9.54296875" bestFit="1" customWidth="1"/>
    <col min="43" max="43" width="9.54296875" bestFit="1" customWidth="1"/>
    <col min="44" max="44" width="10.54296875" bestFit="1" customWidth="1"/>
    <col min="47" max="48" width="9.54296875" bestFit="1" customWidth="1"/>
    <col min="50" max="50" width="9.54296875" bestFit="1" customWidth="1"/>
  </cols>
  <sheetData>
    <row r="2" spans="1:51" x14ac:dyDescent="0.35">
      <c r="A2" t="s">
        <v>414</v>
      </c>
      <c r="B2" t="s">
        <v>413</v>
      </c>
      <c r="C2" t="s">
        <v>412</v>
      </c>
      <c r="D2" t="s">
        <v>411</v>
      </c>
      <c r="E2" t="s">
        <v>410</v>
      </c>
      <c r="F2" t="s">
        <v>409</v>
      </c>
      <c r="G2" t="s">
        <v>408</v>
      </c>
      <c r="H2" t="s">
        <v>407</v>
      </c>
      <c r="I2" t="s">
        <v>406</v>
      </c>
      <c r="J2" t="s">
        <v>405</v>
      </c>
      <c r="K2" t="s">
        <v>404</v>
      </c>
      <c r="L2" t="s">
        <v>403</v>
      </c>
      <c r="M2" t="s">
        <v>402</v>
      </c>
      <c r="N2" t="s">
        <v>401</v>
      </c>
      <c r="O2" t="s">
        <v>400</v>
      </c>
      <c r="P2" t="s">
        <v>399</v>
      </c>
      <c r="Q2" t="s">
        <v>398</v>
      </c>
      <c r="R2" t="s">
        <v>397</v>
      </c>
      <c r="S2" t="s">
        <v>396</v>
      </c>
      <c r="T2" t="s">
        <v>395</v>
      </c>
      <c r="U2" t="s">
        <v>394</v>
      </c>
      <c r="V2" t="s">
        <v>393</v>
      </c>
      <c r="W2" t="s">
        <v>392</v>
      </c>
      <c r="X2" t="s">
        <v>391</v>
      </c>
      <c r="Y2" t="s">
        <v>390</v>
      </c>
      <c r="Z2" t="s">
        <v>389</v>
      </c>
      <c r="AA2" t="s">
        <v>388</v>
      </c>
      <c r="AB2" t="s">
        <v>387</v>
      </c>
      <c r="AC2" t="s">
        <v>386</v>
      </c>
      <c r="AD2" t="s">
        <v>385</v>
      </c>
      <c r="AE2" t="s">
        <v>384</v>
      </c>
      <c r="AF2" t="s">
        <v>383</v>
      </c>
      <c r="AG2" t="s">
        <v>382</v>
      </c>
      <c r="AH2" t="s">
        <v>381</v>
      </c>
      <c r="AI2" t="s">
        <v>380</v>
      </c>
      <c r="AJ2" t="s">
        <v>379</v>
      </c>
      <c r="AK2" t="s">
        <v>378</v>
      </c>
      <c r="AL2" t="s">
        <v>377</v>
      </c>
      <c r="AM2" t="s">
        <v>376</v>
      </c>
      <c r="AN2" t="s">
        <v>375</v>
      </c>
      <c r="AO2" t="s">
        <v>374</v>
      </c>
      <c r="AP2" t="s">
        <v>373</v>
      </c>
      <c r="AQ2" t="s">
        <v>372</v>
      </c>
      <c r="AR2" t="s">
        <v>371</v>
      </c>
      <c r="AS2" t="s">
        <v>370</v>
      </c>
      <c r="AT2" t="s">
        <v>369</v>
      </c>
      <c r="AU2" t="s">
        <v>368</v>
      </c>
      <c r="AV2" t="s">
        <v>367</v>
      </c>
      <c r="AW2" t="s">
        <v>366</v>
      </c>
      <c r="AX2" t="s">
        <v>365</v>
      </c>
      <c r="AY2" t="s">
        <v>364</v>
      </c>
    </row>
    <row r="3" spans="1:51" x14ac:dyDescent="0.35">
      <c r="A3" t="s">
        <v>363</v>
      </c>
      <c r="B3" t="s">
        <v>362</v>
      </c>
      <c r="C3" t="s">
        <v>361</v>
      </c>
      <c r="D3" t="s">
        <v>360</v>
      </c>
      <c r="E3" t="s">
        <v>359</v>
      </c>
      <c r="F3" t="s">
        <v>358</v>
      </c>
      <c r="G3" t="s">
        <v>357</v>
      </c>
      <c r="H3" t="s">
        <v>356</v>
      </c>
      <c r="I3" t="s">
        <v>355</v>
      </c>
      <c r="J3" t="s">
        <v>354</v>
      </c>
      <c r="K3" t="s">
        <v>353</v>
      </c>
      <c r="L3" t="s">
        <v>352</v>
      </c>
      <c r="M3" t="s">
        <v>351</v>
      </c>
      <c r="N3" t="s">
        <v>350</v>
      </c>
      <c r="O3" t="s">
        <v>349</v>
      </c>
      <c r="P3" t="s">
        <v>348</v>
      </c>
      <c r="Q3" t="s">
        <v>347</v>
      </c>
      <c r="R3" t="s">
        <v>346</v>
      </c>
      <c r="S3" t="s">
        <v>345</v>
      </c>
      <c r="T3" t="s">
        <v>344</v>
      </c>
      <c r="U3" t="s">
        <v>343</v>
      </c>
      <c r="V3" t="s">
        <v>342</v>
      </c>
      <c r="W3" t="s">
        <v>341</v>
      </c>
      <c r="X3" t="s">
        <v>340</v>
      </c>
      <c r="Y3" t="s">
        <v>339</v>
      </c>
      <c r="Z3" t="s">
        <v>338</v>
      </c>
      <c r="AA3" t="s">
        <v>337</v>
      </c>
      <c r="AB3" t="s">
        <v>336</v>
      </c>
      <c r="AC3" t="s">
        <v>335</v>
      </c>
      <c r="AD3" t="s">
        <v>334</v>
      </c>
      <c r="AE3" t="s">
        <v>333</v>
      </c>
      <c r="AF3" t="s">
        <v>332</v>
      </c>
      <c r="AG3" t="s">
        <v>331</v>
      </c>
      <c r="AH3" t="s">
        <v>330</v>
      </c>
      <c r="AI3" t="s">
        <v>329</v>
      </c>
      <c r="AJ3" t="s">
        <v>328</v>
      </c>
      <c r="AK3" t="s">
        <v>327</v>
      </c>
      <c r="AL3" t="s">
        <v>326</v>
      </c>
      <c r="AM3" t="s">
        <v>325</v>
      </c>
      <c r="AN3" t="s">
        <v>324</v>
      </c>
      <c r="AO3" t="s">
        <v>323</v>
      </c>
      <c r="AP3" t="s">
        <v>322</v>
      </c>
      <c r="AQ3" t="s">
        <v>321</v>
      </c>
      <c r="AR3" t="s">
        <v>320</v>
      </c>
      <c r="AS3" t="s">
        <v>319</v>
      </c>
      <c r="AT3" t="s">
        <v>318</v>
      </c>
      <c r="AU3" t="s">
        <v>317</v>
      </c>
      <c r="AV3" t="s">
        <v>316</v>
      </c>
      <c r="AW3" t="s">
        <v>315</v>
      </c>
      <c r="AX3" t="s">
        <v>314</v>
      </c>
      <c r="AY3" t="s">
        <v>313</v>
      </c>
    </row>
    <row r="4" spans="1:51" x14ac:dyDescent="0.35">
      <c r="A4" t="s">
        <v>312</v>
      </c>
      <c r="B4" s="6">
        <v>66.327361999999994</v>
      </c>
      <c r="C4" s="6">
        <v>9.9116890000000009</v>
      </c>
      <c r="D4" s="6">
        <v>205.33085800000001</v>
      </c>
      <c r="E4" s="6">
        <v>49.124752999999998</v>
      </c>
      <c r="F4" s="6">
        <v>2359.6484110000001</v>
      </c>
      <c r="G4" s="6">
        <v>203.876677</v>
      </c>
      <c r="H4" s="6">
        <v>19.481632999999999</v>
      </c>
      <c r="I4" s="6">
        <v>11.075754</v>
      </c>
      <c r="J4" s="6">
        <v>316.76747399999999</v>
      </c>
      <c r="K4" s="6">
        <v>283.43027999999998</v>
      </c>
      <c r="L4" s="6">
        <v>8.7862589999999994</v>
      </c>
      <c r="M4" s="6">
        <v>26.105613000000002</v>
      </c>
      <c r="N4" s="6">
        <v>362.43895199999997</v>
      </c>
      <c r="O4" s="6">
        <v>79.788736999999998</v>
      </c>
      <c r="P4" s="6">
        <v>34.797925999999997</v>
      </c>
      <c r="Q4" s="6">
        <v>51.926321999999999</v>
      </c>
      <c r="R4" s="6">
        <v>41.018631999999997</v>
      </c>
      <c r="S4" s="6">
        <v>106.19273</v>
      </c>
      <c r="T4" s="6">
        <v>1.933567</v>
      </c>
      <c r="U4" s="6">
        <v>44.146394000000001</v>
      </c>
      <c r="V4" s="6">
        <v>23.893284000000001</v>
      </c>
      <c r="W4" s="6">
        <v>83.283216999999993</v>
      </c>
      <c r="X4" s="6">
        <v>151.19852299999999</v>
      </c>
      <c r="Y4" s="6">
        <v>30.969543000000002</v>
      </c>
      <c r="Z4" s="6">
        <v>51.829090999999998</v>
      </c>
      <c r="AA4" s="6">
        <v>5.7480219999999997</v>
      </c>
      <c r="AB4" s="6">
        <v>39.952170000000002</v>
      </c>
      <c r="AC4" s="6">
        <v>82.303379000000007</v>
      </c>
      <c r="AD4" s="6">
        <v>5.5765840000000004</v>
      </c>
      <c r="AE4" s="6">
        <v>124.757563</v>
      </c>
      <c r="AF4" s="6">
        <v>50.494092000000002</v>
      </c>
      <c r="AG4" s="6">
        <v>283.62687299999999</v>
      </c>
      <c r="AH4" s="6">
        <v>172.700537</v>
      </c>
      <c r="AI4" s="6">
        <v>21.180757</v>
      </c>
      <c r="AJ4" s="6">
        <v>61.036743000000001</v>
      </c>
      <c r="AK4" s="6">
        <v>64.460564000000005</v>
      </c>
      <c r="AL4" s="6">
        <v>73.851027000000002</v>
      </c>
      <c r="AM4" s="6">
        <v>68.165170000000003</v>
      </c>
      <c r="AN4" s="6">
        <v>5.0950100000000003</v>
      </c>
      <c r="AO4" s="6">
        <v>80.296038999999993</v>
      </c>
      <c r="AP4" s="6">
        <v>9.2989759999999997</v>
      </c>
      <c r="AQ4" s="6">
        <v>124.344972</v>
      </c>
      <c r="AR4" s="6">
        <v>1194.308509</v>
      </c>
      <c r="AS4" s="6">
        <v>57.486151999999997</v>
      </c>
      <c r="AT4" s="6">
        <v>6.0256879999999997</v>
      </c>
      <c r="AU4" s="6">
        <v>94.844382999999993</v>
      </c>
      <c r="AV4" s="6">
        <v>143.632802</v>
      </c>
      <c r="AW4" s="6">
        <v>6.976502</v>
      </c>
      <c r="AX4">
        <v>84.440721999999994</v>
      </c>
      <c r="AY4">
        <v>11.576290999999999</v>
      </c>
    </row>
    <row r="5" spans="1:51" x14ac:dyDescent="0.35">
      <c r="A5" t="s">
        <v>311</v>
      </c>
      <c r="B5" s="6">
        <v>78.792749000000001</v>
      </c>
      <c r="C5" s="6">
        <v>11.370053</v>
      </c>
      <c r="D5" s="6">
        <v>239.08677399999999</v>
      </c>
      <c r="E5" s="6">
        <v>59.048596000000003</v>
      </c>
      <c r="F5" s="6">
        <v>2763.6837009999999</v>
      </c>
      <c r="G5" s="6">
        <v>267.96332000000001</v>
      </c>
      <c r="H5" s="6">
        <v>23.371362000000001</v>
      </c>
      <c r="I5" s="6">
        <v>14.304252</v>
      </c>
      <c r="J5" s="6">
        <v>361.14467000000002</v>
      </c>
      <c r="K5" s="6">
        <v>350.37813999999997</v>
      </c>
      <c r="L5" s="6">
        <v>10.275637</v>
      </c>
      <c r="M5" s="6">
        <v>39.538471999999999</v>
      </c>
      <c r="N5" s="6">
        <v>408.93472500000001</v>
      </c>
      <c r="O5" s="6">
        <v>96.287330999999995</v>
      </c>
      <c r="P5" s="6">
        <v>42.201892999999998</v>
      </c>
      <c r="Q5" s="6">
        <v>62.826391000000001</v>
      </c>
      <c r="R5" s="6">
        <v>53.451943</v>
      </c>
      <c r="S5" s="6">
        <v>127.864457</v>
      </c>
      <c r="T5" s="6">
        <v>2.344328</v>
      </c>
      <c r="U5" s="6">
        <v>55.289380999999999</v>
      </c>
      <c r="V5" s="6">
        <v>28.744347999999999</v>
      </c>
      <c r="W5" s="6">
        <v>103.640387</v>
      </c>
      <c r="X5" s="6">
        <v>177.96082000000001</v>
      </c>
      <c r="Y5" s="6">
        <v>39.203389000000001</v>
      </c>
      <c r="Z5" s="6">
        <v>65.772587999999999</v>
      </c>
      <c r="AA5" s="6">
        <v>7.3081950000000004</v>
      </c>
      <c r="AB5" s="6">
        <v>48.637320000000003</v>
      </c>
      <c r="AC5" s="6">
        <v>97.050158999999994</v>
      </c>
      <c r="AD5" s="6">
        <v>6.9851369999999999</v>
      </c>
      <c r="AE5" s="6">
        <v>151.327313</v>
      </c>
      <c r="AF5" s="6">
        <v>60.118774999999999</v>
      </c>
      <c r="AG5" s="6">
        <v>332.56579900000003</v>
      </c>
      <c r="AH5" s="6">
        <v>223.009231</v>
      </c>
      <c r="AI5" s="6">
        <v>24.482168999999999</v>
      </c>
      <c r="AJ5" s="6">
        <v>80.195362000000003</v>
      </c>
      <c r="AK5" s="6">
        <v>76.009067999999999</v>
      </c>
      <c r="AL5" s="6">
        <v>90.776448000000002</v>
      </c>
      <c r="AM5" s="6">
        <v>83.905359000000004</v>
      </c>
      <c r="AN5" s="6">
        <v>6.2428280000000003</v>
      </c>
      <c r="AO5" s="6">
        <v>100.23693</v>
      </c>
      <c r="AP5" s="6">
        <v>11.338141</v>
      </c>
      <c r="AQ5" s="6">
        <v>152.37171000000001</v>
      </c>
      <c r="AR5" s="6">
        <v>1402.6237920000001</v>
      </c>
      <c r="AS5" s="6">
        <v>70.203570999999997</v>
      </c>
      <c r="AT5" s="6">
        <v>7.1855789999999997</v>
      </c>
      <c r="AU5" s="6">
        <v>117.183573</v>
      </c>
      <c r="AV5" s="6">
        <v>197.367357</v>
      </c>
      <c r="AW5" s="6">
        <v>8.5894589999999997</v>
      </c>
      <c r="AX5">
        <v>96.465980000000002</v>
      </c>
      <c r="AY5">
        <v>13.448701</v>
      </c>
    </row>
    <row r="6" spans="1:51" x14ac:dyDescent="0.35">
      <c r="A6" t="s">
        <v>310</v>
      </c>
      <c r="B6" s="6">
        <v>66.987734000000003</v>
      </c>
      <c r="C6" s="6">
        <v>17.234666000000001</v>
      </c>
      <c r="D6" s="6">
        <v>264.20182399999999</v>
      </c>
      <c r="E6" s="6">
        <v>61.015734000000002</v>
      </c>
      <c r="F6" s="6">
        <v>2789.776566</v>
      </c>
      <c r="G6" s="6">
        <v>288.66585600000002</v>
      </c>
      <c r="H6" s="6">
        <v>21.521456000000001</v>
      </c>
      <c r="I6" s="6">
        <v>14.397665999999999</v>
      </c>
      <c r="J6" s="6">
        <v>332.93476700000002</v>
      </c>
      <c r="K6" s="6">
        <v>300.01247699999999</v>
      </c>
      <c r="L6" s="6">
        <v>7.7011010000000004</v>
      </c>
      <c r="M6" s="6">
        <v>46.907367999999998</v>
      </c>
      <c r="N6" s="6">
        <v>373.00274899999999</v>
      </c>
      <c r="O6" s="6">
        <v>102.19783700000001</v>
      </c>
      <c r="P6" s="6">
        <v>48.629317999999998</v>
      </c>
      <c r="Q6" s="6">
        <v>65.481914000000003</v>
      </c>
      <c r="R6" s="6">
        <v>68.094612999999995</v>
      </c>
      <c r="S6" s="6">
        <v>93.530866000000003</v>
      </c>
      <c r="T6" s="6">
        <v>6.5695690000000004</v>
      </c>
      <c r="U6" s="6">
        <v>48.072811000000002</v>
      </c>
      <c r="V6" s="6">
        <v>27.305143000000001</v>
      </c>
      <c r="W6" s="6">
        <v>120.782898</v>
      </c>
      <c r="X6" s="6">
        <v>204.44038399999999</v>
      </c>
      <c r="Y6" s="6">
        <v>36.592962999999997</v>
      </c>
      <c r="Z6" s="6">
        <v>75.232174999999998</v>
      </c>
      <c r="AA6" s="6">
        <v>11.219215</v>
      </c>
      <c r="AB6" s="6">
        <v>51.692788999999998</v>
      </c>
      <c r="AC6" s="6">
        <v>107.65050599999999</v>
      </c>
      <c r="AD6" s="6">
        <v>8.5826229999999999</v>
      </c>
      <c r="AE6" s="6">
        <v>140.51784699999999</v>
      </c>
      <c r="AF6" s="6">
        <v>69.484431000000001</v>
      </c>
      <c r="AG6" s="6">
        <v>317.98027999999999</v>
      </c>
      <c r="AH6" s="6">
        <v>244.45670799999999</v>
      </c>
      <c r="AI6" s="6">
        <v>49.826715</v>
      </c>
      <c r="AJ6" s="6">
        <v>95.109495999999993</v>
      </c>
      <c r="AK6" s="6">
        <v>71.469963000000007</v>
      </c>
      <c r="AL6" s="6">
        <v>106.933846</v>
      </c>
      <c r="AM6" s="6">
        <v>83.646090999999998</v>
      </c>
      <c r="AN6" s="6">
        <v>5.1344250000000002</v>
      </c>
      <c r="AO6" s="6">
        <v>93.788281999999995</v>
      </c>
      <c r="AP6" s="6">
        <v>13.566157</v>
      </c>
      <c r="AQ6" s="6">
        <v>165.99199899999999</v>
      </c>
      <c r="AR6" s="6">
        <v>1547.1227469999999</v>
      </c>
      <c r="AS6" s="6">
        <v>73.902282</v>
      </c>
      <c r="AT6" s="6">
        <v>6.5989820000000003</v>
      </c>
      <c r="AU6" s="6">
        <v>105.503935</v>
      </c>
      <c r="AV6" s="6">
        <v>247.11111399999999</v>
      </c>
      <c r="AW6" s="6">
        <v>11.065591</v>
      </c>
      <c r="AX6">
        <v>103.517827</v>
      </c>
      <c r="AY6">
        <v>15.427986000000001</v>
      </c>
    </row>
    <row r="7" spans="1:51" x14ac:dyDescent="0.35">
      <c r="A7" t="s">
        <v>309</v>
      </c>
      <c r="B7" s="6">
        <v>61.038494999999998</v>
      </c>
      <c r="C7" s="6">
        <v>12.01984</v>
      </c>
      <c r="D7" s="6">
        <v>278.70503600000001</v>
      </c>
      <c r="E7" s="6">
        <v>55.296568999999998</v>
      </c>
      <c r="F7" s="6">
        <v>2709.1394540000001</v>
      </c>
      <c r="G7" s="6">
        <v>269.84599200000002</v>
      </c>
      <c r="H7" s="6">
        <v>21.131647000000001</v>
      </c>
      <c r="I7" s="6">
        <v>11.978761</v>
      </c>
      <c r="J7" s="6">
        <v>306.83244500000001</v>
      </c>
      <c r="K7" s="6">
        <v>283.30658199999999</v>
      </c>
      <c r="L7" s="6">
        <v>7.747878</v>
      </c>
      <c r="M7" s="6">
        <v>42.029128</v>
      </c>
      <c r="N7" s="6">
        <v>318.33326199999999</v>
      </c>
      <c r="O7" s="6">
        <v>93.618335999999999</v>
      </c>
      <c r="P7" s="6">
        <v>42.636696999999998</v>
      </c>
      <c r="Q7" s="6">
        <v>63.785938000000002</v>
      </c>
      <c r="R7" s="6">
        <v>61.067160000000001</v>
      </c>
      <c r="S7" s="6">
        <v>96.276713000000001</v>
      </c>
      <c r="T7" s="6">
        <v>5.9167550000000002</v>
      </c>
      <c r="U7" s="6">
        <v>39.625203999999997</v>
      </c>
      <c r="V7" s="6">
        <v>23.830079000000001</v>
      </c>
      <c r="W7" s="6">
        <v>95.075327999999999</v>
      </c>
      <c r="X7" s="6">
        <v>200.76778200000001</v>
      </c>
      <c r="Y7" s="6">
        <v>33.963628999999997</v>
      </c>
      <c r="Z7" s="6">
        <v>65.532814000000002</v>
      </c>
      <c r="AA7" s="6">
        <v>6.9383939999999997</v>
      </c>
      <c r="AB7" s="6">
        <v>49.886611000000002</v>
      </c>
      <c r="AC7" s="6">
        <v>101.02414</v>
      </c>
      <c r="AD7" s="6">
        <v>7.474666</v>
      </c>
      <c r="AE7" s="6">
        <v>125.799094</v>
      </c>
      <c r="AF7" s="6">
        <v>65.522186000000005</v>
      </c>
      <c r="AG7" s="6">
        <v>289.03690899999998</v>
      </c>
      <c r="AH7" s="6">
        <v>223.70330899999999</v>
      </c>
      <c r="AI7" s="6">
        <v>34.808799</v>
      </c>
      <c r="AJ7" s="6">
        <v>78.507461000000006</v>
      </c>
      <c r="AK7" s="6">
        <v>66.17953</v>
      </c>
      <c r="AL7" s="6">
        <v>97.737025000000003</v>
      </c>
      <c r="AM7" s="6">
        <v>71.322044000000005</v>
      </c>
      <c r="AN7" s="6">
        <v>4.888147</v>
      </c>
      <c r="AO7" s="6">
        <v>86.422972000000001</v>
      </c>
      <c r="AP7" s="6">
        <v>10.907041</v>
      </c>
      <c r="AQ7" s="6">
        <v>149.987211</v>
      </c>
      <c r="AR7" s="6">
        <v>1498.5014839999999</v>
      </c>
      <c r="AS7" s="6">
        <v>69.624628000000001</v>
      </c>
      <c r="AT7" s="6">
        <v>4.4294710000000004</v>
      </c>
      <c r="AU7" s="6">
        <v>91.257803999999993</v>
      </c>
      <c r="AV7" s="6">
        <v>199.73847799999999</v>
      </c>
      <c r="AW7" s="6">
        <v>9.1338640000000009</v>
      </c>
      <c r="AX7">
        <v>94.784155999999996</v>
      </c>
      <c r="AY7">
        <v>13.540046</v>
      </c>
    </row>
    <row r="8" spans="1:51" x14ac:dyDescent="0.35">
      <c r="A8" t="s">
        <v>308</v>
      </c>
      <c r="B8" s="6">
        <v>63.986736999999998</v>
      </c>
      <c r="C8" s="6">
        <v>13.512790000000001</v>
      </c>
      <c r="D8" s="6">
        <v>328.04170299999998</v>
      </c>
      <c r="E8" s="6">
        <v>50.462882</v>
      </c>
      <c r="F8" s="6">
        <v>2939.9342630000001</v>
      </c>
      <c r="G8" s="6">
        <v>250.22551000000001</v>
      </c>
      <c r="H8" s="6">
        <v>18.288954</v>
      </c>
      <c r="I8" s="6">
        <v>11.751241</v>
      </c>
      <c r="J8" s="6">
        <v>356.86379799999997</v>
      </c>
      <c r="K8" s="6">
        <v>241.63495900000001</v>
      </c>
      <c r="L8" s="6">
        <v>7.4737369999999999</v>
      </c>
      <c r="M8" s="6">
        <v>32.902757000000001</v>
      </c>
      <c r="N8" s="6">
        <v>319.28148099999999</v>
      </c>
      <c r="O8" s="6">
        <v>86.501435000000001</v>
      </c>
      <c r="P8" s="6">
        <v>37.827775000000003</v>
      </c>
      <c r="Q8" s="6">
        <v>60.888885999999999</v>
      </c>
      <c r="R8" s="6">
        <v>45.940894999999998</v>
      </c>
      <c r="S8" s="6">
        <v>89.052952000000005</v>
      </c>
      <c r="T8" s="6">
        <v>2.5054569999999998</v>
      </c>
      <c r="U8" s="6">
        <v>34.297998</v>
      </c>
      <c r="V8" s="6">
        <v>20.172225000000001</v>
      </c>
      <c r="W8" s="6">
        <v>84.106478999999993</v>
      </c>
      <c r="X8" s="6">
        <v>310.174036</v>
      </c>
      <c r="Y8" s="6">
        <v>27.430565999999999</v>
      </c>
      <c r="Z8" s="6">
        <v>54.342458999999998</v>
      </c>
      <c r="AA8" s="6">
        <v>4.2406040000000003</v>
      </c>
      <c r="AB8" s="6">
        <v>44.365215999999997</v>
      </c>
      <c r="AC8" s="6">
        <v>105.759224</v>
      </c>
      <c r="AD8" s="6">
        <v>5.8697249999999999</v>
      </c>
      <c r="AE8" s="6">
        <v>123.03241300000001</v>
      </c>
      <c r="AF8" s="6">
        <v>65.986574000000005</v>
      </c>
      <c r="AG8" s="6">
        <v>286.61048599999998</v>
      </c>
      <c r="AH8" s="6">
        <v>181.53332599999999</v>
      </c>
      <c r="AI8" s="6">
        <v>19.534341000000001</v>
      </c>
      <c r="AJ8" s="6">
        <v>66.913882000000001</v>
      </c>
      <c r="AK8" s="6">
        <v>62.834446999999997</v>
      </c>
      <c r="AL8" s="6">
        <v>91.089816999999996</v>
      </c>
      <c r="AM8" s="6">
        <v>59.555770000000003</v>
      </c>
      <c r="AN8" s="6">
        <v>4.298095</v>
      </c>
      <c r="AO8" s="6">
        <v>81.109866999999994</v>
      </c>
      <c r="AP8" s="6">
        <v>7.4846370000000002</v>
      </c>
      <c r="AQ8" s="6">
        <v>138.64658</v>
      </c>
      <c r="AR8" s="6">
        <v>1503.0250599999999</v>
      </c>
      <c r="AS8" s="6">
        <v>68.298473999999999</v>
      </c>
      <c r="AT8" s="6">
        <v>1.8683000000000001</v>
      </c>
      <c r="AU8" s="6">
        <v>79.260535000000004</v>
      </c>
      <c r="AV8" s="6">
        <v>173.48852299999999</v>
      </c>
      <c r="AW8" s="6">
        <v>7.8820959999999998</v>
      </c>
      <c r="AX8">
        <v>89.611631000000003</v>
      </c>
      <c r="AY8">
        <v>10.764649</v>
      </c>
    </row>
    <row r="9" spans="1:51" x14ac:dyDescent="0.35">
      <c r="A9" t="s">
        <v>307</v>
      </c>
      <c r="B9" s="6">
        <v>65.220510000000004</v>
      </c>
      <c r="C9" s="6">
        <v>19.643062</v>
      </c>
      <c r="D9" s="6">
        <v>402.68152300000003</v>
      </c>
      <c r="E9" s="6">
        <v>58.236370000000001</v>
      </c>
      <c r="F9" s="6">
        <v>3051.5418690000001</v>
      </c>
      <c r="G9" s="6">
        <v>266.27525100000003</v>
      </c>
      <c r="H9" s="6">
        <v>17.336048999999999</v>
      </c>
      <c r="I9" s="6">
        <v>12.451515000000001</v>
      </c>
      <c r="J9" s="6">
        <v>306.93807099999998</v>
      </c>
      <c r="K9" s="6">
        <v>273.84678500000001</v>
      </c>
      <c r="L9" s="6">
        <v>7.2365870000000001</v>
      </c>
      <c r="M9" s="6">
        <v>43.282530000000001</v>
      </c>
      <c r="N9" s="6">
        <v>287.06481100000002</v>
      </c>
      <c r="O9" s="6">
        <v>87.619607000000002</v>
      </c>
      <c r="P9" s="6">
        <v>41.266164000000003</v>
      </c>
      <c r="Q9" s="6">
        <v>66.234123999999994</v>
      </c>
      <c r="R9" s="6">
        <v>50.293723999999997</v>
      </c>
      <c r="S9" s="6">
        <v>99.104600000000005</v>
      </c>
      <c r="T9" s="6">
        <v>3.6371349999999998</v>
      </c>
      <c r="U9" s="6">
        <v>32.609063999999996</v>
      </c>
      <c r="V9" s="6">
        <v>16.827100000000002</v>
      </c>
      <c r="W9" s="6">
        <v>90.879166999999995</v>
      </c>
      <c r="X9" s="6">
        <v>431.97126100000003</v>
      </c>
      <c r="Y9" s="6">
        <v>32.853107000000001</v>
      </c>
      <c r="Z9" s="6">
        <v>66.863888000000003</v>
      </c>
      <c r="AA9" s="6">
        <v>9.0346279999999997</v>
      </c>
      <c r="AB9" s="6">
        <v>48.421093999999997</v>
      </c>
      <c r="AC9" s="6">
        <v>109.21681599999999</v>
      </c>
      <c r="AD9" s="6">
        <v>7.0911299999999997</v>
      </c>
      <c r="AE9" s="6">
        <v>116.21857799999999</v>
      </c>
      <c r="AF9" s="6">
        <v>72.168496000000005</v>
      </c>
      <c r="AG9" s="6">
        <v>223.12866500000001</v>
      </c>
      <c r="AH9" s="6">
        <v>206.11537200000001</v>
      </c>
      <c r="AI9" s="6">
        <v>24.651489999999999</v>
      </c>
      <c r="AJ9" s="6">
        <v>77.920033000000004</v>
      </c>
      <c r="AK9" s="6">
        <v>67.399814000000006</v>
      </c>
      <c r="AL9" s="6">
        <v>95.926325000000006</v>
      </c>
      <c r="AM9" s="6">
        <v>63.244425999999997</v>
      </c>
      <c r="AN9" s="6">
        <v>3.634951</v>
      </c>
      <c r="AO9" s="6">
        <v>89.006086999999994</v>
      </c>
      <c r="AP9" s="6">
        <v>9.4552849999999999</v>
      </c>
      <c r="AQ9" s="6">
        <v>151.38325499999999</v>
      </c>
      <c r="AR9" s="6">
        <v>1645.055791</v>
      </c>
      <c r="AS9" s="6">
        <v>76.575999999999993</v>
      </c>
      <c r="AT9" s="6">
        <v>1.580525</v>
      </c>
      <c r="AU9" s="6">
        <v>83.126744000000002</v>
      </c>
      <c r="AV9" s="6">
        <v>201.03938099999999</v>
      </c>
      <c r="AW9" s="6">
        <v>7.060854</v>
      </c>
      <c r="AX9">
        <v>91.525829999999999</v>
      </c>
      <c r="AY9">
        <v>11.726803</v>
      </c>
    </row>
    <row r="10" spans="1:51" x14ac:dyDescent="0.35">
      <c r="A10" t="s">
        <v>306</v>
      </c>
      <c r="B10" s="6">
        <v>69.540548000000001</v>
      </c>
      <c r="C10" s="6">
        <v>21.878789999999999</v>
      </c>
      <c r="D10" s="6">
        <v>355.96341799999999</v>
      </c>
      <c r="E10" s="6">
        <v>65.126525000000001</v>
      </c>
      <c r="F10" s="6">
        <v>3314.5294309999999</v>
      </c>
      <c r="G10" s="6">
        <v>262.19186300000001</v>
      </c>
      <c r="H10" s="6">
        <v>19.135359000000001</v>
      </c>
      <c r="I10" s="6">
        <v>13.582439000000001</v>
      </c>
      <c r="J10" s="6">
        <v>302.87636300000003</v>
      </c>
      <c r="K10" s="6">
        <v>275.38052199999998</v>
      </c>
      <c r="L10" s="6">
        <v>7.7293029999999998</v>
      </c>
      <c r="M10" s="6">
        <v>46.173647000000003</v>
      </c>
      <c r="N10" s="6">
        <v>316.899157</v>
      </c>
      <c r="O10" s="6">
        <v>101.969292</v>
      </c>
      <c r="P10" s="6">
        <v>48.915343</v>
      </c>
      <c r="Q10" s="6">
        <v>68.354686999999998</v>
      </c>
      <c r="R10" s="6">
        <v>61.786672000000003</v>
      </c>
      <c r="S10" s="6">
        <v>82.350193000000004</v>
      </c>
      <c r="T10" s="6">
        <v>9.8650000000000002</v>
      </c>
      <c r="U10" s="6">
        <v>39.074268000000004</v>
      </c>
      <c r="V10" s="6">
        <v>21.085708</v>
      </c>
      <c r="W10" s="6">
        <v>122.33432000000001</v>
      </c>
      <c r="X10" s="6">
        <v>509.42539099999999</v>
      </c>
      <c r="Y10" s="6">
        <v>33.835849000000003</v>
      </c>
      <c r="Z10" s="6">
        <v>78.423990000000003</v>
      </c>
      <c r="AA10" s="6">
        <v>11.976551000000001</v>
      </c>
      <c r="AB10" s="6">
        <v>49.348168000000001</v>
      </c>
      <c r="AC10" s="6">
        <v>115.19589999999999</v>
      </c>
      <c r="AD10" s="6">
        <v>7.8281090000000004</v>
      </c>
      <c r="AE10" s="6">
        <v>134.35479699999999</v>
      </c>
      <c r="AF10" s="6">
        <v>71.446388999999996</v>
      </c>
      <c r="AG10" s="6">
        <v>309.568896</v>
      </c>
      <c r="AH10" s="6">
        <v>233.88471799999999</v>
      </c>
      <c r="AI10" s="6">
        <v>31.710301999999999</v>
      </c>
      <c r="AJ10" s="6">
        <v>91.341667999999999</v>
      </c>
      <c r="AK10" s="6">
        <v>68.554485999999997</v>
      </c>
      <c r="AL10" s="6">
        <v>110.120344</v>
      </c>
      <c r="AM10" s="6">
        <v>74.291105999999999</v>
      </c>
      <c r="AN10" s="6">
        <v>4.9734480000000003</v>
      </c>
      <c r="AO10" s="6">
        <v>92.141825999999995</v>
      </c>
      <c r="AP10" s="6">
        <v>12.317347</v>
      </c>
      <c r="AQ10" s="6">
        <v>167.525845</v>
      </c>
      <c r="AR10" s="6">
        <v>1612.460268</v>
      </c>
      <c r="AS10" s="6">
        <v>78.849761000000001</v>
      </c>
      <c r="AT10" s="6">
        <v>1.90913</v>
      </c>
      <c r="AU10" s="6">
        <v>96.780090000000001</v>
      </c>
      <c r="AV10" s="6">
        <v>241.337535</v>
      </c>
      <c r="AW10" s="6">
        <v>8.807931</v>
      </c>
      <c r="AX10">
        <v>101.58228</v>
      </c>
      <c r="AY10">
        <v>13.192999</v>
      </c>
    </row>
    <row r="11" spans="1:51" x14ac:dyDescent="0.35">
      <c r="A11" t="s">
        <v>305</v>
      </c>
      <c r="B11" s="6">
        <v>71.723224999999999</v>
      </c>
      <c r="C11" s="6">
        <v>18.404734000000001</v>
      </c>
      <c r="D11" s="6">
        <v>357.83074499999998</v>
      </c>
      <c r="E11" s="6">
        <v>60.607362000000002</v>
      </c>
      <c r="F11" s="6">
        <v>3371.3708580000002</v>
      </c>
      <c r="G11" s="6">
        <v>263.62997100000001</v>
      </c>
      <c r="H11" s="6">
        <v>18.863386999999999</v>
      </c>
      <c r="I11" s="6">
        <v>12.755825</v>
      </c>
      <c r="J11" s="6">
        <v>317.245858</v>
      </c>
      <c r="K11" s="6">
        <v>279.25359800000001</v>
      </c>
      <c r="L11" s="6">
        <v>7.3523839999999998</v>
      </c>
      <c r="M11" s="6">
        <v>43.942912</v>
      </c>
      <c r="N11" s="6">
        <v>321.403932</v>
      </c>
      <c r="O11" s="6">
        <v>98.155648999999997</v>
      </c>
      <c r="P11" s="6">
        <v>44.910986999999999</v>
      </c>
      <c r="Q11" s="6">
        <v>67.510608000000005</v>
      </c>
      <c r="R11" s="6">
        <v>58.205443000000002</v>
      </c>
      <c r="S11" s="6">
        <v>95.872449000000003</v>
      </c>
      <c r="T11" s="6">
        <v>4.8423990000000003</v>
      </c>
      <c r="U11" s="6">
        <v>38.306542</v>
      </c>
      <c r="V11" s="6">
        <v>21.699515999999999</v>
      </c>
      <c r="W11" s="6">
        <v>106.88026600000001</v>
      </c>
      <c r="X11" s="6">
        <v>556.91092400000002</v>
      </c>
      <c r="Y11" s="6">
        <v>34.877433000000003</v>
      </c>
      <c r="Z11" s="6">
        <v>69.904156999999998</v>
      </c>
      <c r="AA11" s="6">
        <v>6.2116119999999997</v>
      </c>
      <c r="AB11" s="6">
        <v>45.247933000000003</v>
      </c>
      <c r="AC11" s="6">
        <v>113.68544900000001</v>
      </c>
      <c r="AD11" s="6">
        <v>7.1113010000000001</v>
      </c>
      <c r="AE11" s="6">
        <v>128.493731</v>
      </c>
      <c r="AF11" s="6">
        <v>61.593347999999999</v>
      </c>
      <c r="AG11" s="6">
        <v>263.952879</v>
      </c>
      <c r="AH11" s="6">
        <v>218.57729699999999</v>
      </c>
      <c r="AI11" s="6">
        <v>22.572092999999999</v>
      </c>
      <c r="AJ11" s="6">
        <v>79.176423</v>
      </c>
      <c r="AK11" s="6">
        <v>66.598656000000005</v>
      </c>
      <c r="AL11" s="6">
        <v>108.485471</v>
      </c>
      <c r="AM11" s="6">
        <v>69.164873</v>
      </c>
      <c r="AN11" s="6">
        <v>4.6120619999999999</v>
      </c>
      <c r="AO11" s="6">
        <v>89.461010999999999</v>
      </c>
      <c r="AP11" s="6">
        <v>10.115327000000001</v>
      </c>
      <c r="AQ11" s="6">
        <v>167.782309</v>
      </c>
      <c r="AR11" s="6">
        <v>1596.494211</v>
      </c>
      <c r="AS11" s="6">
        <v>79.215879000000001</v>
      </c>
      <c r="AT11" s="6">
        <v>1.9182900000000001</v>
      </c>
      <c r="AU11" s="6">
        <v>97.763265000000004</v>
      </c>
      <c r="AV11" s="6">
        <v>203.90345099999999</v>
      </c>
      <c r="AW11" s="6">
        <v>9.1333420000000007</v>
      </c>
      <c r="AX11">
        <v>101.614723</v>
      </c>
      <c r="AY11">
        <v>12.080349</v>
      </c>
    </row>
    <row r="13" spans="1:51" x14ac:dyDescent="0.35">
      <c r="B13" t="s">
        <v>286</v>
      </c>
      <c r="C13" t="s">
        <v>287</v>
      </c>
      <c r="D13" t="s">
        <v>259</v>
      </c>
      <c r="E13" t="s">
        <v>278</v>
      </c>
      <c r="F13" t="s">
        <v>255</v>
      </c>
      <c r="G13" t="s">
        <v>267</v>
      </c>
      <c r="H13" t="s">
        <v>298</v>
      </c>
      <c r="I13" t="s">
        <v>300</v>
      </c>
      <c r="J13" t="s">
        <v>261</v>
      </c>
      <c r="K13" t="s">
        <v>264</v>
      </c>
      <c r="L13" t="s">
        <v>303</v>
      </c>
      <c r="M13" t="s">
        <v>279</v>
      </c>
      <c r="N13" t="s">
        <v>263</v>
      </c>
      <c r="O13" t="s">
        <v>275</v>
      </c>
      <c r="P13" t="s">
        <v>284</v>
      </c>
      <c r="Q13" t="s">
        <v>290</v>
      </c>
      <c r="R13" t="s">
        <v>274</v>
      </c>
      <c r="S13" t="s">
        <v>280</v>
      </c>
      <c r="T13" t="s">
        <v>291</v>
      </c>
      <c r="U13" t="s">
        <v>294</v>
      </c>
      <c r="V13" t="s">
        <v>296</v>
      </c>
      <c r="W13" t="s">
        <v>262</v>
      </c>
      <c r="X13" t="s">
        <v>256</v>
      </c>
      <c r="Y13" t="s">
        <v>292</v>
      </c>
      <c r="Z13" t="s">
        <v>269</v>
      </c>
      <c r="AA13" t="s">
        <v>289</v>
      </c>
      <c r="AB13" t="s">
        <v>293</v>
      </c>
      <c r="AC13" t="s">
        <v>273</v>
      </c>
      <c r="AD13" t="s">
        <v>299</v>
      </c>
      <c r="AE13" t="s">
        <v>271</v>
      </c>
      <c r="AF13" t="s">
        <v>285</v>
      </c>
      <c r="AG13" t="s">
        <v>265</v>
      </c>
      <c r="AH13" t="s">
        <v>260</v>
      </c>
      <c r="AI13" t="s">
        <v>281</v>
      </c>
      <c r="AJ13" t="s">
        <v>268</v>
      </c>
      <c r="AK13" t="s">
        <v>288</v>
      </c>
      <c r="AL13" t="s">
        <v>270</v>
      </c>
      <c r="AM13" t="s">
        <v>276</v>
      </c>
      <c r="AN13" t="s">
        <v>302</v>
      </c>
      <c r="AO13" t="s">
        <v>282</v>
      </c>
      <c r="AP13" t="s">
        <v>295</v>
      </c>
      <c r="AQ13" t="s">
        <v>266</v>
      </c>
      <c r="AR13" t="s">
        <v>257</v>
      </c>
      <c r="AS13" t="s">
        <v>283</v>
      </c>
      <c r="AT13" t="s">
        <v>304</v>
      </c>
      <c r="AU13" t="s">
        <v>272</v>
      </c>
      <c r="AV13" t="s">
        <v>258</v>
      </c>
      <c r="AW13" t="s">
        <v>301</v>
      </c>
      <c r="AX13" t="s">
        <v>277</v>
      </c>
      <c r="AY13" t="s">
        <v>297</v>
      </c>
    </row>
    <row r="14" spans="1:51" x14ac:dyDescent="0.35">
      <c r="B14" s="6">
        <f t="shared" ref="B14:AG14" si="0">SUM(B8:B11)</f>
        <v>270.47102000000001</v>
      </c>
      <c r="C14" s="6">
        <f t="shared" si="0"/>
        <v>73.43937600000001</v>
      </c>
      <c r="D14" s="6">
        <f t="shared" si="0"/>
        <v>1444.5173890000001</v>
      </c>
      <c r="E14" s="6">
        <f t="shared" si="0"/>
        <v>234.43313900000001</v>
      </c>
      <c r="F14" s="6">
        <f t="shared" si="0"/>
        <v>12677.376420999999</v>
      </c>
      <c r="G14" s="6">
        <f t="shared" si="0"/>
        <v>1042.3225950000001</v>
      </c>
      <c r="H14" s="6">
        <f t="shared" si="0"/>
        <v>73.623749000000004</v>
      </c>
      <c r="I14" s="6">
        <f t="shared" si="0"/>
        <v>50.541020000000003</v>
      </c>
      <c r="J14" s="6">
        <f t="shared" si="0"/>
        <v>1283.92409</v>
      </c>
      <c r="K14" s="6">
        <f t="shared" si="0"/>
        <v>1070.1158640000001</v>
      </c>
      <c r="L14" s="6">
        <f t="shared" si="0"/>
        <v>29.792011000000002</v>
      </c>
      <c r="M14" s="6">
        <f t="shared" si="0"/>
        <v>166.30184600000001</v>
      </c>
      <c r="N14" s="6">
        <f t="shared" si="0"/>
        <v>1244.6493809999999</v>
      </c>
      <c r="O14" s="6">
        <f t="shared" si="0"/>
        <v>374.24598299999997</v>
      </c>
      <c r="P14" s="6">
        <f t="shared" si="0"/>
        <v>172.92026900000002</v>
      </c>
      <c r="Q14" s="6">
        <f t="shared" si="0"/>
        <v>262.98830499999997</v>
      </c>
      <c r="R14" s="6">
        <f t="shared" si="0"/>
        <v>216.22673399999999</v>
      </c>
      <c r="S14" s="6">
        <f t="shared" si="0"/>
        <v>366.38019400000002</v>
      </c>
      <c r="T14" s="6">
        <f t="shared" si="0"/>
        <v>20.849990999999999</v>
      </c>
      <c r="U14" s="6">
        <f t="shared" si="0"/>
        <v>144.28787199999999</v>
      </c>
      <c r="V14" s="6">
        <f t="shared" si="0"/>
        <v>79.784548999999998</v>
      </c>
      <c r="W14" s="6">
        <f t="shared" si="0"/>
        <v>404.20023199999997</v>
      </c>
      <c r="X14" s="6">
        <f t="shared" si="0"/>
        <v>1808.481612</v>
      </c>
      <c r="Y14" s="6">
        <f t="shared" si="0"/>
        <v>128.99695500000001</v>
      </c>
      <c r="Z14" s="6">
        <f t="shared" si="0"/>
        <v>269.534494</v>
      </c>
      <c r="AA14" s="6">
        <f t="shared" si="0"/>
        <v>31.463394999999998</v>
      </c>
      <c r="AB14" s="6">
        <f t="shared" si="0"/>
        <v>187.38241099999999</v>
      </c>
      <c r="AC14" s="6">
        <f t="shared" si="0"/>
        <v>443.85738900000001</v>
      </c>
      <c r="AD14" s="6">
        <f t="shared" si="0"/>
        <v>27.900265000000001</v>
      </c>
      <c r="AE14" s="6">
        <f t="shared" si="0"/>
        <v>502.09951899999999</v>
      </c>
      <c r="AF14" s="6">
        <f t="shared" si="0"/>
        <v>271.19480700000003</v>
      </c>
      <c r="AG14" s="6">
        <f t="shared" si="0"/>
        <v>1083.2609259999999</v>
      </c>
      <c r="AH14" s="6">
        <f t="shared" ref="AH14:AY14" si="1">SUM(AH8:AH11)</f>
        <v>840.11071300000003</v>
      </c>
      <c r="AI14" s="6">
        <f t="shared" si="1"/>
        <v>98.468225999999987</v>
      </c>
      <c r="AJ14" s="6">
        <f t="shared" si="1"/>
        <v>315.35200599999996</v>
      </c>
      <c r="AK14" s="6">
        <f t="shared" si="1"/>
        <v>265.38740300000001</v>
      </c>
      <c r="AL14" s="6">
        <f t="shared" si="1"/>
        <v>405.62195700000001</v>
      </c>
      <c r="AM14" s="6">
        <f t="shared" si="1"/>
        <v>266.25617499999998</v>
      </c>
      <c r="AN14" s="6">
        <f t="shared" si="1"/>
        <v>17.518556</v>
      </c>
      <c r="AO14" s="6">
        <f t="shared" si="1"/>
        <v>351.71879099999995</v>
      </c>
      <c r="AP14" s="6">
        <f t="shared" si="1"/>
        <v>39.372596000000001</v>
      </c>
      <c r="AQ14" s="6">
        <f t="shared" si="1"/>
        <v>625.33798899999999</v>
      </c>
      <c r="AR14" s="6">
        <f t="shared" si="1"/>
        <v>6357.0353299999997</v>
      </c>
      <c r="AS14" s="6">
        <f t="shared" si="1"/>
        <v>302.94011399999999</v>
      </c>
      <c r="AT14" s="6">
        <f t="shared" si="1"/>
        <v>7.2762450000000003</v>
      </c>
      <c r="AU14" s="6">
        <f t="shared" si="1"/>
        <v>356.930634</v>
      </c>
      <c r="AV14" s="6">
        <f t="shared" si="1"/>
        <v>819.76888999999994</v>
      </c>
      <c r="AW14" s="6">
        <f t="shared" si="1"/>
        <v>32.884222999999999</v>
      </c>
      <c r="AX14" s="6">
        <f t="shared" si="1"/>
        <v>384.33446400000003</v>
      </c>
      <c r="AY14" s="6">
        <f t="shared" si="1"/>
        <v>47.764800000000001</v>
      </c>
    </row>
    <row r="15" spans="1:51" x14ac:dyDescent="0.35">
      <c r="B15" s="6">
        <f t="shared" ref="B15:AG15" si="2">B10-B8</f>
        <v>5.5538110000000032</v>
      </c>
      <c r="C15" s="6">
        <f t="shared" si="2"/>
        <v>8.3659999999999979</v>
      </c>
      <c r="D15" s="6">
        <f t="shared" si="2"/>
        <v>27.921715000000006</v>
      </c>
      <c r="E15" s="6">
        <f t="shared" si="2"/>
        <v>14.663643</v>
      </c>
      <c r="F15" s="6">
        <f t="shared" si="2"/>
        <v>374.59516799999983</v>
      </c>
      <c r="G15" s="6">
        <f t="shared" si="2"/>
        <v>11.966352999999998</v>
      </c>
      <c r="H15" s="6">
        <f t="shared" si="2"/>
        <v>0.84640500000000074</v>
      </c>
      <c r="I15" s="6">
        <f t="shared" si="2"/>
        <v>1.8311980000000005</v>
      </c>
      <c r="J15" s="6">
        <f t="shared" si="2"/>
        <v>-53.987434999999948</v>
      </c>
      <c r="K15" s="6">
        <f t="shared" si="2"/>
        <v>33.745562999999976</v>
      </c>
      <c r="L15" s="6">
        <f t="shared" si="2"/>
        <v>0.25556599999999996</v>
      </c>
      <c r="M15" s="6">
        <f t="shared" si="2"/>
        <v>13.270890000000001</v>
      </c>
      <c r="N15" s="6">
        <f t="shared" si="2"/>
        <v>-2.3823239999999828</v>
      </c>
      <c r="O15" s="6">
        <f t="shared" si="2"/>
        <v>15.467856999999995</v>
      </c>
      <c r="P15" s="6">
        <f t="shared" si="2"/>
        <v>11.087567999999997</v>
      </c>
      <c r="Q15" s="6">
        <f t="shared" si="2"/>
        <v>7.465800999999999</v>
      </c>
      <c r="R15" s="6">
        <f t="shared" si="2"/>
        <v>15.845777000000005</v>
      </c>
      <c r="S15" s="6">
        <f t="shared" si="2"/>
        <v>-6.7027590000000004</v>
      </c>
      <c r="T15" s="6">
        <f t="shared" si="2"/>
        <v>7.3595430000000004</v>
      </c>
      <c r="U15" s="6">
        <f t="shared" si="2"/>
        <v>4.7762700000000038</v>
      </c>
      <c r="V15" s="6">
        <f t="shared" si="2"/>
        <v>0.91348299999999938</v>
      </c>
      <c r="W15" s="6">
        <f t="shared" si="2"/>
        <v>38.227841000000012</v>
      </c>
      <c r="X15" s="6">
        <f t="shared" si="2"/>
        <v>199.25135499999999</v>
      </c>
      <c r="Y15" s="6">
        <f t="shared" si="2"/>
        <v>6.4052830000000043</v>
      </c>
      <c r="Z15" s="6">
        <f t="shared" si="2"/>
        <v>24.081531000000005</v>
      </c>
      <c r="AA15" s="6">
        <f t="shared" si="2"/>
        <v>7.7359470000000004</v>
      </c>
      <c r="AB15" s="6">
        <f t="shared" si="2"/>
        <v>4.9829520000000045</v>
      </c>
      <c r="AC15" s="6">
        <f t="shared" si="2"/>
        <v>9.4366759999999914</v>
      </c>
      <c r="AD15" s="6">
        <f t="shared" si="2"/>
        <v>1.9583840000000006</v>
      </c>
      <c r="AE15" s="6">
        <f t="shared" si="2"/>
        <v>11.322383999999985</v>
      </c>
      <c r="AF15" s="6">
        <f t="shared" si="2"/>
        <v>5.4598149999999919</v>
      </c>
      <c r="AG15" s="6">
        <f t="shared" si="2"/>
        <v>22.958410000000015</v>
      </c>
      <c r="AH15" s="6">
        <f t="shared" ref="AH15:AY15" si="3">AH10-AH8</f>
        <v>52.351392000000004</v>
      </c>
      <c r="AI15" s="6">
        <f t="shared" si="3"/>
        <v>12.175960999999997</v>
      </c>
      <c r="AJ15" s="6">
        <f t="shared" si="3"/>
        <v>24.427785999999998</v>
      </c>
      <c r="AK15" s="6">
        <f t="shared" si="3"/>
        <v>5.7200389999999999</v>
      </c>
      <c r="AL15" s="6">
        <f t="shared" si="3"/>
        <v>19.030527000000006</v>
      </c>
      <c r="AM15" s="6">
        <f t="shared" si="3"/>
        <v>14.735335999999997</v>
      </c>
      <c r="AN15" s="6">
        <f t="shared" si="3"/>
        <v>0.67535300000000031</v>
      </c>
      <c r="AO15" s="6">
        <f t="shared" si="3"/>
        <v>11.031959000000001</v>
      </c>
      <c r="AP15" s="6">
        <f t="shared" si="3"/>
        <v>4.8327099999999996</v>
      </c>
      <c r="AQ15" s="6">
        <f t="shared" si="3"/>
        <v>28.879265000000004</v>
      </c>
      <c r="AR15" s="6">
        <f t="shared" si="3"/>
        <v>109.4352080000001</v>
      </c>
      <c r="AS15" s="6">
        <f t="shared" si="3"/>
        <v>10.551287000000002</v>
      </c>
      <c r="AT15" s="6">
        <f t="shared" si="3"/>
        <v>4.0829999999999922E-2</v>
      </c>
      <c r="AU15" s="6">
        <f t="shared" si="3"/>
        <v>17.519554999999997</v>
      </c>
      <c r="AV15" s="6">
        <f t="shared" si="3"/>
        <v>67.849012000000016</v>
      </c>
      <c r="AW15" s="6">
        <f t="shared" si="3"/>
        <v>0.92583500000000019</v>
      </c>
      <c r="AX15" s="6">
        <f t="shared" si="3"/>
        <v>11.970648999999995</v>
      </c>
      <c r="AY15" s="6">
        <f t="shared" si="3"/>
        <v>2.42835</v>
      </c>
    </row>
    <row r="17" spans="2:6" x14ac:dyDescent="0.35">
      <c r="B17" t="s">
        <v>255</v>
      </c>
      <c r="C17">
        <v>12677.376420999999</v>
      </c>
      <c r="E17" t="s">
        <v>261</v>
      </c>
      <c r="F17">
        <v>-53.987434999999948</v>
      </c>
    </row>
    <row r="18" spans="2:6" x14ac:dyDescent="0.35">
      <c r="B18" t="s">
        <v>257</v>
      </c>
      <c r="C18">
        <v>6357.0353299999997</v>
      </c>
      <c r="E18" t="s">
        <v>280</v>
      </c>
      <c r="F18">
        <v>-6.7027590000000004</v>
      </c>
    </row>
    <row r="19" spans="2:6" x14ac:dyDescent="0.35">
      <c r="B19" t="s">
        <v>256</v>
      </c>
      <c r="C19">
        <v>1808.481612</v>
      </c>
      <c r="E19" t="s">
        <v>263</v>
      </c>
      <c r="F19">
        <v>-2.3823239999999828</v>
      </c>
    </row>
    <row r="20" spans="2:6" x14ac:dyDescent="0.35">
      <c r="B20" t="s">
        <v>259</v>
      </c>
      <c r="C20">
        <v>1444.5173890000001</v>
      </c>
      <c r="E20" t="s">
        <v>304</v>
      </c>
      <c r="F20">
        <v>4.0829999999999922E-2</v>
      </c>
    </row>
    <row r="21" spans="2:6" x14ac:dyDescent="0.35">
      <c r="B21" t="s">
        <v>261</v>
      </c>
      <c r="C21">
        <v>1283.92409</v>
      </c>
      <c r="E21" t="s">
        <v>303</v>
      </c>
      <c r="F21">
        <v>0.25556599999999996</v>
      </c>
    </row>
    <row r="22" spans="2:6" x14ac:dyDescent="0.35">
      <c r="B22" t="s">
        <v>263</v>
      </c>
      <c r="C22">
        <v>1244.6493809999999</v>
      </c>
      <c r="E22" t="s">
        <v>302</v>
      </c>
      <c r="F22">
        <v>0.67535300000000031</v>
      </c>
    </row>
    <row r="23" spans="2:6" x14ac:dyDescent="0.35">
      <c r="B23" t="s">
        <v>265</v>
      </c>
      <c r="C23">
        <v>1083.2609259999999</v>
      </c>
      <c r="E23" t="s">
        <v>298</v>
      </c>
      <c r="F23">
        <v>0.84640500000000074</v>
      </c>
    </row>
    <row r="24" spans="2:6" x14ac:dyDescent="0.35">
      <c r="B24" t="s">
        <v>264</v>
      </c>
      <c r="C24">
        <v>1070.1158640000001</v>
      </c>
      <c r="E24" t="s">
        <v>296</v>
      </c>
      <c r="F24">
        <v>0.91348299999999938</v>
      </c>
    </row>
    <row r="25" spans="2:6" x14ac:dyDescent="0.35">
      <c r="B25" t="s">
        <v>267</v>
      </c>
      <c r="C25">
        <v>1042.3225950000001</v>
      </c>
      <c r="E25" t="s">
        <v>301</v>
      </c>
      <c r="F25">
        <v>0.92583500000000019</v>
      </c>
    </row>
    <row r="26" spans="2:6" x14ac:dyDescent="0.35">
      <c r="B26" t="s">
        <v>260</v>
      </c>
      <c r="C26">
        <v>840.11071300000003</v>
      </c>
      <c r="E26" t="s">
        <v>300</v>
      </c>
      <c r="F26">
        <v>1.8311980000000005</v>
      </c>
    </row>
    <row r="27" spans="2:6" x14ac:dyDescent="0.35">
      <c r="B27" t="s">
        <v>258</v>
      </c>
      <c r="C27">
        <v>819.76888999999994</v>
      </c>
      <c r="E27" t="s">
        <v>299</v>
      </c>
      <c r="F27">
        <v>1.9583840000000006</v>
      </c>
    </row>
    <row r="28" spans="2:6" x14ac:dyDescent="0.35">
      <c r="B28" t="s">
        <v>266</v>
      </c>
      <c r="C28">
        <v>625.33798899999999</v>
      </c>
      <c r="E28" t="s">
        <v>297</v>
      </c>
      <c r="F28">
        <v>2.42835</v>
      </c>
    </row>
    <row r="29" spans="2:6" x14ac:dyDescent="0.35">
      <c r="B29" t="s">
        <v>271</v>
      </c>
      <c r="C29">
        <v>502.09951899999999</v>
      </c>
      <c r="E29" t="s">
        <v>294</v>
      </c>
      <c r="F29">
        <v>4.7762700000000038</v>
      </c>
    </row>
    <row r="30" spans="2:6" x14ac:dyDescent="0.35">
      <c r="B30" t="s">
        <v>273</v>
      </c>
      <c r="C30">
        <v>443.85738900000001</v>
      </c>
      <c r="E30" t="s">
        <v>295</v>
      </c>
      <c r="F30">
        <v>4.8327099999999996</v>
      </c>
    </row>
    <row r="31" spans="2:6" x14ac:dyDescent="0.35">
      <c r="B31" t="s">
        <v>270</v>
      </c>
      <c r="C31">
        <v>405.62195700000001</v>
      </c>
      <c r="E31" t="s">
        <v>293</v>
      </c>
      <c r="F31">
        <v>4.9829520000000045</v>
      </c>
    </row>
    <row r="32" spans="2:6" x14ac:dyDescent="0.35">
      <c r="B32" t="s">
        <v>262</v>
      </c>
      <c r="C32">
        <v>404.20023199999997</v>
      </c>
      <c r="E32" t="s">
        <v>285</v>
      </c>
      <c r="F32">
        <v>5.4598149999999919</v>
      </c>
    </row>
    <row r="33" spans="2:6" x14ac:dyDescent="0.35">
      <c r="B33" t="s">
        <v>277</v>
      </c>
      <c r="C33">
        <v>384.33446400000003</v>
      </c>
      <c r="E33" t="s">
        <v>286</v>
      </c>
      <c r="F33">
        <v>5.5538110000000032</v>
      </c>
    </row>
    <row r="34" spans="2:6" x14ac:dyDescent="0.35">
      <c r="B34" t="s">
        <v>275</v>
      </c>
      <c r="C34">
        <v>374.24598299999997</v>
      </c>
      <c r="E34" t="s">
        <v>288</v>
      </c>
      <c r="F34">
        <v>5.7200389999999999</v>
      </c>
    </row>
    <row r="35" spans="2:6" x14ac:dyDescent="0.35">
      <c r="B35" t="s">
        <v>280</v>
      </c>
      <c r="C35">
        <v>366.38019400000002</v>
      </c>
      <c r="E35" t="s">
        <v>292</v>
      </c>
      <c r="F35">
        <v>6.4052830000000043</v>
      </c>
    </row>
    <row r="36" spans="2:6" x14ac:dyDescent="0.35">
      <c r="B36" t="s">
        <v>272</v>
      </c>
      <c r="C36">
        <v>356.930634</v>
      </c>
      <c r="E36" t="s">
        <v>291</v>
      </c>
      <c r="F36">
        <v>7.3595430000000004</v>
      </c>
    </row>
    <row r="37" spans="2:6" x14ac:dyDescent="0.35">
      <c r="B37" t="s">
        <v>282</v>
      </c>
      <c r="C37">
        <v>351.71879099999995</v>
      </c>
      <c r="E37" t="s">
        <v>290</v>
      </c>
      <c r="F37">
        <v>7.465800999999999</v>
      </c>
    </row>
    <row r="38" spans="2:6" x14ac:dyDescent="0.35">
      <c r="B38" t="s">
        <v>268</v>
      </c>
      <c r="C38">
        <v>315.35200599999996</v>
      </c>
      <c r="E38" t="s">
        <v>289</v>
      </c>
      <c r="F38">
        <v>7.7359470000000004</v>
      </c>
    </row>
    <row r="39" spans="2:6" x14ac:dyDescent="0.35">
      <c r="B39" t="s">
        <v>283</v>
      </c>
      <c r="C39">
        <v>302.94011399999999</v>
      </c>
      <c r="E39" t="s">
        <v>287</v>
      </c>
      <c r="F39">
        <v>8.3659999999999979</v>
      </c>
    </row>
    <row r="40" spans="2:6" x14ac:dyDescent="0.35">
      <c r="B40" t="s">
        <v>285</v>
      </c>
      <c r="C40">
        <v>271.19480700000003</v>
      </c>
      <c r="E40" t="s">
        <v>273</v>
      </c>
      <c r="F40">
        <v>9.4366759999999914</v>
      </c>
    </row>
    <row r="41" spans="2:6" x14ac:dyDescent="0.35">
      <c r="B41" t="s">
        <v>286</v>
      </c>
      <c r="C41">
        <v>270.47102000000001</v>
      </c>
      <c r="E41" t="s">
        <v>283</v>
      </c>
      <c r="F41">
        <v>10.551287000000002</v>
      </c>
    </row>
    <row r="42" spans="2:6" x14ac:dyDescent="0.35">
      <c r="B42" t="s">
        <v>269</v>
      </c>
      <c r="C42">
        <v>269.534494</v>
      </c>
      <c r="E42" t="s">
        <v>282</v>
      </c>
      <c r="F42">
        <v>11.031959000000001</v>
      </c>
    </row>
    <row r="43" spans="2:6" x14ac:dyDescent="0.35">
      <c r="B43" t="s">
        <v>276</v>
      </c>
      <c r="C43">
        <v>266.25617499999998</v>
      </c>
      <c r="E43" t="s">
        <v>284</v>
      </c>
      <c r="F43">
        <v>11.087567999999997</v>
      </c>
    </row>
    <row r="44" spans="2:6" x14ac:dyDescent="0.35">
      <c r="B44" t="s">
        <v>288</v>
      </c>
      <c r="C44">
        <v>265.38740300000001</v>
      </c>
      <c r="E44" t="s">
        <v>271</v>
      </c>
      <c r="F44">
        <v>11.322383999999985</v>
      </c>
    </row>
    <row r="45" spans="2:6" x14ac:dyDescent="0.35">
      <c r="B45" t="s">
        <v>290</v>
      </c>
      <c r="C45">
        <v>262.98830499999997</v>
      </c>
      <c r="E45" t="s">
        <v>267</v>
      </c>
      <c r="F45">
        <v>11.966352999999998</v>
      </c>
    </row>
    <row r="46" spans="2:6" x14ac:dyDescent="0.35">
      <c r="B46" t="s">
        <v>278</v>
      </c>
      <c r="C46">
        <v>234.43313900000001</v>
      </c>
      <c r="E46" t="s">
        <v>277</v>
      </c>
      <c r="F46">
        <v>11.970648999999995</v>
      </c>
    </row>
    <row r="47" spans="2:6" x14ac:dyDescent="0.35">
      <c r="B47" t="s">
        <v>274</v>
      </c>
      <c r="C47">
        <v>216.22673399999999</v>
      </c>
      <c r="E47" t="s">
        <v>281</v>
      </c>
      <c r="F47">
        <v>12.175960999999997</v>
      </c>
    </row>
    <row r="48" spans="2:6" x14ac:dyDescent="0.35">
      <c r="B48" t="s">
        <v>293</v>
      </c>
      <c r="C48">
        <v>187.38241099999999</v>
      </c>
      <c r="E48" t="s">
        <v>279</v>
      </c>
      <c r="F48">
        <v>13.270890000000001</v>
      </c>
    </row>
    <row r="49" spans="2:6" x14ac:dyDescent="0.35">
      <c r="B49" t="s">
        <v>284</v>
      </c>
      <c r="C49">
        <v>172.92026900000002</v>
      </c>
      <c r="E49" t="s">
        <v>278</v>
      </c>
      <c r="F49">
        <v>14.663643</v>
      </c>
    </row>
    <row r="50" spans="2:6" x14ac:dyDescent="0.35">
      <c r="B50" t="s">
        <v>279</v>
      </c>
      <c r="C50">
        <v>166.30184600000001</v>
      </c>
      <c r="E50" t="s">
        <v>276</v>
      </c>
      <c r="F50">
        <v>14.735335999999997</v>
      </c>
    </row>
    <row r="51" spans="2:6" x14ac:dyDescent="0.35">
      <c r="B51" t="s">
        <v>294</v>
      </c>
      <c r="C51">
        <v>144.28787199999999</v>
      </c>
      <c r="E51" t="s">
        <v>275</v>
      </c>
      <c r="F51">
        <v>15.467856999999995</v>
      </c>
    </row>
    <row r="52" spans="2:6" x14ac:dyDescent="0.35">
      <c r="B52" t="s">
        <v>292</v>
      </c>
      <c r="C52">
        <v>128.99695500000001</v>
      </c>
      <c r="E52" t="s">
        <v>274</v>
      </c>
      <c r="F52">
        <v>15.845777000000005</v>
      </c>
    </row>
    <row r="53" spans="2:6" x14ac:dyDescent="0.35">
      <c r="B53" t="s">
        <v>281</v>
      </c>
      <c r="C53">
        <v>98.468225999999987</v>
      </c>
      <c r="E53" t="s">
        <v>272</v>
      </c>
      <c r="F53">
        <v>17.519554999999997</v>
      </c>
    </row>
    <row r="54" spans="2:6" x14ac:dyDescent="0.35">
      <c r="B54" t="s">
        <v>296</v>
      </c>
      <c r="C54">
        <v>79.784548999999998</v>
      </c>
      <c r="E54" t="s">
        <v>270</v>
      </c>
      <c r="F54">
        <v>19.030527000000006</v>
      </c>
    </row>
    <row r="55" spans="2:6" x14ac:dyDescent="0.35">
      <c r="B55" t="s">
        <v>298</v>
      </c>
      <c r="C55">
        <v>73.623749000000004</v>
      </c>
      <c r="E55" t="s">
        <v>265</v>
      </c>
      <c r="F55">
        <v>22.958410000000015</v>
      </c>
    </row>
    <row r="56" spans="2:6" x14ac:dyDescent="0.35">
      <c r="B56" t="s">
        <v>287</v>
      </c>
      <c r="C56">
        <v>73.43937600000001</v>
      </c>
      <c r="E56" t="s">
        <v>269</v>
      </c>
      <c r="F56">
        <v>24.081531000000005</v>
      </c>
    </row>
    <row r="57" spans="2:6" x14ac:dyDescent="0.35">
      <c r="B57" t="s">
        <v>300</v>
      </c>
      <c r="C57">
        <v>50.541020000000003</v>
      </c>
      <c r="E57" t="s">
        <v>268</v>
      </c>
      <c r="F57">
        <v>24.427785999999998</v>
      </c>
    </row>
    <row r="58" spans="2:6" x14ac:dyDescent="0.35">
      <c r="B58" t="s">
        <v>297</v>
      </c>
      <c r="C58">
        <v>47.764800000000001</v>
      </c>
      <c r="E58" t="s">
        <v>259</v>
      </c>
      <c r="F58">
        <v>27.921715000000006</v>
      </c>
    </row>
    <row r="59" spans="2:6" x14ac:dyDescent="0.35">
      <c r="B59" t="s">
        <v>295</v>
      </c>
      <c r="C59">
        <v>39.372596000000001</v>
      </c>
      <c r="E59" t="s">
        <v>266</v>
      </c>
      <c r="F59">
        <v>28.879265000000004</v>
      </c>
    </row>
    <row r="60" spans="2:6" x14ac:dyDescent="0.35">
      <c r="B60" t="s">
        <v>301</v>
      </c>
      <c r="C60">
        <v>32.884222999999999</v>
      </c>
      <c r="E60" t="s">
        <v>264</v>
      </c>
      <c r="F60">
        <v>33.745562999999976</v>
      </c>
    </row>
    <row r="61" spans="2:6" x14ac:dyDescent="0.35">
      <c r="B61" t="s">
        <v>289</v>
      </c>
      <c r="C61">
        <v>31.463394999999998</v>
      </c>
      <c r="E61" t="s">
        <v>262</v>
      </c>
      <c r="F61">
        <v>38.227841000000012</v>
      </c>
    </row>
    <row r="62" spans="2:6" x14ac:dyDescent="0.35">
      <c r="B62" t="s">
        <v>303</v>
      </c>
      <c r="C62">
        <v>29.792011000000002</v>
      </c>
      <c r="E62" t="s">
        <v>260</v>
      </c>
      <c r="F62">
        <v>52.351392000000004</v>
      </c>
    </row>
    <row r="63" spans="2:6" x14ac:dyDescent="0.35">
      <c r="B63" t="s">
        <v>299</v>
      </c>
      <c r="C63">
        <v>27.900265000000001</v>
      </c>
      <c r="E63" t="s">
        <v>258</v>
      </c>
      <c r="F63">
        <v>67.849012000000016</v>
      </c>
    </row>
    <row r="64" spans="2:6" x14ac:dyDescent="0.35">
      <c r="B64" t="s">
        <v>291</v>
      </c>
      <c r="C64">
        <v>20.849990999999999</v>
      </c>
      <c r="E64" t="s">
        <v>257</v>
      </c>
      <c r="F64">
        <v>109.4352080000001</v>
      </c>
    </row>
    <row r="65" spans="2:6" x14ac:dyDescent="0.35">
      <c r="B65" t="s">
        <v>302</v>
      </c>
      <c r="C65">
        <v>17.518556</v>
      </c>
      <c r="E65" t="s">
        <v>256</v>
      </c>
      <c r="F65">
        <v>199.25135499999999</v>
      </c>
    </row>
    <row r="66" spans="2:6" x14ac:dyDescent="0.35">
      <c r="B66" t="s">
        <v>304</v>
      </c>
      <c r="C66">
        <v>7.2762450000000003</v>
      </c>
      <c r="E66" t="s">
        <v>255</v>
      </c>
      <c r="F66">
        <v>374.59516799999983</v>
      </c>
    </row>
    <row r="68" spans="2:6" x14ac:dyDescent="0.35">
      <c r="C68">
        <f>SUM(C64:C66)</f>
        <v>45.644792000000002</v>
      </c>
    </row>
  </sheetData>
  <sortState xmlns:xlrd2="http://schemas.microsoft.com/office/spreadsheetml/2017/richdata2" ref="B17:C66">
    <sortCondition descending="1" ref="C17"/>
  </sortState>
  <pageMargins left="0.7" right="0.7" top="0.75" bottom="0.75" header="0.3" footer="0.3"/>
  <pageSetup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18b261a-0edf-433c-ade6-b4c5a8c9ad88">UZD6JJ247QYQ-802139458-969</_dlc_DocId>
    <_dlc_DocIdUrl xmlns="d18b261a-0edf-433c-ade6-b4c5a8c9ad88">
      <Url>https://fedsharesites.frb.org/dist/11K/DALLAS/PA/PUB/_layouts/15/DocIdRedir.aspx?ID=UZD6JJ247QYQ-802139458-969</Url>
      <Description>UZD6JJ247QYQ-802139458-969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Nintex conditional workflow start</Name>
    <Synchronization>Synchronous</Synchronization>
    <Type>10001</Type>
    <SequenceNumber>50000</SequenceNumber>
    <Assembly>Nintex.Workflow, Version=1.0.0.0, Culture=neutral, PublicKeyToken=913f6bae0ca5ae12</Assembly>
    <Class>Nintex.Workflow.ConditionalWorkflowStartReceiver</Class>
    <Data>635555554250661085</Data>
    <Filter/>
  </Receiver>
  <Receiver>
    <Name>Nintex conditional workflow start</Name>
    <Synchronization>Synchronous</Synchronization>
    <Type>10002</Type>
    <SequenceNumber>50000</SequenceNumber>
    <Assembly>Nintex.Workflow, Version=1.0.0.0, Culture=neutral, PublicKeyToken=913f6bae0ca5ae12</Assembly>
    <Class>Nintex.Workflow.ConditionalWorkflowStartReceiver</Class>
    <Data>635555554250661085</Data>
    <Filter/>
  </Receiver>
  <Receiver>
    <Name>Nintex conditional workflow start</Name>
    <Synchronization>Synchronous</Synchronization>
    <Type>2</Type>
    <SequenceNumber>50000</SequenceNumber>
    <Assembly>Nintex.Workflow, Version=1.0.0.0, Culture=neutral, PublicKeyToken=913f6bae0ca5ae12</Assembly>
    <Class>Nintex.Workflow.ConditionalWorkflowStartReceiver</Class>
    <Data>635555554250661085</Data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815AAA716EF043AFE89B910F1C29DB" ma:contentTypeVersion="0" ma:contentTypeDescription="Create a new document." ma:contentTypeScope="" ma:versionID="d7f671bb8b5324dfec6e047b0ebffca8">
  <xsd:schema xmlns:xsd="http://www.w3.org/2001/XMLSchema" xmlns:xs="http://www.w3.org/2001/XMLSchema" xmlns:p="http://schemas.microsoft.com/office/2006/metadata/properties" xmlns:ns2="d18b261a-0edf-433c-ade6-b4c5a8c9ad88" targetNamespace="http://schemas.microsoft.com/office/2006/metadata/properties" ma:root="true" ma:fieldsID="038577eaa58192ab05f910e314a40bef" ns2:_="">
    <xsd:import namespace="d18b261a-0edf-433c-ade6-b4c5a8c9ad8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b261a-0edf-433c-ade6-b4c5a8c9ad8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C8B5C5-5912-4885-9B7E-D36F23BE6580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d18b261a-0edf-433c-ade6-b4c5a8c9ad8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1F6A2D6-1983-4ACD-87F3-0ADF8F3164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0E57E2-745B-4A73-A180-14C18E12A0E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5C70679-D378-4B4C-9057-88981FC6A0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8b261a-0edf-433c-ade6-b4c5a8c9ad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d.Chart1</vt:lpstr>
      <vt:lpstr>d.Chart2</vt:lpstr>
      <vt:lpstr>d.Chart3</vt:lpstr>
      <vt:lpstr>Chart1</vt:lpstr>
      <vt:lpstr>Chart2</vt:lpstr>
      <vt:lpstr>Chart3</vt:lpstr>
      <vt:lpstr>_dlx.us.use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Chloe N</dc:creator>
  <cp:lastModifiedBy>Carter, Wayne</cp:lastModifiedBy>
  <dcterms:created xsi:type="dcterms:W3CDTF">2021-05-11T18:20:14Z</dcterms:created>
  <dcterms:modified xsi:type="dcterms:W3CDTF">2021-06-24T17:24:58Z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aff3c326-9954-4c31-bbf5-a0b87999485a</vt:lpwstr>
  </property>
  <property fmtid="{D5CDD505-2E9C-101B-9397-08002B2CF9AE}" pid="3" name="ContentTypeId">
    <vt:lpwstr>0x010100D9815AAA716EF043AFE89B910F1C29DB</vt:lpwstr>
  </property>
  <property fmtid="{D5CDD505-2E9C-101B-9397-08002B2CF9AE}" pid="4" name="_dlc_DocIdItemGuid">
    <vt:lpwstr>b73ba4db-79bc-4838-9c1c-9b342eae101a</vt:lpwstr>
  </property>
</Properties>
</file>