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3/Jan-March/0108_Kerr_TexasUpdate/"/>
    </mc:Choice>
  </mc:AlternateContent>
  <bookViews>
    <workbookView xWindow="25080" yWindow="-120" windowWidth="25440" windowHeight="15390" activeTab="6" xr2:uid="{8FABE592-4C9B-4E26-989D-56D2B17D6C45}"/>
  </bookViews>
  <sheets>
    <sheet name="Chart1" sheetId="5" r:id="rId1"/>
    <sheet name="Data1" sheetId="1" r:id="rId2"/>
    <sheet name="Chart2" sheetId="10" r:id="rId3"/>
    <sheet name="Data2" sheetId="2" r:id="rId4"/>
    <sheet name="Chart3" sheetId="7" r:id="rId5"/>
    <sheet name="Data3" sheetId="3" r:id="rId6"/>
    <sheet name="Chart4" sheetId="9" r:id="rId7"/>
    <sheet name="Data4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J50" i="4"/>
  <c r="H47" i="4"/>
  <c r="I47" i="4"/>
  <c r="J47" i="4"/>
  <c r="K47" i="4"/>
  <c r="L47" i="4"/>
  <c r="M47" i="4"/>
  <c r="N47" i="4"/>
  <c r="O47" i="4"/>
  <c r="P47" i="4"/>
  <c r="G47" i="4"/>
  <c r="G50" i="4"/>
  <c r="C5" i="3"/>
  <c r="D5" i="3"/>
  <c r="E5" i="3"/>
  <c r="F5" i="3"/>
  <c r="G5" i="3"/>
  <c r="H5" i="3"/>
  <c r="I5" i="3"/>
  <c r="J5" i="3"/>
  <c r="B5" i="3"/>
  <c r="J4" i="3"/>
  <c r="B51" i="4"/>
  <c r="B50" i="4"/>
  <c r="F47" i="4"/>
  <c r="P46" i="4"/>
  <c r="O46" i="4"/>
  <c r="N46" i="4"/>
  <c r="M46" i="4"/>
  <c r="L46" i="4"/>
  <c r="K46" i="4"/>
  <c r="J46" i="4"/>
  <c r="I46" i="4"/>
  <c r="H46" i="4"/>
  <c r="G46" i="4"/>
  <c r="F46" i="4"/>
  <c r="O48" i="4" s="1"/>
  <c r="C46" i="4"/>
  <c r="C25" i="4"/>
  <c r="C3" i="4"/>
  <c r="A1" i="4"/>
  <c r="O49" i="4" l="1"/>
  <c r="F48" i="4"/>
  <c r="F49" i="4" s="1"/>
  <c r="O50" i="4"/>
  <c r="G48" i="4"/>
  <c r="G49" i="4" s="1"/>
  <c r="I48" i="4"/>
  <c r="I49" i="4" s="1"/>
  <c r="F51" i="4"/>
  <c r="J48" i="4"/>
  <c r="J49" i="4" s="1"/>
  <c r="G51" i="4"/>
  <c r="K48" i="4"/>
  <c r="K49" i="4" s="1"/>
  <c r="H51" i="4"/>
  <c r="I51" i="4"/>
  <c r="M48" i="4"/>
  <c r="M49" i="4" s="1"/>
  <c r="N48" i="4"/>
  <c r="N49" i="4" s="1"/>
  <c r="H48" i="4"/>
  <c r="H49" i="4" s="1"/>
  <c r="L48" i="4"/>
  <c r="L49" i="4" s="1"/>
  <c r="L51" i="4"/>
  <c r="P48" i="4"/>
  <c r="P49" i="4" s="1"/>
  <c r="N51" i="4"/>
  <c r="O51" i="4"/>
  <c r="H50" i="4"/>
  <c r="M51" i="4" l="1"/>
  <c r="I50" i="4"/>
  <c r="P50" i="4"/>
  <c r="M50" i="4"/>
  <c r="K51" i="4"/>
  <c r="K50" i="4"/>
  <c r="N50" i="4"/>
  <c r="J51" i="4"/>
  <c r="P51" i="4"/>
  <c r="F50" i="4"/>
  <c r="L50" i="4"/>
  <c r="A88" i="1" l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<sst xmlns="http://schemas.openxmlformats.org/spreadsheetml/2006/main" count="297" uniqueCount="191">
  <si>
    <t>Manufacturing production</t>
  </si>
  <si>
    <t>Services revenue</t>
  </si>
  <si>
    <t>201701 202312</t>
  </si>
  <si>
    <t>DPRODS@SURVEYS</t>
  </si>
  <si>
    <t>DSREVS@SURVEYS</t>
  </si>
  <si>
    <t>.DESC</t>
  </si>
  <si>
    <t>Texas Mfg Outlook Survey: Production (SA, %Bal)</t>
  </si>
  <si>
    <t>Texas Service Sector Outlook Survey: Revenue (SA, %Bal)</t>
  </si>
  <si>
    <t>.DTLM</t>
  </si>
  <si>
    <t>Jan-30-2023 09:36</t>
  </si>
  <si>
    <t>Dec-28-2022 09:32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</si>
  <si>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</si>
  <si>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</si>
  <si>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</si>
  <si>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</si>
  <si>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</si>
  <si>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</si>
  <si>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</si>
  <si>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</si>
  <si>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</si>
  <si>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</si>
  <si>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</si>
  <si>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</si>
  <si>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</si>
  <si>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</si>
  <si>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</si>
  <si>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</si>
  <si>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</si>
  <si>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</si>
  <si>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</si>
  <si>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</si>
  <si>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</si>
  <si>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</si>
  <si>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</si>
  <si>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</si>
  <si>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</si>
  <si>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</si>
  <si>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</si>
  <si>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</si>
  <si>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</si>
  <si>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</si>
  <si>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</si>
  <si>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</si>
  <si>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</si>
  <si>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</si>
  <si>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</si>
  <si>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</si>
  <si>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</si>
  <si>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</si>
  <si>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</si>
  <si>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</si>
  <si>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</si>
  <si>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</si>
  <si>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</si>
  <si>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</si>
  <si>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</si>
  <si>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</si>
  <si>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</si>
  <si>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</si>
  <si>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</si>
  <si>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</si>
  <si>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</si>
  <si>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</si>
  <si>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</si>
  <si>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</si>
  <si>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</si>
  <si>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</si>
  <si>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</si>
  <si>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</si>
  <si>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</si>
  <si>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</si>
  <si>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</si>
  <si>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</si>
  <si>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</si>
  <si>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</si>
  <si>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</si>
  <si>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</si>
  <si>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</si>
  <si>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</si>
  <si>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</si>
  <si>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</si>
  <si>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</si>
  <si>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</si>
  <si>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</si>
  <si>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</si>
  <si>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</si>
  <si>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</si>
  <si>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</si>
  <si>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</si>
  <si>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</si>
  <si>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</si>
  <si>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</si>
  <si>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</si>
  <si>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</si>
  <si>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</si>
  <si>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 xml:space="preserve">2) What is your assessment of your firm’s current employment situation in light of your six-month outlook? </t>
  </si>
  <si>
    <t>October '22</t>
  </si>
  <si>
    <t>January '23</t>
  </si>
  <si>
    <t>Jan. '23</t>
  </si>
  <si>
    <t>We are understaffed 
and looking to hire 
for new positions</t>
  </si>
  <si>
    <t>We are understaffed 
and looking to hire
for replacement only</t>
  </si>
  <si>
    <t>We are understaffed 
but opting not to hire 
at this time</t>
  </si>
  <si>
    <t>We are at our
ideal staffing level</t>
  </si>
  <si>
    <t>We are overstaffed 
but opting not to lay 
off workers at this time</t>
  </si>
  <si>
    <t>We are overstaffed and
laying off workers</t>
  </si>
  <si>
    <t>Other</t>
  </si>
  <si>
    <t>NOTE: 413 responses.</t>
  </si>
  <si>
    <t>Understaffed</t>
  </si>
  <si>
    <t>Overstaffed</t>
  </si>
  <si>
    <t>Ideally staffed</t>
  </si>
  <si>
    <t>Jun. '21</t>
  </si>
  <si>
    <t>Jul. '21</t>
  </si>
  <si>
    <t>Aug. '21</t>
  </si>
  <si>
    <t>Oct. '21</t>
  </si>
  <si>
    <t>Jan. '22</t>
  </si>
  <si>
    <t>Apr. '22</t>
  </si>
  <si>
    <t>Jul. '22</t>
  </si>
  <si>
    <t>Oct. '22</t>
  </si>
  <si>
    <t>Improved</t>
  </si>
  <si>
    <t>Worsened</t>
  </si>
  <si>
    <t>Total</t>
  </si>
  <si>
    <t>Constr.</t>
  </si>
  <si>
    <t>Trade,
Transp.
&amp; Util.</t>
  </si>
  <si>
    <t>Mfg.</t>
  </si>
  <si>
    <t>Prof. &amp;
Bus. Serv.</t>
  </si>
  <si>
    <t>Fin.
Activ.</t>
  </si>
  <si>
    <t>Leisure
&amp; Hosp.</t>
  </si>
  <si>
    <t>Educ. &amp;
Health
Serv.</t>
  </si>
  <si>
    <t>Gov't</t>
  </si>
  <si>
    <t>Info. &amp;
Other Svcs</t>
  </si>
  <si>
    <t>Oil &amp; Gas,
Mining Sup.</t>
  </si>
  <si>
    <t>-16 202301</t>
  </si>
  <si>
    <t>agg(TXLNAGRA@DALEMPN,eop)</t>
  </si>
  <si>
    <t>agg(txLCONSA@dalempn,eop)</t>
  </si>
  <si>
    <t>agg(txLTTULA@dalempn,eop)</t>
  </si>
  <si>
    <t>agg(txLMANUA@dalempn,eop)</t>
  </si>
  <si>
    <t>agg(txLPBSVA@dalempn,eop)</t>
  </si>
  <si>
    <t>agg(txLFIREA@dalempn,eop)</t>
  </si>
  <si>
    <t>agg(txLLEIHA@dalempn,eop)</t>
  </si>
  <si>
    <t>agg(txLEDUHA@dalempn,eop)</t>
  </si>
  <si>
    <t>agg(txLGOVTA@dalempn,eop)</t>
  </si>
  <si>
    <t>agg(txLSRVOA@dalempn+txLINFOA@dalempn,eop)</t>
  </si>
  <si>
    <t>agg(TXLB1A@DALEMPN+TXLB3A@DALEMPN,eop)</t>
  </si>
  <si>
    <t>All Employees: Total Nonfarm, TX, SA (Thous)</t>
  </si>
  <si>
    <t>All Employees: Construction, TX, SA (Thous)</t>
  </si>
  <si>
    <t>All Employees: Trade, Transp &amp; Utilities, TX, SA (Thous)</t>
  </si>
  <si>
    <t>All Employees: Manufacturing, TX, SA (Thous)</t>
  </si>
  <si>
    <t>All Employees: Professional &amp; Business Svc, TX, SA (Thous)</t>
  </si>
  <si>
    <t>All Employees: Financial Activities, TX, SA (Thous)</t>
  </si>
  <si>
    <t>All Employees: Leisure &amp; Hospitality, TX, SA (Thous)</t>
  </si>
  <si>
    <t>All Employees: Educational &amp; Health Services, TX, SA (Thous)</t>
  </si>
  <si>
    <t>All Employees: Government, TX, SA (Thous)</t>
  </si>
  <si>
    <t>TXLSRVOA: All Employees: Other Services, TX, SA (Thous) TXLINFOA: All Employees: Information, TX, SA (Thous)</t>
  </si>
  <si>
    <t>TXLB1A: All Employees: Oil &amp; Gas Extraction, TX, SA (Thous) TXLB3A: All Employees: Support Activities for Mining, TX, SA (Thous)</t>
  </si>
  <si>
    <t>Jan-20-2023 10:24</t>
  </si>
  <si>
    <t>TXLSRVOA: Jan-20-2023 10:24 TXLINFOA: Jan-20-2023 10:24</t>
  </si>
  <si>
    <t>TXLB1A: Jan-20-2023 10:24 TXLB3A: Jan-20-2023 10:24</t>
  </si>
  <si>
    <t>Financial</t>
  </si>
  <si>
    <t>Educ. &amp;
Health Serv.</t>
  </si>
  <si>
    <t>Oil &amp; Gas
Extract.,
Mining Sup.</t>
  </si>
  <si>
    <t>agg(lanagra@usecon,eop)</t>
  </si>
  <si>
    <t>agg(laCONSA@usecon,eop)</t>
  </si>
  <si>
    <t>agg(laTTULA@usecon,eop)</t>
  </si>
  <si>
    <t>agg(laMANUA@usecon,eop)</t>
  </si>
  <si>
    <t>agg(laPBSVA@usecon,eop)</t>
  </si>
  <si>
    <t>agg(laFIREA@usecon,eop)</t>
  </si>
  <si>
    <t>agg(laLEIHA@usecon,eop)</t>
  </si>
  <si>
    <t>agg(laEDUHA@usecon,eop)</t>
  </si>
  <si>
    <t>agg(laGOVTA@usecon,eop)</t>
  </si>
  <si>
    <t>agg(laINFOA@usecon+laSRVOA@usecon,eop)</t>
  </si>
  <si>
    <t>agg(lab1a@usecon + lab3a@usecon,eop)</t>
  </si>
  <si>
    <t>All Employees: Total Nonfarm (SA, Thous)</t>
  </si>
  <si>
    <t>All Employees: Construction (SA, Thous)</t>
  </si>
  <si>
    <t>All Employees: Trade, Transportation &amp; Utilities (SA, Thous)</t>
  </si>
  <si>
    <t>All Employees: Manufacturing (SA, Thous)</t>
  </si>
  <si>
    <t>All Employees: Professional &amp; Business Services (SA, Thous)</t>
  </si>
  <si>
    <t>All Employees: Financial Activities (SA, Thous)</t>
  </si>
  <si>
    <t>All Employees: Leisure &amp; Hospitality (SA, Thous)</t>
  </si>
  <si>
    <t>All Employees: Education &amp; Health Services (SA, Thous)</t>
  </si>
  <si>
    <t>All Employees: Government (SA, Thous)</t>
  </si>
  <si>
    <t>LAINFOA: All Employees: Information Services (SA, Thous) LASRVOA: All Employees: Other Services (SA, Thous)</t>
  </si>
  <si>
    <t>LAB1A: All Employees: Oil &amp; Gas Extraction (SA, Thous) LAB3A: All Employees: Support Activities For Mining (SA, Thous)</t>
  </si>
  <si>
    <t>Jan-06-2023 07:30</t>
  </si>
  <si>
    <t>LAINFOA: Jan-06-2023 07:30 LASRVOA: Jan-06-2023 07:30</t>
  </si>
  <si>
    <t>LAB1A: Jan-06-2023 07:30 LAB3A: Jan-06-2023 07:30</t>
  </si>
  <si>
    <t>Titles:</t>
  </si>
  <si>
    <t>Pulls from Column:</t>
  </si>
  <si>
    <t>*Format as text (add apostrophe)</t>
  </si>
  <si>
    <t>Title:</t>
  </si>
  <si>
    <t>U.S.</t>
  </si>
  <si>
    <t>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</si>
</sst>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43">
    <xf numFmtId="0" fontId="0" fillId="0" borderId="0" xfId="0"/>
    <xf numFmtId="0" fontId="0" fillId="0" borderId="0" xfId="0" quotePrefix="1"/>
    <xf numFmtId="164" fontId="0" fillId="0" borderId="0" xfId="0" applyNumberFormat="1"/>
    <xf numFmtId="0" fontId="4" fillId="0" borderId="0" xfId="0" applyFont="1"/>
    <xf numFmtId="0" fontId="6" fillId="0" borderId="0" xfId="0" applyFont="1"/>
    <xf numFmtId="10" fontId="7" fillId="0" borderId="0" xfId="0" applyNumberFormat="1" applyFont="1"/>
    <xf numFmtId="10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3" borderId="1" xfId="2" quotePrefix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3" borderId="1" xfId="2" applyAlignment="1">
      <alignment horizontal="center" vertical="center"/>
    </xf>
    <xf numFmtId="164" fontId="3" fillId="3" borderId="1" xfId="2" applyNumberFormat="1" applyAlignment="1">
      <alignment horizontal="right" vertical="center"/>
    </xf>
    <xf numFmtId="164" fontId="3" fillId="3" borderId="1" xfId="2" applyNumberForma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64" fontId="3" fillId="3" borderId="1" xfId="2" applyNumberForma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 wrapText="1"/>
    </xf>
    <xf numFmtId="0" fontId="2" fillId="2" borderId="1" xfId="1" quotePrefix="1" applyNumberFormat="1" applyAlignment="1">
      <alignment horizontal="center" vertical="center"/>
    </xf>
    <xf numFmtId="0" fontId="3" fillId="3" borderId="1" xfId="2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7" fillId="0" borderId="0" xfId="0" applyNumberFormat="1" applyFont="1"/>
    <xf numFmtId="1" fontId="0" fillId="0" borderId="0" xfId="0" applyNumberForma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9" fontId="6" fillId="0" borderId="0" xfId="0" applyNumberFormat="1" applyFont="1"/>
    <xf numFmtId="9" fontId="0" fillId="0" borderId="0" xfId="0" applyNumberFormat="1"/>
    <xf numFmtId="0" fontId="5" fillId="4" borderId="0" xfId="3" applyFont="1" applyBorder="1" applyAlignment="1">
      <alignment horizontal="center" vertical="center" wrapText="1"/>
    </xf>
  </cellXfs>
  <cellStyles count="4">
    <cellStyle name="Calculation" xfId="2" builtinId="22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microsoft.com/office/2017/10/relationships/person" Target="persons/person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51882102704206E-2"/>
          <c:y val="0.1526549670994462"/>
          <c:w val="0.92014586381295238"/>
          <c:h val="0.66580771847963449"/>
        </c:manualLayout>
      </c:layout>
      <c:lineChart>
        <c:grouping val="standard"/>
        <c:varyColors val="0"/>
        <c:ser>
          <c:idx val="0"/>
          <c:order val="0"/>
          <c:tx>
            <c:strRef>
              <c:f>Data1!$C$1</c:f>
              <c:strCache>
                <c:ptCount val="1"/>
                <c:pt idx="0">
                  <c:v>Manufacturing production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57"/>
              <c:layout>
                <c:manualLayout>
                  <c:x val="0.15512683994040724"/>
                  <c:y val="0.1291819948248210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2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0.2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829122196971079E-2"/>
                      <c:h val="5.36364345960465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784F-4530-B75A-F96469A112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Data1!$A$2:$B$88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Data1!$C$2:$C$88</c:f>
              <c:numCache>
                <c:formatCode>0.0</c:formatCode>
                <c:ptCount val="84"/>
                <c:pt idx="0">
                  <c:v>14.8</c:v>
                </c:pt>
                <c:pt idx="1">
                  <c:v>17.100000000000001</c:v>
                </c:pt>
                <c:pt idx="2">
                  <c:v>19.2</c:v>
                </c:pt>
                <c:pt idx="3">
                  <c:v>15.8</c:v>
                </c:pt>
                <c:pt idx="4">
                  <c:v>21.8</c:v>
                </c:pt>
                <c:pt idx="5">
                  <c:v>13.5</c:v>
                </c:pt>
                <c:pt idx="6">
                  <c:v>22.8</c:v>
                </c:pt>
                <c:pt idx="7">
                  <c:v>20.6</c:v>
                </c:pt>
                <c:pt idx="8">
                  <c:v>18.899999999999999</c:v>
                </c:pt>
                <c:pt idx="9">
                  <c:v>26.7</c:v>
                </c:pt>
                <c:pt idx="10">
                  <c:v>17.3</c:v>
                </c:pt>
                <c:pt idx="11">
                  <c:v>33.9</c:v>
                </c:pt>
                <c:pt idx="12">
                  <c:v>19.399999999999999</c:v>
                </c:pt>
                <c:pt idx="13">
                  <c:v>29.9</c:v>
                </c:pt>
                <c:pt idx="14">
                  <c:v>14.2</c:v>
                </c:pt>
                <c:pt idx="15">
                  <c:v>25.1</c:v>
                </c:pt>
                <c:pt idx="16">
                  <c:v>33.799999999999997</c:v>
                </c:pt>
                <c:pt idx="17">
                  <c:v>23.6</c:v>
                </c:pt>
                <c:pt idx="18">
                  <c:v>29</c:v>
                </c:pt>
                <c:pt idx="19">
                  <c:v>29</c:v>
                </c:pt>
                <c:pt idx="20">
                  <c:v>21.7</c:v>
                </c:pt>
                <c:pt idx="21">
                  <c:v>17.2</c:v>
                </c:pt>
                <c:pt idx="22">
                  <c:v>8.5</c:v>
                </c:pt>
                <c:pt idx="23">
                  <c:v>5.6</c:v>
                </c:pt>
                <c:pt idx="24">
                  <c:v>14.6</c:v>
                </c:pt>
                <c:pt idx="25">
                  <c:v>9.3000000000000007</c:v>
                </c:pt>
                <c:pt idx="26">
                  <c:v>10.6</c:v>
                </c:pt>
                <c:pt idx="27">
                  <c:v>12.5</c:v>
                </c:pt>
                <c:pt idx="28">
                  <c:v>3.9</c:v>
                </c:pt>
                <c:pt idx="29">
                  <c:v>9.5</c:v>
                </c:pt>
                <c:pt idx="30">
                  <c:v>9.4</c:v>
                </c:pt>
                <c:pt idx="31">
                  <c:v>19</c:v>
                </c:pt>
                <c:pt idx="32">
                  <c:v>13.1</c:v>
                </c:pt>
                <c:pt idx="33">
                  <c:v>4.3</c:v>
                </c:pt>
                <c:pt idx="34">
                  <c:v>-2.1</c:v>
                </c:pt>
                <c:pt idx="35">
                  <c:v>2.2999999999999998</c:v>
                </c:pt>
                <c:pt idx="36">
                  <c:v>12.2</c:v>
                </c:pt>
                <c:pt idx="37">
                  <c:v>16.8</c:v>
                </c:pt>
                <c:pt idx="38">
                  <c:v>-35</c:v>
                </c:pt>
                <c:pt idx="39">
                  <c:v>-54.8</c:v>
                </c:pt>
                <c:pt idx="40">
                  <c:v>-27.6</c:v>
                </c:pt>
                <c:pt idx="41">
                  <c:v>15.3</c:v>
                </c:pt>
                <c:pt idx="42">
                  <c:v>17.5</c:v>
                </c:pt>
                <c:pt idx="43">
                  <c:v>15.3</c:v>
                </c:pt>
                <c:pt idx="44">
                  <c:v>23.6</c:v>
                </c:pt>
                <c:pt idx="45">
                  <c:v>27.1</c:v>
                </c:pt>
                <c:pt idx="46">
                  <c:v>8.4</c:v>
                </c:pt>
                <c:pt idx="47">
                  <c:v>26.2</c:v>
                </c:pt>
                <c:pt idx="48">
                  <c:v>5.5</c:v>
                </c:pt>
                <c:pt idx="49">
                  <c:v>21</c:v>
                </c:pt>
                <c:pt idx="50">
                  <c:v>48.8</c:v>
                </c:pt>
                <c:pt idx="51">
                  <c:v>34</c:v>
                </c:pt>
                <c:pt idx="52">
                  <c:v>14.3</c:v>
                </c:pt>
                <c:pt idx="53">
                  <c:v>29.7</c:v>
                </c:pt>
                <c:pt idx="54">
                  <c:v>30.9</c:v>
                </c:pt>
                <c:pt idx="55">
                  <c:v>20.8</c:v>
                </c:pt>
                <c:pt idx="56">
                  <c:v>23.3</c:v>
                </c:pt>
                <c:pt idx="57">
                  <c:v>17.600000000000001</c:v>
                </c:pt>
                <c:pt idx="58">
                  <c:v>26.6</c:v>
                </c:pt>
                <c:pt idx="59">
                  <c:v>25.4</c:v>
                </c:pt>
                <c:pt idx="60">
                  <c:v>16.8</c:v>
                </c:pt>
                <c:pt idx="61">
                  <c:v>14.5</c:v>
                </c:pt>
                <c:pt idx="62">
                  <c:v>13.2</c:v>
                </c:pt>
                <c:pt idx="63">
                  <c:v>10.7</c:v>
                </c:pt>
                <c:pt idx="64">
                  <c:v>18.399999999999999</c:v>
                </c:pt>
                <c:pt idx="65">
                  <c:v>2.2999999999999998</c:v>
                </c:pt>
                <c:pt idx="66">
                  <c:v>3.5</c:v>
                </c:pt>
                <c:pt idx="67">
                  <c:v>0.8</c:v>
                </c:pt>
                <c:pt idx="68">
                  <c:v>9.1999999999999993</c:v>
                </c:pt>
                <c:pt idx="69">
                  <c:v>5.6</c:v>
                </c:pt>
                <c:pt idx="70">
                  <c:v>0.2</c:v>
                </c:pt>
                <c:pt idx="71">
                  <c:v>9.1</c:v>
                </c:pt>
                <c:pt idx="72">
                  <c:v>0.2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C-4370-80BD-42932CC994C4}"/>
            </c:ext>
          </c:extLst>
        </c:ser>
        <c:ser>
          <c:idx val="1"/>
          <c:order val="1"/>
          <c:tx>
            <c:strRef>
              <c:f>Data1!$D$1</c:f>
              <c:strCache>
                <c:ptCount val="1"/>
                <c:pt idx="0">
                  <c:v>Services revenue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7"/>
              <c:layout>
                <c:manualLayout>
                  <c:x val="0.15021264535121531"/>
                  <c:y val="2.74547259318518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84F-4530-B75A-F96469A112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Data1!$A$2:$B$88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Data1!$D$2:$D$88</c:f>
              <c:numCache>
                <c:formatCode>0.0</c:formatCode>
                <c:ptCount val="84"/>
                <c:pt idx="0">
                  <c:v>17.399999999999999</c:v>
                </c:pt>
                <c:pt idx="1">
                  <c:v>15.2</c:v>
                </c:pt>
                <c:pt idx="2">
                  <c:v>14.4</c:v>
                </c:pt>
                <c:pt idx="3">
                  <c:v>12.7</c:v>
                </c:pt>
                <c:pt idx="4">
                  <c:v>17.5</c:v>
                </c:pt>
                <c:pt idx="5">
                  <c:v>15.5</c:v>
                </c:pt>
                <c:pt idx="6">
                  <c:v>16.2</c:v>
                </c:pt>
                <c:pt idx="7">
                  <c:v>14.7</c:v>
                </c:pt>
                <c:pt idx="8">
                  <c:v>15.3</c:v>
                </c:pt>
                <c:pt idx="9">
                  <c:v>19</c:v>
                </c:pt>
                <c:pt idx="10">
                  <c:v>24.6</c:v>
                </c:pt>
                <c:pt idx="11">
                  <c:v>24.8</c:v>
                </c:pt>
                <c:pt idx="12">
                  <c:v>14.5</c:v>
                </c:pt>
                <c:pt idx="13">
                  <c:v>15</c:v>
                </c:pt>
                <c:pt idx="14">
                  <c:v>20</c:v>
                </c:pt>
                <c:pt idx="15">
                  <c:v>14.7</c:v>
                </c:pt>
                <c:pt idx="16">
                  <c:v>23.9</c:v>
                </c:pt>
                <c:pt idx="17">
                  <c:v>18.899999999999999</c:v>
                </c:pt>
                <c:pt idx="18">
                  <c:v>25.2</c:v>
                </c:pt>
                <c:pt idx="19">
                  <c:v>21.5</c:v>
                </c:pt>
                <c:pt idx="20">
                  <c:v>26.5</c:v>
                </c:pt>
                <c:pt idx="21">
                  <c:v>18.100000000000001</c:v>
                </c:pt>
                <c:pt idx="22">
                  <c:v>20.8</c:v>
                </c:pt>
                <c:pt idx="23">
                  <c:v>8.9</c:v>
                </c:pt>
                <c:pt idx="24">
                  <c:v>14.9</c:v>
                </c:pt>
                <c:pt idx="25">
                  <c:v>19.3</c:v>
                </c:pt>
                <c:pt idx="26">
                  <c:v>11.7</c:v>
                </c:pt>
                <c:pt idx="27">
                  <c:v>13.6</c:v>
                </c:pt>
                <c:pt idx="28">
                  <c:v>3.1</c:v>
                </c:pt>
                <c:pt idx="29">
                  <c:v>14</c:v>
                </c:pt>
                <c:pt idx="30">
                  <c:v>21.4</c:v>
                </c:pt>
                <c:pt idx="31">
                  <c:v>7.8</c:v>
                </c:pt>
                <c:pt idx="32">
                  <c:v>12.9</c:v>
                </c:pt>
                <c:pt idx="33">
                  <c:v>15.5</c:v>
                </c:pt>
                <c:pt idx="34">
                  <c:v>12.5</c:v>
                </c:pt>
                <c:pt idx="35">
                  <c:v>18.100000000000001</c:v>
                </c:pt>
                <c:pt idx="36">
                  <c:v>20.399999999999999</c:v>
                </c:pt>
                <c:pt idx="37">
                  <c:v>15.1</c:v>
                </c:pt>
                <c:pt idx="38">
                  <c:v>-66.400000000000006</c:v>
                </c:pt>
                <c:pt idx="39">
                  <c:v>-65.7</c:v>
                </c:pt>
                <c:pt idx="40">
                  <c:v>-27.4</c:v>
                </c:pt>
                <c:pt idx="41">
                  <c:v>6.9</c:v>
                </c:pt>
                <c:pt idx="42">
                  <c:v>-7.3</c:v>
                </c:pt>
                <c:pt idx="43">
                  <c:v>3</c:v>
                </c:pt>
                <c:pt idx="44">
                  <c:v>15.4</c:v>
                </c:pt>
                <c:pt idx="45">
                  <c:v>8.1</c:v>
                </c:pt>
                <c:pt idx="46">
                  <c:v>0.4</c:v>
                </c:pt>
                <c:pt idx="47">
                  <c:v>5.6</c:v>
                </c:pt>
                <c:pt idx="48">
                  <c:v>1.5</c:v>
                </c:pt>
                <c:pt idx="49">
                  <c:v>3.4</c:v>
                </c:pt>
                <c:pt idx="50">
                  <c:v>21.9</c:v>
                </c:pt>
                <c:pt idx="51">
                  <c:v>26</c:v>
                </c:pt>
                <c:pt idx="52">
                  <c:v>23.7</c:v>
                </c:pt>
                <c:pt idx="53">
                  <c:v>17.100000000000001</c:v>
                </c:pt>
                <c:pt idx="54">
                  <c:v>22</c:v>
                </c:pt>
                <c:pt idx="55">
                  <c:v>16.600000000000001</c:v>
                </c:pt>
                <c:pt idx="56">
                  <c:v>14.8</c:v>
                </c:pt>
                <c:pt idx="57">
                  <c:v>19.7</c:v>
                </c:pt>
                <c:pt idx="58">
                  <c:v>25.6</c:v>
                </c:pt>
                <c:pt idx="59">
                  <c:v>20.399999999999999</c:v>
                </c:pt>
                <c:pt idx="60">
                  <c:v>2.8</c:v>
                </c:pt>
                <c:pt idx="61">
                  <c:v>21.9</c:v>
                </c:pt>
                <c:pt idx="62">
                  <c:v>23.4</c:v>
                </c:pt>
                <c:pt idx="63">
                  <c:v>11.2</c:v>
                </c:pt>
                <c:pt idx="64">
                  <c:v>6.3</c:v>
                </c:pt>
                <c:pt idx="65">
                  <c:v>9.4</c:v>
                </c:pt>
                <c:pt idx="66">
                  <c:v>9.5</c:v>
                </c:pt>
                <c:pt idx="67">
                  <c:v>7.2</c:v>
                </c:pt>
                <c:pt idx="68">
                  <c:v>5.9</c:v>
                </c:pt>
                <c:pt idx="69">
                  <c:v>8.5</c:v>
                </c:pt>
                <c:pt idx="70">
                  <c:v>5.5</c:v>
                </c:pt>
                <c:pt idx="71">
                  <c:v>-0.6</c:v>
                </c:pt>
                <c:pt idx="72">
                  <c:v>4.9000000000000004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C-4370-80BD-42932CC99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058160"/>
        <c:axId val="571060240"/>
      </c:lineChart>
      <c:catAx>
        <c:axId val="57105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1060240"/>
        <c:crosses val="autoZero"/>
        <c:auto val="1"/>
        <c:lblAlgn val="ctr"/>
        <c:lblOffset val="100"/>
        <c:tickMarkSkip val="12"/>
        <c:noMultiLvlLbl val="0"/>
      </c:catAx>
      <c:valAx>
        <c:axId val="5710602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10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31903205673463"/>
          <c:y val="0.1532547331709801"/>
          <c:w val="0.46178784391489108"/>
          <c:h val="4.7686037764075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8680933377986"/>
          <c:y val="9.6480835707531964E-2"/>
          <c:w val="0.63963220451641367"/>
          <c:h val="0.766773893567593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Data2!$C$1</c:f>
              <c:strCache>
                <c:ptCount val="1"/>
                <c:pt idx="0">
                  <c:v>October '22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Data2!$B$2:$B$8</c15:sqref>
                  </c15:fullRef>
                </c:ext>
              </c:extLst>
              <c:f>Data2!$B$2:$B$7</c:f>
              <c:strCache>
                <c:ptCount val="6"/>
                <c:pt idx="0">
                  <c:v>We are understaffed 
and looking to hire 
for new positions</c:v>
                </c:pt>
                <c:pt idx="1">
                  <c:v>We are understaffed 
and looking to hire
for replacement only</c:v>
                </c:pt>
                <c:pt idx="2">
                  <c:v>We are understaffed 
but opting not to hire 
at this time</c:v>
                </c:pt>
                <c:pt idx="3">
                  <c:v>We are at our
ideal staffing level</c:v>
                </c:pt>
                <c:pt idx="4">
                  <c:v>We are overstaffed 
but opting not to lay 
off workers at this time</c:v>
                </c:pt>
                <c:pt idx="5">
                  <c:v>We are overstaffed and
laying off workers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Data2!$C$2:$C$8</c15:sqref>
                  </c15:fullRef>
                </c:ext>
              </c:extLst>
              <c:f>Data2!$C$2:$C$7</c:f>
              <c:numCache>
                <c:formatCode>0%</c:formatCode>
                <c:ptCount val="6"/>
                <c:pt idx="0">
                  <c:v>0.308</c:v>
                </c:pt>
                <c:pt idx="1">
                  <c:v>0.19700000000000001</c:v>
                </c:pt>
                <c:pt idx="2">
                  <c:v>0.123</c:v>
                </c:pt>
                <c:pt idx="3">
                  <c:v>0.21199999999999999</c:v>
                </c:pt>
                <c:pt idx="4">
                  <c:v>4.8000000000000001E-2</c:v>
                </c:pt>
                <c:pt idx="5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3-4606-BBD8-F58ED880F802}"/>
            </c:ext>
          </c:extLst>
        </c:ser>
        <c:ser>
          <c:idx val="1"/>
          <c:order val="1"/>
          <c:tx>
            <c:strRef>
              <c:f>Data2!$D$1</c:f>
              <c:strCache>
                <c:ptCount val="1"/>
                <c:pt idx="0">
                  <c:v>January '23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Data2!$B$2:$B$8</c15:sqref>
                  </c15:fullRef>
                </c:ext>
              </c:extLst>
              <c:f>Data2!$B$2:$B$7</c:f>
              <c:strCache>
                <c:ptCount val="6"/>
                <c:pt idx="0">
                  <c:v>We are understaffed 
and looking to hire 
for new positions</c:v>
                </c:pt>
                <c:pt idx="1">
                  <c:v>We are understaffed 
and looking to hire
for replacement only</c:v>
                </c:pt>
                <c:pt idx="2">
                  <c:v>We are understaffed 
but opting not to hire 
at this time</c:v>
                </c:pt>
                <c:pt idx="3">
                  <c:v>We are at our
ideal staffing level</c:v>
                </c:pt>
                <c:pt idx="4">
                  <c:v>We are overstaffed 
but opting not to lay 
off workers at this time</c:v>
                </c:pt>
                <c:pt idx="5">
                  <c:v>We are overstaffed and
laying off workers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Data2!$D$2:$D$8</c15:sqref>
                  </c15:fullRef>
                </c:ext>
              </c:extLst>
              <c:f>Data2!$D$2:$D$7</c:f>
              <c:numCache>
                <c:formatCode>0%</c:formatCode>
                <c:ptCount val="6"/>
                <c:pt idx="0">
                  <c:v>0.27800000000000002</c:v>
                </c:pt>
                <c:pt idx="1">
                  <c:v>0.186</c:v>
                </c:pt>
                <c:pt idx="2">
                  <c:v>0.14000000000000001</c:v>
                </c:pt>
                <c:pt idx="3">
                  <c:v>0.23</c:v>
                </c:pt>
                <c:pt idx="4">
                  <c:v>6.8000000000000005E-2</c:v>
                </c:pt>
                <c:pt idx="5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3-4606-BBD8-F58ED880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559503"/>
        <c:axId val="838706863"/>
      </c:barChart>
      <c:catAx>
        <c:axId val="9045595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8706863"/>
        <c:crosses val="autoZero"/>
        <c:auto val="1"/>
        <c:lblAlgn val="ctr"/>
        <c:lblOffset val="100"/>
        <c:noMultiLvlLbl val="0"/>
      </c:catAx>
      <c:valAx>
        <c:axId val="838706863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455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39217906616841"/>
          <c:y val="0.65050211720210638"/>
          <c:w val="0.13117824453848714"/>
          <c:h val="0.11695433006691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3775591991253E-2"/>
          <c:y val="2.2837422866021046E-2"/>
          <c:w val="0.95430768954013867"/>
          <c:h val="0.977162577133978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C7-47C6-AB66-FC942ADF47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99-4214-86B2-94A4481DD124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C7-47C6-AB66-FC942ADF47C1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C7-47C6-AB66-FC942ADF47C1}"/>
              </c:ext>
            </c:extLst>
          </c:dPt>
          <c:dLbls>
            <c:dLbl>
              <c:idx val="0"/>
              <c:layout>
                <c:manualLayout>
                  <c:x val="-0.12692308461072591"/>
                  <c:y val="-6.44727758355307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082687891137969"/>
                      <c:h val="0.133836997406120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5C7-47C6-AB66-FC942ADF47C1}"/>
                </c:ext>
              </c:extLst>
            </c:dLbl>
            <c:dLbl>
              <c:idx val="1"/>
              <c:layout>
                <c:manualLayout>
                  <c:x val="8.9038782524351143E-2"/>
                  <c:y val="-0.12381165836363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494096711191314"/>
                      <c:h val="0.130674335041658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99-4214-86B2-94A4481DD124}"/>
                </c:ext>
              </c:extLst>
            </c:dLbl>
            <c:dLbl>
              <c:idx val="2"/>
              <c:layout>
                <c:manualLayout>
                  <c:x val="0.16841688666377583"/>
                  <c:y val="0.120834764890581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7-47C6-AB66-FC942ADF47C1}"/>
                </c:ext>
              </c:extLst>
            </c:dLbl>
            <c:dLbl>
              <c:idx val="3"/>
              <c:layout>
                <c:manualLayout>
                  <c:x val="4.7101056759603681E-2"/>
                  <c:y val="0.118429725617110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C7-47C6-AB66-FC942ADF4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Data2!$B$12:$B$15</c:f>
              <c:strCache>
                <c:ptCount val="4"/>
                <c:pt idx="0">
                  <c:v>Understaffed</c:v>
                </c:pt>
                <c:pt idx="1">
                  <c:v>Overstaffed</c:v>
                </c:pt>
                <c:pt idx="2">
                  <c:v>Ideally staffed</c:v>
                </c:pt>
                <c:pt idx="3">
                  <c:v>Other</c:v>
                </c:pt>
              </c:strCache>
            </c:strRef>
          </c:cat>
          <c:val>
            <c:numRef>
              <c:f>Data2!$C$12:$C$15</c:f>
              <c:numCache>
                <c:formatCode>0%</c:formatCode>
                <c:ptCount val="4"/>
                <c:pt idx="0">
                  <c:v>0.60400000000000009</c:v>
                </c:pt>
                <c:pt idx="1">
                  <c:v>0.10700000000000001</c:v>
                </c:pt>
                <c:pt idx="2">
                  <c:v>0.23</c:v>
                </c:pt>
                <c:pt idx="3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7-47C6-AB66-FC942ADF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19204370790355E-2"/>
          <c:y val="0.16501943446997486"/>
          <c:w val="0.93705204270720044"/>
          <c:h val="0.64350812802189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Data3!$A$2</c:f>
              <c:strCache>
                <c:ptCount val="1"/>
                <c:pt idx="0">
                  <c:v>Improved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Data3!$B$1:$J$1</c:f>
              <c:strCache>
                <c:ptCount val="9"/>
                <c:pt idx="0">
                  <c:v>Jun. '21</c:v>
                </c:pt>
                <c:pt idx="1">
                  <c:v>Jul. '21</c:v>
                </c:pt>
                <c:pt idx="2">
                  <c:v>Aug. '21</c:v>
                </c:pt>
                <c:pt idx="3">
                  <c:v>Oct. '21</c:v>
                </c:pt>
                <c:pt idx="4">
                  <c:v>Jan. '22</c:v>
                </c:pt>
                <c:pt idx="5">
                  <c:v>Apr. '22</c:v>
                </c:pt>
                <c:pt idx="6">
                  <c:v>Jul. '22</c:v>
                </c:pt>
                <c:pt idx="7">
                  <c:v>Oct. '22</c:v>
                </c:pt>
                <c:pt idx="8">
                  <c:v>Jan. '23</c:v>
                </c:pt>
              </c:strCache>
            </c:strRef>
          </c:cat>
          <c:val>
            <c:numRef>
              <c:f>Data3!$B$2:$J$2</c:f>
              <c:numCache>
                <c:formatCode>0</c:formatCode>
                <c:ptCount val="9"/>
                <c:pt idx="0">
                  <c:v>16.981132075471699</c:v>
                </c:pt>
                <c:pt idx="1">
                  <c:v>25.405405405405407</c:v>
                </c:pt>
                <c:pt idx="2">
                  <c:v>24.30939226519337</c:v>
                </c:pt>
                <c:pt idx="3">
                  <c:v>18.71657754010695</c:v>
                </c:pt>
                <c:pt idx="4">
                  <c:v>14.130434782608695</c:v>
                </c:pt>
                <c:pt idx="5">
                  <c:v>21.022727272727273</c:v>
                </c:pt>
                <c:pt idx="6">
                  <c:v>24.539877300613497</c:v>
                </c:pt>
                <c:pt idx="7">
                  <c:v>23.312883435582819</c:v>
                </c:pt>
                <c:pt idx="8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2-453A-84EE-362B448C3586}"/>
            </c:ext>
          </c:extLst>
        </c:ser>
        <c:ser>
          <c:idx val="1"/>
          <c:order val="1"/>
          <c:tx>
            <c:strRef>
              <c:f>Data3!$A$3</c:f>
              <c:strCache>
                <c:ptCount val="1"/>
                <c:pt idx="0">
                  <c:v>Worsened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BC08746-8A82-4842-B079-54DE24CA30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712-453A-84EE-362B448C35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E34AD7A-9F52-47EA-A64D-D2063D1E0F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712-453A-84EE-362B448C35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DFF10B-67D4-4397-AB4F-E97735F625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712-453A-84EE-362B448C35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734315-8E4D-4C4E-B02F-0EF7C47647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712-453A-84EE-362B448C35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493C916-70E2-4A01-816C-E5D507FEA6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712-453A-84EE-362B448C35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CB228B4-AA70-462F-AB16-74B30F071D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712-453A-84EE-362B448C35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27E8083-0128-44BA-B37B-A2E5A8CBD8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712-453A-84EE-362B448C358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BB11AC1-83B5-48EB-896C-033E5C0F05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712-453A-84EE-362B448C358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CAF55B1-12B9-4F4C-9A20-2AEBE38DCA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712-453A-84EE-362B448C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Data3!$B$1:$J$1</c:f>
              <c:strCache>
                <c:ptCount val="9"/>
                <c:pt idx="0">
                  <c:v>Jun. '21</c:v>
                </c:pt>
                <c:pt idx="1">
                  <c:v>Jul. '21</c:v>
                </c:pt>
                <c:pt idx="2">
                  <c:v>Aug. '21</c:v>
                </c:pt>
                <c:pt idx="3">
                  <c:v>Oct. '21</c:v>
                </c:pt>
                <c:pt idx="4">
                  <c:v>Jan. '22</c:v>
                </c:pt>
                <c:pt idx="5">
                  <c:v>Apr. '22</c:v>
                </c:pt>
                <c:pt idx="6">
                  <c:v>Jul. '22</c:v>
                </c:pt>
                <c:pt idx="7">
                  <c:v>Oct. '22</c:v>
                </c:pt>
                <c:pt idx="8">
                  <c:v>Jan. '23</c:v>
                </c:pt>
              </c:strCache>
            </c:strRef>
          </c:cat>
          <c:val>
            <c:numRef>
              <c:f>Data3!$B$3:$J$3</c:f>
              <c:numCache>
                <c:formatCode>0</c:formatCode>
                <c:ptCount val="9"/>
                <c:pt idx="0">
                  <c:v>-35.220125786163528</c:v>
                </c:pt>
                <c:pt idx="1">
                  <c:v>-27.027027027027028</c:v>
                </c:pt>
                <c:pt idx="2">
                  <c:v>-29.281767955801101</c:v>
                </c:pt>
                <c:pt idx="3">
                  <c:v>-35.294117647058826</c:v>
                </c:pt>
                <c:pt idx="4">
                  <c:v>-45.108695652173914</c:v>
                </c:pt>
                <c:pt idx="5">
                  <c:v>-30.113636363636363</c:v>
                </c:pt>
                <c:pt idx="6">
                  <c:v>-31.288343558282207</c:v>
                </c:pt>
                <c:pt idx="7">
                  <c:v>-22.699386503067487</c:v>
                </c:pt>
                <c:pt idx="8">
                  <c:v>-15.4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Data3!$B$4:$J$4</c15:f>
                <c15:dlblRangeCache>
                  <c:ptCount val="9"/>
                  <c:pt idx="0">
                    <c:v>35</c:v>
                  </c:pt>
                  <c:pt idx="1">
                    <c:v>27</c:v>
                  </c:pt>
                  <c:pt idx="2">
                    <c:v>29</c:v>
                  </c:pt>
                  <c:pt idx="3">
                    <c:v>35</c:v>
                  </c:pt>
                  <c:pt idx="4">
                    <c:v>45</c:v>
                  </c:pt>
                  <c:pt idx="5">
                    <c:v>30</c:v>
                  </c:pt>
                  <c:pt idx="6">
                    <c:v>31</c:v>
                  </c:pt>
                  <c:pt idx="7">
                    <c:v>23</c:v>
                  </c:pt>
                  <c:pt idx="8">
                    <c:v>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712-453A-84EE-362B448C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7724800"/>
        <c:axId val="1347737280"/>
      </c:barChart>
      <c:lineChart>
        <c:grouping val="standard"/>
        <c:varyColors val="0"/>
        <c:ser>
          <c:idx val="2"/>
          <c:order val="2"/>
          <c:tx>
            <c:v>net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Data3!$B$5:$J$5</c:f>
              <c:numCache>
                <c:formatCode>0</c:formatCode>
                <c:ptCount val="9"/>
                <c:pt idx="0">
                  <c:v>-18.23899371069183</c:v>
                </c:pt>
                <c:pt idx="1">
                  <c:v>-1.621621621621621</c:v>
                </c:pt>
                <c:pt idx="2">
                  <c:v>-4.9723756906077305</c:v>
                </c:pt>
                <c:pt idx="3">
                  <c:v>-16.577540106951876</c:v>
                </c:pt>
                <c:pt idx="4">
                  <c:v>-30.978260869565219</c:v>
                </c:pt>
                <c:pt idx="5">
                  <c:v>-9.0909090909090899</c:v>
                </c:pt>
                <c:pt idx="6">
                  <c:v>-6.74846625766871</c:v>
                </c:pt>
                <c:pt idx="7">
                  <c:v>0.61349693251533211</c:v>
                </c:pt>
                <c:pt idx="8">
                  <c:v>13.999999999999998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12-453A-84EE-362B448C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724800"/>
        <c:axId val="1347737280"/>
      </c:lineChart>
      <c:catAx>
        <c:axId val="13477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47737280"/>
        <c:crosses val="autoZero"/>
        <c:auto val="1"/>
        <c:lblAlgn val="ctr"/>
        <c:lblOffset val="100"/>
        <c:noMultiLvlLbl val="0"/>
      </c:catAx>
      <c:valAx>
        <c:axId val="134773728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47724800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3824575425364665"/>
          <c:y val="0.14088539525975805"/>
          <c:w val="0.1541659973367252"/>
          <c:h val="0.13427140314262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32943803597744E-2"/>
          <c:y val="0.16254556688773045"/>
          <c:w val="0.93983826642169743"/>
          <c:h val="0.5608895745702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Data4!$C$50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Data4!$D$49:$P$49</c15:sqref>
                  </c15:fullRef>
                </c:ext>
              </c:extLst>
              <c:f>Data4!$F$49:$P$49</c:f>
              <c:strCache>
                <c:ptCount val="11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(14.7%)</c:v>
                </c:pt>
                <c:pt idx="4">
                  <c:v>Educ. &amp;
Health
Serv.
(13.4%)</c:v>
                </c:pt>
                <c:pt idx="5">
                  <c:v>Leisure
&amp; Hosp.
(10.8%)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(5.7%)</c:v>
                </c:pt>
                <c:pt idx="9">
                  <c:v>Info. &amp;
Other Svcs
(5.0%)</c:v>
                </c:pt>
                <c:pt idx="10">
                  <c:v>Oil &amp; Gas,
Mining Sup.
(1.4%)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Data4!$D$50:$P$50</c15:sqref>
                  </c15:fullRef>
                </c:ext>
              </c:extLst>
              <c:f>Data4!$F$50:$P$50</c:f>
              <c:numCache>
                <c:formatCode>0.0</c:formatCode>
                <c:ptCount val="11"/>
                <c:pt idx="0">
                  <c:v>1.9540136947302056</c:v>
                </c:pt>
                <c:pt idx="1">
                  <c:v>-0.15291845606403287</c:v>
                </c:pt>
                <c:pt idx="2">
                  <c:v>-1.7834451657738892E-2</c:v>
                </c:pt>
                <c:pt idx="3">
                  <c:v>1.8207162772455376</c:v>
                </c:pt>
                <c:pt idx="4">
                  <c:v>4.0363220404998845</c:v>
                </c:pt>
                <c:pt idx="5">
                  <c:v>5.0372622475554074</c:v>
                </c:pt>
                <c:pt idx="6">
                  <c:v>1.5613726305991449</c:v>
                </c:pt>
                <c:pt idx="7">
                  <c:v>1.2094604756626826</c:v>
                </c:pt>
                <c:pt idx="8">
                  <c:v>2.9328946375574594</c:v>
                </c:pt>
                <c:pt idx="9">
                  <c:v>3.1847956925942222</c:v>
                </c:pt>
                <c:pt idx="10">
                  <c:v>9.2151749052219678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8-40A8-84AD-9C6F071B9965}"/>
            </c:ext>
          </c:extLst>
        </c:ser>
        <c:ser>
          <c:idx val="1"/>
          <c:order val="1"/>
          <c:tx>
            <c:strRef>
              <c:f>Data4!$C$51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5749128919860627E-3"/>
                  <c:y val="7.76482217288776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3D-4EE5-8CAD-A0981BD952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Data4!$D$49:$P$49</c15:sqref>
                  </c15:fullRef>
                </c:ext>
              </c:extLst>
              <c:f>Data4!$F$49:$P$49</c:f>
              <c:strCache>
                <c:ptCount val="11"/>
                <c:pt idx="0">
                  <c:v>Total</c:v>
                </c:pt>
                <c:pt idx="1">
                  <c:v>Trade,
Transp.
&amp; Util.
(20.1%)</c:v>
                </c:pt>
                <c:pt idx="2">
                  <c:v>Prof. &amp;
Bus. Serv.
(15.2%)</c:v>
                </c:pt>
                <c:pt idx="3">
                  <c:v>Gov't
(14.7%)</c:v>
                </c:pt>
                <c:pt idx="4">
                  <c:v>Educ. &amp;
Health
Serv.
(13.4%)</c:v>
                </c:pt>
                <c:pt idx="5">
                  <c:v>Leisure
&amp; Hosp.
(10.8%)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(5.7%)</c:v>
                </c:pt>
                <c:pt idx="9">
                  <c:v>Info. &amp;
Other Svcs
(5.0%)</c:v>
                </c:pt>
                <c:pt idx="10">
                  <c:v>Oil &amp; Gas,
Mining Sup.
(1.4%)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Data4!$D$51:$P$51</c15:sqref>
                  </c15:fullRef>
                </c:ext>
              </c:extLst>
              <c:f>Data4!$F$51:$P$51</c:f>
              <c:numCache>
                <c:formatCode>0.0</c:formatCode>
                <c:ptCount val="11"/>
                <c:pt idx="0">
                  <c:v>3.3853925830492404</c:v>
                </c:pt>
                <c:pt idx="1">
                  <c:v>2.7905624939119855</c:v>
                </c:pt>
                <c:pt idx="2">
                  <c:v>-5.3239159721130136E-2</c:v>
                </c:pt>
                <c:pt idx="3">
                  <c:v>0.41460213687618541</c:v>
                </c:pt>
                <c:pt idx="4">
                  <c:v>6.310222437435753</c:v>
                </c:pt>
                <c:pt idx="5">
                  <c:v>10.327259468246531</c:v>
                </c:pt>
                <c:pt idx="6">
                  <c:v>4.4107968738302805</c:v>
                </c:pt>
                <c:pt idx="7">
                  <c:v>3.7301479053394093</c:v>
                </c:pt>
                <c:pt idx="8">
                  <c:v>-4.1622168271215347</c:v>
                </c:pt>
                <c:pt idx="9">
                  <c:v>7.5650623935901384</c:v>
                </c:pt>
                <c:pt idx="10">
                  <c:v>13.645521276607431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8-40A8-84AD-9C6F071B9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47872"/>
        <c:axId val="856342464"/>
      </c:barChart>
      <c:catAx>
        <c:axId val="8563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6342464"/>
        <c:crosses val="autoZero"/>
        <c:auto val="1"/>
        <c:lblAlgn val="ctr"/>
        <c:lblOffset val="100"/>
        <c:noMultiLvlLbl val="0"/>
      </c:catAx>
      <c:valAx>
        <c:axId val="8563424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634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019141080706713"/>
          <c:y val="0.16315020349995774"/>
          <c:w val="0.18839037341149351"/>
          <c:h val="0.11200659490243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53FE01-F174-4564-9D37-3952A591E0FE}">
  <sheetPr/>
  <sheetViews>
    <sheetView zoomScale="110" workbookViewId="0"/>
  </sheetViews>
  <pageMargins left="0.2" right="0.7" top="0.75" bottom="2" header="0.3" footer="0.3"/>
  <pageSetup orientation="landscape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6849AF-7657-4272-AB39-EA1ABACB0F31}">
  <sheetPr/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513A95-AB8D-480A-A101-11979E55671D}">
  <sheetPr/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015CE3-8D19-458C-B72A-65700AE66C37}">
  <sheetPr/>
  <sheetViews>
    <sheetView tabSelected="1" workbookViewId="0"/>
  </sheetViews>
  <pageMargins left="0.2" right="0.7" top="0.75" bottom="2" header="0.3" footer="0.3"/>
  <pageSetup orientation="landscape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18023" cy="51435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F3C47EC-D05C-D57B-20BF-2D3A9BC106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0.00702</cdr:x>
      <cdr:y>0.08322</cdr:y>
    </cdr:from>
    <cdr:to>
      <cdr:x>0.29751</cdr:x>
      <cdr:y>0.16481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A503837-8F3D-9AE8-41E8-871A3F91FAA5}"/>
            </a:ext>
          </a:extLst>
        </cdr:cNvPr>
        <cdr:cNvSpPr txBox="1"/>
      </cdr:nvSpPr>
      <cdr:spPr>
        <a:xfrm xmlns:a="http://schemas.openxmlformats.org/drawingml/2006/main">
          <a:off x="63888" y="428051"/>
          <a:ext cx="2645173" cy="419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 index*</a:t>
          </a:r>
        </a:p>
      </cdr:txBody>
    </cdr:sp>
  </cdr:relSizeAnchor>
  <cdr:relSizeAnchor xmlns:cdr="http://schemas.openxmlformats.org/drawingml/2006/chartDrawing">
    <cdr:from>
      <cdr:x>0.00628</cdr:x>
      <cdr:y>0</cdr:y>
    </cdr:from>
    <cdr:to>
      <cdr:x>0.69027</cdr:x>
      <cdr:y>0.15791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C586A29-A591-8610-CE1A-95824C358861}"/>
            </a:ext>
          </a:extLst>
        </cdr:cNvPr>
        <cdr:cNvSpPr txBox="1"/>
      </cdr:nvSpPr>
      <cdr:spPr>
        <a:xfrm xmlns:a="http://schemas.openxmlformats.org/drawingml/2006/main">
          <a:off x="57150" y="0"/>
          <a:ext cx="6228361" cy="812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Manufacturing production and service sector revenue barely growing</a:t>
          </a:r>
        </a:p>
      </cdr:txBody>
    </cdr:sp>
  </cdr:relSizeAnchor>
  <cdr:relSizeAnchor xmlns:cdr="http://schemas.openxmlformats.org/drawingml/2006/chartDrawing">
    <cdr:from>
      <cdr:x>0</cdr:x>
      <cdr:y>0.86869</cdr:y>
    </cdr:from>
    <cdr:to>
      <cdr:x>0.69874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EC6A653-9D84-698C-7361-B302C669D2CA}"/>
            </a:ext>
          </a:extLst>
        </cdr:cNvPr>
        <cdr:cNvSpPr txBox="1"/>
      </cdr:nvSpPr>
      <cdr:spPr>
        <a:xfrm xmlns:a="http://schemas.openxmlformats.org/drawingml/2006/main">
          <a:off x="0" y="4468091"/>
          <a:ext cx="6371127" cy="675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*Seasonally adjusted.</a:t>
          </a: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are through January 2023.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Dallas Fed's Texas Business Outlook Surveys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0.66345</cdr:x>
      <cdr:y>0.95526</cdr:y>
    </cdr:from>
    <cdr:to>
      <cdr:x>1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E8862B9-0BEC-4D81-AB6E-88315DD00334}"/>
            </a:ext>
          </a:extLst>
        </cdr:cNvPr>
        <cdr:cNvSpPr txBox="1"/>
      </cdr:nvSpPr>
      <cdr:spPr>
        <a:xfrm xmlns:a="http://schemas.openxmlformats.org/drawingml/2006/main">
          <a:off x="6046011" y="4904361"/>
          <a:ext cx="3066915" cy="229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</a:t>
          </a:r>
          <a:r>
            <a:rPr lang="en-US" sz="10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Bank of Dallas</a:t>
          </a:r>
          <a:endParaRPr lang="en-US" sz="10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0.85325</cdr:x>
      <cdr:y>0.39271</cdr:y>
    </cdr:from>
    <cdr:to>
      <cdr:x>0.85816</cdr:x>
      <cdr:y>0.41851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0761D10-0F4E-952C-8A46-D9AD13D09BBB}"/>
            </a:ext>
          </a:extLst>
        </cdr:cNvPr>
        <cdr:cNvCxnSpPr/>
      </cdr:nvCxnSpPr>
      <cdr:spPr>
        <a:xfrm xmlns:a="http://schemas.openxmlformats.org/drawingml/2006/main" flipH="1">
          <a:off x="7770091" y="2020455"/>
          <a:ext cx="44739" cy="1327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0.84548</cdr:x>
      <cdr:y>0.42665</cdr:y>
    </cdr:from>
    <cdr:to>
      <cdr:x>0.85937</cdr:x>
      <cdr:y>0.47047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1C9E569A-1F9E-A422-F246-7D36A832A66D}"/>
            </a:ext>
          </a:extLst>
        </cdr:cNvPr>
        <cdr:cNvCxnSpPr/>
      </cdr:nvCxnSpPr>
      <cdr:spPr>
        <a:xfrm xmlns:a="http://schemas.openxmlformats.org/drawingml/2006/main" flipH="1" flipV="1">
          <a:off x="7699375" y="2195078"/>
          <a:ext cx="126448" cy="2254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153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F69CD2-3EC4-5442-F350-A47BAABE00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0.55643</cdr:x>
      <cdr:y>0.13066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554A9B1-DD06-EF8B-0891-3524E2096C1F}"/>
            </a:ext>
          </a:extLst>
        </cdr:cNvPr>
        <cdr:cNvSpPr txBox="1"/>
      </cdr:nvSpPr>
      <cdr:spPr>
        <a:xfrm xmlns:a="http://schemas.openxmlformats.org/drawingml/2006/main">
          <a:off x="0" y="0"/>
          <a:ext cx="5071056" cy="670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Most firms still understaffed, though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not all are hiring</a:t>
          </a:r>
          <a:endParaRPr lang="en-US" sz="14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0.88676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36FB0F9-C5B5-D52E-6175-C9D6942337D5}"/>
            </a:ext>
          </a:extLst>
        </cdr:cNvPr>
        <cdr:cNvSpPr txBox="1"/>
      </cdr:nvSpPr>
      <cdr:spPr>
        <a:xfrm xmlns:a="http://schemas.openxmlformats.org/drawingml/2006/main">
          <a:off x="0" y="4552324"/>
          <a:ext cx="9113592" cy="58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Respondents were asked, "What is your assessment of your firm's current employment situation in light of your six-month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outlook?"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Data in pie chart show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share of responses from January survey.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SOURCE: Dallas Fed's Texas Business Outlook Surveys.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0.55741</cdr:x>
      <cdr:y>0.95993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A4AF3E7-2A1D-ACD7-AD7E-2771A3A1CE60}"/>
            </a:ext>
          </a:extLst>
        </cdr:cNvPr>
        <cdr:cNvSpPr txBox="1"/>
      </cdr:nvSpPr>
      <cdr:spPr>
        <a:xfrm xmlns:a="http://schemas.openxmlformats.org/drawingml/2006/main">
          <a:off x="5080000" y="4927958"/>
          <a:ext cx="4033592" cy="205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</a:t>
          </a:r>
          <a:r>
            <a:rPr lang="en-US" sz="10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Bank of Dallas</a:t>
          </a:r>
          <a:endParaRPr lang="en-US" sz="10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0.60664</cdr:x>
      <cdr:y>0.10965</cdr:y>
    </cdr:from>
    <cdr:to>
      <cdr:x>0.98707</cdr:x>
      <cdr:y>0.90407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20DAC8A-4E2D-C52F-C622-A545CF09988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/>
      </cdr:blipFill>
      <cdr:spPr>
        <a:xfrm xmlns:a="http://schemas.openxmlformats.org/drawingml/2006/main">
          <a:off x="5540805" y="565097"/>
          <a:ext cx="3474719" cy="40943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144318</xdr:colOff>
      <xdr:row>5</xdr:row>
      <xdr:rowOff>461819</xdr:rowOff>
    </xdr:from>
    <xdr:to>
      <xdr:col>26</xdr:col>
      <xdr:colOff>394469</xdr:colOff>
      <xdr:row>35</xdr:row>
      <xdr:rowOff>28864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05F581-2752-0C11-691A-BE03D5037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153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2C6A4F-6795-3B21-5C1C-A1D9EDCE2D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0.5122</cdr:y>
    </cdr:from>
    <cdr:to>
      <cdr:x>0.01472</cdr:x>
      <cdr:y>0.91115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8560CCD-400B-BC61-2343-ACD0646425FC}"/>
            </a:ext>
          </a:extLst>
        </cdr:cNvPr>
        <cdr:cNvSpPr/>
      </cdr:nvSpPr>
      <cdr:spPr>
        <a:xfrm xmlns:a="http://schemas.openxmlformats.org/drawingml/2006/main">
          <a:off x="0" y="2629437"/>
          <a:ext cx="134155" cy="20480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0.00209</cdr:x>
      <cdr:y>0</cdr:y>
    </cdr:from>
    <cdr:to>
      <cdr:x>0.46378</cdr:x>
      <cdr:y>0.1121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A51F533-E6E0-F5E5-8877-112F7332634B}"/>
            </a:ext>
          </a:extLst>
        </cdr:cNvPr>
        <cdr:cNvSpPr txBox="1"/>
      </cdr:nvSpPr>
      <cdr:spPr>
        <a:xfrm xmlns:a="http://schemas.openxmlformats.org/drawingml/2006/main">
          <a:off x="19050" y="0"/>
          <a:ext cx="4203504" cy="575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  <a:p xmlns:a="http://schemas.openxmlformats.org/drawingml/2006/main"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Availability of applicants finally improving</a:t>
          </a:r>
          <a:endParaRPr lang="en-US" sz="14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0.00209</cdr:x>
      <cdr:y>0.09346</cdr:y>
    </cdr:from>
    <cdr:to>
      <cdr:x>0.15886</cdr:x>
      <cdr:y>0.14565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9F0923F-B26B-B438-99DD-02DA71109680}"/>
            </a:ext>
          </a:extLst>
        </cdr:cNvPr>
        <cdr:cNvSpPr txBox="1"/>
      </cdr:nvSpPr>
      <cdr:spPr>
        <a:xfrm xmlns:a="http://schemas.openxmlformats.org/drawingml/2006/main">
          <a:off x="19050" y="479808"/>
          <a:ext cx="1427336" cy="267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of firms</a:t>
          </a:r>
        </a:p>
      </cdr:txBody>
    </cdr:sp>
  </cdr:relSizeAnchor>
  <cdr:relSizeAnchor xmlns:cdr="http://schemas.openxmlformats.org/drawingml/2006/chartDrawing">
    <cdr:from>
      <cdr:x>0</cdr:x>
      <cdr:y>0.88317</cdr:y>
    </cdr:from>
    <cdr:to>
      <cdr:x>1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3B6150A-17A7-B058-E03E-C91C9841F563}"/>
            </a:ext>
          </a:extLst>
        </cdr:cNvPr>
        <cdr:cNvSpPr txBox="1"/>
      </cdr:nvSpPr>
      <cdr:spPr>
        <a:xfrm xmlns:a="http://schemas.openxmlformats.org/drawingml/2006/main">
          <a:off x="0" y="4533900"/>
          <a:ext cx="9104648" cy="599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Respondents were asked, "How has the availability of applicants changed over the past month?" Share reporting "no change" is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 shown. </a:t>
          </a: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SOURCE: Dallas Fed's Texas Business Outlook Surveys.</a:t>
          </a:r>
        </a:p>
      </cdr:txBody>
    </cdr:sp>
  </cdr:relSizeAnchor>
  <cdr:relSizeAnchor xmlns:cdr="http://schemas.openxmlformats.org/drawingml/2006/chartDrawing">
    <cdr:from>
      <cdr:x>0.58783</cdr:x>
      <cdr:y>0.9547</cdr:y>
    </cdr:from>
    <cdr:to>
      <cdr:x>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495C3D5-45D6-B00A-4BDB-A05826513F5D}"/>
            </a:ext>
          </a:extLst>
        </cdr:cNvPr>
        <cdr:cNvSpPr txBox="1"/>
      </cdr:nvSpPr>
      <cdr:spPr>
        <a:xfrm xmlns:a="http://schemas.openxmlformats.org/drawingml/2006/main">
          <a:off x="5357254" y="4901127"/>
          <a:ext cx="3756337" cy="232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</a:t>
          </a:r>
          <a:r>
            <a:rPr lang="en-US" sz="10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Bank of Dallas</a:t>
          </a:r>
          <a:endParaRPr lang="en-US" sz="10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0.61601</cdr:x>
      <cdr:y>0.17479</cdr:y>
    </cdr:from>
    <cdr:to>
      <cdr:x>0.63783</cdr:x>
      <cdr:y>0.17479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B9204367-4680-7919-64F4-9DC0FFDB3181}"/>
            </a:ext>
          </a:extLst>
        </cdr:cNvPr>
        <cdr:cNvCxnSpPr/>
      </cdr:nvCxnSpPr>
      <cdr:spPr>
        <a:xfrm xmlns:a="http://schemas.openxmlformats.org/drawingml/2006/main">
          <a:off x="5626395" y="900814"/>
          <a:ext cx="199361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0.63812</cdr:x>
      <cdr:y>0.14588</cdr:y>
    </cdr:from>
    <cdr:to>
      <cdr:x>0.8475</cdr:x>
      <cdr:y>0.24903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B9DA404A-236C-5E5D-63EB-B05E4F67BFB1}"/>
            </a:ext>
          </a:extLst>
        </cdr:cNvPr>
        <cdr:cNvSpPr txBox="1"/>
      </cdr:nvSpPr>
      <cdr:spPr>
        <a:xfrm xmlns:a="http://schemas.openxmlformats.org/drawingml/2006/main">
          <a:off x="5809852" y="748890"/>
          <a:ext cx="1906331" cy="529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Net percent of firms noting improvement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153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0DE185-BCC4-0630-4361-97A038985E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0.80952</cdr:x>
      <cdr:y>0.15505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6BC4252-B37F-5D50-79CF-63DFE66A59EE}"/>
            </a:ext>
          </a:extLst>
        </cdr:cNvPr>
        <cdr:cNvSpPr txBox="1"/>
      </cdr:nvSpPr>
      <cdr:spPr>
        <a:xfrm xmlns:a="http://schemas.openxmlformats.org/drawingml/2006/main">
          <a:off x="0" y="0"/>
          <a:ext cx="7376582" cy="798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growth broad based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in fourth quarter; some sectors show losses</a:t>
          </a:r>
          <a:endParaRPr lang="en-US" sz="14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0.09059</cdr:y>
    </cdr:from>
    <cdr:to>
      <cdr:x>0.33366</cdr:x>
      <cdr:y>0.15679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DCEC59-59F2-D7BD-5A10-EDE4C0919E3E}"/>
            </a:ext>
          </a:extLst>
        </cdr:cNvPr>
        <cdr:cNvSpPr txBox="1"/>
      </cdr:nvSpPr>
      <cdr:spPr>
        <a:xfrm xmlns:a="http://schemas.openxmlformats.org/drawingml/2006/main">
          <a:off x="0" y="465058"/>
          <a:ext cx="3040845" cy="339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, Dec./Sept. 2022 (annualized)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0.00196</cdr:x>
      <cdr:y>0.88725</cdr:y>
    </cdr:from>
    <cdr:to>
      <cdr:x>0.82237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4A2E112-ABB5-D84C-252A-CE8512F905D8}"/>
            </a:ext>
          </a:extLst>
        </cdr:cNvPr>
        <cdr:cNvSpPr txBox="1"/>
      </cdr:nvSpPr>
      <cdr:spPr>
        <a:xfrm xmlns:a="http://schemas.openxmlformats.org/drawingml/2006/main">
          <a:off x="17885" y="4572000"/>
          <a:ext cx="748620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Numbers in parentheses indicate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share of total state employment for December 2022.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Bureau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Labor Statistics; seasonal and other adjustments by the Federal Reserve Bank of Dallas.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0.46485</cdr:x>
      <cdr:y>0.95122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495C3D5-45D6-B00A-4BDB-A05826513F5D}"/>
            </a:ext>
          </a:extLst>
        </cdr:cNvPr>
        <cdr:cNvSpPr txBox="1"/>
      </cdr:nvSpPr>
      <cdr:spPr>
        <a:xfrm xmlns:a="http://schemas.openxmlformats.org/drawingml/2006/main">
          <a:off x="4236434" y="4883238"/>
          <a:ext cx="4877158" cy="250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</a:t>
          </a:r>
          <a:r>
            <a:rPr lang="en-US" sz="10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Bank of Dallas</a:t>
          </a:r>
          <a:endParaRPr lang="en-US" sz="10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6C03-D769-4CCB-950C-DC880D364E01}">
  <dimension ref="A1:D88"/>
  <sheetViews>
    <sheetView topLeftCell="A63" workbookViewId="0">
      <selection sqref="A1:C1048576"/>
    </sheetView>
  </sheetViews>
  <sheetFormatPr defaultColWidth="9.140625" defaultRowHeight="15" x14ac:dyDescent="0.25"/>
  <cols>
    <col min="1" max="1" width="7.42578125" customWidth="1"/>
    <col min="2" max="2" width="8.7109375" hidden="1" customWidth="1"/>
  </cols>
  <sheetData>
    <row r="1" spans="1:4" x14ac:dyDescent="0.25">
      <c r="C1" t="s">
        <v>0</v>
      </c>
      <c r="D1" t="s">
        <v>1</v>
      </c>
    </row>
    <row r="2" spans="1:4" hidden="1" x14ac:dyDescent="0.25">
      <c r="B2" s="1" t="s">
        <v>2</v>
      </c>
      <c r="C2" t="s">
        <v>3</v>
      </c>
      <c r="D2" t="s">
        <v>4</v>
      </c>
    </row>
    <row r="3" spans="1:4" hidden="1" x14ac:dyDescent="0.25">
      <c r="B3" t="s">
        <v>5</v>
      </c>
      <c r="C3" t="s">
        <v>6</v>
      </c>
      <c r="D3" t="s">
        <v>7</v>
      </c>
    </row>
    <row r="4" spans="1:4" hidden="1" x14ac:dyDescent="0.25">
      <c r="B4" t="s">
        <v>8</v>
      </c>
      <c r="C4" t="s">
        <v>9</v>
      </c>
      <c r="D4" t="s">
        <v>10</v>
      </c>
    </row>
    <row r="5" spans="1:4" x14ac:dyDescent="0.25">
      <c r="A5" t="str">
        <f>IF(RIGHT(B5,1)="7",LEFT(B5,4),"")</f>
        <v/>
      </c>
      <c r="B5" t="s">
        <v>11</v>
      </c>
      <c r="C5" s="2">
        <v>14.8</v>
      </c>
      <c r="D5" s="2">
        <v>17.399999999999999</v>
      </c>
    </row>
    <row r="6" spans="1:4" x14ac:dyDescent="0.25">
      <c r="A6" t="str">
        <f t="shared" ref="A6:A69" si="0">IF(RIGHT(B6,1)="7",LEFT(B6,4),"")</f>
        <v/>
      </c>
      <c r="B6" t="s">
        <v>12</v>
      </c>
      <c r="C6" s="2">
        <v>17.100000000000001</v>
      </c>
      <c r="D6" s="2">
        <v>15.2</v>
      </c>
    </row>
    <row r="7" spans="1:4" x14ac:dyDescent="0.25">
      <c r="A7" t="str">
        <f t="shared" si="0"/>
        <v/>
      </c>
      <c r="B7" t="s">
        <v>13</v>
      </c>
      <c r="C7" s="2">
        <v>19.2</v>
      </c>
      <c r="D7" s="2">
        <v>14.4</v>
      </c>
    </row>
    <row r="8" spans="1:4" x14ac:dyDescent="0.25">
      <c r="A8" t="str">
        <f t="shared" si="0"/>
        <v/>
      </c>
      <c r="B8" t="s">
        <v>14</v>
      </c>
      <c r="C8" s="2">
        <v>15.8</v>
      </c>
      <c r="D8" s="2">
        <v>12.7</v>
      </c>
    </row>
    <row r="9" spans="1:4" x14ac:dyDescent="0.25">
      <c r="A9" t="str">
        <f t="shared" si="0"/>
        <v/>
      </c>
      <c r="B9" t="s">
        <v>15</v>
      </c>
      <c r="C9" s="2">
        <v>21.8</v>
      </c>
      <c r="D9" s="2">
        <v>17.5</v>
      </c>
    </row>
    <row r="10" spans="1:4" x14ac:dyDescent="0.25">
      <c r="A10" t="str">
        <f t="shared" si="0"/>
        <v/>
      </c>
      <c r="B10" t="s">
        <v>16</v>
      </c>
      <c r="C10" s="2">
        <v>13.5</v>
      </c>
      <c r="D10" s="2">
        <v>15.5</v>
      </c>
    </row>
    <row r="11" spans="1:4" x14ac:dyDescent="0.25">
      <c r="A11" t="str">
        <f t="shared" si="0"/>
        <v>2017</v>
      </c>
      <c r="B11" t="s">
        <v>17</v>
      </c>
      <c r="C11" s="2">
        <v>22.8</v>
      </c>
      <c r="D11" s="2">
        <v>16.2</v>
      </c>
    </row>
    <row r="12" spans="1:4" x14ac:dyDescent="0.25">
      <c r="A12" t="str">
        <f t="shared" si="0"/>
        <v/>
      </c>
      <c r="B12" t="s">
        <v>18</v>
      </c>
      <c r="C12" s="2">
        <v>20.6</v>
      </c>
      <c r="D12" s="2">
        <v>14.7</v>
      </c>
    </row>
    <row r="13" spans="1:4" x14ac:dyDescent="0.25">
      <c r="A13" t="str">
        <f t="shared" si="0"/>
        <v/>
      </c>
      <c r="B13" t="s">
        <v>19</v>
      </c>
      <c r="C13" s="2">
        <v>18.899999999999999</v>
      </c>
      <c r="D13" s="2">
        <v>15.3</v>
      </c>
    </row>
    <row r="14" spans="1:4" x14ac:dyDescent="0.25">
      <c r="A14" t="str">
        <f t="shared" si="0"/>
        <v/>
      </c>
      <c r="B14" t="s">
        <v>20</v>
      </c>
      <c r="C14" s="2">
        <v>26.7</v>
      </c>
      <c r="D14" s="2">
        <v>19</v>
      </c>
    </row>
    <row r="15" spans="1:4" x14ac:dyDescent="0.25">
      <c r="A15" t="str">
        <f t="shared" si="0"/>
        <v/>
      </c>
      <c r="B15" t="s">
        <v>21</v>
      </c>
      <c r="C15" s="2">
        <v>17.3</v>
      </c>
      <c r="D15" s="2">
        <v>24.6</v>
      </c>
    </row>
    <row r="16" spans="1:4" x14ac:dyDescent="0.25">
      <c r="A16" t="str">
        <f t="shared" si="0"/>
        <v/>
      </c>
      <c r="B16" t="s">
        <v>22</v>
      </c>
      <c r="C16" s="2">
        <v>33.9</v>
      </c>
      <c r="D16" s="2">
        <v>24.8</v>
      </c>
    </row>
    <row r="17" spans="1:4" x14ac:dyDescent="0.25">
      <c r="A17" t="str">
        <f t="shared" si="0"/>
        <v/>
      </c>
      <c r="B17" t="s">
        <v>23</v>
      </c>
      <c r="C17" s="2">
        <v>19.399999999999999</v>
      </c>
      <c r="D17" s="2">
        <v>14.5</v>
      </c>
    </row>
    <row r="18" spans="1:4" x14ac:dyDescent="0.25">
      <c r="A18" t="str">
        <f t="shared" si="0"/>
        <v/>
      </c>
      <c r="B18" t="s">
        <v>24</v>
      </c>
      <c r="C18" s="2">
        <v>29.9</v>
      </c>
      <c r="D18" s="2">
        <v>15</v>
      </c>
    </row>
    <row r="19" spans="1:4" x14ac:dyDescent="0.25">
      <c r="A19" t="str">
        <f t="shared" si="0"/>
        <v/>
      </c>
      <c r="B19" t="s">
        <v>25</v>
      </c>
      <c r="C19" s="2">
        <v>14.2</v>
      </c>
      <c r="D19" s="2">
        <v>20</v>
      </c>
    </row>
    <row r="20" spans="1:4" x14ac:dyDescent="0.25">
      <c r="A20" t="str">
        <f t="shared" si="0"/>
        <v/>
      </c>
      <c r="B20" t="s">
        <v>26</v>
      </c>
      <c r="C20" s="2">
        <v>25.1</v>
      </c>
      <c r="D20" s="2">
        <v>14.7</v>
      </c>
    </row>
    <row r="21" spans="1:4" x14ac:dyDescent="0.25">
      <c r="A21" t="str">
        <f t="shared" si="0"/>
        <v/>
      </c>
      <c r="B21" t="s">
        <v>27</v>
      </c>
      <c r="C21" s="2">
        <v>33.799999999999997</v>
      </c>
      <c r="D21" s="2">
        <v>23.9</v>
      </c>
    </row>
    <row r="22" spans="1:4" x14ac:dyDescent="0.25">
      <c r="A22" t="str">
        <f t="shared" si="0"/>
        <v/>
      </c>
      <c r="B22" t="s">
        <v>28</v>
      </c>
      <c r="C22" s="2">
        <v>23.6</v>
      </c>
      <c r="D22" s="2">
        <v>18.899999999999999</v>
      </c>
    </row>
    <row r="23" spans="1:4" x14ac:dyDescent="0.25">
      <c r="A23" t="str">
        <f t="shared" si="0"/>
        <v>2018</v>
      </c>
      <c r="B23" t="s">
        <v>29</v>
      </c>
      <c r="C23" s="2">
        <v>29</v>
      </c>
      <c r="D23" s="2">
        <v>25.2</v>
      </c>
    </row>
    <row r="24" spans="1:4" x14ac:dyDescent="0.25">
      <c r="A24" t="str">
        <f t="shared" si="0"/>
        <v/>
      </c>
      <c r="B24" t="s">
        <v>30</v>
      </c>
      <c r="C24" s="2">
        <v>29</v>
      </c>
      <c r="D24" s="2">
        <v>21.5</v>
      </c>
    </row>
    <row r="25" spans="1:4" x14ac:dyDescent="0.25">
      <c r="A25" t="str">
        <f t="shared" si="0"/>
        <v/>
      </c>
      <c r="B25" t="s">
        <v>31</v>
      </c>
      <c r="C25" s="2">
        <v>21.7</v>
      </c>
      <c r="D25" s="2">
        <v>26.5</v>
      </c>
    </row>
    <row r="26" spans="1:4" x14ac:dyDescent="0.25">
      <c r="A26" t="str">
        <f t="shared" si="0"/>
        <v/>
      </c>
      <c r="B26" t="s">
        <v>32</v>
      </c>
      <c r="C26" s="2">
        <v>17.2</v>
      </c>
      <c r="D26" s="2">
        <v>18.100000000000001</v>
      </c>
    </row>
    <row r="27" spans="1:4" x14ac:dyDescent="0.25">
      <c r="A27" t="str">
        <f t="shared" si="0"/>
        <v/>
      </c>
      <c r="B27" t="s">
        <v>33</v>
      </c>
      <c r="C27" s="2">
        <v>8.5</v>
      </c>
      <c r="D27" s="2">
        <v>20.8</v>
      </c>
    </row>
    <row r="28" spans="1:4" x14ac:dyDescent="0.25">
      <c r="A28" t="str">
        <f t="shared" si="0"/>
        <v/>
      </c>
      <c r="B28" t="s">
        <v>34</v>
      </c>
      <c r="C28" s="2">
        <v>5.6</v>
      </c>
      <c r="D28" s="2">
        <v>8.9</v>
      </c>
    </row>
    <row r="29" spans="1:4" x14ac:dyDescent="0.25">
      <c r="A29" t="str">
        <f t="shared" si="0"/>
        <v/>
      </c>
      <c r="B29" t="s">
        <v>35</v>
      </c>
      <c r="C29" s="2">
        <v>14.6</v>
      </c>
      <c r="D29" s="2">
        <v>14.9</v>
      </c>
    </row>
    <row r="30" spans="1:4" x14ac:dyDescent="0.25">
      <c r="A30" t="str">
        <f t="shared" si="0"/>
        <v/>
      </c>
      <c r="B30" t="s">
        <v>36</v>
      </c>
      <c r="C30" s="2">
        <v>9.3000000000000007</v>
      </c>
      <c r="D30" s="2">
        <v>19.3</v>
      </c>
    </row>
    <row r="31" spans="1:4" x14ac:dyDescent="0.25">
      <c r="A31" t="str">
        <f t="shared" si="0"/>
        <v/>
      </c>
      <c r="B31" t="s">
        <v>37</v>
      </c>
      <c r="C31" s="2">
        <v>10.6</v>
      </c>
      <c r="D31" s="2">
        <v>11.7</v>
      </c>
    </row>
    <row r="32" spans="1:4" x14ac:dyDescent="0.25">
      <c r="A32" t="str">
        <f t="shared" si="0"/>
        <v/>
      </c>
      <c r="B32" t="s">
        <v>38</v>
      </c>
      <c r="C32" s="2">
        <v>12.5</v>
      </c>
      <c r="D32" s="2">
        <v>13.6</v>
      </c>
    </row>
    <row r="33" spans="1:4" x14ac:dyDescent="0.25">
      <c r="A33" t="str">
        <f t="shared" si="0"/>
        <v/>
      </c>
      <c r="B33" t="s">
        <v>39</v>
      </c>
      <c r="C33" s="2">
        <v>3.9</v>
      </c>
      <c r="D33" s="2">
        <v>3.1</v>
      </c>
    </row>
    <row r="34" spans="1:4" x14ac:dyDescent="0.25">
      <c r="A34" t="str">
        <f t="shared" si="0"/>
        <v/>
      </c>
      <c r="B34" t="s">
        <v>40</v>
      </c>
      <c r="C34" s="2">
        <v>9.5</v>
      </c>
      <c r="D34" s="2">
        <v>14</v>
      </c>
    </row>
    <row r="35" spans="1:4" x14ac:dyDescent="0.25">
      <c r="A35" t="str">
        <f t="shared" si="0"/>
        <v>2019</v>
      </c>
      <c r="B35" t="s">
        <v>41</v>
      </c>
      <c r="C35" s="2">
        <v>9.4</v>
      </c>
      <c r="D35" s="2">
        <v>21.4</v>
      </c>
    </row>
    <row r="36" spans="1:4" x14ac:dyDescent="0.25">
      <c r="A36" t="str">
        <f t="shared" si="0"/>
        <v/>
      </c>
      <c r="B36" t="s">
        <v>42</v>
      </c>
      <c r="C36" s="2">
        <v>19</v>
      </c>
      <c r="D36" s="2">
        <v>7.8</v>
      </c>
    </row>
    <row r="37" spans="1:4" x14ac:dyDescent="0.25">
      <c r="A37" t="str">
        <f t="shared" si="0"/>
        <v/>
      </c>
      <c r="B37" t="s">
        <v>43</v>
      </c>
      <c r="C37" s="2">
        <v>13.1</v>
      </c>
      <c r="D37" s="2">
        <v>12.9</v>
      </c>
    </row>
    <row r="38" spans="1:4" x14ac:dyDescent="0.25">
      <c r="A38" t="str">
        <f t="shared" si="0"/>
        <v/>
      </c>
      <c r="B38" t="s">
        <v>44</v>
      </c>
      <c r="C38" s="2">
        <v>4.3</v>
      </c>
      <c r="D38" s="2">
        <v>15.5</v>
      </c>
    </row>
    <row r="39" spans="1:4" x14ac:dyDescent="0.25">
      <c r="A39" t="str">
        <f t="shared" si="0"/>
        <v/>
      </c>
      <c r="B39" t="s">
        <v>45</v>
      </c>
      <c r="C39" s="2">
        <v>-2.1</v>
      </c>
      <c r="D39" s="2">
        <v>12.5</v>
      </c>
    </row>
    <row r="40" spans="1:4" x14ac:dyDescent="0.25">
      <c r="A40" t="str">
        <f t="shared" si="0"/>
        <v/>
      </c>
      <c r="B40" t="s">
        <v>46</v>
      </c>
      <c r="C40" s="2">
        <v>2.2999999999999998</v>
      </c>
      <c r="D40" s="2">
        <v>18.100000000000001</v>
      </c>
    </row>
    <row r="41" spans="1:4" x14ac:dyDescent="0.25">
      <c r="A41" t="str">
        <f t="shared" si="0"/>
        <v/>
      </c>
      <c r="B41" t="s">
        <v>47</v>
      </c>
      <c r="C41" s="2">
        <v>12.2</v>
      </c>
      <c r="D41" s="2">
        <v>20.399999999999999</v>
      </c>
    </row>
    <row r="42" spans="1:4" x14ac:dyDescent="0.25">
      <c r="A42" t="str">
        <f t="shared" si="0"/>
        <v/>
      </c>
      <c r="B42" t="s">
        <v>48</v>
      </c>
      <c r="C42" s="2">
        <v>16.8</v>
      </c>
      <c r="D42" s="2">
        <v>15.1</v>
      </c>
    </row>
    <row r="43" spans="1:4" x14ac:dyDescent="0.25">
      <c r="A43" t="str">
        <f t="shared" si="0"/>
        <v/>
      </c>
      <c r="B43" t="s">
        <v>49</v>
      </c>
      <c r="C43" s="2">
        <v>-35</v>
      </c>
      <c r="D43" s="2">
        <v>-66.400000000000006</v>
      </c>
    </row>
    <row r="44" spans="1:4" x14ac:dyDescent="0.25">
      <c r="A44" t="str">
        <f t="shared" si="0"/>
        <v/>
      </c>
      <c r="B44" t="s">
        <v>50</v>
      </c>
      <c r="C44" s="2">
        <v>-54.8</v>
      </c>
      <c r="D44" s="2">
        <v>-65.7</v>
      </c>
    </row>
    <row r="45" spans="1:4" x14ac:dyDescent="0.25">
      <c r="A45" t="str">
        <f t="shared" si="0"/>
        <v/>
      </c>
      <c r="B45" t="s">
        <v>51</v>
      </c>
      <c r="C45" s="2">
        <v>-27.6</v>
      </c>
      <c r="D45" s="2">
        <v>-27.4</v>
      </c>
    </row>
    <row r="46" spans="1:4" x14ac:dyDescent="0.25">
      <c r="A46" t="str">
        <f t="shared" si="0"/>
        <v/>
      </c>
      <c r="B46" t="s">
        <v>52</v>
      </c>
      <c r="C46" s="2">
        <v>15.3</v>
      </c>
      <c r="D46" s="2">
        <v>6.9</v>
      </c>
    </row>
    <row r="47" spans="1:4" x14ac:dyDescent="0.25">
      <c r="A47" t="str">
        <f t="shared" si="0"/>
        <v>2020</v>
      </c>
      <c r="B47" t="s">
        <v>53</v>
      </c>
      <c r="C47" s="2">
        <v>17.5</v>
      </c>
      <c r="D47" s="2">
        <v>-7.3</v>
      </c>
    </row>
    <row r="48" spans="1:4" x14ac:dyDescent="0.25">
      <c r="A48" t="str">
        <f t="shared" si="0"/>
        <v/>
      </c>
      <c r="B48" t="s">
        <v>54</v>
      </c>
      <c r="C48" s="2">
        <v>15.3</v>
      </c>
      <c r="D48" s="2">
        <v>3</v>
      </c>
    </row>
    <row r="49" spans="1:4" x14ac:dyDescent="0.25">
      <c r="A49" t="str">
        <f t="shared" si="0"/>
        <v/>
      </c>
      <c r="B49" t="s">
        <v>55</v>
      </c>
      <c r="C49" s="2">
        <v>23.6</v>
      </c>
      <c r="D49" s="2">
        <v>15.4</v>
      </c>
    </row>
    <row r="50" spans="1:4" x14ac:dyDescent="0.25">
      <c r="A50" t="str">
        <f t="shared" si="0"/>
        <v/>
      </c>
      <c r="B50" t="s">
        <v>56</v>
      </c>
      <c r="C50" s="2">
        <v>27.1</v>
      </c>
      <c r="D50" s="2">
        <v>8.1</v>
      </c>
    </row>
    <row r="51" spans="1:4" x14ac:dyDescent="0.25">
      <c r="A51" t="str">
        <f t="shared" si="0"/>
        <v/>
      </c>
      <c r="B51" t="s">
        <v>57</v>
      </c>
      <c r="C51" s="2">
        <v>8.4</v>
      </c>
      <c r="D51" s="2">
        <v>0.4</v>
      </c>
    </row>
    <row r="52" spans="1:4" x14ac:dyDescent="0.25">
      <c r="A52" t="str">
        <f t="shared" si="0"/>
        <v/>
      </c>
      <c r="B52" t="s">
        <v>58</v>
      </c>
      <c r="C52" s="2">
        <v>26.2</v>
      </c>
      <c r="D52" s="2">
        <v>5.6</v>
      </c>
    </row>
    <row r="53" spans="1:4" x14ac:dyDescent="0.25">
      <c r="A53" t="str">
        <f t="shared" si="0"/>
        <v/>
      </c>
      <c r="B53" t="s">
        <v>59</v>
      </c>
      <c r="C53" s="2">
        <v>5.5</v>
      </c>
      <c r="D53" s="2">
        <v>1.5</v>
      </c>
    </row>
    <row r="54" spans="1:4" x14ac:dyDescent="0.25">
      <c r="A54" t="str">
        <f t="shared" si="0"/>
        <v/>
      </c>
      <c r="B54" t="s">
        <v>60</v>
      </c>
      <c r="C54" s="2">
        <v>21</v>
      </c>
      <c r="D54" s="2">
        <v>3.4</v>
      </c>
    </row>
    <row r="55" spans="1:4" x14ac:dyDescent="0.25">
      <c r="A55" t="str">
        <f t="shared" si="0"/>
        <v/>
      </c>
      <c r="B55" t="s">
        <v>61</v>
      </c>
      <c r="C55" s="2">
        <v>48.8</v>
      </c>
      <c r="D55" s="2">
        <v>21.9</v>
      </c>
    </row>
    <row r="56" spans="1:4" x14ac:dyDescent="0.25">
      <c r="A56" t="str">
        <f t="shared" si="0"/>
        <v/>
      </c>
      <c r="B56" t="s">
        <v>62</v>
      </c>
      <c r="C56" s="2">
        <v>34</v>
      </c>
      <c r="D56" s="2">
        <v>26</v>
      </c>
    </row>
    <row r="57" spans="1:4" x14ac:dyDescent="0.25">
      <c r="A57" t="str">
        <f t="shared" si="0"/>
        <v/>
      </c>
      <c r="B57" t="s">
        <v>63</v>
      </c>
      <c r="C57" s="2">
        <v>14.3</v>
      </c>
      <c r="D57" s="2">
        <v>23.7</v>
      </c>
    </row>
    <row r="58" spans="1:4" x14ac:dyDescent="0.25">
      <c r="A58" t="str">
        <f t="shared" si="0"/>
        <v/>
      </c>
      <c r="B58" t="s">
        <v>64</v>
      </c>
      <c r="C58" s="2">
        <v>29.7</v>
      </c>
      <c r="D58" s="2">
        <v>17.100000000000001</v>
      </c>
    </row>
    <row r="59" spans="1:4" x14ac:dyDescent="0.25">
      <c r="A59" t="str">
        <f t="shared" si="0"/>
        <v>2021</v>
      </c>
      <c r="B59" t="s">
        <v>65</v>
      </c>
      <c r="C59" s="2">
        <v>30.9</v>
      </c>
      <c r="D59" s="2">
        <v>22</v>
      </c>
    </row>
    <row r="60" spans="1:4" x14ac:dyDescent="0.25">
      <c r="A60" t="str">
        <f t="shared" si="0"/>
        <v/>
      </c>
      <c r="B60" t="s">
        <v>66</v>
      </c>
      <c r="C60" s="2">
        <v>20.8</v>
      </c>
      <c r="D60" s="2">
        <v>16.600000000000001</v>
      </c>
    </row>
    <row r="61" spans="1:4" x14ac:dyDescent="0.25">
      <c r="A61" t="str">
        <f t="shared" si="0"/>
        <v/>
      </c>
      <c r="B61" t="s">
        <v>67</v>
      </c>
      <c r="C61" s="2">
        <v>23.3</v>
      </c>
      <c r="D61" s="2">
        <v>14.8</v>
      </c>
    </row>
    <row r="62" spans="1:4" x14ac:dyDescent="0.25">
      <c r="A62" t="str">
        <f t="shared" si="0"/>
        <v/>
      </c>
      <c r="B62" t="s">
        <v>68</v>
      </c>
      <c r="C62" s="2">
        <v>17.600000000000001</v>
      </c>
      <c r="D62" s="2">
        <v>19.7</v>
      </c>
    </row>
    <row r="63" spans="1:4" x14ac:dyDescent="0.25">
      <c r="A63" t="str">
        <f t="shared" si="0"/>
        <v/>
      </c>
      <c r="B63" t="s">
        <v>69</v>
      </c>
      <c r="C63" s="2">
        <v>26.6</v>
      </c>
      <c r="D63" s="2">
        <v>25.6</v>
      </c>
    </row>
    <row r="64" spans="1:4" x14ac:dyDescent="0.25">
      <c r="A64" t="str">
        <f t="shared" si="0"/>
        <v/>
      </c>
      <c r="B64" t="s">
        <v>70</v>
      </c>
      <c r="C64" s="2">
        <v>25.4</v>
      </c>
      <c r="D64" s="2">
        <v>20.399999999999999</v>
      </c>
    </row>
    <row r="65" spans="1:4" x14ac:dyDescent="0.25">
      <c r="A65" t="str">
        <f t="shared" si="0"/>
        <v/>
      </c>
      <c r="B65" t="s">
        <v>71</v>
      </c>
      <c r="C65" s="2">
        <v>16.8</v>
      </c>
      <c r="D65" s="2">
        <v>2.8</v>
      </c>
    </row>
    <row r="66" spans="1:4" x14ac:dyDescent="0.25">
      <c r="A66" t="str">
        <f t="shared" si="0"/>
        <v/>
      </c>
      <c r="B66" t="s">
        <v>72</v>
      </c>
      <c r="C66" s="2">
        <v>14.5</v>
      </c>
      <c r="D66" s="2">
        <v>21.9</v>
      </c>
    </row>
    <row r="67" spans="1:4" x14ac:dyDescent="0.25">
      <c r="A67" t="str">
        <f t="shared" si="0"/>
        <v/>
      </c>
      <c r="B67" t="s">
        <v>73</v>
      </c>
      <c r="C67" s="2">
        <v>13.2</v>
      </c>
      <c r="D67" s="2">
        <v>23.4</v>
      </c>
    </row>
    <row r="68" spans="1:4" x14ac:dyDescent="0.25">
      <c r="A68" t="str">
        <f t="shared" si="0"/>
        <v/>
      </c>
      <c r="B68" t="s">
        <v>74</v>
      </c>
      <c r="C68" s="2">
        <v>10.7</v>
      </c>
      <c r="D68" s="2">
        <v>11.2</v>
      </c>
    </row>
    <row r="69" spans="1:4" x14ac:dyDescent="0.25">
      <c r="A69" t="str">
        <f t="shared" si="0"/>
        <v/>
      </c>
      <c r="B69" t="s">
        <v>75</v>
      </c>
      <c r="C69" s="2">
        <v>18.399999999999999</v>
      </c>
      <c r="D69" s="2">
        <v>6.3</v>
      </c>
    </row>
    <row r="70" spans="1:4" x14ac:dyDescent="0.25">
      <c r="A70" t="str">
        <f t="shared" ref="A70:A88" si="1">IF(RIGHT(B70,1)="7",LEFT(B70,4),"")</f>
        <v/>
      </c>
      <c r="B70" t="s">
        <v>76</v>
      </c>
      <c r="C70" s="2">
        <v>2.2999999999999998</v>
      </c>
      <c r="D70" s="2">
        <v>9.4</v>
      </c>
    </row>
    <row r="71" spans="1:4" x14ac:dyDescent="0.25">
      <c r="A71" t="str">
        <f t="shared" si="1"/>
        <v>2022</v>
      </c>
      <c r="B71" t="s">
        <v>77</v>
      </c>
      <c r="C71" s="2">
        <v>3.5</v>
      </c>
      <c r="D71" s="2">
        <v>9.5</v>
      </c>
    </row>
    <row r="72" spans="1:4" x14ac:dyDescent="0.25">
      <c r="A72" t="str">
        <f t="shared" si="1"/>
        <v/>
      </c>
      <c r="B72" t="s">
        <v>78</v>
      </c>
      <c r="C72" s="2">
        <v>0.8</v>
      </c>
      <c r="D72" s="2">
        <v>7.2</v>
      </c>
    </row>
    <row r="73" spans="1:4" x14ac:dyDescent="0.25">
      <c r="A73" t="str">
        <f t="shared" si="1"/>
        <v/>
      </c>
      <c r="B73" t="s">
        <v>79</v>
      </c>
      <c r="C73" s="2">
        <v>9.1999999999999993</v>
      </c>
      <c r="D73" s="2">
        <v>5.9</v>
      </c>
    </row>
    <row r="74" spans="1:4" x14ac:dyDescent="0.25">
      <c r="A74" t="str">
        <f t="shared" si="1"/>
        <v/>
      </c>
      <c r="B74" t="s">
        <v>80</v>
      </c>
      <c r="C74" s="2">
        <v>5.6</v>
      </c>
      <c r="D74" s="2">
        <v>8.5</v>
      </c>
    </row>
    <row r="75" spans="1:4" x14ac:dyDescent="0.25">
      <c r="A75" t="str">
        <f t="shared" si="1"/>
        <v/>
      </c>
      <c r="B75" t="s">
        <v>81</v>
      </c>
      <c r="C75" s="2">
        <v>0.2</v>
      </c>
      <c r="D75" s="2">
        <v>5.5</v>
      </c>
    </row>
    <row r="76" spans="1:4" x14ac:dyDescent="0.25">
      <c r="A76" t="str">
        <f t="shared" si="1"/>
        <v/>
      </c>
      <c r="B76" t="s">
        <v>82</v>
      </c>
      <c r="C76" s="2">
        <v>9.1</v>
      </c>
      <c r="D76" s="2">
        <v>-0.6</v>
      </c>
    </row>
    <row r="77" spans="1:4" x14ac:dyDescent="0.25">
      <c r="A77" t="str">
        <f t="shared" si="1"/>
        <v/>
      </c>
      <c r="B77" t="s">
        <v>83</v>
      </c>
      <c r="C77" s="2">
        <v>0.2</v>
      </c>
      <c r="D77" s="2">
        <v>4.9000000000000004</v>
      </c>
    </row>
    <row r="78" spans="1:4" x14ac:dyDescent="0.25">
      <c r="A78" t="str">
        <f t="shared" si="1"/>
        <v/>
      </c>
      <c r="B78" t="s">
        <v>84</v>
      </c>
      <c r="C78" s="2" t="e">
        <v>#N/A</v>
      </c>
      <c r="D78" s="2" t="e">
        <v>#N/A</v>
      </c>
    </row>
    <row r="79" spans="1:4" x14ac:dyDescent="0.25">
      <c r="A79" t="str">
        <f t="shared" si="1"/>
        <v/>
      </c>
      <c r="B79" t="s">
        <v>85</v>
      </c>
      <c r="C79" s="2" t="e">
        <v>#N/A</v>
      </c>
      <c r="D79" s="2" t="e">
        <v>#N/A</v>
      </c>
    </row>
    <row r="80" spans="1:4" x14ac:dyDescent="0.25">
      <c r="A80" t="str">
        <f t="shared" si="1"/>
        <v/>
      </c>
      <c r="B80" t="s">
        <v>86</v>
      </c>
      <c r="C80" s="2" t="e">
        <v>#N/A</v>
      </c>
      <c r="D80" s="2" t="e">
        <v>#N/A</v>
      </c>
    </row>
    <row r="81" spans="1:4" x14ac:dyDescent="0.25">
      <c r="A81" t="str">
        <f t="shared" si="1"/>
        <v/>
      </c>
      <c r="B81" t="s">
        <v>87</v>
      </c>
      <c r="C81" s="2" t="e">
        <v>#N/A</v>
      </c>
      <c r="D81" s="2" t="e">
        <v>#N/A</v>
      </c>
    </row>
    <row r="82" spans="1:4" x14ac:dyDescent="0.25">
      <c r="A82" t="str">
        <f t="shared" si="1"/>
        <v/>
      </c>
      <c r="B82" t="s">
        <v>88</v>
      </c>
      <c r="C82" s="2" t="e">
        <v>#N/A</v>
      </c>
      <c r="D82" s="2" t="e">
        <v>#N/A</v>
      </c>
    </row>
    <row r="83" spans="1:4" x14ac:dyDescent="0.25">
      <c r="A83" t="str">
        <f t="shared" si="1"/>
        <v>2023</v>
      </c>
      <c r="B83" t="s">
        <v>89</v>
      </c>
      <c r="C83" s="2" t="e">
        <v>#N/A</v>
      </c>
      <c r="D83" s="2" t="e">
        <v>#N/A</v>
      </c>
    </row>
    <row r="84" spans="1:4" x14ac:dyDescent="0.25">
      <c r="A84" t="str">
        <f t="shared" si="1"/>
        <v/>
      </c>
      <c r="B84" t="s">
        <v>90</v>
      </c>
      <c r="C84" s="2" t="e">
        <v>#N/A</v>
      </c>
      <c r="D84" s="2" t="e">
        <v>#N/A</v>
      </c>
    </row>
    <row r="85" spans="1:4" x14ac:dyDescent="0.25">
      <c r="A85" t="str">
        <f t="shared" si="1"/>
        <v/>
      </c>
      <c r="B85" t="s">
        <v>91</v>
      </c>
      <c r="C85" s="2" t="e">
        <v>#N/A</v>
      </c>
      <c r="D85" s="2" t="e">
        <v>#N/A</v>
      </c>
    </row>
    <row r="86" spans="1:4" x14ac:dyDescent="0.25">
      <c r="A86" t="str">
        <f t="shared" si="1"/>
        <v/>
      </c>
      <c r="B86" t="s">
        <v>92</v>
      </c>
      <c r="C86" s="2" t="e">
        <v>#N/A</v>
      </c>
      <c r="D86" s="2" t="e">
        <v>#N/A</v>
      </c>
    </row>
    <row r="87" spans="1:4" x14ac:dyDescent="0.25">
      <c r="A87" t="str">
        <f t="shared" si="1"/>
        <v/>
      </c>
      <c r="B87" t="s">
        <v>93</v>
      </c>
      <c r="C87" s="2" t="e">
        <v>#N/A</v>
      </c>
      <c r="D87" s="2" t="e">
        <v>#N/A</v>
      </c>
    </row>
    <row r="88" spans="1:4" x14ac:dyDescent="0.25">
      <c r="A88" t="str">
        <f t="shared" si="1"/>
        <v/>
      </c>
      <c r="B88" t="s">
        <v>94</v>
      </c>
      <c r="C88" s="2" t="e">
        <v>#N/A</v>
      </c>
      <c r="D88" s="2" t="e">
        <v>#N/A</v>
      </c>
    </row>
  </sheetData>
  <pageMargins left="0.7" right="0.7" top="0.75" bottom="0.75" header="0.3" footer="0.3"/>
  <pageSetup orientation="portrait" r:id="rId1"/>
  <headerFooter>
    <oddHeader>&amp;L&amp;"Calibri"&amp;11&amp;K000000NONCONFIDENTIAL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D11A-A4F3-4373-ACEB-392E8B4C8BAE}">
  <dimension ref="A1:V22"/>
  <sheetViews>
    <sheetView zoomScale="66" zoomScaleNormal="66" workbookViewId="0">
      <selection activeCell="N6" sqref="N6"/>
    </sheetView>
  </sheetViews>
  <sheetFormatPr defaultRowHeight="15" x14ac:dyDescent="0.25"/>
  <cols>
    <col min="2" max="2" width="8.85546875" bestFit="1" customWidth="1"/>
    <col min="4" max="9" width="8.7109375" customWidth="1"/>
    <col min="11" max="11" width="8.7109375" customWidth="1"/>
    <col min="13" max="13" width="0" hidden="1" customWidth="1"/>
  </cols>
  <sheetData>
    <row r="1" spans="1:22" x14ac:dyDescent="0.25">
      <c r="A1" s="4" t="s">
        <v>95</v>
      </c>
      <c r="B1" s="4"/>
      <c r="C1" s="4" t="s">
        <v>96</v>
      </c>
      <c r="D1" s="4" t="s">
        <v>97</v>
      </c>
      <c r="E1" s="4"/>
      <c r="F1" s="4"/>
      <c r="G1" s="4"/>
      <c r="H1" s="4"/>
      <c r="I1" s="4"/>
      <c r="J1" s="4" t="s">
        <v>96</v>
      </c>
      <c r="K1" s="4" t="s">
        <v>98</v>
      </c>
      <c r="L1" s="4"/>
      <c r="M1" s="4"/>
      <c r="N1" s="4"/>
      <c r="O1" s="4"/>
      <c r="U1" s="4"/>
    </row>
    <row r="2" spans="1:22" x14ac:dyDescent="0.25">
      <c r="A2" s="4"/>
      <c r="B2" s="39" t="s">
        <v>99</v>
      </c>
      <c r="C2" s="40">
        <v>0.308</v>
      </c>
      <c r="D2" s="40">
        <v>0.27800000000000002</v>
      </c>
      <c r="E2" s="4"/>
      <c r="F2" s="4"/>
      <c r="G2" s="4"/>
      <c r="H2" s="4"/>
      <c r="I2" s="4"/>
      <c r="J2" s="6">
        <v>0.308</v>
      </c>
      <c r="K2" s="6">
        <v>0.27800000000000002</v>
      </c>
      <c r="L2" s="4"/>
      <c r="M2" s="4"/>
      <c r="N2" s="4"/>
      <c r="O2" s="4"/>
      <c r="U2" s="6">
        <v>0.60499999999999998</v>
      </c>
    </row>
    <row r="3" spans="1:22" x14ac:dyDescent="0.25">
      <c r="A3" s="4"/>
      <c r="B3" s="39" t="s">
        <v>100</v>
      </c>
      <c r="C3" s="40">
        <v>0.19700000000000001</v>
      </c>
      <c r="D3" s="40">
        <v>0.186</v>
      </c>
      <c r="E3" s="4"/>
      <c r="F3" s="4"/>
      <c r="G3" s="4"/>
      <c r="H3" s="4"/>
      <c r="I3" s="4"/>
      <c r="J3" s="6">
        <v>0.19700000000000001</v>
      </c>
      <c r="K3" s="6">
        <v>0.186</v>
      </c>
      <c r="L3" s="4"/>
      <c r="M3" s="4"/>
      <c r="N3" s="4"/>
      <c r="O3" s="4"/>
      <c r="U3" s="4"/>
      <c r="V3" s="6"/>
    </row>
    <row r="4" spans="1:22" ht="135" x14ac:dyDescent="0.25">
      <c r="A4" s="4"/>
      <c r="B4" s="38" t="s">
        <v>101</v>
      </c>
      <c r="C4" s="40">
        <v>0.123</v>
      </c>
      <c r="D4" s="40">
        <v>0.14000000000000001</v>
      </c>
      <c r="E4" s="4"/>
      <c r="F4" s="4"/>
      <c r="G4" s="4"/>
      <c r="H4" s="4"/>
      <c r="I4" s="4"/>
      <c r="J4" s="6">
        <v>0.123</v>
      </c>
      <c r="K4" s="6">
        <v>0.14000000000000001</v>
      </c>
      <c r="L4" s="4"/>
      <c r="M4" s="4"/>
      <c r="N4" s="4"/>
      <c r="O4" s="4"/>
      <c r="U4" s="4"/>
      <c r="V4" s="6"/>
    </row>
    <row r="5" spans="1:22" x14ac:dyDescent="0.25">
      <c r="A5" s="4"/>
      <c r="B5" s="39" t="s">
        <v>102</v>
      </c>
      <c r="C5" s="40">
        <v>0.21199999999999999</v>
      </c>
      <c r="D5" s="40">
        <v>0.23</v>
      </c>
      <c r="E5" s="4"/>
      <c r="F5" s="4"/>
      <c r="G5" s="4"/>
      <c r="H5" s="4"/>
      <c r="I5" s="4"/>
      <c r="J5" s="6">
        <v>0.21199999999999999</v>
      </c>
      <c r="K5" s="6">
        <v>0.23</v>
      </c>
      <c r="L5" s="4"/>
      <c r="M5" s="4"/>
      <c r="N5" s="4"/>
      <c r="O5" s="4"/>
      <c r="U5" s="4"/>
      <c r="V5" s="6"/>
    </row>
    <row r="6" spans="1:22" ht="165" x14ac:dyDescent="0.25">
      <c r="A6" s="4"/>
      <c r="B6" s="38" t="s">
        <v>103</v>
      </c>
      <c r="C6" s="40">
        <v>4.8000000000000001E-2</v>
      </c>
      <c r="D6" s="40">
        <v>6.8000000000000005E-2</v>
      </c>
      <c r="E6" s="4"/>
      <c r="F6" s="4"/>
      <c r="G6" s="4"/>
      <c r="H6" s="4"/>
      <c r="I6" s="4"/>
      <c r="J6" s="6">
        <v>4.8000000000000001E-2</v>
      </c>
      <c r="K6" s="6">
        <v>6.8000000000000005E-2</v>
      </c>
      <c r="L6" s="4"/>
      <c r="M6" s="4"/>
      <c r="N6" s="4"/>
      <c r="O6" s="4"/>
      <c r="U6" s="4"/>
      <c r="V6" s="6"/>
    </row>
    <row r="7" spans="1:22" x14ac:dyDescent="0.25">
      <c r="A7" s="4"/>
      <c r="B7" s="39" t="s">
        <v>104</v>
      </c>
      <c r="C7" s="40">
        <v>3.5999999999999997E-2</v>
      </c>
      <c r="D7" s="40">
        <v>3.9E-2</v>
      </c>
      <c r="E7" s="4"/>
      <c r="F7" s="4"/>
      <c r="G7" s="4"/>
      <c r="H7" s="4"/>
      <c r="I7" s="4"/>
      <c r="J7" s="6">
        <v>3.5999999999999997E-2</v>
      </c>
      <c r="K7" s="6">
        <v>3.9E-2</v>
      </c>
      <c r="L7" s="4"/>
      <c r="M7" s="4"/>
      <c r="N7" s="4"/>
      <c r="O7" s="4"/>
      <c r="U7" s="4"/>
      <c r="V7" s="6"/>
    </row>
    <row r="8" spans="1:22" x14ac:dyDescent="0.25">
      <c r="A8" s="4"/>
      <c r="B8" s="39" t="s">
        <v>105</v>
      </c>
      <c r="C8" s="40">
        <v>7.6999999999999999E-2</v>
      </c>
      <c r="D8" s="40">
        <v>5.8000000000000003E-2</v>
      </c>
      <c r="E8" s="4"/>
      <c r="F8" s="4"/>
      <c r="G8" s="4"/>
      <c r="H8" s="4"/>
      <c r="I8" s="4"/>
      <c r="J8" s="6">
        <v>7.6999999999999999E-2</v>
      </c>
      <c r="K8" s="6">
        <v>5.8000000000000003E-2</v>
      </c>
      <c r="L8" s="4"/>
      <c r="M8" s="4"/>
      <c r="N8" s="4"/>
      <c r="O8" s="4"/>
      <c r="U8" s="4"/>
      <c r="V8" s="6"/>
    </row>
    <row r="9" spans="1:22" x14ac:dyDescent="0.25">
      <c r="A9" s="4" t="s">
        <v>106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6"/>
      <c r="T9" s="6"/>
      <c r="U9" s="6"/>
      <c r="V9" s="6"/>
    </row>
    <row r="10" spans="1:22" x14ac:dyDescent="0.25">
      <c r="A10" s="4"/>
      <c r="B10" s="4"/>
      <c r="C10" s="4"/>
      <c r="D10" s="4"/>
      <c r="E10" s="4"/>
      <c r="F10" s="4"/>
      <c r="G10" s="4"/>
      <c r="H10" s="8"/>
      <c r="I10" s="8"/>
      <c r="J10" s="36"/>
      <c r="K10" s="36"/>
      <c r="L10" s="36"/>
      <c r="M10" s="36"/>
      <c r="N10" s="36"/>
      <c r="P10" s="5"/>
      <c r="Q10" s="6"/>
      <c r="R10" s="6"/>
      <c r="S10" s="6"/>
      <c r="T10" s="6"/>
      <c r="U10" s="6"/>
      <c r="V10" s="6"/>
    </row>
    <row r="11" spans="1:22" x14ac:dyDescent="0.25">
      <c r="A11" s="4"/>
      <c r="B11" s="4"/>
      <c r="C11" s="4"/>
      <c r="D11" s="4"/>
      <c r="E11" s="4"/>
      <c r="F11" s="4"/>
      <c r="G11" s="4"/>
      <c r="H11" s="8"/>
      <c r="I11" s="8"/>
      <c r="J11" s="36"/>
      <c r="K11" s="36"/>
      <c r="L11" s="36"/>
      <c r="M11" s="36"/>
      <c r="N11" s="36"/>
      <c r="P11" s="7"/>
      <c r="Q11" s="4"/>
      <c r="R11" s="6"/>
      <c r="S11" s="6"/>
      <c r="T11" s="6"/>
      <c r="U11" s="6"/>
      <c r="V11" s="6"/>
    </row>
    <row r="12" spans="1:22" x14ac:dyDescent="0.25">
      <c r="A12" s="4"/>
      <c r="B12" s="4" t="s">
        <v>107</v>
      </c>
      <c r="C12" s="40">
        <f>SUM(K2:K4)</f>
        <v>0.60400000000000009</v>
      </c>
      <c r="D12" s="4"/>
      <c r="E12" s="4"/>
      <c r="F12" s="4"/>
      <c r="G12" s="4"/>
      <c r="H12" s="8"/>
      <c r="I12" s="8"/>
      <c r="J12" s="36"/>
      <c r="K12" s="8"/>
      <c r="L12" s="8"/>
      <c r="M12" s="8"/>
      <c r="N12" s="8"/>
      <c r="P12" s="5"/>
      <c r="Q12" s="6"/>
      <c r="R12" s="6"/>
      <c r="S12" s="6"/>
      <c r="T12" s="6"/>
      <c r="U12" s="6"/>
      <c r="V12" s="6"/>
    </row>
    <row r="13" spans="1:22" x14ac:dyDescent="0.25">
      <c r="A13" s="4"/>
      <c r="B13" s="4" t="s">
        <v>108</v>
      </c>
      <c r="C13" s="40">
        <f>SUM(K6:K7)</f>
        <v>0.10700000000000001</v>
      </c>
      <c r="D13" s="4"/>
      <c r="E13" s="4"/>
      <c r="F13" s="4"/>
      <c r="G13" s="4"/>
      <c r="H13" s="8"/>
      <c r="I13" s="8"/>
      <c r="J13" s="36"/>
      <c r="K13" s="8"/>
      <c r="L13" s="8"/>
      <c r="M13" s="8"/>
      <c r="N13" s="8"/>
      <c r="P13" s="5"/>
      <c r="Q13" s="6"/>
      <c r="R13" s="6"/>
      <c r="S13" s="6"/>
      <c r="T13" s="6"/>
      <c r="U13" s="6"/>
      <c r="V13" s="6"/>
    </row>
    <row r="14" spans="1:22" x14ac:dyDescent="0.25">
      <c r="A14" s="4"/>
      <c r="B14" s="4" t="s">
        <v>109</v>
      </c>
      <c r="C14" s="40">
        <f>K5</f>
        <v>0.23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22" x14ac:dyDescent="0.25">
      <c r="A15" s="4"/>
      <c r="B15" s="4" t="s">
        <v>105</v>
      </c>
      <c r="C15" s="41">
        <f>K8</f>
        <v>5.8000000000000003E-2</v>
      </c>
    </row>
    <row r="16" spans="1:2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2:14" x14ac:dyDescent="0.25">
      <c r="B17" s="4"/>
      <c r="C17" s="4"/>
      <c r="D17" s="4"/>
      <c r="E17" s="4"/>
      <c r="F17" s="4"/>
      <c r="G17" s="4"/>
      <c r="H17" s="8"/>
      <c r="I17" s="8"/>
      <c r="J17" s="8"/>
      <c r="K17" s="8"/>
      <c r="L17" s="8"/>
      <c r="M17" s="8"/>
      <c r="N17" s="8"/>
    </row>
    <row r="18" spans="2:14" x14ac:dyDescent="0.25">
      <c r="B18" s="4"/>
      <c r="C18" s="4"/>
      <c r="D18" s="4"/>
      <c r="E18" s="4"/>
      <c r="F18" s="4"/>
      <c r="G18" s="4"/>
      <c r="H18" s="8"/>
      <c r="I18" s="8"/>
      <c r="J18" s="8"/>
      <c r="K18" s="8"/>
      <c r="L18" s="8"/>
      <c r="M18" s="8"/>
      <c r="N18" s="8"/>
    </row>
    <row r="19" spans="2:14" x14ac:dyDescent="0.25">
      <c r="B19" s="4"/>
      <c r="C19" s="4"/>
      <c r="D19" s="4"/>
      <c r="E19" s="4"/>
      <c r="F19" s="4"/>
      <c r="G19" s="4"/>
      <c r="H19" s="8"/>
      <c r="I19" s="8"/>
      <c r="J19" s="8"/>
      <c r="K19" s="8"/>
      <c r="L19" s="8"/>
      <c r="M19" s="8"/>
      <c r="N19" s="8"/>
    </row>
    <row r="20" spans="2:14" x14ac:dyDescent="0.25">
      <c r="B20" s="4"/>
      <c r="C20" s="4"/>
      <c r="D20" s="4"/>
      <c r="E20" s="4"/>
      <c r="F20" s="4"/>
      <c r="G20" s="4"/>
      <c r="H20" s="8"/>
      <c r="I20" s="8"/>
      <c r="J20" s="8"/>
      <c r="K20" s="8"/>
      <c r="L20" s="8"/>
      <c r="M20" s="8"/>
      <c r="N20" s="8"/>
    </row>
    <row r="21" spans="2:14" x14ac:dyDescent="0.25">
      <c r="B21" s="4"/>
      <c r="C21" s="4"/>
      <c r="D21" s="4"/>
      <c r="E21" s="4"/>
      <c r="F21" s="4"/>
      <c r="G21" s="4"/>
      <c r="H21" s="8"/>
      <c r="I21" s="8"/>
      <c r="J21" s="8"/>
      <c r="K21" s="8"/>
      <c r="L21" s="8"/>
      <c r="M21" s="8"/>
      <c r="N21" s="8"/>
    </row>
    <row r="22" spans="2:14" x14ac:dyDescent="0.25">
      <c r="B22" s="4"/>
      <c r="C22" s="4"/>
      <c r="D22" s="4"/>
      <c r="E22" s="4"/>
      <c r="F22" s="4"/>
      <c r="G22" s="4"/>
      <c r="H22" s="8"/>
      <c r="I22" s="8"/>
      <c r="J22" s="8"/>
      <c r="K22" s="8"/>
      <c r="L22" s="8"/>
      <c r="M22" s="8"/>
      <c r="N22" s="8"/>
    </row>
  </sheetData>
  <pageMargins left="0.7" right="0.7" top="0.75" bottom="0.75" header="0.3" footer="0.3"/>
  <pageSetup orientation="portrait" r:id="rId1"/>
  <headerFooter>
    <oddHeader>&amp;L&amp;"Calibri"&amp;11&amp;K000000NONCONFIDENTIAL // FRSONLY&amp;1#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143A-7B8C-4B59-BF66-77C5D9693751}">
  <dimension ref="A1:J5"/>
  <sheetViews>
    <sheetView workbookViewId="0">
      <selection activeCell="E11" sqref="E11"/>
    </sheetView>
  </sheetViews>
  <sheetFormatPr defaultRowHeight="15" x14ac:dyDescent="0.25"/>
  <sheetData>
    <row r="1" spans="1:10" x14ac:dyDescent="0.25">
      <c r="A1" s="3"/>
      <c r="B1" s="9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3" t="s">
        <v>115</v>
      </c>
      <c r="H1" s="3" t="s">
        <v>116</v>
      </c>
      <c r="I1" s="3" t="s">
        <v>117</v>
      </c>
      <c r="J1" s="3" t="s">
        <v>98</v>
      </c>
    </row>
    <row r="2" spans="1:10" x14ac:dyDescent="0.25">
      <c r="A2" s="3" t="s">
        <v>118</v>
      </c>
      <c r="B2" s="37">
        <v>16.981132075471699</v>
      </c>
      <c r="C2" s="37">
        <v>25.405405405405407</v>
      </c>
      <c r="D2" s="37">
        <v>24.30939226519337</v>
      </c>
      <c r="E2" s="37">
        <v>18.71657754010695</v>
      </c>
      <c r="F2" s="37">
        <v>14.130434782608695</v>
      </c>
      <c r="G2" s="37">
        <v>21.022727272727273</v>
      </c>
      <c r="H2" s="37">
        <v>24.539877300613497</v>
      </c>
      <c r="I2" s="37">
        <v>23.312883435582819</v>
      </c>
      <c r="J2" s="37">
        <v>29.4</v>
      </c>
    </row>
    <row r="3" spans="1:10" x14ac:dyDescent="0.25">
      <c r="A3" s="3" t="s">
        <v>119</v>
      </c>
      <c r="B3" s="37">
        <v>-35.220125786163528</v>
      </c>
      <c r="C3" s="37">
        <v>-27.027027027027028</v>
      </c>
      <c r="D3" s="37">
        <v>-29.281767955801101</v>
      </c>
      <c r="E3" s="37">
        <v>-35.294117647058826</v>
      </c>
      <c r="F3" s="37">
        <v>-45.108695652173914</v>
      </c>
      <c r="G3" s="37">
        <v>-30.113636363636363</v>
      </c>
      <c r="H3" s="37">
        <v>-31.288343558282207</v>
      </c>
      <c r="I3" s="37">
        <v>-22.699386503067487</v>
      </c>
      <c r="J3" s="37">
        <v>-15.4</v>
      </c>
    </row>
    <row r="4" spans="1:10" x14ac:dyDescent="0.25">
      <c r="A4" s="3"/>
      <c r="B4" s="37">
        <v>35.220125786163528</v>
      </c>
      <c r="C4" s="37">
        <v>27.027027027027028</v>
      </c>
      <c r="D4" s="37">
        <v>29.281767955801101</v>
      </c>
      <c r="E4" s="37">
        <v>35.294117647058826</v>
      </c>
      <c r="F4" s="37">
        <v>45.108695652173914</v>
      </c>
      <c r="G4" s="37">
        <v>30.113636363636363</v>
      </c>
      <c r="H4" s="37">
        <v>31.288343558282207</v>
      </c>
      <c r="I4" s="37">
        <v>22.699386503067487</v>
      </c>
      <c r="J4" s="37">
        <f>-J3</f>
        <v>15.4</v>
      </c>
    </row>
    <row r="5" spans="1:10" x14ac:dyDescent="0.25">
      <c r="B5" s="37">
        <f>B3+B2</f>
        <v>-18.23899371069183</v>
      </c>
      <c r="C5" s="37">
        <f t="shared" ref="C5:J5" si="0">C3+C2</f>
        <v>-1.621621621621621</v>
      </c>
      <c r="D5" s="37">
        <f t="shared" si="0"/>
        <v>-4.9723756906077305</v>
      </c>
      <c r="E5" s="37">
        <f t="shared" si="0"/>
        <v>-16.577540106951876</v>
      </c>
      <c r="F5" s="37">
        <f t="shared" si="0"/>
        <v>-30.978260869565219</v>
      </c>
      <c r="G5" s="37">
        <f t="shared" si="0"/>
        <v>-9.0909090909090899</v>
      </c>
      <c r="H5" s="37">
        <f t="shared" si="0"/>
        <v>-6.74846625766871</v>
      </c>
      <c r="I5" s="37">
        <f t="shared" si="0"/>
        <v>0.61349693251533211</v>
      </c>
      <c r="J5" s="37">
        <f t="shared" si="0"/>
        <v>13.999999999999998</v>
      </c>
    </row>
  </sheetData>
  <pageMargins left="0.7" right="0.7" top="0.75" bottom="0.75" header="0.3" footer="0.3"/>
  <pageSetup orientation="portrait" r:id="rId1"/>
  <headerFooter>
    <oddHeader>&amp;L&amp;"Calibri"&amp;11&amp;K000000NONCONFIDENTIAL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CB202-AAF1-4C95-8440-137D66E9B764}">
  <dimension ref="A1:Q51"/>
  <sheetViews>
    <sheetView topLeftCell="A38" workbookViewId="0">
      <selection activeCell="H49" sqref="H49"/>
    </sheetView>
  </sheetViews>
  <sheetFormatPr defaultRowHeight="15" x14ac:dyDescent="0.25"/>
  <sheetData>
    <row r="1" spans="1:17" x14ac:dyDescent="0.25">
      <c r="A1" s="42" t="str">
        <f>IF(COUNTIF($F$6:$F$22,"&lt;&gt;#N/A")=COUNTIF($F$28:$F$44,"&lt;&gt;#N/A"),
          "NOTES: Data through "&amp;TEXT(DATE(LEFT(INDEX($C$6:$C$22,COUNTIF($F$6:$F$22,"&lt;&gt;#N/A")),4),RIGHT(INDEX($C$6:$C$22,COUNTIF($F$6:$F$22,"&lt;&gt;#N/A")),2),1),"Mmm YYYY"),
          "NOTES: U.S. data through "&amp;TEXT(DATE(LEFT(INDEX($C$28:$C$44,COUNTIF($F$28:$F$44,"&lt;&gt;#N/A")),4),RIGHT(INDEX($C$28:$C$44,COUNTIF($F$28:$F$44,"&lt;&gt;#N/A")),2),1),"Mmm YYYY")&amp;
          ". Texas data through "&amp;TEXT(DATE(LEFT(INDEX($C$6:$C$22,COUNTIF($F$6:$F$22,"&lt;&gt;#N/A")),4),RIGHT(INDEX($C$6:$C$22,COUNTIF($F$6:$F$22,"&lt;&gt;#N/A")),2),1),"Mmm YYYY"))&amp;
". Numbers in parentheses refer to share of Texas employment in "&amp;TEXT(DATE(LEFT(INDEX($C$6:$C$22,COUNTIF($F$6:$F$22,"&lt;&gt;#N/A")),4),RIGHT(INDEX($C$6:$C$22,COUNTIF($F$6:$F$22,"&lt;&gt;#N/A")),2),1),"Mmm YYYY")&amp;"."&amp;
CHAR(10)&amp;"SOURCES: Bureau of Labor Statistics; Texas Workforce Commission; seasonal and other adjustments by FRB Dallas."</f>
        <v>NOTES: Data through Dec 2022. Numbers in parentheses refer to share of Texas employment in Dec 2022.
SOURCES: Bureau of Labor Statistics; Texas Workforce Commission; seasonal and other adjustments by FRB Dallas.</v>
      </c>
      <c r="B1" s="42"/>
      <c r="C1" s="10"/>
      <c r="D1" s="10"/>
      <c r="E1" s="10"/>
      <c r="F1" s="11">
        <v>1</v>
      </c>
      <c r="G1" s="11">
        <v>2</v>
      </c>
      <c r="H1" s="11">
        <v>3</v>
      </c>
      <c r="I1" s="11">
        <v>4</v>
      </c>
      <c r="J1" s="11">
        <v>5</v>
      </c>
      <c r="K1" s="11">
        <v>6</v>
      </c>
      <c r="L1" s="11">
        <v>7</v>
      </c>
      <c r="M1" s="11">
        <v>8</v>
      </c>
      <c r="N1" s="11">
        <v>9</v>
      </c>
      <c r="O1" s="11">
        <v>10</v>
      </c>
      <c r="P1" s="11">
        <v>11</v>
      </c>
      <c r="Q1" s="10"/>
    </row>
    <row r="2" spans="1:17" ht="60" x14ac:dyDescent="0.25">
      <c r="A2" s="42"/>
      <c r="B2" s="42"/>
      <c r="C2" s="10"/>
      <c r="D2" s="10"/>
      <c r="E2" s="10"/>
      <c r="F2" s="12" t="s">
        <v>120</v>
      </c>
      <c r="G2" s="12" t="s">
        <v>121</v>
      </c>
      <c r="H2" s="12" t="s">
        <v>122</v>
      </c>
      <c r="I2" s="12" t="s">
        <v>123</v>
      </c>
      <c r="J2" s="12" t="s">
        <v>124</v>
      </c>
      <c r="K2" s="12" t="s">
        <v>125</v>
      </c>
      <c r="L2" s="12" t="s">
        <v>126</v>
      </c>
      <c r="M2" s="12" t="s">
        <v>127</v>
      </c>
      <c r="N2" s="12" t="s">
        <v>128</v>
      </c>
      <c r="O2" s="12" t="s">
        <v>129</v>
      </c>
      <c r="P2" s="12" t="s">
        <v>130</v>
      </c>
      <c r="Q2" s="10"/>
    </row>
    <row r="3" spans="1:17" ht="105" x14ac:dyDescent="0.25">
      <c r="A3" s="42"/>
      <c r="B3" s="42"/>
      <c r="C3" s="13" t="str">
        <f ca="1">"-16 "&amp;TEXT(TODAY(),"YYYYMM")</f>
        <v>-16 202302</v>
      </c>
      <c r="D3" s="13" t="s">
        <v>131</v>
      </c>
      <c r="E3" s="13"/>
      <c r="F3" s="14" t="s">
        <v>132</v>
      </c>
      <c r="G3" s="14" t="s">
        <v>133</v>
      </c>
      <c r="H3" s="14" t="s">
        <v>134</v>
      </c>
      <c r="I3" s="14" t="s">
        <v>135</v>
      </c>
      <c r="J3" s="14" t="s">
        <v>136</v>
      </c>
      <c r="K3" s="14" t="s">
        <v>137</v>
      </c>
      <c r="L3" s="14" t="s">
        <v>138</v>
      </c>
      <c r="M3" s="14" t="s">
        <v>139</v>
      </c>
      <c r="N3" s="14" t="s">
        <v>140</v>
      </c>
      <c r="O3" s="14" t="s">
        <v>141</v>
      </c>
      <c r="P3" s="14" t="s">
        <v>142</v>
      </c>
      <c r="Q3" s="10"/>
    </row>
    <row r="4" spans="1:17" ht="270" x14ac:dyDescent="0.25">
      <c r="A4" s="10"/>
      <c r="B4" s="10"/>
      <c r="C4" s="10" t="s">
        <v>5</v>
      </c>
      <c r="D4" s="10" t="s">
        <v>5</v>
      </c>
      <c r="E4" s="10"/>
      <c r="F4" s="10" t="s">
        <v>143</v>
      </c>
      <c r="G4" s="15" t="s">
        <v>144</v>
      </c>
      <c r="H4" s="10" t="s">
        <v>145</v>
      </c>
      <c r="I4" s="10" t="s">
        <v>146</v>
      </c>
      <c r="J4" s="10" t="s">
        <v>147</v>
      </c>
      <c r="K4" s="10" t="s">
        <v>148</v>
      </c>
      <c r="L4" s="10" t="s">
        <v>149</v>
      </c>
      <c r="M4" s="10" t="s">
        <v>150</v>
      </c>
      <c r="N4" s="10" t="s">
        <v>151</v>
      </c>
      <c r="O4" s="14" t="s">
        <v>152</v>
      </c>
      <c r="P4" s="14" t="s">
        <v>153</v>
      </c>
      <c r="Q4" s="10"/>
    </row>
    <row r="5" spans="1:17" ht="120" x14ac:dyDescent="0.25">
      <c r="A5" s="10"/>
      <c r="B5" s="10"/>
      <c r="C5" s="10" t="s">
        <v>8</v>
      </c>
      <c r="D5" s="10" t="s">
        <v>8</v>
      </c>
      <c r="E5" s="10"/>
      <c r="F5" s="10" t="s">
        <v>154</v>
      </c>
      <c r="G5" s="10" t="s">
        <v>154</v>
      </c>
      <c r="H5" s="10" t="s">
        <v>154</v>
      </c>
      <c r="I5" s="10" t="s">
        <v>154</v>
      </c>
      <c r="J5" s="10" t="s">
        <v>154</v>
      </c>
      <c r="K5" s="10" t="s">
        <v>154</v>
      </c>
      <c r="L5" s="10" t="s">
        <v>154</v>
      </c>
      <c r="M5" s="10" t="s">
        <v>154</v>
      </c>
      <c r="N5" s="10" t="s">
        <v>154</v>
      </c>
      <c r="O5" s="14" t="s">
        <v>155</v>
      </c>
      <c r="P5" s="14" t="s">
        <v>156</v>
      </c>
      <c r="Q5" s="10"/>
    </row>
    <row r="6" spans="1:17" x14ac:dyDescent="0.25">
      <c r="A6" s="10"/>
      <c r="B6" s="10"/>
      <c r="C6" s="10" t="s">
        <v>67</v>
      </c>
      <c r="D6" s="10" t="s">
        <v>67</v>
      </c>
      <c r="E6" s="10"/>
      <c r="F6" s="16">
        <v>12870.507</v>
      </c>
      <c r="G6" s="16">
        <v>742.22500000000002</v>
      </c>
      <c r="H6" s="16">
        <v>2599.6849999999999</v>
      </c>
      <c r="I6" s="16">
        <v>878.25</v>
      </c>
      <c r="J6" s="16">
        <v>1936.4880000000001</v>
      </c>
      <c r="K6" s="16">
        <v>840.83299999999997</v>
      </c>
      <c r="L6" s="16">
        <v>1330.011</v>
      </c>
      <c r="M6" s="16">
        <v>1740.8</v>
      </c>
      <c r="N6" s="16">
        <v>1981.2729999999999</v>
      </c>
      <c r="O6" s="16">
        <v>638.08100000000002</v>
      </c>
      <c r="P6" s="16">
        <v>168.982</v>
      </c>
      <c r="Q6" s="10"/>
    </row>
    <row r="7" spans="1:17" x14ac:dyDescent="0.25">
      <c r="A7" s="10"/>
      <c r="B7" s="10"/>
      <c r="C7" s="10" t="s">
        <v>68</v>
      </c>
      <c r="D7" s="10" t="s">
        <v>68</v>
      </c>
      <c r="E7" s="10"/>
      <c r="F7" s="16">
        <v>12985.476000000001</v>
      </c>
      <c r="G7" s="16">
        <v>749.30399999999997</v>
      </c>
      <c r="H7" s="16">
        <v>2619.8009999999999</v>
      </c>
      <c r="I7" s="16">
        <v>887.20500000000004</v>
      </c>
      <c r="J7" s="16">
        <v>1968.4290000000001</v>
      </c>
      <c r="K7" s="16">
        <v>854.46299999999997</v>
      </c>
      <c r="L7" s="16">
        <v>1348.095</v>
      </c>
      <c r="M7" s="16">
        <v>1753.252</v>
      </c>
      <c r="N7" s="16">
        <v>1974.7370000000001</v>
      </c>
      <c r="O7" s="16">
        <v>645.13199999999995</v>
      </c>
      <c r="P7" s="16">
        <v>171.08099999999999</v>
      </c>
      <c r="Q7" s="10"/>
    </row>
    <row r="8" spans="1:17" x14ac:dyDescent="0.25">
      <c r="A8" s="10"/>
      <c r="B8" s="10"/>
      <c r="C8" s="10" t="s">
        <v>69</v>
      </c>
      <c r="D8" s="10" t="s">
        <v>69</v>
      </c>
      <c r="E8" s="10"/>
      <c r="F8" s="16">
        <v>13028.513000000001</v>
      </c>
      <c r="G8" s="16">
        <v>752.572</v>
      </c>
      <c r="H8" s="16">
        <v>2629.2489999999998</v>
      </c>
      <c r="I8" s="16">
        <v>891.18600000000004</v>
      </c>
      <c r="J8" s="16">
        <v>1976.8340000000001</v>
      </c>
      <c r="K8" s="16">
        <v>857.70399999999995</v>
      </c>
      <c r="L8" s="16">
        <v>1354.211</v>
      </c>
      <c r="M8" s="16">
        <v>1754.7929999999999</v>
      </c>
      <c r="N8" s="16">
        <v>1978.2260000000001</v>
      </c>
      <c r="O8" s="16">
        <v>646.78300000000002</v>
      </c>
      <c r="P8" s="16">
        <v>172.751</v>
      </c>
      <c r="Q8" s="10"/>
    </row>
    <row r="9" spans="1:17" x14ac:dyDescent="0.25">
      <c r="A9" s="10"/>
      <c r="B9" s="10"/>
      <c r="C9" s="10" t="s">
        <v>70</v>
      </c>
      <c r="D9" s="10" t="s">
        <v>70</v>
      </c>
      <c r="E9" s="10"/>
      <c r="F9" s="16">
        <v>13088.471</v>
      </c>
      <c r="G9" s="16">
        <v>757.73099999999999</v>
      </c>
      <c r="H9" s="16">
        <v>2648.7460000000001</v>
      </c>
      <c r="I9" s="16">
        <v>895.928</v>
      </c>
      <c r="J9" s="16">
        <v>1985.28</v>
      </c>
      <c r="K9" s="16">
        <v>861.44399999999996</v>
      </c>
      <c r="L9" s="16">
        <v>1364.2360000000001</v>
      </c>
      <c r="M9" s="16">
        <v>1756.6669999999999</v>
      </c>
      <c r="N9" s="16">
        <v>1977.633</v>
      </c>
      <c r="O9" s="16">
        <v>652.91999999999996</v>
      </c>
      <c r="P9" s="16">
        <v>173.81800000000001</v>
      </c>
      <c r="Q9" s="10"/>
    </row>
    <row r="10" spans="1:17" x14ac:dyDescent="0.25">
      <c r="A10" s="10"/>
      <c r="B10" s="10"/>
      <c r="C10" s="10" t="s">
        <v>71</v>
      </c>
      <c r="D10" s="10" t="s">
        <v>71</v>
      </c>
      <c r="E10" s="10"/>
      <c r="F10" s="16">
        <v>13104.062</v>
      </c>
      <c r="G10" s="16">
        <v>757.15599999999995</v>
      </c>
      <c r="H10" s="16">
        <v>2638.8649999999998</v>
      </c>
      <c r="I10" s="16">
        <v>898.92</v>
      </c>
      <c r="J10" s="16">
        <v>1999.981</v>
      </c>
      <c r="K10" s="16">
        <v>857.50300000000004</v>
      </c>
      <c r="L10" s="16">
        <v>1366.9829999999999</v>
      </c>
      <c r="M10" s="16">
        <v>1758.7049999999999</v>
      </c>
      <c r="N10" s="16">
        <v>1982.7139999999999</v>
      </c>
      <c r="O10" s="16">
        <v>654.01</v>
      </c>
      <c r="P10" s="16">
        <v>174.97200000000001</v>
      </c>
      <c r="Q10" s="10"/>
    </row>
    <row r="11" spans="1:17" x14ac:dyDescent="0.25">
      <c r="A11" s="10"/>
      <c r="B11" s="10"/>
      <c r="C11" s="10" t="s">
        <v>72</v>
      </c>
      <c r="D11" s="10" t="s">
        <v>72</v>
      </c>
      <c r="E11" s="10"/>
      <c r="F11" s="16">
        <v>13203.186</v>
      </c>
      <c r="G11" s="16">
        <v>761.53099999999995</v>
      </c>
      <c r="H11" s="16">
        <v>2680.473</v>
      </c>
      <c r="I11" s="16">
        <v>905.59100000000001</v>
      </c>
      <c r="J11" s="16">
        <v>2021.596</v>
      </c>
      <c r="K11" s="16">
        <v>861.774</v>
      </c>
      <c r="L11" s="16">
        <v>1375.7159999999999</v>
      </c>
      <c r="M11" s="16">
        <v>1763.011</v>
      </c>
      <c r="N11" s="16">
        <v>1983.15</v>
      </c>
      <c r="O11" s="16">
        <v>658.62</v>
      </c>
      <c r="P11" s="16">
        <v>177.083</v>
      </c>
      <c r="Q11" s="10"/>
    </row>
    <row r="12" spans="1:17" x14ac:dyDescent="0.25">
      <c r="A12" s="10"/>
      <c r="B12" s="10"/>
      <c r="C12" s="10" t="s">
        <v>73</v>
      </c>
      <c r="D12" s="10" t="s">
        <v>73</v>
      </c>
      <c r="E12" s="10"/>
      <c r="F12" s="16">
        <v>13246.49</v>
      </c>
      <c r="G12" s="16">
        <v>763.06700000000001</v>
      </c>
      <c r="H12" s="16">
        <v>2688.498</v>
      </c>
      <c r="I12" s="16">
        <v>911.18299999999999</v>
      </c>
      <c r="J12" s="16">
        <v>2031.2170000000001</v>
      </c>
      <c r="K12" s="16">
        <v>865.12099999999998</v>
      </c>
      <c r="L12" s="16">
        <v>1377.9449999999999</v>
      </c>
      <c r="M12" s="16">
        <v>1769.06</v>
      </c>
      <c r="N12" s="16">
        <v>1984.8489999999999</v>
      </c>
      <c r="O12" s="16">
        <v>663.07799999999997</v>
      </c>
      <c r="P12" s="16">
        <v>178.32599999999999</v>
      </c>
      <c r="Q12" s="10"/>
    </row>
    <row r="13" spans="1:17" x14ac:dyDescent="0.25">
      <c r="A13" s="10"/>
      <c r="B13" s="10"/>
      <c r="C13" s="10" t="s">
        <v>74</v>
      </c>
      <c r="D13" s="10" t="s">
        <v>74</v>
      </c>
      <c r="E13" s="10"/>
      <c r="F13" s="16">
        <v>13314.441999999999</v>
      </c>
      <c r="G13" s="16">
        <v>766.70500000000004</v>
      </c>
      <c r="H13" s="16">
        <v>2699.2040000000002</v>
      </c>
      <c r="I13" s="16">
        <v>918.67399999999998</v>
      </c>
      <c r="J13" s="16">
        <v>2047.335</v>
      </c>
      <c r="K13" s="16">
        <v>870.38900000000001</v>
      </c>
      <c r="L13" s="16">
        <v>1385.047</v>
      </c>
      <c r="M13" s="16">
        <v>1778.048</v>
      </c>
      <c r="N13" s="16">
        <v>1987.1320000000001</v>
      </c>
      <c r="O13" s="16">
        <v>666.98900000000003</v>
      </c>
      <c r="P13" s="16">
        <v>180.45500000000001</v>
      </c>
      <c r="Q13" s="10"/>
    </row>
    <row r="14" spans="1:17" x14ac:dyDescent="0.25">
      <c r="A14" s="10"/>
      <c r="B14" s="10"/>
      <c r="C14" s="10" t="s">
        <v>75</v>
      </c>
      <c r="D14" s="10" t="s">
        <v>75</v>
      </c>
      <c r="E14" s="10"/>
      <c r="F14" s="16">
        <v>13339.855</v>
      </c>
      <c r="G14" s="16">
        <v>770.21799999999996</v>
      </c>
      <c r="H14" s="16">
        <v>2698.6439999999998</v>
      </c>
      <c r="I14" s="16">
        <v>921.20500000000004</v>
      </c>
      <c r="J14" s="16">
        <v>2054.761</v>
      </c>
      <c r="K14" s="16">
        <v>873.58799999999997</v>
      </c>
      <c r="L14" s="16">
        <v>1386.4880000000001</v>
      </c>
      <c r="M14" s="16">
        <v>1781.2619999999999</v>
      </c>
      <c r="N14" s="16">
        <v>1986.337</v>
      </c>
      <c r="O14" s="16">
        <v>670.70500000000004</v>
      </c>
      <c r="P14" s="16">
        <v>182.79599999999999</v>
      </c>
      <c r="Q14" s="10"/>
    </row>
    <row r="15" spans="1:17" x14ac:dyDescent="0.25">
      <c r="A15" s="10"/>
      <c r="B15" s="10"/>
      <c r="C15" s="10" t="s">
        <v>76</v>
      </c>
      <c r="D15" s="10" t="s">
        <v>76</v>
      </c>
      <c r="E15" s="10"/>
      <c r="F15" s="16">
        <v>13299.909</v>
      </c>
      <c r="G15" s="16">
        <v>771.66800000000001</v>
      </c>
      <c r="H15" s="16">
        <v>2691.2719999999999</v>
      </c>
      <c r="I15" s="16">
        <v>919.07</v>
      </c>
      <c r="J15" s="16">
        <v>2050.21</v>
      </c>
      <c r="K15" s="16">
        <v>869.30700000000002</v>
      </c>
      <c r="L15" s="16">
        <v>1387.627</v>
      </c>
      <c r="M15" s="16">
        <v>1772.1410000000001</v>
      </c>
      <c r="N15" s="16">
        <v>1981.355</v>
      </c>
      <c r="O15" s="16">
        <v>661.452</v>
      </c>
      <c r="P15" s="16">
        <v>181.86500000000001</v>
      </c>
      <c r="Q15" s="10"/>
    </row>
    <row r="16" spans="1:17" x14ac:dyDescent="0.25">
      <c r="A16" s="10"/>
      <c r="B16" s="10"/>
      <c r="C16" s="10" t="s">
        <v>77</v>
      </c>
      <c r="D16" s="10" t="s">
        <v>77</v>
      </c>
      <c r="E16" s="10"/>
      <c r="F16" s="16">
        <v>13380.674000000001</v>
      </c>
      <c r="G16" s="16">
        <v>776.50400000000002</v>
      </c>
      <c r="H16" s="16">
        <v>2706.0410000000002</v>
      </c>
      <c r="I16" s="16">
        <v>923.65499999999997</v>
      </c>
      <c r="J16" s="16">
        <v>2062.2379999999998</v>
      </c>
      <c r="K16" s="16">
        <v>872.76599999999996</v>
      </c>
      <c r="L16" s="16">
        <v>1401.6130000000001</v>
      </c>
      <c r="M16" s="16">
        <v>1784.96</v>
      </c>
      <c r="N16" s="16">
        <v>1988.1849999999999</v>
      </c>
      <c r="O16" s="16">
        <v>665.1</v>
      </c>
      <c r="P16" s="16">
        <v>185.26400000000001</v>
      </c>
      <c r="Q16" s="10"/>
    </row>
    <row r="17" spans="1:17" x14ac:dyDescent="0.25">
      <c r="A17" s="10"/>
      <c r="B17" s="10"/>
      <c r="C17" s="10" t="s">
        <v>78</v>
      </c>
      <c r="D17" s="10" t="s">
        <v>78</v>
      </c>
      <c r="E17" s="10"/>
      <c r="F17" s="16">
        <v>13377.132</v>
      </c>
      <c r="G17" s="16">
        <v>775.43200000000002</v>
      </c>
      <c r="H17" s="16">
        <v>2694.8710000000001</v>
      </c>
      <c r="I17" s="16">
        <v>924.66700000000003</v>
      </c>
      <c r="J17" s="16">
        <v>2053.77</v>
      </c>
      <c r="K17" s="16">
        <v>874.60699999999997</v>
      </c>
      <c r="L17" s="16">
        <v>1410.223</v>
      </c>
      <c r="M17" s="16">
        <v>1786.36</v>
      </c>
      <c r="N17" s="16">
        <v>1991.5050000000001</v>
      </c>
      <c r="O17" s="16">
        <v>663.66300000000001</v>
      </c>
      <c r="P17" s="16">
        <v>187.99</v>
      </c>
      <c r="Q17" s="10"/>
    </row>
    <row r="18" spans="1:17" x14ac:dyDescent="0.25">
      <c r="A18" s="10"/>
      <c r="B18" s="10"/>
      <c r="C18" s="10" t="s">
        <v>79</v>
      </c>
      <c r="D18" s="10" t="s">
        <v>79</v>
      </c>
      <c r="E18" s="10"/>
      <c r="F18" s="16">
        <v>13428.635</v>
      </c>
      <c r="G18" s="16">
        <v>774.40300000000002</v>
      </c>
      <c r="H18" s="16">
        <v>2708.6419999999998</v>
      </c>
      <c r="I18" s="16">
        <v>925.60199999999998</v>
      </c>
      <c r="J18" s="16">
        <v>2058.2240000000002</v>
      </c>
      <c r="K18" s="16">
        <v>878.91600000000005</v>
      </c>
      <c r="L18" s="16">
        <v>1426.0360000000001</v>
      </c>
      <c r="M18" s="16">
        <v>1790.6089999999999</v>
      </c>
      <c r="N18" s="16">
        <v>1994.4</v>
      </c>
      <c r="O18" s="16">
        <v>667.93</v>
      </c>
      <c r="P18" s="16">
        <v>189.68899999999999</v>
      </c>
      <c r="Q18" s="10"/>
    </row>
    <row r="19" spans="1:17" x14ac:dyDescent="0.25">
      <c r="A19" s="10"/>
      <c r="B19" s="10"/>
      <c r="C19" s="10" t="s">
        <v>80</v>
      </c>
      <c r="D19" s="10" t="s">
        <v>80</v>
      </c>
      <c r="E19" s="10"/>
      <c r="F19" s="16">
        <v>13468.212</v>
      </c>
      <c r="G19" s="16">
        <v>773.19</v>
      </c>
      <c r="H19" s="16">
        <v>2714.6120000000001</v>
      </c>
      <c r="I19" s="16">
        <v>928.85599999999999</v>
      </c>
      <c r="J19" s="16">
        <v>2060.7109999999998</v>
      </c>
      <c r="K19" s="16">
        <v>880.51700000000005</v>
      </c>
      <c r="L19" s="16">
        <v>1441.8030000000001</v>
      </c>
      <c r="M19" s="16">
        <v>1796.604</v>
      </c>
      <c r="N19" s="16">
        <v>1995.58</v>
      </c>
      <c r="O19" s="16">
        <v>669.94899999999996</v>
      </c>
      <c r="P19" s="16">
        <v>191.501</v>
      </c>
      <c r="Q19" s="10"/>
    </row>
    <row r="20" spans="1:17" x14ac:dyDescent="0.25">
      <c r="A20" s="10"/>
      <c r="B20" s="10"/>
      <c r="C20" s="10" t="s">
        <v>81</v>
      </c>
      <c r="D20" s="10" t="s">
        <v>81</v>
      </c>
      <c r="E20" s="10"/>
      <c r="F20" s="16">
        <v>13515.362999999999</v>
      </c>
      <c r="G20" s="16">
        <v>767.42700000000002</v>
      </c>
      <c r="H20" s="16">
        <v>2716.665</v>
      </c>
      <c r="I20" s="16">
        <v>931.22400000000005</v>
      </c>
      <c r="J20" s="16">
        <v>2062.893</v>
      </c>
      <c r="K20" s="16">
        <v>883.09100000000001</v>
      </c>
      <c r="L20" s="16">
        <v>1468.9849999999999</v>
      </c>
      <c r="M20" s="16">
        <v>1805.5419999999999</v>
      </c>
      <c r="N20" s="16">
        <v>1996.2170000000001</v>
      </c>
      <c r="O20" s="16">
        <v>674.34500000000003</v>
      </c>
      <c r="P20" s="16">
        <v>194.27600000000001</v>
      </c>
      <c r="Q20" s="10"/>
    </row>
    <row r="21" spans="1:17" x14ac:dyDescent="0.25">
      <c r="A21" s="10"/>
      <c r="B21" s="10"/>
      <c r="C21" s="10" t="s">
        <v>82</v>
      </c>
      <c r="D21" s="10" t="s">
        <v>82</v>
      </c>
      <c r="E21" s="10"/>
      <c r="F21" s="16">
        <v>13540.873</v>
      </c>
      <c r="G21" s="16">
        <v>766.21600000000001</v>
      </c>
      <c r="H21" s="16">
        <v>2727.3440000000001</v>
      </c>
      <c r="I21" s="16">
        <v>935.64400000000001</v>
      </c>
      <c r="J21" s="16">
        <v>2057.9499999999998</v>
      </c>
      <c r="K21" s="16">
        <v>887</v>
      </c>
      <c r="L21" s="16">
        <v>1461.508</v>
      </c>
      <c r="M21" s="16">
        <v>1818.212</v>
      </c>
      <c r="N21" s="16">
        <v>1996.4639999999999</v>
      </c>
      <c r="O21" s="16">
        <v>680.21900000000005</v>
      </c>
      <c r="P21" s="16">
        <v>195.85300000000001</v>
      </c>
      <c r="Q21" s="10"/>
    </row>
    <row r="22" spans="1:17" x14ac:dyDescent="0.25">
      <c r="A22" s="10"/>
      <c r="B22" s="10"/>
      <c r="C22" s="10" t="s">
        <v>83</v>
      </c>
      <c r="D22" s="10" t="s">
        <v>83</v>
      </c>
      <c r="E22" s="10"/>
      <c r="F22" s="16" t="e">
        <v>#N/A</v>
      </c>
      <c r="G22" s="16" t="e">
        <v>#N/A</v>
      </c>
      <c r="H22" s="16" t="e">
        <v>#N/A</v>
      </c>
      <c r="I22" s="16" t="e">
        <v>#N/A</v>
      </c>
      <c r="J22" s="16" t="e">
        <v>#N/A</v>
      </c>
      <c r="K22" s="16" t="e">
        <v>#N/A</v>
      </c>
      <c r="L22" s="16" t="e">
        <v>#N/A</v>
      </c>
      <c r="M22" s="16" t="e">
        <v>#N/A</v>
      </c>
      <c r="N22" s="16" t="e">
        <v>#N/A</v>
      </c>
      <c r="O22" s="16" t="e">
        <v>#N/A</v>
      </c>
      <c r="P22" s="16" t="e">
        <v>#N/A</v>
      </c>
      <c r="Q22" s="10"/>
    </row>
    <row r="23" spans="1:17" x14ac:dyDescent="0.25">
      <c r="A23" s="10"/>
      <c r="B23" s="10"/>
      <c r="C23" s="10"/>
      <c r="D23" s="10"/>
      <c r="E23" s="1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0"/>
    </row>
    <row r="24" spans="1:17" ht="45" x14ac:dyDescent="0.25">
      <c r="A24" s="10"/>
      <c r="B24" s="10"/>
      <c r="C24" s="10"/>
      <c r="D24" s="10"/>
      <c r="E24" s="10"/>
      <c r="F24" s="11" t="s">
        <v>120</v>
      </c>
      <c r="G24" s="11" t="s">
        <v>121</v>
      </c>
      <c r="H24" s="11" t="s">
        <v>122</v>
      </c>
      <c r="I24" s="11" t="s">
        <v>123</v>
      </c>
      <c r="J24" s="11" t="s">
        <v>124</v>
      </c>
      <c r="K24" s="11" t="s">
        <v>157</v>
      </c>
      <c r="L24" s="11" t="s">
        <v>126</v>
      </c>
      <c r="M24" s="11" t="s">
        <v>158</v>
      </c>
      <c r="N24" s="11" t="s">
        <v>128</v>
      </c>
      <c r="O24" s="12" t="s">
        <v>129</v>
      </c>
      <c r="P24" s="11" t="s">
        <v>159</v>
      </c>
      <c r="Q24" s="10"/>
    </row>
    <row r="25" spans="1:17" ht="90" x14ac:dyDescent="0.25">
      <c r="A25" s="14"/>
      <c r="B25" s="14"/>
      <c r="C25" s="13" t="str">
        <f ca="1">"-16 "&amp;TEXT(TODAY(),"YYYYMM")</f>
        <v>-16 202302</v>
      </c>
      <c r="D25" s="13"/>
      <c r="E25" s="13" t="s">
        <v>131</v>
      </c>
      <c r="F25" s="14" t="s">
        <v>160</v>
      </c>
      <c r="G25" s="14" t="s">
        <v>161</v>
      </c>
      <c r="H25" s="14" t="s">
        <v>162</v>
      </c>
      <c r="I25" s="14" t="s">
        <v>163</v>
      </c>
      <c r="J25" s="14" t="s">
        <v>164</v>
      </c>
      <c r="K25" s="14" t="s">
        <v>165</v>
      </c>
      <c r="L25" s="14" t="s">
        <v>166</v>
      </c>
      <c r="M25" s="14" t="s">
        <v>167</v>
      </c>
      <c r="N25" s="14" t="s">
        <v>168</v>
      </c>
      <c r="O25" s="14" t="s">
        <v>169</v>
      </c>
      <c r="P25" s="14" t="s">
        <v>170</v>
      </c>
      <c r="Q25" s="14"/>
    </row>
    <row r="26" spans="1:17" ht="270" x14ac:dyDescent="0.25">
      <c r="A26" s="14"/>
      <c r="B26" s="14"/>
      <c r="C26" s="18" t="s">
        <v>5</v>
      </c>
      <c r="D26" s="18"/>
      <c r="E26" s="18" t="s">
        <v>5</v>
      </c>
      <c r="F26" s="14" t="s">
        <v>171</v>
      </c>
      <c r="G26" s="14" t="s">
        <v>172</v>
      </c>
      <c r="H26" s="14" t="s">
        <v>173</v>
      </c>
      <c r="I26" s="14" t="s">
        <v>174</v>
      </c>
      <c r="J26" s="14" t="s">
        <v>175</v>
      </c>
      <c r="K26" s="14" t="s">
        <v>176</v>
      </c>
      <c r="L26" s="14" t="s">
        <v>177</v>
      </c>
      <c r="M26" s="14" t="s">
        <v>178</v>
      </c>
      <c r="N26" s="14" t="s">
        <v>179</v>
      </c>
      <c r="O26" s="14" t="s">
        <v>180</v>
      </c>
      <c r="P26" s="14" t="s">
        <v>181</v>
      </c>
      <c r="Q26" s="14"/>
    </row>
    <row r="27" spans="1:17" ht="120" x14ac:dyDescent="0.25">
      <c r="A27" s="10"/>
      <c r="B27" s="10"/>
      <c r="C27" s="19" t="s">
        <v>8</v>
      </c>
      <c r="D27" s="19"/>
      <c r="E27" s="19" t="s">
        <v>8</v>
      </c>
      <c r="F27" s="10" t="s">
        <v>182</v>
      </c>
      <c r="G27" s="10" t="s">
        <v>182</v>
      </c>
      <c r="H27" s="10" t="s">
        <v>182</v>
      </c>
      <c r="I27" s="10" t="s">
        <v>182</v>
      </c>
      <c r="J27" s="10" t="s">
        <v>182</v>
      </c>
      <c r="K27" s="10" t="s">
        <v>182</v>
      </c>
      <c r="L27" s="10" t="s">
        <v>182</v>
      </c>
      <c r="M27" s="10" t="s">
        <v>182</v>
      </c>
      <c r="N27" s="10" t="s">
        <v>182</v>
      </c>
      <c r="O27" s="14" t="s">
        <v>183</v>
      </c>
      <c r="P27" s="14" t="s">
        <v>184</v>
      </c>
      <c r="Q27" s="10"/>
    </row>
    <row r="28" spans="1:17" x14ac:dyDescent="0.25">
      <c r="A28" s="10"/>
      <c r="B28" s="10"/>
      <c r="C28" s="20" t="s">
        <v>67</v>
      </c>
      <c r="D28" s="20"/>
      <c r="E28" s="20" t="s">
        <v>67</v>
      </c>
      <c r="F28" s="21">
        <v>147328</v>
      </c>
      <c r="G28" s="21">
        <v>7427</v>
      </c>
      <c r="H28" s="21">
        <v>27907</v>
      </c>
      <c r="I28" s="21">
        <v>12413</v>
      </c>
      <c r="J28" s="21">
        <v>21383</v>
      </c>
      <c r="K28" s="21">
        <v>8794</v>
      </c>
      <c r="L28" s="21">
        <v>14587</v>
      </c>
      <c r="M28" s="21">
        <v>23737</v>
      </c>
      <c r="N28" s="21">
        <v>22111</v>
      </c>
      <c r="O28" s="21">
        <v>8393</v>
      </c>
      <c r="P28" s="22">
        <v>354.5</v>
      </c>
      <c r="Q28" s="10"/>
    </row>
    <row r="29" spans="1:17" x14ac:dyDescent="0.25">
      <c r="A29" s="10"/>
      <c r="B29" s="10"/>
      <c r="C29" s="20" t="s">
        <v>68</v>
      </c>
      <c r="D29" s="20"/>
      <c r="E29" s="20" t="s">
        <v>68</v>
      </c>
      <c r="F29" s="21">
        <v>148005</v>
      </c>
      <c r="G29" s="21">
        <v>7455</v>
      </c>
      <c r="H29" s="21">
        <v>28013</v>
      </c>
      <c r="I29" s="21">
        <v>12466</v>
      </c>
      <c r="J29" s="21">
        <v>21619</v>
      </c>
      <c r="K29" s="21">
        <v>8817</v>
      </c>
      <c r="L29" s="21">
        <v>14728</v>
      </c>
      <c r="M29" s="21">
        <v>23805</v>
      </c>
      <c r="N29" s="21">
        <v>22094</v>
      </c>
      <c r="O29" s="21">
        <v>8430</v>
      </c>
      <c r="P29" s="22">
        <v>357.5</v>
      </c>
      <c r="Q29" s="10"/>
    </row>
    <row r="30" spans="1:17" x14ac:dyDescent="0.25">
      <c r="A30" s="10"/>
      <c r="B30" s="10"/>
      <c r="C30" s="20" t="s">
        <v>69</v>
      </c>
      <c r="D30" s="20"/>
      <c r="E30" s="20" t="s">
        <v>69</v>
      </c>
      <c r="F30" s="21">
        <v>148652</v>
      </c>
      <c r="G30" s="21">
        <v>7502</v>
      </c>
      <c r="H30" s="21">
        <v>28084</v>
      </c>
      <c r="I30" s="21">
        <v>12514</v>
      </c>
      <c r="J30" s="21">
        <v>21730</v>
      </c>
      <c r="K30" s="21">
        <v>8849</v>
      </c>
      <c r="L30" s="21">
        <v>14919</v>
      </c>
      <c r="M30" s="21">
        <v>23874</v>
      </c>
      <c r="N30" s="21">
        <v>22114</v>
      </c>
      <c r="O30" s="21">
        <v>8484</v>
      </c>
      <c r="P30" s="22">
        <v>361.1</v>
      </c>
      <c r="Q30" s="10"/>
    </row>
    <row r="31" spans="1:17" x14ac:dyDescent="0.25">
      <c r="A31" s="10"/>
      <c r="B31" s="10"/>
      <c r="C31" s="20" t="s">
        <v>70</v>
      </c>
      <c r="D31" s="20"/>
      <c r="E31" s="20" t="s">
        <v>70</v>
      </c>
      <c r="F31" s="21">
        <v>149240</v>
      </c>
      <c r="G31" s="21">
        <v>7546</v>
      </c>
      <c r="H31" s="21">
        <v>28163</v>
      </c>
      <c r="I31" s="21">
        <v>12555</v>
      </c>
      <c r="J31" s="21">
        <v>21821</v>
      </c>
      <c r="K31" s="21">
        <v>8863</v>
      </c>
      <c r="L31" s="21">
        <v>15105</v>
      </c>
      <c r="M31" s="21">
        <v>23939</v>
      </c>
      <c r="N31" s="21">
        <v>22141</v>
      </c>
      <c r="O31" s="21">
        <v>8517</v>
      </c>
      <c r="P31" s="22">
        <v>369</v>
      </c>
      <c r="Q31" s="10"/>
    </row>
    <row r="32" spans="1:17" x14ac:dyDescent="0.25">
      <c r="A32" s="10"/>
      <c r="B32" s="10"/>
      <c r="C32" s="20" t="s">
        <v>71</v>
      </c>
      <c r="D32" s="20"/>
      <c r="E32" s="20" t="s">
        <v>71</v>
      </c>
      <c r="F32" s="21">
        <v>149744</v>
      </c>
      <c r="G32" s="21">
        <v>7552</v>
      </c>
      <c r="H32" s="21">
        <v>28351</v>
      </c>
      <c r="I32" s="21">
        <v>12581</v>
      </c>
      <c r="J32" s="21">
        <v>21909</v>
      </c>
      <c r="K32" s="21">
        <v>8865</v>
      </c>
      <c r="L32" s="21">
        <v>15243</v>
      </c>
      <c r="M32" s="21">
        <v>23972</v>
      </c>
      <c r="N32" s="21">
        <v>22153</v>
      </c>
      <c r="O32" s="21">
        <v>8528</v>
      </c>
      <c r="P32" s="22">
        <v>369.4</v>
      </c>
      <c r="Q32" s="10"/>
    </row>
    <row r="33" spans="1:17" x14ac:dyDescent="0.25">
      <c r="A33" s="10"/>
      <c r="B33" s="10"/>
      <c r="C33" s="20" t="s">
        <v>72</v>
      </c>
      <c r="D33" s="20"/>
      <c r="E33" s="20" t="s">
        <v>72</v>
      </c>
      <c r="F33" s="21">
        <v>150458</v>
      </c>
      <c r="G33" s="21">
        <v>7606</v>
      </c>
      <c r="H33" s="21">
        <v>28562</v>
      </c>
      <c r="I33" s="21">
        <v>12631</v>
      </c>
      <c r="J33" s="21">
        <v>21996</v>
      </c>
      <c r="K33" s="21">
        <v>8894</v>
      </c>
      <c r="L33" s="21">
        <v>15367</v>
      </c>
      <c r="M33" s="21">
        <v>24073</v>
      </c>
      <c r="N33" s="21">
        <v>22163</v>
      </c>
      <c r="O33" s="21">
        <v>8566</v>
      </c>
      <c r="P33" s="22">
        <v>378.6</v>
      </c>
      <c r="Q33" s="10"/>
    </row>
    <row r="34" spans="1:17" x14ac:dyDescent="0.25">
      <c r="A34" s="10"/>
      <c r="B34" s="10"/>
      <c r="C34" s="20" t="s">
        <v>73</v>
      </c>
      <c r="D34" s="20"/>
      <c r="E34" s="20" t="s">
        <v>73</v>
      </c>
      <c r="F34" s="21">
        <v>150856</v>
      </c>
      <c r="G34" s="21">
        <v>7628</v>
      </c>
      <c r="H34" s="21">
        <v>28569</v>
      </c>
      <c r="I34" s="21">
        <v>12689</v>
      </c>
      <c r="J34" s="21">
        <v>22090</v>
      </c>
      <c r="K34" s="21">
        <v>8905</v>
      </c>
      <c r="L34" s="21">
        <v>15471</v>
      </c>
      <c r="M34" s="21">
        <v>24124</v>
      </c>
      <c r="N34" s="21">
        <v>22176</v>
      </c>
      <c r="O34" s="21">
        <v>8599</v>
      </c>
      <c r="P34" s="22">
        <v>382.5</v>
      </c>
      <c r="Q34" s="10"/>
    </row>
    <row r="35" spans="1:17" x14ac:dyDescent="0.25">
      <c r="A35" s="10"/>
      <c r="B35" s="10"/>
      <c r="C35" s="10" t="s">
        <v>74</v>
      </c>
      <c r="D35" s="10"/>
      <c r="E35" s="10" t="s">
        <v>74</v>
      </c>
      <c r="F35" s="21">
        <v>151224</v>
      </c>
      <c r="G35" s="21">
        <v>7623</v>
      </c>
      <c r="H35" s="21">
        <v>28647</v>
      </c>
      <c r="I35" s="21">
        <v>12750</v>
      </c>
      <c r="J35" s="21">
        <v>22130</v>
      </c>
      <c r="K35" s="21">
        <v>8936</v>
      </c>
      <c r="L35" s="21">
        <v>15530</v>
      </c>
      <c r="M35" s="21">
        <v>24186</v>
      </c>
      <c r="N35" s="21">
        <v>22176</v>
      </c>
      <c r="O35" s="21">
        <v>8633</v>
      </c>
      <c r="P35" s="22">
        <v>391.9</v>
      </c>
      <c r="Q35" s="10"/>
    </row>
    <row r="36" spans="1:17" x14ac:dyDescent="0.25">
      <c r="A36" s="10"/>
      <c r="B36" s="10"/>
      <c r="C36" s="10" t="s">
        <v>75</v>
      </c>
      <c r="D36" s="10"/>
      <c r="E36" s="10" t="s">
        <v>75</v>
      </c>
      <c r="F36" s="21">
        <v>151610</v>
      </c>
      <c r="G36" s="21">
        <v>7658</v>
      </c>
      <c r="H36" s="21">
        <v>28655</v>
      </c>
      <c r="I36" s="21">
        <v>12769</v>
      </c>
      <c r="J36" s="21">
        <v>22199</v>
      </c>
      <c r="K36" s="21">
        <v>8946</v>
      </c>
      <c r="L36" s="21">
        <v>15599</v>
      </c>
      <c r="M36" s="21">
        <v>24264</v>
      </c>
      <c r="N36" s="21">
        <v>22231</v>
      </c>
      <c r="O36" s="21">
        <v>8669</v>
      </c>
      <c r="P36" s="22">
        <v>397.1</v>
      </c>
      <c r="Q36" s="10"/>
    </row>
    <row r="37" spans="1:17" x14ac:dyDescent="0.25">
      <c r="A37" s="10"/>
      <c r="B37" s="10"/>
      <c r="C37" s="10" t="s">
        <v>76</v>
      </c>
      <c r="D37" s="10"/>
      <c r="E37" s="10" t="s">
        <v>76</v>
      </c>
      <c r="F37" s="21">
        <v>151903</v>
      </c>
      <c r="G37" s="21">
        <v>7668</v>
      </c>
      <c r="H37" s="21">
        <v>28704</v>
      </c>
      <c r="I37" s="21">
        <v>12794</v>
      </c>
      <c r="J37" s="21">
        <v>22289</v>
      </c>
      <c r="K37" s="21">
        <v>8951</v>
      </c>
      <c r="L37" s="21">
        <v>15642</v>
      </c>
      <c r="M37" s="21">
        <v>24358</v>
      </c>
      <c r="N37" s="21">
        <v>22178</v>
      </c>
      <c r="O37" s="21">
        <v>8691</v>
      </c>
      <c r="P37" s="22">
        <v>403.3</v>
      </c>
      <c r="Q37" s="10"/>
    </row>
    <row r="38" spans="1:17" x14ac:dyDescent="0.25">
      <c r="A38" s="10"/>
      <c r="B38" s="10"/>
      <c r="C38" s="10" t="s">
        <v>77</v>
      </c>
      <c r="D38" s="10"/>
      <c r="E38" s="10" t="s">
        <v>77</v>
      </c>
      <c r="F38" s="21">
        <v>152440</v>
      </c>
      <c r="G38" s="21">
        <v>7689</v>
      </c>
      <c r="H38" s="21">
        <v>28754</v>
      </c>
      <c r="I38" s="21">
        <v>12831</v>
      </c>
      <c r="J38" s="21">
        <v>22373</v>
      </c>
      <c r="K38" s="21">
        <v>8958</v>
      </c>
      <c r="L38" s="21">
        <v>15731</v>
      </c>
      <c r="M38" s="21">
        <v>24480</v>
      </c>
      <c r="N38" s="21">
        <v>22267</v>
      </c>
      <c r="O38" s="21">
        <v>8724</v>
      </c>
      <c r="P38" s="22">
        <v>407.5</v>
      </c>
      <c r="Q38" s="10"/>
    </row>
    <row r="39" spans="1:17" x14ac:dyDescent="0.25">
      <c r="A39" s="10"/>
      <c r="B39" s="10"/>
      <c r="C39" s="10" t="s">
        <v>78</v>
      </c>
      <c r="D39" s="10"/>
      <c r="E39" s="10" t="s">
        <v>78</v>
      </c>
      <c r="F39" s="21">
        <v>152732</v>
      </c>
      <c r="G39" s="21">
        <v>7698</v>
      </c>
      <c r="H39" s="21">
        <v>28799</v>
      </c>
      <c r="I39" s="21">
        <v>12867</v>
      </c>
      <c r="J39" s="21">
        <v>22402</v>
      </c>
      <c r="K39" s="21">
        <v>8967</v>
      </c>
      <c r="L39" s="21">
        <v>15744</v>
      </c>
      <c r="M39" s="21">
        <v>24562</v>
      </c>
      <c r="N39" s="21">
        <v>22326</v>
      </c>
      <c r="O39" s="21">
        <v>8736</v>
      </c>
      <c r="P39" s="22">
        <v>405.6</v>
      </c>
      <c r="Q39" s="10"/>
    </row>
    <row r="40" spans="1:17" x14ac:dyDescent="0.25">
      <c r="A40" s="10"/>
      <c r="B40" s="10"/>
      <c r="C40" s="10" t="s">
        <v>79</v>
      </c>
      <c r="D40" s="10"/>
      <c r="E40" s="10" t="s">
        <v>79</v>
      </c>
      <c r="F40" s="21">
        <v>153001</v>
      </c>
      <c r="G40" s="21">
        <v>7721</v>
      </c>
      <c r="H40" s="21">
        <v>28757</v>
      </c>
      <c r="I40" s="21">
        <v>12884</v>
      </c>
      <c r="J40" s="21">
        <v>22427</v>
      </c>
      <c r="K40" s="21">
        <v>8970</v>
      </c>
      <c r="L40" s="21">
        <v>15855</v>
      </c>
      <c r="M40" s="21">
        <v>24644</v>
      </c>
      <c r="N40" s="21">
        <v>22340</v>
      </c>
      <c r="O40" s="21">
        <v>8769</v>
      </c>
      <c r="P40" s="22">
        <v>408.4</v>
      </c>
      <c r="Q40" s="10"/>
    </row>
    <row r="41" spans="1:17" x14ac:dyDescent="0.25">
      <c r="A41" s="10"/>
      <c r="B41" s="10"/>
      <c r="C41" s="10" t="s">
        <v>80</v>
      </c>
      <c r="D41" s="10"/>
      <c r="E41" s="10" t="s">
        <v>80</v>
      </c>
      <c r="F41" s="21">
        <v>153264</v>
      </c>
      <c r="G41" s="21">
        <v>7734</v>
      </c>
      <c r="H41" s="21">
        <v>28760</v>
      </c>
      <c r="I41" s="21">
        <v>12918</v>
      </c>
      <c r="J41" s="21">
        <v>22440</v>
      </c>
      <c r="K41" s="21">
        <v>8981</v>
      </c>
      <c r="L41" s="21">
        <v>15905</v>
      </c>
      <c r="M41" s="21">
        <v>24721</v>
      </c>
      <c r="N41" s="21">
        <v>22384</v>
      </c>
      <c r="O41" s="21">
        <v>8785</v>
      </c>
      <c r="P41" s="22">
        <v>410.5</v>
      </c>
      <c r="Q41" s="10"/>
    </row>
    <row r="42" spans="1:17" x14ac:dyDescent="0.25">
      <c r="A42" s="10"/>
      <c r="B42" s="10"/>
      <c r="C42" s="10" t="s">
        <v>81</v>
      </c>
      <c r="D42" s="10"/>
      <c r="E42" s="10" t="s">
        <v>81</v>
      </c>
      <c r="F42" s="21">
        <v>153520</v>
      </c>
      <c r="G42" s="21">
        <v>7749</v>
      </c>
      <c r="H42" s="21">
        <v>28719</v>
      </c>
      <c r="I42" s="21">
        <v>12926</v>
      </c>
      <c r="J42" s="21">
        <v>22432</v>
      </c>
      <c r="K42" s="21">
        <v>8992</v>
      </c>
      <c r="L42" s="21">
        <v>15984</v>
      </c>
      <c r="M42" s="21">
        <v>24811</v>
      </c>
      <c r="N42" s="21">
        <v>22438</v>
      </c>
      <c r="O42" s="21">
        <v>8829</v>
      </c>
      <c r="P42" s="22">
        <v>412.5</v>
      </c>
      <c r="Q42" s="10"/>
    </row>
    <row r="43" spans="1:17" x14ac:dyDescent="0.25">
      <c r="A43" s="10"/>
      <c r="B43" s="10"/>
      <c r="C43" s="17" t="s">
        <v>82</v>
      </c>
      <c r="D43" s="17"/>
      <c r="E43" s="17" t="s">
        <v>82</v>
      </c>
      <c r="F43" s="21">
        <v>153743</v>
      </c>
      <c r="G43" s="21">
        <v>7777</v>
      </c>
      <c r="H43" s="21">
        <v>28746</v>
      </c>
      <c r="I43" s="21">
        <v>12934</v>
      </c>
      <c r="J43" s="21">
        <v>22426</v>
      </c>
      <c r="K43" s="21">
        <v>8997</v>
      </c>
      <c r="L43" s="21">
        <v>16051</v>
      </c>
      <c r="M43" s="21">
        <v>24889</v>
      </c>
      <c r="N43" s="21">
        <v>22441</v>
      </c>
      <c r="O43" s="21">
        <v>8838</v>
      </c>
      <c r="P43" s="22">
        <v>417.5</v>
      </c>
      <c r="Q43" s="10"/>
    </row>
    <row r="44" spans="1:17" x14ac:dyDescent="0.25">
      <c r="A44" s="10"/>
      <c r="B44" s="10"/>
      <c r="C44" s="17" t="s">
        <v>83</v>
      </c>
      <c r="D44" s="17"/>
      <c r="E44" s="17" t="s">
        <v>83</v>
      </c>
      <c r="F44" s="21" t="e">
        <v>#N/A</v>
      </c>
      <c r="G44" s="21" t="e">
        <v>#N/A</v>
      </c>
      <c r="H44" s="21" t="e">
        <v>#N/A</v>
      </c>
      <c r="I44" s="21" t="e">
        <v>#N/A</v>
      </c>
      <c r="J44" s="21" t="e">
        <v>#N/A</v>
      </c>
      <c r="K44" s="21" t="e">
        <v>#N/A</v>
      </c>
      <c r="L44" s="21" t="e">
        <v>#N/A</v>
      </c>
      <c r="M44" s="21" t="e">
        <v>#N/A</v>
      </c>
      <c r="N44" s="21" t="e">
        <v>#N/A</v>
      </c>
      <c r="O44" s="21" t="e">
        <v>#N/A</v>
      </c>
      <c r="P44" s="22" t="e">
        <v>#N/A</v>
      </c>
      <c r="Q44" s="10"/>
    </row>
    <row r="45" spans="1:17" x14ac:dyDescent="0.25">
      <c r="A45" s="10"/>
      <c r="B45" s="10"/>
      <c r="C45" s="23"/>
      <c r="D45" s="23"/>
      <c r="E45" s="23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0"/>
    </row>
    <row r="46" spans="1:17" x14ac:dyDescent="0.25">
      <c r="A46" s="10"/>
      <c r="B46" s="24"/>
      <c r="C46" s="25" t="str">
        <f>"Share of TX Emp in "&amp;INDEX(C$6:C$22,COUNTIF($F$6:$F$22,"&lt;&gt;#N/A"))</f>
        <v>Share of TX Emp in 202212</v>
      </c>
      <c r="D46" s="25"/>
      <c r="E46" s="25"/>
      <c r="F46" s="26">
        <f>INDEX(F$6:F$22,COUNTIF($F$6:$F$22,"&lt;&gt;#N/A"))/INDEX($F$6:$F$22,COUNTIF($F$6:$F$22,"&lt;&gt;#N/A"))*100</f>
        <v>100</v>
      </c>
      <c r="G46" s="26">
        <f t="shared" ref="G46:O46" si="0">INDEX(G$6:G$22,COUNTIF($F$6:$F$22,"&lt;&gt;#N/A"))/INDEX($F$6:$F$22,COUNTIF($F$6:$F$22,"&lt;&gt;#N/A"))*100</f>
        <v>5.6585421043384727</v>
      </c>
      <c r="H46" s="26">
        <f t="shared" si="0"/>
        <v>20.141566943283497</v>
      </c>
      <c r="I46" s="26">
        <f t="shared" si="0"/>
        <v>6.909776053582366</v>
      </c>
      <c r="J46" s="26">
        <f t="shared" si="0"/>
        <v>15.198059977373687</v>
      </c>
      <c r="K46" s="26">
        <f t="shared" si="0"/>
        <v>6.5505377681335615</v>
      </c>
      <c r="L46" s="26">
        <f t="shared" si="0"/>
        <v>10.793307048962058</v>
      </c>
      <c r="M46" s="26">
        <f t="shared" si="0"/>
        <v>13.427583288019909</v>
      </c>
      <c r="N46" s="26">
        <f t="shared" si="0"/>
        <v>14.743982902727174</v>
      </c>
      <c r="O46" s="26">
        <f t="shared" si="0"/>
        <v>5.023450112854615</v>
      </c>
      <c r="P46" s="26">
        <f>INDEX(P$6:P$22,COUNTIF($F$6:$F$22,"&lt;&gt;#N/A"))/INDEX($F$6:$F$22,COUNTIF($F$6:$F$22,"&lt;&gt;#N/A"))*100</f>
        <v>1.4463838483678269</v>
      </c>
      <c r="Q46" s="10"/>
    </row>
    <row r="47" spans="1:17" ht="75" x14ac:dyDescent="0.25">
      <c r="A47" s="27"/>
      <c r="B47" s="27"/>
      <c r="C47" s="28" t="s">
        <v>185</v>
      </c>
      <c r="D47" s="28"/>
      <c r="E47" s="28"/>
      <c r="F47" s="29" t="str">
        <f>F2</f>
        <v>Total</v>
      </c>
      <c r="G47" s="29" t="str">
        <f>G$2&amp;CHAR(10)&amp;TEXT(G$46/100,"(#,###.0%)")</f>
        <v>Constr.
(5.7%)</v>
      </c>
      <c r="H47" s="29" t="str">
        <f t="shared" ref="H47:P47" si="1">H$2&amp;CHAR(10)&amp;TEXT(H$46/100,"(#,###.0%)")</f>
        <v>Trade,
Transp.
&amp; Util.
(20.1%)</v>
      </c>
      <c r="I47" s="29" t="str">
        <f t="shared" si="1"/>
        <v>Mfg.
(6.9%)</v>
      </c>
      <c r="J47" s="29" t="str">
        <f t="shared" si="1"/>
        <v>Prof. &amp;
Bus. Serv.
(15.2%)</v>
      </c>
      <c r="K47" s="29" t="str">
        <f t="shared" si="1"/>
        <v>Fin.
Activ.
(6.6%)</v>
      </c>
      <c r="L47" s="29" t="str">
        <f t="shared" si="1"/>
        <v>Leisure
&amp; Hosp.
(10.8%)</v>
      </c>
      <c r="M47" s="29" t="str">
        <f t="shared" si="1"/>
        <v>Educ. &amp;
Health
Serv.
(13.4%)</v>
      </c>
      <c r="N47" s="29" t="str">
        <f t="shared" si="1"/>
        <v>Gov't
(14.7%)</v>
      </c>
      <c r="O47" s="29" t="str">
        <f t="shared" si="1"/>
        <v>Info. &amp;
Other Svcs
(5.0%)</v>
      </c>
      <c r="P47" s="29" t="str">
        <f t="shared" si="1"/>
        <v>Oil &amp; Gas,
Mining Sup.
(1.4%)</v>
      </c>
      <c r="Q47" s="27"/>
    </row>
    <row r="48" spans="1:17" x14ac:dyDescent="0.25">
      <c r="A48" s="10"/>
      <c r="B48" s="10"/>
      <c r="C48" s="23" t="s">
        <v>186</v>
      </c>
      <c r="D48" s="23"/>
      <c r="E48" s="23"/>
      <c r="F48" s="24">
        <f t="shared" ref="F48:P48" si="2">MATCH(LARGE($F$46:$P$46,F$1),$F$46:$P$46,0)</f>
        <v>1</v>
      </c>
      <c r="G48" s="24">
        <f t="shared" si="2"/>
        <v>3</v>
      </c>
      <c r="H48" s="24">
        <f t="shared" si="2"/>
        <v>5</v>
      </c>
      <c r="I48" s="24">
        <f t="shared" si="2"/>
        <v>9</v>
      </c>
      <c r="J48" s="24">
        <f t="shared" si="2"/>
        <v>8</v>
      </c>
      <c r="K48" s="24">
        <f t="shared" si="2"/>
        <v>7</v>
      </c>
      <c r="L48" s="24">
        <f t="shared" si="2"/>
        <v>4</v>
      </c>
      <c r="M48" s="24">
        <f t="shared" si="2"/>
        <v>6</v>
      </c>
      <c r="N48" s="24">
        <f t="shared" si="2"/>
        <v>2</v>
      </c>
      <c r="O48" s="24">
        <f t="shared" si="2"/>
        <v>10</v>
      </c>
      <c r="P48" s="24">
        <f t="shared" si="2"/>
        <v>11</v>
      </c>
      <c r="Q48" s="10"/>
    </row>
    <row r="49" spans="1:17" ht="75" x14ac:dyDescent="0.25">
      <c r="A49" s="30" t="s">
        <v>187</v>
      </c>
      <c r="B49" s="10"/>
      <c r="C49" s="31" t="s">
        <v>188</v>
      </c>
      <c r="D49" s="31"/>
      <c r="E49" s="31"/>
      <c r="F49" s="32" t="str">
        <f>INDEX($F$47:$P$47,F$48)</f>
        <v>Total</v>
      </c>
      <c r="G49" s="32" t="str">
        <f>INDEX($F$47:$P$47,G$48)</f>
        <v>Trade,
Transp.
&amp; Util.
(20.1%)</v>
      </c>
      <c r="H49" s="32" t="str">
        <f t="shared" ref="H49:P49" si="3">INDEX($F$47:$P$47,H$48)</f>
        <v>Prof. &amp;
Bus. Serv.
(15.2%)</v>
      </c>
      <c r="I49" s="32" t="str">
        <f t="shared" si="3"/>
        <v>Gov't
(14.7%)</v>
      </c>
      <c r="J49" s="32" t="str">
        <f t="shared" si="3"/>
        <v>Educ. &amp;
Health
Serv.
(13.4%)</v>
      </c>
      <c r="K49" s="32" t="str">
        <f t="shared" si="3"/>
        <v>Leisure
&amp; Hosp.
(10.8%)</v>
      </c>
      <c r="L49" s="32" t="str">
        <f t="shared" si="3"/>
        <v>Mfg.
(6.9%)</v>
      </c>
      <c r="M49" s="32" t="str">
        <f t="shared" si="3"/>
        <v>Fin.
Activ.
(6.6%)</v>
      </c>
      <c r="N49" s="32" t="str">
        <f t="shared" si="3"/>
        <v>Constr.
(5.7%)</v>
      </c>
      <c r="O49" s="32" t="str">
        <f t="shared" si="3"/>
        <v>Info. &amp;
Other Svcs
(5.0%)</v>
      </c>
      <c r="P49" s="32" t="str">
        <f t="shared" si="3"/>
        <v>Oil &amp; Gas,
Mining Sup.
(1.4%)</v>
      </c>
      <c r="Q49" s="10"/>
    </row>
    <row r="50" spans="1:17" x14ac:dyDescent="0.25">
      <c r="A50" s="33" t="s">
        <v>79</v>
      </c>
      <c r="B50" s="34" t="str">
        <f>TEXT(INDEX($C$28:$C$43,COUNTIF($F$28:$F$43,"&lt;&gt;#N/A")),"0")</f>
        <v>202212</v>
      </c>
      <c r="C50" s="35" t="s">
        <v>189</v>
      </c>
      <c r="D50" s="35"/>
      <c r="E50" s="35"/>
      <c r="F50" s="35">
        <f>100*((VLOOKUP($B$50,$C$28:$P$44,F$48+3,0)/VLOOKUP($A$50,$C$28:$P$44,F$48+3,0))^(4)-1)</f>
        <v>1.9540136947302056</v>
      </c>
      <c r="G50" s="35">
        <f>100*((VLOOKUP($B$50,$C$28:$P$44,G$48+3,0)/VLOOKUP($A$50,$C$28:$P$44,G$48+3,0))^(4)-1)</f>
        <v>-0.15291845606403287</v>
      </c>
      <c r="H50" s="35">
        <f t="shared" ref="H50:P50" si="4">100*((VLOOKUP($B$50,$C$28:$P$44,H$48+3,0)/VLOOKUP($A$50,$C$28:$P$44,H$48+3,0))^(4)-1)</f>
        <v>-1.7834451657738892E-2</v>
      </c>
      <c r="I50" s="35">
        <f t="shared" si="4"/>
        <v>1.8207162772455376</v>
      </c>
      <c r="J50" s="35">
        <f>100*((VLOOKUP($B$50,$C$28:$P$44,J$48+3,0)/VLOOKUP($A$50,$C$28:$P$44,J$48+3,0))^(4)-1)</f>
        <v>4.0363220404998845</v>
      </c>
      <c r="K50" s="35">
        <f t="shared" si="4"/>
        <v>5.0372622475554074</v>
      </c>
      <c r="L50" s="35">
        <f t="shared" si="4"/>
        <v>1.5613726305991449</v>
      </c>
      <c r="M50" s="35">
        <f t="shared" si="4"/>
        <v>1.2094604756626826</v>
      </c>
      <c r="N50" s="35">
        <f t="shared" si="4"/>
        <v>2.9328946375574594</v>
      </c>
      <c r="O50" s="35">
        <f t="shared" si="4"/>
        <v>3.1847956925942222</v>
      </c>
      <c r="P50" s="35">
        <f t="shared" si="4"/>
        <v>9.2151749052219678</v>
      </c>
      <c r="Q50" s="10"/>
    </row>
    <row r="51" spans="1:17" x14ac:dyDescent="0.25">
      <c r="A51" s="33" t="s">
        <v>79</v>
      </c>
      <c r="B51" s="34" t="str">
        <f>INDEX($C$6:$C$22,COUNTIF($F$6:$F$22,"&lt;&gt;#N/A"))</f>
        <v>202212</v>
      </c>
      <c r="C51" s="35" t="s">
        <v>190</v>
      </c>
      <c r="D51" s="35"/>
      <c r="E51" s="35"/>
      <c r="F51" s="35">
        <f>100*((VLOOKUP($B$51,$C$6:$P$22,F$48+3,0)/VLOOKUP($A$51,$C$6:$P$22,F$48+3,0))^(4)-1)</f>
        <v>3.3853925830492404</v>
      </c>
      <c r="G51" s="35">
        <f t="shared" ref="G51:P51" si="5">100*((VLOOKUP($B$51,$C$6:$P$22,G$48+3,0)/VLOOKUP($A$51,$C$6:$P$22,G$48+3,0))^(4)-1)</f>
        <v>2.7905624939119855</v>
      </c>
      <c r="H51" s="35">
        <f t="shared" si="5"/>
        <v>-5.3239159721130136E-2</v>
      </c>
      <c r="I51" s="35">
        <f t="shared" si="5"/>
        <v>0.41460213687618541</v>
      </c>
      <c r="J51" s="35">
        <f t="shared" si="5"/>
        <v>6.310222437435753</v>
      </c>
      <c r="K51" s="35">
        <f t="shared" si="5"/>
        <v>10.327259468246531</v>
      </c>
      <c r="L51" s="35">
        <f t="shared" si="5"/>
        <v>4.4107968738302805</v>
      </c>
      <c r="M51" s="35">
        <f t="shared" si="5"/>
        <v>3.7301479053394093</v>
      </c>
      <c r="N51" s="35">
        <f t="shared" si="5"/>
        <v>-4.1622168271215347</v>
      </c>
      <c r="O51" s="35">
        <f t="shared" si="5"/>
        <v>7.5650623935901384</v>
      </c>
      <c r="P51" s="35">
        <f t="shared" si="5"/>
        <v>13.645521276607431</v>
      </c>
      <c r="Q51" s="10"/>
    </row>
  </sheetData>
  <mergeCells count="1">
    <mergeCell ref="A1:B3"/>
  </mergeCells>
  <pageMargins left="0.7" right="0.7" top="0.75" bottom="0.75" header="0.3" footer="0.3"/>
  <pageSetup orientation="portrait" r:id="rId1"/>
  <headerFooter>
    <oddHeader>&amp;L&amp;"Calibri"&amp;11&amp;K000000NONCONFIDENTIAL // FRSONLY&amp;1#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09AAD-FFE0-41AE-A088-BD3383F74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9753A-8FCB-433C-A9B0-4CDF11BA2A87}">
  <ds:schemaRefs>
    <ds:schemaRef ds:uri="8172f215-60fb-4aea-bce3-5824ce8231cd"/>
    <ds:schemaRef ds:uri="http://schemas.microsoft.com/office/infopath/2007/PartnerControls"/>
    <ds:schemaRef ds:uri="http://purl.org/dc/terms/"/>
    <ds:schemaRef ds:uri="d64264fa-5603-4e4e-a2f4-32f4724a08c4"/>
    <ds:schemaRef ds:uri="http://schemas.microsoft.com/office/2006/documentManagement/types"/>
    <ds:schemaRef ds:uri="http://schemas.openxmlformats.org/package/2006/metadata/core-properties"/>
    <ds:schemaRef ds:uri="b6b0a385-71c1-4ba9-b48d-f3f9140e37ea"/>
    <ds:schemaRef ds:uri="http://schemas.microsoft.com/office/2006/metadata/properties"/>
    <ds:schemaRef ds:uri="http://www.w3.org/XML/1998/namespace"/>
    <ds:schemaRef ds:uri="http://purl.org/dc/elements/1.1/"/>
    <ds:schemaRef ds:uri="2814f50d-da92-4ebb-b3e7-78ffc71e2a52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9EFBDE-4B58-4561-9C02-A336530DE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Data1</vt:lpstr>
      <vt:lpstr>Data2</vt:lpstr>
      <vt:lpstr>Data3</vt:lpstr>
      <vt:lpstr>Data4</vt:lpstr>
      <vt:lpstr>Chart1</vt:lpstr>
      <vt:lpstr>Chart2</vt:lpstr>
      <vt:lpstr>Chart3</vt:lpstr>
      <vt:lpstr>Chart4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Pranger, Ana C</dc:creator>
  <cp:keywords/>
  <dc:description/>
  <cp:lastModifiedBy>Weiss, Michael</cp:lastModifiedBy>
  <cp:revision/>
  <dcterms:created xsi:type="dcterms:W3CDTF">2023-01-30T17:31:29Z</dcterms:created>
  <dcterms:modified xsi:type="dcterms:W3CDTF">2023-02-03T18:46:38Z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2023-02-03T22:51:28Z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3ca0ec28-c7ad-4b59-ab0a-2e65052267c0</vt:lpwstr>
  </property>
  <property fmtid="{D5CDD505-2E9C-101B-9397-08002B2CF9AE}" pid="10" name="MSIP_Label_65269c60-0483-4c57-9e8c-3779d6900235_ContentBits">
    <vt:lpwstr>0</vt:lpwstr>
  </property>
</Properties>
</file>