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2A17AC0-40A7-4589-A257-E2EFE8C9637C}" xr6:coauthVersionLast="47" xr6:coauthVersionMax="47" xr10:uidLastSave="{00000000-0000-0000-0000-000000000000}"/>
  <bookViews>
    <workbookView xWindow="86280" yWindow="-120" windowWidth="19440" windowHeight="15150" xr2:uid="{C549F024-7135-4217-A798-E44DFC1B8822}"/>
  </bookViews>
  <sheets>
    <sheet name="Chart1" sheetId="3" r:id="rId1"/>
    <sheet name="d.Chart1" sheetId="2" r:id="rId2"/>
    <sheet name="Chart2" sheetId="4" r:id="rId3"/>
    <sheet name="d.Chart2" sheetId="5" r:id="rId4"/>
    <sheet name="Chart3" sheetId="8" r:id="rId5"/>
    <sheet name="d.Chart3" sheetId="9" r:id="rId6"/>
    <sheet name="Chart4" sheetId="6" r:id="rId7"/>
    <sheet name="d.Chart4" sheetId="11" r:id="rId8"/>
  </sheets>
  <externalReferences>
    <externalReference r:id="rId9"/>
    <externalReference r:id="rId10"/>
    <externalReference r:id="rId11"/>
  </externalReferences>
  <definedNames>
    <definedName name="_dlx.colk.use" localSheetId="7">#REF!</definedName>
    <definedName name="_dlx.colk.use">#REF!</definedName>
    <definedName name="_dlx.emp2.use" localSheetId="7">#REF!</definedName>
    <definedName name="_dlx.emp2.use">#REF!</definedName>
    <definedName name="_dlx.empc.use" localSheetId="7">#REF!</definedName>
    <definedName name="_dlx.empc.use">#REF!</definedName>
    <definedName name="_dlx.empnut.use" localSheetId="7">#REF!</definedName>
    <definedName name="_dlx.empnut.use">#REF!</definedName>
    <definedName name="_dlx.emptest.use" localSheetId="7">#REF!</definedName>
    <definedName name="_dlx.emptest.use">#REF!</definedName>
    <definedName name="_dlx.existing.use" localSheetId="7">#REF!</definedName>
    <definedName name="_dlx.existing.use">#REF!</definedName>
    <definedName name="_dlx.expind.use" localSheetId="7">#REF!</definedName>
    <definedName name="_dlx.expind.use">#REF!</definedName>
    <definedName name="_dlx.fjfj.use" localSheetId="7">#REF!</definedName>
    <definedName name="_dlx.fjfj.use">#REF!</definedName>
    <definedName name="_dlx.gdpcalc.use" localSheetId="7">#REF!</definedName>
    <definedName name="_dlx.gdpcalc.use">#REF!</definedName>
    <definedName name="_dlx.gspp.use" localSheetId="7">#REF!</definedName>
    <definedName name="_dlx.gspp.use">#REF!</definedName>
    <definedName name="_dlx.gspw.use" localSheetId="7">#REF!</definedName>
    <definedName name="_dlx.gspw.use">#REF!</definedName>
    <definedName name="_dlx.ind.use" localSheetId="7">#REF!</definedName>
    <definedName name="_dlx.ind.use">#REF!</definedName>
    <definedName name="_dlx.indnut.use" localSheetId="7">#REF!</definedName>
    <definedName name="_dlx.indnut.use">#REF!</definedName>
    <definedName name="_dlx.indtest.use" localSheetId="7">#REF!</definedName>
    <definedName name="_dlx.indtest.use">#REF!</definedName>
    <definedName name="_dlx.ism.use" localSheetId="7">#REF!</definedName>
    <definedName name="_dlx.ism.use">#REF!</definedName>
    <definedName name="_dlx.mfgw.use" localSheetId="7">#REF!</definedName>
    <definedName name="_dlx.mfgw.use">#REF!</definedName>
    <definedName name="_dlx.pmi.use" localSheetId="7">#REF!</definedName>
    <definedName name="_dlx.pmi.use">#REF!</definedName>
    <definedName name="_dlx.prices.use" localSheetId="7">#REF!</definedName>
    <definedName name="_dlx.prices.use">#REF!</definedName>
    <definedName name="_dlx.qemp1.use" localSheetId="7">#REF!</definedName>
    <definedName name="_dlx.qemp1.use">#REF!</definedName>
    <definedName name="_dlx.qemp12.use" localSheetId="7">#REF!</definedName>
    <definedName name="_dlx.qemp12.use">#REF!</definedName>
    <definedName name="_dlx.qemp21.use" localSheetId="7">#REF!</definedName>
    <definedName name="_dlx.qemp21.use">#REF!</definedName>
    <definedName name="_dlx.qemp32.use" localSheetId="7">#REF!</definedName>
    <definedName name="_dlx.qemp32.use">#REF!</definedName>
    <definedName name="_dlx.qsect11.use" localSheetId="1">d.Chart1!$C$3:$O$5</definedName>
    <definedName name="_dlx.qsect22.use" localSheetId="1">d.Chart1!$C$44:$O$46</definedName>
    <definedName name="_dlx.rc.use" localSheetId="7">#REF!</definedName>
    <definedName name="_dlx.rc.use">#REF!</definedName>
    <definedName name="_dlx.revs.use">d.Chart2!$D$2:$L$2</definedName>
    <definedName name="_dlx.rhw.use" localSheetId="7">#REF!</definedName>
    <definedName name="_dlx.rhw.use">#REF!</definedName>
    <definedName name="_dlx.sysrev.use" localSheetId="7">#REF!</definedName>
    <definedName name="_dlx.sysrev.use">#REF!</definedName>
    <definedName name="_dlx.sysrev2.use" localSheetId="7">#REF!</definedName>
    <definedName name="_dlx.sysrev2.use">#REF!</definedName>
    <definedName name="_dlx.tboss.use" localSheetId="7">#REF!</definedName>
    <definedName name="_dlx.tboss.use">#REF!</definedName>
    <definedName name="_dlx.uiclaims.use" localSheetId="7">#REF!</definedName>
    <definedName name="_dlx.uiclaims.use">#REF!</definedName>
    <definedName name="_dlx.unc.use" localSheetId="7">#REF!</definedName>
    <definedName name="_dlx.unc.use">#REF!</definedName>
    <definedName name="_dlx.ur.use" localSheetId="7">#REF!</definedName>
    <definedName name="_dlx.ur.use">#REF!</definedName>
    <definedName name="_dlx.uytr.use" localSheetId="7">#REF!</definedName>
    <definedName name="_dlx.uytr.use">#REF!</definedName>
    <definedName name="_dlx.wguirh.use" localSheetId="7">#REF!</definedName>
    <definedName name="_dlx.wguirh.use">#REF!</definedName>
    <definedName name="_DLX1.USE" localSheetId="3">#REF!</definedName>
    <definedName name="_DLX10.USE" localSheetId="3">#REF!</definedName>
    <definedName name="_DLX15.USE">d.Chart3!$B$2:$I$4</definedName>
    <definedName name="_DLX211.USE" localSheetId="7">#REF!</definedName>
    <definedName name="_DLX211.USE">#REF!</definedName>
    <definedName name="_DLX23.USE">'[1]d. MX CPI'!$B$4:$J$8</definedName>
    <definedName name="_dlx23847.use" localSheetId="7">#REF!</definedName>
    <definedName name="_dlx23847.use">#REF!</definedName>
    <definedName name="_dlx239847.use" localSheetId="7">#REF!</definedName>
    <definedName name="_dlx239847.use">#REF!</definedName>
    <definedName name="_DLX241.USE" localSheetId="7">#REF!</definedName>
    <definedName name="_DLX241.USE">#REF!</definedName>
    <definedName name="_DLX29.USE" localSheetId="7">#REF!</definedName>
    <definedName name="_DLX29.USE">#REF!</definedName>
    <definedName name="_DLX3.USE" localSheetId="3">d.Chart2!$O$2:$P$4</definedName>
    <definedName name="_DLX3.USE" localSheetId="7">#REF!</definedName>
    <definedName name="_DLX3.USE">#REF!</definedName>
    <definedName name="_dlx32084731847.use" localSheetId="7">#REF!</definedName>
    <definedName name="_dlx32084731847.use">#REF!</definedName>
    <definedName name="_dlx323274320.use" localSheetId="7">#REF!</definedName>
    <definedName name="_dlx323274320.use">#REF!</definedName>
    <definedName name="_dlx32847.use" localSheetId="7">#REF!</definedName>
    <definedName name="_dlx32847.use">#REF!</definedName>
    <definedName name="_dlx329847.use" localSheetId="7">#REF!</definedName>
    <definedName name="_dlx329847.use">#REF!</definedName>
    <definedName name="_dlx333.use" localSheetId="7">#REF!</definedName>
    <definedName name="_dlx333.use">#REF!</definedName>
    <definedName name="_dlx334.use" localSheetId="7">#REF!</definedName>
    <definedName name="_dlx334.use">#REF!</definedName>
    <definedName name="_dlx38237.use" localSheetId="7">#REF!</definedName>
    <definedName name="_dlx38237.use">#REF!</definedName>
    <definedName name="_DLX4.USE" localSheetId="7">#REF!</definedName>
    <definedName name="_DLX4.USE">#REF!</definedName>
    <definedName name="_DLX5.USE" localSheetId="7">#REF!</definedName>
    <definedName name="_DLX5.USE">#REF!</definedName>
    <definedName name="_DLX6.USE" localSheetId="3">#REF!</definedName>
    <definedName name="_DLX6.USE" localSheetId="7">#REF!</definedName>
    <definedName name="_DLX6.USE">#REF!</definedName>
    <definedName name="_DLX7.USE" localSheetId="3">#REF!</definedName>
    <definedName name="_DLX8.USE" localSheetId="7">#REF!</definedName>
    <definedName name="_DLX8.USE">#REF!</definedName>
    <definedName name="_dlx833198.use" localSheetId="7">#REF!</definedName>
    <definedName name="_dlx833198.use">#REF!</definedName>
    <definedName name="_DLX9.USE" localSheetId="3">#REF!</definedName>
    <definedName name="_xlnm._FilterDatabase" localSheetId="3" hidden="1">#REF!</definedName>
    <definedName name="_xlnm._FilterDatabase" localSheetId="5" hidden="1">#REF!</definedName>
    <definedName name="_xlnm._FilterDatabase" localSheetId="7" hidden="1">d.Chart4!$A$1:$E$1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localSheetId="1" hidden="1">#REF!</definedName>
    <definedName name="a" localSheetId="3" hidden="1">#REF!</definedName>
    <definedName name="a" localSheetId="5" hidden="1">#REF!</definedName>
    <definedName name="a" localSheetId="7" hidden="1">#REF!</definedName>
    <definedName name="a" hidden="1">#REF!</definedName>
    <definedName name="adsg" localSheetId="1" hidden="1">#REF!</definedName>
    <definedName name="adsg" localSheetId="3" hidden="1">#REF!</definedName>
    <definedName name="adsg" localSheetId="5" hidden="1">#REF!</definedName>
    <definedName name="adsg" localSheetId="7" hidden="1">#REF!</definedName>
    <definedName name="adsg" hidden="1">#REF!</definedName>
    <definedName name="aery" localSheetId="1" hidden="1">#REF!</definedName>
    <definedName name="aery" localSheetId="3" hidden="1">#REF!</definedName>
    <definedName name="aery" localSheetId="5" hidden="1">#REF!</definedName>
    <definedName name="aery" localSheetId="7" hidden="1">#REF!</definedName>
    <definedName name="aery" hidden="1">#REF!</definedName>
    <definedName name="all_data" localSheetId="7">#REF!</definedName>
    <definedName name="all_data">#REF!</definedName>
    <definedName name="asd" localSheetId="1" hidden="1">#REF!</definedName>
    <definedName name="asd" localSheetId="3" hidden="1">#REF!</definedName>
    <definedName name="asd" localSheetId="5" hidden="1">#REF!</definedName>
    <definedName name="asd" localSheetId="7" hidden="1">#REF!</definedName>
    <definedName name="asd" hidden="1">#REF!</definedName>
    <definedName name="asdasdas" localSheetId="7" hidden="1">#REF!</definedName>
    <definedName name="asdasdas" hidden="1">#REF!</definedName>
    <definedName name="asdf" localSheetId="1" hidden="1">#REF!</definedName>
    <definedName name="asdf" localSheetId="3" hidden="1">#REF!</definedName>
    <definedName name="asdf" localSheetId="5" hidden="1">#REF!</definedName>
    <definedName name="asdf" localSheetId="7" hidden="1">#REF!</definedName>
    <definedName name="asdf" hidden="1">#REF!</definedName>
    <definedName name="asdfagh" localSheetId="1" hidden="1">#REF!</definedName>
    <definedName name="asdfagh" localSheetId="3" hidden="1">#REF!</definedName>
    <definedName name="asdfagh" localSheetId="5" hidden="1">#REF!</definedName>
    <definedName name="asdfagh" localSheetId="7" hidden="1">#REF!</definedName>
    <definedName name="asdfagh" hidden="1">#REF!</definedName>
    <definedName name="asdfasdf" localSheetId="7" hidden="1">#REF!</definedName>
    <definedName name="asdfasdf" hidden="1">#REF!</definedName>
    <definedName name="asdfg" localSheetId="7" hidden="1">#REF!</definedName>
    <definedName name="asdfg" hidden="1">#REF!</definedName>
    <definedName name="asdfghj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gf" localSheetId="1" hidden="1">#REF!</definedName>
    <definedName name="asdgf" localSheetId="3" hidden="1">#REF!</definedName>
    <definedName name="asdgf" localSheetId="5" hidden="1">#REF!</definedName>
    <definedName name="asdgf" localSheetId="7" hidden="1">#REF!</definedName>
    <definedName name="asdgf" hidden="1">#REF!</definedName>
    <definedName name="asdhf" localSheetId="1" hidden="1">#REF!</definedName>
    <definedName name="asdhf" localSheetId="3" hidden="1">#REF!</definedName>
    <definedName name="asdhf" localSheetId="5" hidden="1">#REF!</definedName>
    <definedName name="asdhf" localSheetId="7" hidden="1">#REF!</definedName>
    <definedName name="asdhf" hidden="1">#REF!</definedName>
    <definedName name="asdzxcfd" localSheetId="3" hidden="1">{#N/A,#N/A,FALSE,"Sheet1";#N/A,#N/A,FALSE,"Sheet2"}</definedName>
    <definedName name="asdzxcfd" localSheetId="5" hidden="1">{#N/A,#N/A,FALSE,"Sheet1";#N/A,#N/A,FALSE,"Sheet2"}</definedName>
    <definedName name="asdzxcfd" localSheetId="7" hidden="1">{#N/A,#N/A,FALSE,"Sheet1";#N/A,#N/A,FALSE,"Sheet2"}</definedName>
    <definedName name="asdzxcfd" hidden="1">{#N/A,#N/A,FALSE,"Sheet1";#N/A,#N/A,FALSE,"Sheet2"}</definedName>
    <definedName name="asefg" localSheetId="1" hidden="1">#REF!</definedName>
    <definedName name="asefg" localSheetId="3" hidden="1">#REF!</definedName>
    <definedName name="asefg" localSheetId="5" hidden="1">#REF!</definedName>
    <definedName name="asefg" localSheetId="7" hidden="1">#REF!</definedName>
    <definedName name="asefg" hidden="1">#REF!</definedName>
    <definedName name="avqaf" localSheetId="1" hidden="1">#REF!</definedName>
    <definedName name="avqaf" localSheetId="3" hidden="1">#REF!</definedName>
    <definedName name="avqaf" localSheetId="5" hidden="1">#REF!</definedName>
    <definedName name="avqaf" localSheetId="7" hidden="1">#REF!</definedName>
    <definedName name="avqaf" hidden="1">#REF!</definedName>
    <definedName name="b" localSheetId="7" hidden="1">#REF!</definedName>
    <definedName name="b" hidden="1">#REF!</definedName>
    <definedName name="BKPH12b" localSheetId="1" hidden="1">#REF!</definedName>
    <definedName name="BKPH12b" localSheetId="3" hidden="1">#REF!</definedName>
    <definedName name="BKPH12b" localSheetId="5" hidden="1">#REF!</definedName>
    <definedName name="BKPH12b" localSheetId="7" hidden="1">#REF!</definedName>
    <definedName name="BKPH12b" hidden="1">#REF!</definedName>
    <definedName name="BKPH2" localSheetId="1" hidden="1">#REF!</definedName>
    <definedName name="BKPH2" localSheetId="3" hidden="1">#REF!</definedName>
    <definedName name="BKPH2" localSheetId="5" hidden="1">#REF!</definedName>
    <definedName name="BKPH2" localSheetId="7" hidden="1">#REF!</definedName>
    <definedName name="BKPH2" hidden="1">#REF!</definedName>
    <definedName name="BKPH21" localSheetId="1" hidden="1">#REF!</definedName>
    <definedName name="BKPH21" localSheetId="3" hidden="1">#REF!</definedName>
    <definedName name="BKPH21" localSheetId="5" hidden="1">#REF!</definedName>
    <definedName name="BKPH21" localSheetId="7" hidden="1">#REF!</definedName>
    <definedName name="BKPH21" hidden="1">#REF!</definedName>
    <definedName name="BKPH211" localSheetId="1" hidden="1">#REF!</definedName>
    <definedName name="BKPH211" localSheetId="3" hidden="1">#REF!</definedName>
    <definedName name="BKPH211" localSheetId="5" hidden="1">#REF!</definedName>
    <definedName name="BKPH211" localSheetId="7" hidden="1">#REF!</definedName>
    <definedName name="BKPH211" hidden="1">#REF!</definedName>
    <definedName name="BKPH21a" localSheetId="1" hidden="1">#REF!</definedName>
    <definedName name="BKPH21a" localSheetId="3" hidden="1">#REF!</definedName>
    <definedName name="BKPH21a" localSheetId="5" hidden="1">#REF!</definedName>
    <definedName name="BKPH21a" localSheetId="7" hidden="1">#REF!</definedName>
    <definedName name="BKPH21a" hidden="1">#REF!</definedName>
    <definedName name="BKPH22" localSheetId="1" hidden="1">#REF!</definedName>
    <definedName name="BKPH22" localSheetId="3" hidden="1">#REF!</definedName>
    <definedName name="BKPH22" localSheetId="5" hidden="1">#REF!</definedName>
    <definedName name="BKPH22" localSheetId="7" hidden="1">#REF!</definedName>
    <definedName name="BKPH22" hidden="1">#REF!</definedName>
    <definedName name="BKPH22a" localSheetId="1" hidden="1">#REF!</definedName>
    <definedName name="BKPH22a" localSheetId="3" hidden="1">#REF!</definedName>
    <definedName name="BKPH22a" localSheetId="5" hidden="1">#REF!</definedName>
    <definedName name="BKPH22a" localSheetId="7" hidden="1">#REF!</definedName>
    <definedName name="BKPH22a" hidden="1">#REF!</definedName>
    <definedName name="BLPH1" localSheetId="1" hidden="1">#REF!</definedName>
    <definedName name="BLPH1" localSheetId="3" hidden="1">#REF!</definedName>
    <definedName name="BLPH1" localSheetId="5" hidden="1">#REF!</definedName>
    <definedName name="BLPH1" localSheetId="7" hidden="1">#REF!</definedName>
    <definedName name="BLPH1" hidden="1">#REF!</definedName>
    <definedName name="BLPH11" localSheetId="1" hidden="1">#REF!</definedName>
    <definedName name="BLPH11" localSheetId="3" hidden="1">#REF!</definedName>
    <definedName name="BLPH11" localSheetId="5" hidden="1">#REF!</definedName>
    <definedName name="BLPH11" localSheetId="7" hidden="1">#REF!</definedName>
    <definedName name="BLPH11" hidden="1">#REF!</definedName>
    <definedName name="BLPH1a" localSheetId="1" hidden="1">#REF!</definedName>
    <definedName name="BLPH1a" localSheetId="3" hidden="1">#REF!</definedName>
    <definedName name="BLPH1a" localSheetId="5" hidden="1">#REF!</definedName>
    <definedName name="BLPH1a" localSheetId="7" hidden="1">#REF!</definedName>
    <definedName name="BLPH1a" hidden="1">#REF!</definedName>
    <definedName name="BLPH2" localSheetId="1" hidden="1">#REF!</definedName>
    <definedName name="BLPH2" localSheetId="3" hidden="1">#REF!</definedName>
    <definedName name="BLPH2" localSheetId="5" hidden="1">#REF!</definedName>
    <definedName name="BLPH2" localSheetId="7" hidden="1">#REF!</definedName>
    <definedName name="BLPH2" hidden="1">#REF!</definedName>
    <definedName name="BLPH21" localSheetId="1" hidden="1">#REF!</definedName>
    <definedName name="BLPH21" localSheetId="3" hidden="1">#REF!</definedName>
    <definedName name="BLPH21" localSheetId="5" hidden="1">#REF!</definedName>
    <definedName name="BLPH21" localSheetId="7" hidden="1">#REF!</definedName>
    <definedName name="BLPH21" hidden="1">#REF!</definedName>
    <definedName name="BLPH2a" localSheetId="1" hidden="1">#REF!</definedName>
    <definedName name="BLPH2a" localSheetId="3" hidden="1">#REF!</definedName>
    <definedName name="BLPH2a" localSheetId="5" hidden="1">#REF!</definedName>
    <definedName name="BLPH2a" localSheetId="7" hidden="1">#REF!</definedName>
    <definedName name="BLPH2a" hidden="1">#REF!</definedName>
    <definedName name="BLPH3" localSheetId="1" hidden="1">#REF!</definedName>
    <definedName name="BLPH3" localSheetId="3" hidden="1">#REF!</definedName>
    <definedName name="BLPH3" localSheetId="5" hidden="1">#REF!</definedName>
    <definedName name="BLPH3" localSheetId="7" hidden="1">#REF!</definedName>
    <definedName name="BLPH3" hidden="1">#REF!</definedName>
    <definedName name="BLPH31" localSheetId="1" hidden="1">#REF!</definedName>
    <definedName name="BLPH31" localSheetId="3" hidden="1">#REF!</definedName>
    <definedName name="BLPH31" localSheetId="5" hidden="1">#REF!</definedName>
    <definedName name="BLPH31" localSheetId="7" hidden="1">#REF!</definedName>
    <definedName name="BLPH31" hidden="1">#REF!</definedName>
    <definedName name="BLPH32" localSheetId="1" hidden="1">#REF!</definedName>
    <definedName name="BLPH32" localSheetId="3" hidden="1">#REF!</definedName>
    <definedName name="BLPH32" localSheetId="5" hidden="1">#REF!</definedName>
    <definedName name="BLPH32" localSheetId="7" hidden="1">#REF!</definedName>
    <definedName name="BLPH32" hidden="1">#REF!</definedName>
    <definedName name="BLPH321" localSheetId="1" hidden="1">#REF!</definedName>
    <definedName name="BLPH321" localSheetId="3" hidden="1">#REF!</definedName>
    <definedName name="BLPH321" localSheetId="5" hidden="1">#REF!</definedName>
    <definedName name="BLPH321" localSheetId="7" hidden="1">#REF!</definedName>
    <definedName name="BLPH321" hidden="1">#REF!</definedName>
    <definedName name="BLPH32a" localSheetId="1" hidden="1">#REF!</definedName>
    <definedName name="BLPH32a" localSheetId="3" hidden="1">#REF!</definedName>
    <definedName name="BLPH32a" localSheetId="5" hidden="1">#REF!</definedName>
    <definedName name="BLPH32a" localSheetId="7" hidden="1">#REF!</definedName>
    <definedName name="BLPH32a" hidden="1">#REF!</definedName>
    <definedName name="BLPH33" localSheetId="1" hidden="1">#REF!</definedName>
    <definedName name="BLPH33" localSheetId="3" hidden="1">#REF!</definedName>
    <definedName name="BLPH33" localSheetId="5" hidden="1">#REF!</definedName>
    <definedName name="BLPH33" localSheetId="7" hidden="1">#REF!</definedName>
    <definedName name="BLPH33" hidden="1">#REF!</definedName>
    <definedName name="BLPH3a" localSheetId="1" hidden="1">#REF!</definedName>
    <definedName name="BLPH3a" localSheetId="3" hidden="1">#REF!</definedName>
    <definedName name="BLPH3a" localSheetId="5" hidden="1">#REF!</definedName>
    <definedName name="BLPH3a" localSheetId="7" hidden="1">#REF!</definedName>
    <definedName name="BLPH3a" hidden="1">#REF!</definedName>
    <definedName name="BLPH4" localSheetId="1" hidden="1">#REF!</definedName>
    <definedName name="BLPH4" localSheetId="3" hidden="1">#REF!</definedName>
    <definedName name="BLPH4" localSheetId="5" hidden="1">#REF!</definedName>
    <definedName name="BLPH4" localSheetId="7" hidden="1">#REF!</definedName>
    <definedName name="BLPH4" hidden="1">#REF!</definedName>
    <definedName name="BLPH41" localSheetId="1" hidden="1">#REF!</definedName>
    <definedName name="BLPH41" localSheetId="3" hidden="1">#REF!</definedName>
    <definedName name="BLPH41" localSheetId="5" hidden="1">#REF!</definedName>
    <definedName name="BLPH41" localSheetId="7" hidden="1">#REF!</definedName>
    <definedName name="BLPH41" hidden="1">#REF!</definedName>
    <definedName name="BLPH411" localSheetId="1" hidden="1">#REF!</definedName>
    <definedName name="BLPH411" localSheetId="3" hidden="1">#REF!</definedName>
    <definedName name="BLPH411" localSheetId="5" hidden="1">#REF!</definedName>
    <definedName name="BLPH411" localSheetId="7" hidden="1">#REF!</definedName>
    <definedName name="BLPH411" hidden="1">#REF!</definedName>
    <definedName name="BLPH4111" localSheetId="1" hidden="1">#REF!</definedName>
    <definedName name="BLPH4111" localSheetId="3" hidden="1">#REF!</definedName>
    <definedName name="BLPH4111" localSheetId="5" hidden="1">#REF!</definedName>
    <definedName name="BLPH4111" localSheetId="7" hidden="1">#REF!</definedName>
    <definedName name="BLPH4111" hidden="1">#REF!</definedName>
    <definedName name="BLPH41a" localSheetId="1" hidden="1">#REF!</definedName>
    <definedName name="BLPH41a" localSheetId="3" hidden="1">#REF!</definedName>
    <definedName name="BLPH41a" localSheetId="5" hidden="1">#REF!</definedName>
    <definedName name="BLPH41a" localSheetId="7" hidden="1">#REF!</definedName>
    <definedName name="BLPH41a" hidden="1">#REF!</definedName>
    <definedName name="BLPH42" localSheetId="1" hidden="1">#REF!</definedName>
    <definedName name="BLPH42" localSheetId="3" hidden="1">#REF!</definedName>
    <definedName name="BLPH42" localSheetId="5" hidden="1">#REF!</definedName>
    <definedName name="BLPH42" localSheetId="7" hidden="1">#REF!</definedName>
    <definedName name="BLPH42" hidden="1">#REF!</definedName>
    <definedName name="BLPH4a" localSheetId="1" hidden="1">#REF!</definedName>
    <definedName name="BLPH4a" localSheetId="3" hidden="1">#REF!</definedName>
    <definedName name="BLPH4a" localSheetId="5" hidden="1">#REF!</definedName>
    <definedName name="BLPH4a" localSheetId="7" hidden="1">#REF!</definedName>
    <definedName name="BLPH4a" hidden="1">#REF!</definedName>
    <definedName name="BLPH5" localSheetId="1" hidden="1">#REF!</definedName>
    <definedName name="BLPH5" localSheetId="3" hidden="1">#REF!</definedName>
    <definedName name="BLPH5" localSheetId="5" hidden="1">#REF!</definedName>
    <definedName name="BLPH5" localSheetId="7" hidden="1">#REF!</definedName>
    <definedName name="BLPH5" hidden="1">#REF!</definedName>
    <definedName name="BLPH51" localSheetId="1" hidden="1">#REF!</definedName>
    <definedName name="BLPH51" localSheetId="3" hidden="1">#REF!</definedName>
    <definedName name="BLPH51" localSheetId="5" hidden="1">#REF!</definedName>
    <definedName name="BLPH51" localSheetId="7" hidden="1">#REF!</definedName>
    <definedName name="BLPH51" hidden="1">#REF!</definedName>
    <definedName name="BLPH5a" localSheetId="1" hidden="1">#REF!</definedName>
    <definedName name="BLPH5a" localSheetId="3" hidden="1">#REF!</definedName>
    <definedName name="BLPH5a" localSheetId="5" hidden="1">#REF!</definedName>
    <definedName name="BLPH5a" localSheetId="7" hidden="1">#REF!</definedName>
    <definedName name="BLPH5a" hidden="1">#REF!</definedName>
    <definedName name="BLPH6" localSheetId="1" hidden="1">#REF!</definedName>
    <definedName name="BLPH6" localSheetId="3" hidden="1">#REF!</definedName>
    <definedName name="BLPH6" localSheetId="5" hidden="1">#REF!</definedName>
    <definedName name="BLPH6" localSheetId="7" hidden="1">#REF!</definedName>
    <definedName name="BLPH6" hidden="1">#REF!</definedName>
    <definedName name="BLPH7" localSheetId="1" hidden="1">#REF!</definedName>
    <definedName name="BLPH7" localSheetId="3" hidden="1">#REF!</definedName>
    <definedName name="BLPH7" localSheetId="5" hidden="1">#REF!</definedName>
    <definedName name="BLPH7" localSheetId="7" hidden="1">#REF!</definedName>
    <definedName name="BLPH7" hidden="1">#REF!</definedName>
    <definedName name="BLPH8" localSheetId="1" hidden="1">#REF!</definedName>
    <definedName name="BLPH8" localSheetId="3" hidden="1">#REF!</definedName>
    <definedName name="BLPH8" localSheetId="5" hidden="1">#REF!</definedName>
    <definedName name="BLPH8" localSheetId="7" hidden="1">#REF!</definedName>
    <definedName name="BLPH8" hidden="1">#REF!</definedName>
    <definedName name="BLPH9" localSheetId="1" hidden="1">#REF!</definedName>
    <definedName name="BLPH9" localSheetId="3" hidden="1">#REF!</definedName>
    <definedName name="BLPH9" localSheetId="5" hidden="1">#REF!</definedName>
    <definedName name="BLPH9" localSheetId="7" hidden="1">#REF!</definedName>
    <definedName name="BLPH9" hidden="1">#REF!</definedName>
    <definedName name="c.DebtPI_perCapita" localSheetId="1" hidden="1">#REF!</definedName>
    <definedName name="c.DebtPI_perCapita" localSheetId="3" hidden="1">#REF!</definedName>
    <definedName name="c.DebtPI_perCapita" localSheetId="5" hidden="1">#REF!</definedName>
    <definedName name="c.DebtPI_perCapita" localSheetId="7" hidden="1">#REF!</definedName>
    <definedName name="c.DebtPI_perCapita" hidden="1">#REF!</definedName>
    <definedName name="C.TXThroughput" localSheetId="1" hidden="1">#REF!</definedName>
    <definedName name="C.TXThroughput" localSheetId="3" hidden="1">#REF!</definedName>
    <definedName name="C.TXThroughput" localSheetId="5" hidden="1">#REF!</definedName>
    <definedName name="C.TXThroughput" localSheetId="7" hidden="1">#REF!</definedName>
    <definedName name="C.TXThroughput" hidden="1">#REF!</definedName>
    <definedName name="casdr3fdc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localSheetId="1" hidden="1">#REF!</definedName>
    <definedName name="Chart1" localSheetId="3" hidden="1">#REF!</definedName>
    <definedName name="Chart1" localSheetId="5" hidden="1">#REF!</definedName>
    <definedName name="Chart1" localSheetId="7" hidden="1">#REF!</definedName>
    <definedName name="Chart1" hidden="1">#REF!</definedName>
    <definedName name="Chart1b" localSheetId="1" hidden="1">#REF!</definedName>
    <definedName name="Chart1b" localSheetId="3" hidden="1">#REF!</definedName>
    <definedName name="Chart1b" localSheetId="5" hidden="1">#REF!</definedName>
    <definedName name="Chart1b" localSheetId="7" hidden="1">#REF!</definedName>
    <definedName name="Chart1b" hidden="1">#REF!</definedName>
    <definedName name="chart1ba" localSheetId="1" hidden="1">#REF!</definedName>
    <definedName name="chart1ba" localSheetId="3" hidden="1">#REF!</definedName>
    <definedName name="chart1ba" localSheetId="5" hidden="1">#REF!</definedName>
    <definedName name="chart1ba" localSheetId="7" hidden="1">#REF!</definedName>
    <definedName name="chart1ba" hidden="1">#REF!</definedName>
    <definedName name="chart9" localSheetId="3" hidden="1">#REF!</definedName>
    <definedName name="chart9" localSheetId="5" hidden="1">#REF!</definedName>
    <definedName name="chart9" localSheetId="7" hidden="1">#REF!</definedName>
    <definedName name="chart9" hidden="1">#REF!</definedName>
    <definedName name="csdwqq" localSheetId="1" hidden="1">#REF!</definedName>
    <definedName name="csdwqq" localSheetId="3" hidden="1">#REF!</definedName>
    <definedName name="csdwqq" localSheetId="5" hidden="1">#REF!</definedName>
    <definedName name="csdwqq" localSheetId="7" hidden="1">#REF!</definedName>
    <definedName name="csdwqq" hidden="1">#REF!</definedName>
    <definedName name="cv" localSheetId="1" hidden="1">#REF!</definedName>
    <definedName name="cv" localSheetId="3" hidden="1">#REF!</definedName>
    <definedName name="cv" localSheetId="5" hidden="1">#REF!</definedName>
    <definedName name="cv" localSheetId="7" hidden="1">#REF!</definedName>
    <definedName name="cv" hidden="1">#REF!</definedName>
    <definedName name="cvh45gh" localSheetId="1" hidden="1">#REF!</definedName>
    <definedName name="cvh45gh" localSheetId="3" hidden="1">#REF!</definedName>
    <definedName name="cvh45gh" localSheetId="5" hidden="1">#REF!</definedName>
    <definedName name="cvh45gh" localSheetId="7" hidden="1">#REF!</definedName>
    <definedName name="cvh45gh" hidden="1">#REF!</definedName>
    <definedName name="DateCollectionEnds" hidden="1">[2]Instructions!$H$9</definedName>
    <definedName name="datecollectionends2" hidden="1">[2]Instructions!$H$9</definedName>
    <definedName name="DateCollectionEndsa" localSheetId="1" hidden="1">[2]Instructions!$H$9</definedName>
    <definedName name="DateCollectionEndsa" localSheetId="3" hidden="1">[2]Instructions!$H$9</definedName>
    <definedName name="DateCollectionEndsa" hidden="1">[2]Instructions!$H$9</definedName>
    <definedName name="dfg" localSheetId="1" hidden="1">#REF!</definedName>
    <definedName name="dfg" localSheetId="3" hidden="1">#REF!</definedName>
    <definedName name="dfg" localSheetId="5" hidden="1">#REF!</definedName>
    <definedName name="dfg" localSheetId="7" hidden="1">#REF!</definedName>
    <definedName name="dfg" hidden="1">#REF!</definedName>
    <definedName name="dfg3hg" localSheetId="1" hidden="1">#REF!</definedName>
    <definedName name="dfg3hg" localSheetId="3" hidden="1">#REF!</definedName>
    <definedName name="dfg3hg" localSheetId="5" hidden="1">#REF!</definedName>
    <definedName name="dfg3hg" localSheetId="7" hidden="1">#REF!</definedName>
    <definedName name="dfg3hg" hidden="1">#REF!</definedName>
    <definedName name="dfga" localSheetId="7" hidden="1">#REF!</definedName>
    <definedName name="dfga" hidden="1">#REF!</definedName>
    <definedName name="dfgas" localSheetId="7" hidden="1">#REF!</definedName>
    <definedName name="dfgas" hidden="1">#REF!</definedName>
    <definedName name="dfgasdf" localSheetId="7" hidden="1">#REF!</definedName>
    <definedName name="dfgasdf" hidden="1">#REF!</definedName>
    <definedName name="dfgh456" localSheetId="1" hidden="1">#REF!</definedName>
    <definedName name="dfgh456" localSheetId="3" hidden="1">#REF!</definedName>
    <definedName name="dfgh456" localSheetId="5" hidden="1">#REF!</definedName>
    <definedName name="dfgh456" localSheetId="7" hidden="1">#REF!</definedName>
    <definedName name="dfgh456" hidden="1">#REF!</definedName>
    <definedName name="dfgj" localSheetId="1" hidden="1">#REF!</definedName>
    <definedName name="dfgj" localSheetId="3" hidden="1">#REF!</definedName>
    <definedName name="dfgj" localSheetId="5" hidden="1">#REF!</definedName>
    <definedName name="dfgj" localSheetId="7" hidden="1">#REF!</definedName>
    <definedName name="dfgj" hidden="1">#REF!</definedName>
    <definedName name="dfh6hb" localSheetId="1" hidden="1">#REF!</definedName>
    <definedName name="dfh6hb" localSheetId="3" hidden="1">#REF!</definedName>
    <definedName name="dfh6hb" localSheetId="5" hidden="1">#REF!</definedName>
    <definedName name="dfh6hb" localSheetId="7" hidden="1">#REF!</definedName>
    <definedName name="dfh6hb" hidden="1">#REF!</definedName>
    <definedName name="dft34g" localSheetId="1" hidden="1">#REF!</definedName>
    <definedName name="dft34g" localSheetId="3" hidden="1">#REF!</definedName>
    <definedName name="dft34g" localSheetId="5" hidden="1">#REF!</definedName>
    <definedName name="dft34g" localSheetId="7" hidden="1">#REF!</definedName>
    <definedName name="dft34g" hidden="1">#REF!</definedName>
    <definedName name="dfyw456" localSheetId="1" hidden="1">#REF!</definedName>
    <definedName name="dfyw456" localSheetId="3" hidden="1">#REF!</definedName>
    <definedName name="dfyw456" localSheetId="5" hidden="1">#REF!</definedName>
    <definedName name="dfyw456" localSheetId="7" hidden="1">#REF!</definedName>
    <definedName name="dfyw456" hidden="1">#REF!</definedName>
    <definedName name="dsf" localSheetId="1" hidden="1">#REF!</definedName>
    <definedName name="dsf" localSheetId="3" hidden="1">#REF!</definedName>
    <definedName name="dsf" localSheetId="5" hidden="1">#REF!</definedName>
    <definedName name="dsf" localSheetId="7" hidden="1">#REF!</definedName>
    <definedName name="dsf" hidden="1">#REF!</definedName>
    <definedName name="dxf" localSheetId="1" hidden="1">#REF!</definedName>
    <definedName name="dxf" localSheetId="3" hidden="1">#REF!</definedName>
    <definedName name="dxf" localSheetId="5" hidden="1">#REF!</definedName>
    <definedName name="dxf" localSheetId="7" hidden="1">#REF!</definedName>
    <definedName name="dxf" hidden="1">#REF!</definedName>
    <definedName name="ert" localSheetId="1" hidden="1">#REF!</definedName>
    <definedName name="ert" localSheetId="3" hidden="1">#REF!</definedName>
    <definedName name="ert" localSheetId="5" hidden="1">#REF!</definedName>
    <definedName name="ert" localSheetId="7" hidden="1">#REF!</definedName>
    <definedName name="ert" hidden="1">#REF!</definedName>
    <definedName name="erweads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rweads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rweads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rwead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fg" localSheetId="1" hidden="1">#REF!</definedName>
    <definedName name="fg" localSheetId="3" hidden="1">#REF!</definedName>
    <definedName name="fg" localSheetId="5" hidden="1">#REF!</definedName>
    <definedName name="fg" localSheetId="7" hidden="1">#REF!</definedName>
    <definedName name="fg" hidden="1">#REF!</definedName>
    <definedName name="ghuk" localSheetId="1" hidden="1">#REF!</definedName>
    <definedName name="ghuk" localSheetId="3" hidden="1">#REF!</definedName>
    <definedName name="ghuk" localSheetId="5" hidden="1">#REF!</definedName>
    <definedName name="ghuk" localSheetId="7" hidden="1">#REF!</definedName>
    <definedName name="ghuk" hidden="1">#REF!</definedName>
    <definedName name="guil" localSheetId="1" hidden="1">#REF!</definedName>
    <definedName name="guil" localSheetId="3" hidden="1">#REF!</definedName>
    <definedName name="guil" localSheetId="5" hidden="1">#REF!</definedName>
    <definedName name="guil" localSheetId="7" hidden="1">#REF!</definedName>
    <definedName name="guil" hidden="1">#REF!</definedName>
    <definedName name="hasdf" localSheetId="7" hidden="1">#REF!</definedName>
    <definedName name="hasdf" hidden="1">#REF!</definedName>
    <definedName name="hg56gh" localSheetId="1" hidden="1">#REF!</definedName>
    <definedName name="hg56gh" localSheetId="3" hidden="1">#REF!</definedName>
    <definedName name="hg56gh" localSheetId="5" hidden="1">#REF!</definedName>
    <definedName name="hg56gh" localSheetId="7" hidden="1">#REF!</definedName>
    <definedName name="hg56gh" hidden="1">#REF!</definedName>
    <definedName name="hjk7f" localSheetId="1" hidden="1">#REF!</definedName>
    <definedName name="hjk7f" localSheetId="3" hidden="1">#REF!</definedName>
    <definedName name="hjk7f" localSheetId="5" hidden="1">#REF!</definedName>
    <definedName name="hjk7f" localSheetId="7" hidden="1">#REF!</definedName>
    <definedName name="hjk7f" hidden="1">#REF!</definedName>
    <definedName name="htlm_controla" localSheetId="3" hidden="1">{"'Sheet1'!$A$1:$J$121"}</definedName>
    <definedName name="htlm_controla" localSheetId="5" hidden="1">{"'Sheet1'!$A$1:$J$121"}</definedName>
    <definedName name="htlm_controla" localSheetId="7" hidden="1">{"'Sheet1'!$A$1:$J$121"}</definedName>
    <definedName name="htlm_controla" hidden="1">{"'Sheet1'!$A$1:$J$121"}</definedName>
    <definedName name="htlm_controlasdf" localSheetId="3" hidden="1">{"'Sheet1'!$A$1:$J$121"}</definedName>
    <definedName name="htlm_controlasdf" localSheetId="5" hidden="1">{"'Sheet1'!$A$1:$J$121"}</definedName>
    <definedName name="htlm_controlasdf" localSheetId="7" hidden="1">{"'Sheet1'!$A$1:$J$121"}</definedName>
    <definedName name="htlm_controlasdf" hidden="1">{"'Sheet1'!$A$1:$J$121"}</definedName>
    <definedName name="HTML_CodePage" hidden="1">1252</definedName>
    <definedName name="HTML_Control" localSheetId="1" hidden="1">{"'Sheet1'!$A$1:$J$121"}</definedName>
    <definedName name="HTML_Control" localSheetId="3" hidden="1">{"'Sheet1'!$A$1:$J$121"}</definedName>
    <definedName name="HTML_Control" localSheetId="5" hidden="1">{"'Sheet1'!$A$1:$J$121"}</definedName>
    <definedName name="HTML_Control" localSheetId="7" hidden="1">{"'Sheet1'!$A$1:$J$121"}</definedName>
    <definedName name="HTML_Control" hidden="1">{"'Sheet1'!$A$1:$J$121"}</definedName>
    <definedName name="HTML_Controla" localSheetId="1" hidden="1">{"'Sheet1'!$A$1:$J$121"}</definedName>
    <definedName name="HTML_Controla" localSheetId="3" hidden="1">{"'Sheet1'!$A$1:$J$121"}</definedName>
    <definedName name="HTML_Controla" localSheetId="5" hidden="1">{"'Sheet1'!$A$1:$J$121"}</definedName>
    <definedName name="HTML_Controla" localSheetId="7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localSheetId="1" hidden="1">#REF!</definedName>
    <definedName name="jhkl" localSheetId="3" hidden="1">#REF!</definedName>
    <definedName name="jhkl" localSheetId="5" hidden="1">#REF!</definedName>
    <definedName name="jhkl" localSheetId="7" hidden="1">#REF!</definedName>
    <definedName name="jhkl" hidden="1">#REF!</definedName>
    <definedName name="jk78jhk" localSheetId="1" hidden="1">#REF!</definedName>
    <definedName name="jk78jhk" localSheetId="3" hidden="1">#REF!</definedName>
    <definedName name="jk78jhk" localSheetId="5" hidden="1">#REF!</definedName>
    <definedName name="jk78jhk" localSheetId="7" hidden="1">#REF!</definedName>
    <definedName name="jk78jhk" hidden="1">#REF!</definedName>
    <definedName name="kjh23kj" localSheetId="1" hidden="1">[2]Instructions!$H$9</definedName>
    <definedName name="kjh23kj" localSheetId="3" hidden="1">[2]Instructions!$H$9</definedName>
    <definedName name="kjh23kj" hidden="1">[2]Instructions!$H$9</definedName>
    <definedName name="KK" localSheetId="1" hidden="1">#REF!</definedName>
    <definedName name="KK" localSheetId="3" hidden="1">#REF!</definedName>
    <definedName name="KK" localSheetId="5" hidden="1">#REF!</definedName>
    <definedName name="KK" localSheetId="7" hidden="1">#REF!</definedName>
    <definedName name="KK" hidden="1">#REF!</definedName>
    <definedName name="KKA" localSheetId="1" hidden="1">#REF!</definedName>
    <definedName name="KKA" localSheetId="3" hidden="1">#REF!</definedName>
    <definedName name="KKA" localSheetId="5" hidden="1">#REF!</definedName>
    <definedName name="KKA" localSheetId="7" hidden="1">#REF!</definedName>
    <definedName name="KKA" hidden="1">#REF!</definedName>
    <definedName name="KKe" localSheetId="1" hidden="1">#REF!</definedName>
    <definedName name="KKe" localSheetId="3" hidden="1">#REF!</definedName>
    <definedName name="KKe" localSheetId="5" hidden="1">#REF!</definedName>
    <definedName name="KKe" localSheetId="7" hidden="1">#REF!</definedName>
    <definedName name="KKe" hidden="1">#REF!</definedName>
    <definedName name="KKQ" localSheetId="1" hidden="1">#REF!</definedName>
    <definedName name="KKQ" localSheetId="3" hidden="1">#REF!</definedName>
    <definedName name="KKQ" localSheetId="5" hidden="1">#REF!</definedName>
    <definedName name="KKQ" localSheetId="7" hidden="1">#REF!</definedName>
    <definedName name="KKQ" hidden="1">#REF!</definedName>
    <definedName name="KKr" localSheetId="1" hidden="1">#REF!</definedName>
    <definedName name="KKr" localSheetId="3" hidden="1">#REF!</definedName>
    <definedName name="KKr" localSheetId="5" hidden="1">#REF!</definedName>
    <definedName name="KKr" localSheetId="7" hidden="1">#REF!</definedName>
    <definedName name="KKr" hidden="1">#REF!</definedName>
    <definedName name="KKS" localSheetId="1" hidden="1">#REF!</definedName>
    <definedName name="KKS" localSheetId="3" hidden="1">#REF!</definedName>
    <definedName name="KKS" localSheetId="5" hidden="1">#REF!</definedName>
    <definedName name="KKS" localSheetId="7" hidden="1">#REF!</definedName>
    <definedName name="KKS" hidden="1">#REF!</definedName>
    <definedName name="KKt" localSheetId="1" hidden="1">#REF!</definedName>
    <definedName name="KKt" localSheetId="3" hidden="1">#REF!</definedName>
    <definedName name="KKt" localSheetId="5" hidden="1">#REF!</definedName>
    <definedName name="KKt" localSheetId="7" hidden="1">#REF!</definedName>
    <definedName name="KKt" hidden="1">#REF!</definedName>
    <definedName name="KKw" localSheetId="1" hidden="1">#REF!</definedName>
    <definedName name="KKw" localSheetId="3" hidden="1">#REF!</definedName>
    <definedName name="KKw" localSheetId="5" hidden="1">#REF!</definedName>
    <definedName name="KKw" localSheetId="7" hidden="1">#REF!</definedName>
    <definedName name="KKw" hidden="1">#REF!</definedName>
    <definedName name="KKy" localSheetId="1" hidden="1">#REF!</definedName>
    <definedName name="KKy" localSheetId="3" hidden="1">#REF!</definedName>
    <definedName name="KKy" localSheetId="5" hidden="1">#REF!</definedName>
    <definedName name="KKy" localSheetId="7" hidden="1">#REF!</definedName>
    <definedName name="KKy" hidden="1">#REF!</definedName>
    <definedName name="ljkahfjkghf2" localSheetId="1" hidden="1">#REF!</definedName>
    <definedName name="ljkahfjkghf2" localSheetId="3" hidden="1">#REF!</definedName>
    <definedName name="ljkahfjkghf2" localSheetId="5" hidden="1">#REF!</definedName>
    <definedName name="ljkahfjkghf2" localSheetId="7" hidden="1">#REF!</definedName>
    <definedName name="ljkahfjkghf2" hidden="1">#REF!</definedName>
    <definedName name="lol" localSheetId="1" hidden="1">#REF!</definedName>
    <definedName name="lol" localSheetId="3" hidden="1">#REF!</definedName>
    <definedName name="lol" localSheetId="5" hidden="1">#REF!</definedName>
    <definedName name="lol" localSheetId="7" hidden="1">#REF!</definedName>
    <definedName name="lol" hidden="1">#REF!</definedName>
    <definedName name="n343t" localSheetId="1" hidden="1">#REF!</definedName>
    <definedName name="n343t" localSheetId="3" hidden="1">#REF!</definedName>
    <definedName name="n343t" localSheetId="5" hidden="1">#REF!</definedName>
    <definedName name="n343t" localSheetId="7" hidden="1">#REF!</definedName>
    <definedName name="n343t" hidden="1">#REF!</definedName>
    <definedName name="name" localSheetId="1" hidden="1">#REF!</definedName>
    <definedName name="name" localSheetId="3" hidden="1">#REF!</definedName>
    <definedName name="name" localSheetId="5" hidden="1">#REF!</definedName>
    <definedName name="name" localSheetId="7" hidden="1">#REF!</definedName>
    <definedName name="name" hidden="1">#REF!</definedName>
    <definedName name="namename" localSheetId="1" hidden="1">#REF!</definedName>
    <definedName name="namename" localSheetId="3" hidden="1">#REF!</definedName>
    <definedName name="namename" localSheetId="5" hidden="1">#REF!</definedName>
    <definedName name="namename" localSheetId="7" hidden="1">#REF!</definedName>
    <definedName name="namename" hidden="1">#REF!</definedName>
    <definedName name="NO" localSheetId="1" hidden="1">{"'Sheet1'!$A$1:$J$121"}</definedName>
    <definedName name="NO" localSheetId="3" hidden="1">{"'Sheet1'!$A$1:$J$121"}</definedName>
    <definedName name="NO" localSheetId="5" hidden="1">{"'Sheet1'!$A$1:$J$121"}</definedName>
    <definedName name="NO" localSheetId="7" hidden="1">{"'Sheet1'!$A$1:$J$121"}</definedName>
    <definedName name="NO" hidden="1">{"'Sheet1'!$A$1:$J$121"}</definedName>
    <definedName name="NO_a" localSheetId="1" hidden="1">{"'Sheet1'!$A$1:$J$121"}</definedName>
    <definedName name="NO_a" localSheetId="3" hidden="1">{"'Sheet1'!$A$1:$J$121"}</definedName>
    <definedName name="NO_a" localSheetId="5" hidden="1">{"'Sheet1'!$A$1:$J$121"}</definedName>
    <definedName name="NO_a" localSheetId="7" hidden="1">{"'Sheet1'!$A$1:$J$121"}</definedName>
    <definedName name="NO_a" hidden="1">{"'Sheet1'!$A$1:$J$121"}</definedName>
    <definedName name="NSA_rev" localSheetId="7">#REF!</definedName>
    <definedName name="NSA_rev">#REF!</definedName>
    <definedName name="qewrtyq" localSheetId="1" hidden="1">#REF!</definedName>
    <definedName name="qewrtyq" localSheetId="3" hidden="1">#REF!</definedName>
    <definedName name="qewrtyq" localSheetId="5" hidden="1">#REF!</definedName>
    <definedName name="qewrtyq" localSheetId="7" hidden="1">#REF!</definedName>
    <definedName name="qewrtyq" hidden="1">#REF!</definedName>
    <definedName name="qwd" localSheetId="1" hidden="1">#REF!</definedName>
    <definedName name="qwd" localSheetId="3" hidden="1">#REF!</definedName>
    <definedName name="qwd" localSheetId="5" hidden="1">#REF!</definedName>
    <definedName name="qwd" localSheetId="7" hidden="1">#REF!</definedName>
    <definedName name="qwd" hidden="1">#REF!</definedName>
    <definedName name="qwd_a" localSheetId="1" hidden="1">#REF!</definedName>
    <definedName name="qwd_a" localSheetId="3" hidden="1">#REF!</definedName>
    <definedName name="qwd_a" localSheetId="5" hidden="1">#REF!</definedName>
    <definedName name="qwd_a" localSheetId="7" hidden="1">#REF!</definedName>
    <definedName name="qwd_a" hidden="1">#REF!</definedName>
    <definedName name="qwd1a" localSheetId="1" hidden="1">#REF!</definedName>
    <definedName name="qwd1a" localSheetId="3" hidden="1">#REF!</definedName>
    <definedName name="qwd1a" localSheetId="5" hidden="1">#REF!</definedName>
    <definedName name="qwd1a" localSheetId="7" hidden="1">#REF!</definedName>
    <definedName name="qwd1a" hidden="1">#REF!</definedName>
    <definedName name="qwerqwer" localSheetId="3" hidden="1">{"'Sheet1'!$A$1:$J$121"}</definedName>
    <definedName name="qwerqwer" localSheetId="5" hidden="1">{"'Sheet1'!$A$1:$J$121"}</definedName>
    <definedName name="qwerqwer" localSheetId="7" hidden="1">{"'Sheet1'!$A$1:$J$121"}</definedName>
    <definedName name="qwerqwer" hidden="1">{"'Sheet1'!$A$1:$J$121"}</definedName>
    <definedName name="qwert" localSheetId="3" hidden="1">{"'Sheet1'!$A$1:$J$121"}</definedName>
    <definedName name="qwert" localSheetId="5" hidden="1">{"'Sheet1'!$A$1:$J$121"}</definedName>
    <definedName name="qwert" localSheetId="7" hidden="1">{"'Sheet1'!$A$1:$J$121"}</definedName>
    <definedName name="qwert" hidden="1">{"'Sheet1'!$A$1:$J$121"}</definedName>
    <definedName name="rthh45" localSheetId="1" hidden="1">#REF!</definedName>
    <definedName name="rthh45" localSheetId="3" hidden="1">#REF!</definedName>
    <definedName name="rthh45" localSheetId="5" hidden="1">#REF!</definedName>
    <definedName name="rthh45" localSheetId="7" hidden="1">#REF!</definedName>
    <definedName name="rthh45" hidden="1">#REF!</definedName>
    <definedName name="rty" localSheetId="1" hidden="1">#REF!</definedName>
    <definedName name="rty" localSheetId="3" hidden="1">#REF!</definedName>
    <definedName name="rty" localSheetId="5" hidden="1">#REF!</definedName>
    <definedName name="rty" localSheetId="7" hidden="1">#REF!</definedName>
    <definedName name="rty" hidden="1">#REF!</definedName>
    <definedName name="sadf" localSheetId="1" hidden="1">#REF!</definedName>
    <definedName name="sadf" localSheetId="3" hidden="1">#REF!</definedName>
    <definedName name="sadf" localSheetId="5" hidden="1">#REF!</definedName>
    <definedName name="sadf" localSheetId="7" hidden="1">#REF!</definedName>
    <definedName name="sadf" hidden="1">#REF!</definedName>
    <definedName name="sd" localSheetId="3" hidden="1">{"'Sheet1'!$A$1:$J$121"}</definedName>
    <definedName name="sd" localSheetId="5" hidden="1">{"'Sheet1'!$A$1:$J$121"}</definedName>
    <definedName name="sd" localSheetId="7" hidden="1">{"'Sheet1'!$A$1:$J$121"}</definedName>
    <definedName name="sd" hidden="1">{"'Sheet1'!$A$1:$J$121"}</definedName>
    <definedName name="sd43g" localSheetId="1" hidden="1">#REF!</definedName>
    <definedName name="sd43g" localSheetId="3" hidden="1">#REF!</definedName>
    <definedName name="sd43g" localSheetId="5" hidden="1">#REF!</definedName>
    <definedName name="sd43g" localSheetId="7" hidden="1">#REF!</definedName>
    <definedName name="sd43g" hidden="1">#REF!</definedName>
    <definedName name="sdasdasdasdasd" localSheetId="1" hidden="1">#REF!</definedName>
    <definedName name="sdasdasdasdasd" localSheetId="3" hidden="1">#REF!</definedName>
    <definedName name="sdasdasdasdasd" localSheetId="5" hidden="1">#REF!</definedName>
    <definedName name="sdasdasdasdasd" localSheetId="7" hidden="1">#REF!</definedName>
    <definedName name="sdasdasdasdasd" hidden="1">#REF!</definedName>
    <definedName name="sdf" localSheetId="1" hidden="1">#REF!</definedName>
    <definedName name="sdf" localSheetId="3" hidden="1">#REF!</definedName>
    <definedName name="sdf" localSheetId="5" hidden="1">#REF!</definedName>
    <definedName name="sdf" localSheetId="7" hidden="1">#REF!</definedName>
    <definedName name="sdf" hidden="1">#REF!</definedName>
    <definedName name="sdfj" localSheetId="1" hidden="1">#REF!</definedName>
    <definedName name="sdfj" localSheetId="3" hidden="1">#REF!</definedName>
    <definedName name="sdfj" localSheetId="5" hidden="1">#REF!</definedName>
    <definedName name="sdfj" localSheetId="7" hidden="1">#REF!</definedName>
    <definedName name="sdfj" hidden="1">#REF!</definedName>
    <definedName name="sdg" localSheetId="1" hidden="1">#REF!</definedName>
    <definedName name="sdg" localSheetId="3" hidden="1">#REF!</definedName>
    <definedName name="sdg" localSheetId="5" hidden="1">#REF!</definedName>
    <definedName name="sdg" localSheetId="7" hidden="1">#REF!</definedName>
    <definedName name="sdg" hidden="1">#REF!</definedName>
    <definedName name="sdg_a" localSheetId="1" hidden="1">#REF!</definedName>
    <definedName name="sdg_a" localSheetId="3" hidden="1">#REF!</definedName>
    <definedName name="sdg_a" localSheetId="5" hidden="1">#REF!</definedName>
    <definedName name="sdg_a" localSheetId="7" hidden="1">#REF!</definedName>
    <definedName name="sdg_a" hidden="1">#REF!</definedName>
    <definedName name="sdgfawi" localSheetId="1" hidden="1">#REF!</definedName>
    <definedName name="sdgfawi" localSheetId="3" hidden="1">#REF!</definedName>
    <definedName name="sdgfawi" localSheetId="5" hidden="1">#REF!</definedName>
    <definedName name="sdgfawi" localSheetId="7" hidden="1">#REF!</definedName>
    <definedName name="sdgfawi" hidden="1">#REF!</definedName>
    <definedName name="sdgg" localSheetId="1" hidden="1">#REF!</definedName>
    <definedName name="sdgg" localSheetId="3" hidden="1">#REF!</definedName>
    <definedName name="sdgg" localSheetId="5" hidden="1">#REF!</definedName>
    <definedName name="sdgg" localSheetId="7" hidden="1">#REF!</definedName>
    <definedName name="sdgg" hidden="1">#REF!</definedName>
    <definedName name="sfdh45" localSheetId="1" hidden="1">[2]Instructions!$H$9</definedName>
    <definedName name="sfdh45" localSheetId="3" hidden="1">[2]Instructions!$H$9</definedName>
    <definedName name="sfdh45" hidden="1">[2]Instructions!$H$9</definedName>
    <definedName name="skjdh" localSheetId="1" hidden="1">#REF!</definedName>
    <definedName name="skjdh" localSheetId="3" hidden="1">#REF!</definedName>
    <definedName name="skjdh" localSheetId="5" hidden="1">#REF!</definedName>
    <definedName name="skjdh" localSheetId="7" hidden="1">#REF!</definedName>
    <definedName name="skjdh" hidden="1">#REF!</definedName>
    <definedName name="SpreadsheetBuilder_1" localSheetId="3" hidden="1">#REF!</definedName>
    <definedName name="SpreadsheetBuilder_1" localSheetId="5" hidden="1">#REF!</definedName>
    <definedName name="SpreadsheetBuilder_1" localSheetId="7" hidden="1">#REF!</definedName>
    <definedName name="SpreadsheetBuilder_1" hidden="1">#REF!</definedName>
    <definedName name="tyi" localSheetId="1" hidden="1">#REF!</definedName>
    <definedName name="tyi" localSheetId="3" hidden="1">#REF!</definedName>
    <definedName name="tyi" localSheetId="5" hidden="1">#REF!</definedName>
    <definedName name="tyi" localSheetId="7" hidden="1">#REF!</definedName>
    <definedName name="tyi" hidden="1">#REF!</definedName>
    <definedName name="vadsfv" localSheetId="1" hidden="1">#REF!</definedName>
    <definedName name="vadsfv" localSheetId="3" hidden="1">#REF!</definedName>
    <definedName name="vadsfv" localSheetId="5" hidden="1">#REF!</definedName>
    <definedName name="vadsfv" localSheetId="7" hidden="1">#REF!</definedName>
    <definedName name="vadsfv" hidden="1">#REF!</definedName>
    <definedName name="vasdfvb" localSheetId="1" hidden="1">#REF!</definedName>
    <definedName name="vasdfvb" localSheetId="3" hidden="1">#REF!</definedName>
    <definedName name="vasdfvb" localSheetId="5" hidden="1">#REF!</definedName>
    <definedName name="vasdfvb" localSheetId="7" hidden="1">#REF!</definedName>
    <definedName name="vasdfvb" hidden="1">#REF!</definedName>
    <definedName name="vdse4rt" localSheetId="1" hidden="1">#REF!</definedName>
    <definedName name="vdse4rt" localSheetId="3" hidden="1">#REF!</definedName>
    <definedName name="vdse4rt" localSheetId="5" hidden="1">#REF!</definedName>
    <definedName name="vdse4rt" localSheetId="7" hidden="1">#REF!</definedName>
    <definedName name="vdse4rt" hidden="1">#REF!</definedName>
    <definedName name="vsdfgav" localSheetId="1" hidden="1">#REF!</definedName>
    <definedName name="vsdfgav" localSheetId="3" hidden="1">#REF!</definedName>
    <definedName name="vsdfgav" localSheetId="5" hidden="1">#REF!</definedName>
    <definedName name="vsdfgav" localSheetId="7" hidden="1">#REF!</definedName>
    <definedName name="vsdfgav" hidden="1">#REF!</definedName>
    <definedName name="wer" localSheetId="7" hidden="1">#REF!</definedName>
    <definedName name="wer" hidden="1">#REF!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localSheetId="1" hidden="1">{#N/A,#N/A,FALSE,"Sheet1";#N/A,#N/A,FALSE,"Sheet2"}</definedName>
    <definedName name="wrn.Yieldflow." localSheetId="3" hidden="1">{#N/A,#N/A,FALSE,"Sheet1";#N/A,#N/A,FALSE,"Sheet2"}</definedName>
    <definedName name="wrn.Yieldflow." localSheetId="5" hidden="1">{#N/A,#N/A,FALSE,"Sheet1";#N/A,#N/A,FALSE,"Sheet2"}</definedName>
    <definedName name="wrn.Yieldflow." localSheetId="7" hidden="1">{#N/A,#N/A,FALSE,"Sheet1";#N/A,#N/A,FALSE,"Sheet2"}</definedName>
    <definedName name="wrn.Yieldflow." hidden="1">{#N/A,#N/A,FALSE,"Sheet1";#N/A,#N/A,FALSE,"Sheet2"}</definedName>
    <definedName name="yuio" localSheetId="1" hidden="1">#REF!</definedName>
    <definedName name="yuio" localSheetId="3" hidden="1">#REF!</definedName>
    <definedName name="yuio" localSheetId="5" hidden="1">#REF!</definedName>
    <definedName name="yuio" localSheetId="7" hidden="1">#REF!</definedName>
    <definedName name="yuio" hidden="1">#REF!</definedName>
    <definedName name="zkxlfc" localSheetId="1" hidden="1">#REF!</definedName>
    <definedName name="zkxlfc" localSheetId="3" hidden="1">#REF!</definedName>
    <definedName name="zkxlfc" localSheetId="5" hidden="1">#REF!</definedName>
    <definedName name="zkxlfc" localSheetId="7" hidden="1">#REF!</definedName>
    <definedName name="zkxlfc" hidden="1">#REF!</definedName>
    <definedName name="zxcgf3frfvdcx" localSheetId="1" hidden="1">{#N/A,#N/A,FALSE,"Sheet1";#N/A,#N/A,FALSE,"Sheet2"}</definedName>
    <definedName name="zxcgf3frfvdcx" localSheetId="3" hidden="1">{#N/A,#N/A,FALSE,"Sheet1";#N/A,#N/A,FALSE,"Sheet2"}</definedName>
    <definedName name="zxcgf3frfvdcx" localSheetId="5" hidden="1">{#N/A,#N/A,FALSE,"Sheet1";#N/A,#N/A,FALSE,"Sheet2"}</definedName>
    <definedName name="zxcgf3frfvdcx" localSheetId="7" hidden="1">{#N/A,#N/A,FALSE,"Sheet1";#N/A,#N/A,FALSE,"Sheet2"}</definedName>
    <definedName name="zxcgf3frfvdcx" hidden="1">{#N/A,#N/A,FALSE,"Sheet1";#N/A,#N/A,FALSE,"Sheet2"}</definedName>
    <definedName name="zxcv" localSheetId="1" hidden="1">#REF!</definedName>
    <definedName name="zxcv" localSheetId="3" hidden="1">#REF!</definedName>
    <definedName name="zxcv" localSheetId="5" hidden="1">#REF!</definedName>
    <definedName name="zxcv" localSheetId="7" hidden="1">#REF!</definedName>
    <definedName name="zxcv" hidden="1">#REF!</definedName>
    <definedName name="zxcvb" localSheetId="7" hidden="1">#REF!</definedName>
    <definedName name="zxcvb" hidden="1">#REF!</definedName>
    <definedName name="zxczxd" localSheetId="7" hidden="1">#REF!</definedName>
    <definedName name="zxczxd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6" i="9" l="1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I2" i="9"/>
  <c r="H2" i="9"/>
  <c r="C206" i="5"/>
  <c r="B206" i="5" s="1"/>
  <c r="A206" i="5"/>
  <c r="C205" i="5"/>
  <c r="B205" i="5" s="1"/>
  <c r="A205" i="5"/>
  <c r="C204" i="5"/>
  <c r="B204" i="5" s="1"/>
  <c r="A204" i="5"/>
  <c r="C203" i="5"/>
  <c r="B203" i="5" s="1"/>
  <c r="A203" i="5"/>
  <c r="C202" i="5"/>
  <c r="B202" i="5" s="1"/>
  <c r="A202" i="5"/>
  <c r="C201" i="5"/>
  <c r="B201" i="5" s="1"/>
  <c r="A201" i="5"/>
  <c r="C200" i="5"/>
  <c r="B200" i="5" s="1"/>
  <c r="A200" i="5"/>
  <c r="I199" i="5"/>
  <c r="C199" i="5"/>
  <c r="B199" i="5" s="1"/>
  <c r="A199" i="5"/>
  <c r="I198" i="5"/>
  <c r="C198" i="5"/>
  <c r="B198" i="5" s="1"/>
  <c r="A198" i="5"/>
  <c r="I197" i="5"/>
  <c r="C197" i="5"/>
  <c r="B197" i="5" s="1"/>
  <c r="H197" i="5" s="1"/>
  <c r="A197" i="5"/>
  <c r="I196" i="5"/>
  <c r="C196" i="5"/>
  <c r="B196" i="5" s="1"/>
  <c r="H196" i="5" s="1"/>
  <c r="A196" i="5"/>
  <c r="I195" i="5"/>
  <c r="C195" i="5"/>
  <c r="B195" i="5" s="1"/>
  <c r="A195" i="5"/>
  <c r="I194" i="5"/>
  <c r="C194" i="5"/>
  <c r="B194" i="5" s="1"/>
  <c r="H194" i="5" s="1"/>
  <c r="A194" i="5"/>
  <c r="I193" i="5"/>
  <c r="C193" i="5"/>
  <c r="B193" i="5" s="1"/>
  <c r="H193" i="5" s="1"/>
  <c r="A193" i="5"/>
  <c r="I192" i="5"/>
  <c r="C192" i="5"/>
  <c r="B192" i="5" s="1"/>
  <c r="H192" i="5" s="1"/>
  <c r="A192" i="5"/>
  <c r="I191" i="5"/>
  <c r="C191" i="5"/>
  <c r="B191" i="5" s="1"/>
  <c r="H191" i="5" s="1"/>
  <c r="A191" i="5"/>
  <c r="I190" i="5"/>
  <c r="C190" i="5"/>
  <c r="B190" i="5" s="1"/>
  <c r="A190" i="5"/>
  <c r="I189" i="5"/>
  <c r="C189" i="5"/>
  <c r="B189" i="5" s="1"/>
  <c r="H189" i="5" s="1"/>
  <c r="A189" i="5"/>
  <c r="I188" i="5"/>
  <c r="C188" i="5"/>
  <c r="B188" i="5" s="1"/>
  <c r="A188" i="5"/>
  <c r="I187" i="5"/>
  <c r="C187" i="5"/>
  <c r="B187" i="5" s="1"/>
  <c r="A187" i="5"/>
  <c r="I186" i="5"/>
  <c r="C186" i="5"/>
  <c r="B186" i="5" s="1"/>
  <c r="H186" i="5" s="1"/>
  <c r="A186" i="5"/>
  <c r="I185" i="5"/>
  <c r="C185" i="5"/>
  <c r="B185" i="5" s="1"/>
  <c r="A185" i="5"/>
  <c r="I184" i="5"/>
  <c r="C184" i="5"/>
  <c r="B184" i="5" s="1"/>
  <c r="H184" i="5" s="1"/>
  <c r="A184" i="5"/>
  <c r="I183" i="5"/>
  <c r="C183" i="5"/>
  <c r="B183" i="5" s="1"/>
  <c r="A183" i="5"/>
  <c r="I182" i="5"/>
  <c r="C182" i="5"/>
  <c r="B182" i="5" s="1"/>
  <c r="A182" i="5"/>
  <c r="I181" i="5"/>
  <c r="C181" i="5"/>
  <c r="B181" i="5" s="1"/>
  <c r="A181" i="5"/>
  <c r="I180" i="5"/>
  <c r="C180" i="5"/>
  <c r="B180" i="5" s="1"/>
  <c r="A180" i="5"/>
  <c r="I179" i="5"/>
  <c r="C179" i="5"/>
  <c r="B179" i="5" s="1"/>
  <c r="A179" i="5"/>
  <c r="I178" i="5"/>
  <c r="C178" i="5"/>
  <c r="B178" i="5" s="1"/>
  <c r="A178" i="5"/>
  <c r="I177" i="5"/>
  <c r="C177" i="5"/>
  <c r="B177" i="5" s="1"/>
  <c r="A177" i="5"/>
  <c r="I176" i="5"/>
  <c r="C176" i="5"/>
  <c r="B176" i="5" s="1"/>
  <c r="H176" i="5" s="1"/>
  <c r="A176" i="5"/>
  <c r="I175" i="5"/>
  <c r="C175" i="5"/>
  <c r="B175" i="5" s="1"/>
  <c r="A175" i="5"/>
  <c r="I174" i="5"/>
  <c r="C174" i="5"/>
  <c r="B174" i="5" s="1"/>
  <c r="A174" i="5"/>
  <c r="I173" i="5"/>
  <c r="C173" i="5"/>
  <c r="B173" i="5" s="1"/>
  <c r="A173" i="5"/>
  <c r="I172" i="5"/>
  <c r="C172" i="5"/>
  <c r="B172" i="5" s="1"/>
  <c r="A172" i="5"/>
  <c r="I171" i="5"/>
  <c r="C171" i="5"/>
  <c r="B171" i="5" s="1"/>
  <c r="H171" i="5" s="1"/>
  <c r="A171" i="5"/>
  <c r="I170" i="5"/>
  <c r="C170" i="5"/>
  <c r="B170" i="5" s="1"/>
  <c r="H170" i="5" s="1"/>
  <c r="A170" i="5"/>
  <c r="I169" i="5"/>
  <c r="C169" i="5"/>
  <c r="B169" i="5" s="1"/>
  <c r="A169" i="5"/>
  <c r="I168" i="5"/>
  <c r="C168" i="5"/>
  <c r="B168" i="5" s="1"/>
  <c r="A168" i="5"/>
  <c r="I167" i="5"/>
  <c r="C167" i="5"/>
  <c r="B167" i="5" s="1"/>
  <c r="A167" i="5"/>
  <c r="I166" i="5"/>
  <c r="C166" i="5"/>
  <c r="B166" i="5" s="1"/>
  <c r="A166" i="5"/>
  <c r="I165" i="5"/>
  <c r="C165" i="5"/>
  <c r="B165" i="5" s="1"/>
  <c r="H165" i="5" s="1"/>
  <c r="A165" i="5"/>
  <c r="I164" i="5"/>
  <c r="C164" i="5"/>
  <c r="B164" i="5" s="1"/>
  <c r="A164" i="5"/>
  <c r="I163" i="5"/>
  <c r="C163" i="5"/>
  <c r="B163" i="5" s="1"/>
  <c r="A163" i="5"/>
  <c r="I162" i="5"/>
  <c r="C162" i="5"/>
  <c r="B162" i="5" s="1"/>
  <c r="H162" i="5" s="1"/>
  <c r="A162" i="5"/>
  <c r="I161" i="5"/>
  <c r="C161" i="5"/>
  <c r="B161" i="5" s="1"/>
  <c r="A161" i="5"/>
  <c r="I160" i="5"/>
  <c r="C160" i="5"/>
  <c r="B160" i="5" s="1"/>
  <c r="H160" i="5" s="1"/>
  <c r="A160" i="5"/>
  <c r="I159" i="5"/>
  <c r="C159" i="5"/>
  <c r="B159" i="5" s="1"/>
  <c r="A159" i="5"/>
  <c r="I158" i="5"/>
  <c r="C158" i="5"/>
  <c r="B158" i="5" s="1"/>
  <c r="A158" i="5"/>
  <c r="I157" i="5"/>
  <c r="C157" i="5"/>
  <c r="B157" i="5" s="1"/>
  <c r="H157" i="5" s="1"/>
  <c r="A157" i="5"/>
  <c r="I156" i="5"/>
  <c r="C156" i="5"/>
  <c r="B156" i="5" s="1"/>
  <c r="A156" i="5"/>
  <c r="I155" i="5"/>
  <c r="C155" i="5"/>
  <c r="B155" i="5" s="1"/>
  <c r="A155" i="5"/>
  <c r="I154" i="5"/>
  <c r="C154" i="5"/>
  <c r="B154" i="5" s="1"/>
  <c r="H154" i="5" s="1"/>
  <c r="A154" i="5"/>
  <c r="I153" i="5"/>
  <c r="C153" i="5"/>
  <c r="B153" i="5" s="1"/>
  <c r="A153" i="5"/>
  <c r="I152" i="5"/>
  <c r="C152" i="5"/>
  <c r="B152" i="5" s="1"/>
  <c r="H152" i="5" s="1"/>
  <c r="A152" i="5"/>
  <c r="I151" i="5"/>
  <c r="C151" i="5"/>
  <c r="B151" i="5" s="1"/>
  <c r="A151" i="5"/>
  <c r="I150" i="5"/>
  <c r="C150" i="5"/>
  <c r="B150" i="5" s="1"/>
  <c r="A150" i="5"/>
  <c r="I149" i="5"/>
  <c r="C149" i="5"/>
  <c r="B149" i="5" s="1"/>
  <c r="H149" i="5" s="1"/>
  <c r="A149" i="5"/>
  <c r="I148" i="5"/>
  <c r="C148" i="5"/>
  <c r="B148" i="5" s="1"/>
  <c r="H148" i="5" s="1"/>
  <c r="A148" i="5"/>
  <c r="I147" i="5"/>
  <c r="C147" i="5"/>
  <c r="B147" i="5" s="1"/>
  <c r="A147" i="5"/>
  <c r="I146" i="5"/>
  <c r="C146" i="5"/>
  <c r="B146" i="5" s="1"/>
  <c r="H146" i="5" s="1"/>
  <c r="A146" i="5"/>
  <c r="I145" i="5"/>
  <c r="C145" i="5"/>
  <c r="B145" i="5" s="1"/>
  <c r="A145" i="5"/>
  <c r="I144" i="5"/>
  <c r="C144" i="5"/>
  <c r="B144" i="5" s="1"/>
  <c r="H144" i="5" s="1"/>
  <c r="A144" i="5"/>
  <c r="I143" i="5"/>
  <c r="C143" i="5"/>
  <c r="B143" i="5" s="1"/>
  <c r="H143" i="5" s="1"/>
  <c r="A143" i="5"/>
  <c r="I142" i="5"/>
  <c r="C142" i="5"/>
  <c r="B142" i="5" s="1"/>
  <c r="A142" i="5"/>
  <c r="I141" i="5"/>
  <c r="C141" i="5"/>
  <c r="B141" i="5" s="1"/>
  <c r="A141" i="5"/>
  <c r="I140" i="5"/>
  <c r="C140" i="5"/>
  <c r="B140" i="5" s="1"/>
  <c r="A140" i="5"/>
  <c r="I139" i="5"/>
  <c r="C139" i="5"/>
  <c r="B139" i="5" s="1"/>
  <c r="H139" i="5" s="1"/>
  <c r="A139" i="5"/>
  <c r="I138" i="5"/>
  <c r="C138" i="5"/>
  <c r="B138" i="5" s="1"/>
  <c r="A138" i="5"/>
  <c r="I137" i="5"/>
  <c r="C137" i="5"/>
  <c r="B137" i="5" s="1"/>
  <c r="A137" i="5"/>
  <c r="I136" i="5"/>
  <c r="C136" i="5"/>
  <c r="B136" i="5" s="1"/>
  <c r="H136" i="5" s="1"/>
  <c r="A136" i="5"/>
  <c r="I135" i="5"/>
  <c r="C135" i="5"/>
  <c r="B135" i="5" s="1"/>
  <c r="H135" i="5" s="1"/>
  <c r="A135" i="5"/>
  <c r="I134" i="5"/>
  <c r="C134" i="5"/>
  <c r="B134" i="5" s="1"/>
  <c r="A134" i="5"/>
  <c r="I133" i="5"/>
  <c r="C133" i="5"/>
  <c r="B133" i="5" s="1"/>
  <c r="H133" i="5" s="1"/>
  <c r="A133" i="5"/>
  <c r="I132" i="5"/>
  <c r="C132" i="5"/>
  <c r="B132" i="5" s="1"/>
  <c r="A132" i="5"/>
  <c r="I131" i="5"/>
  <c r="C131" i="5"/>
  <c r="B131" i="5" s="1"/>
  <c r="H131" i="5" s="1"/>
  <c r="A131" i="5"/>
  <c r="I130" i="5"/>
  <c r="C130" i="5"/>
  <c r="B130" i="5" s="1"/>
  <c r="A130" i="5"/>
  <c r="I129" i="5"/>
  <c r="C129" i="5"/>
  <c r="B129" i="5" s="1"/>
  <c r="H129" i="5" s="1"/>
  <c r="A129" i="5"/>
  <c r="I128" i="5"/>
  <c r="C128" i="5"/>
  <c r="B128" i="5" s="1"/>
  <c r="A128" i="5"/>
  <c r="I127" i="5"/>
  <c r="C127" i="5"/>
  <c r="B127" i="5" s="1"/>
  <c r="H127" i="5" s="1"/>
  <c r="A127" i="5"/>
  <c r="I126" i="5"/>
  <c r="C126" i="5"/>
  <c r="B126" i="5" s="1"/>
  <c r="A126" i="5"/>
  <c r="I125" i="5"/>
  <c r="C125" i="5"/>
  <c r="B125" i="5" s="1"/>
  <c r="H125" i="5" s="1"/>
  <c r="A125" i="5"/>
  <c r="I124" i="5"/>
  <c r="C124" i="5"/>
  <c r="B124" i="5" s="1"/>
  <c r="A124" i="5"/>
  <c r="I123" i="5"/>
  <c r="C123" i="5"/>
  <c r="B123" i="5" s="1"/>
  <c r="A123" i="5"/>
  <c r="I122" i="5"/>
  <c r="C122" i="5"/>
  <c r="B122" i="5" s="1"/>
  <c r="A122" i="5"/>
  <c r="I121" i="5"/>
  <c r="C121" i="5"/>
  <c r="B121" i="5" s="1"/>
  <c r="H121" i="5" s="1"/>
  <c r="A121" i="5"/>
  <c r="I120" i="5"/>
  <c r="C120" i="5"/>
  <c r="B120" i="5" s="1"/>
  <c r="A120" i="5"/>
  <c r="I119" i="5"/>
  <c r="C119" i="5"/>
  <c r="B119" i="5" s="1"/>
  <c r="H119" i="5" s="1"/>
  <c r="A119" i="5"/>
  <c r="I118" i="5"/>
  <c r="C118" i="5"/>
  <c r="B118" i="5" s="1"/>
  <c r="A118" i="5"/>
  <c r="I117" i="5"/>
  <c r="C117" i="5"/>
  <c r="B117" i="5" s="1"/>
  <c r="H117" i="5" s="1"/>
  <c r="A117" i="5"/>
  <c r="I116" i="5"/>
  <c r="C116" i="5"/>
  <c r="B116" i="5" s="1"/>
  <c r="A116" i="5"/>
  <c r="I115" i="5"/>
  <c r="C115" i="5"/>
  <c r="B115" i="5" s="1"/>
  <c r="H115" i="5" s="1"/>
  <c r="A115" i="5"/>
  <c r="I114" i="5"/>
  <c r="C114" i="5"/>
  <c r="B114" i="5" s="1"/>
  <c r="A114" i="5"/>
  <c r="I113" i="5"/>
  <c r="C113" i="5"/>
  <c r="B113" i="5" s="1"/>
  <c r="H113" i="5" s="1"/>
  <c r="A113" i="5"/>
  <c r="I112" i="5"/>
  <c r="C112" i="5"/>
  <c r="B112" i="5" s="1"/>
  <c r="A112" i="5"/>
  <c r="I111" i="5"/>
  <c r="C111" i="5"/>
  <c r="B111" i="5" s="1"/>
  <c r="H111" i="5" s="1"/>
  <c r="A111" i="5"/>
  <c r="I110" i="5"/>
  <c r="C110" i="5"/>
  <c r="B110" i="5" s="1"/>
  <c r="A110" i="5"/>
  <c r="I109" i="5"/>
  <c r="C109" i="5"/>
  <c r="B109" i="5" s="1"/>
  <c r="H109" i="5" s="1"/>
  <c r="A109" i="5"/>
  <c r="I108" i="5"/>
  <c r="C108" i="5"/>
  <c r="B108" i="5" s="1"/>
  <c r="A108" i="5"/>
  <c r="I107" i="5"/>
  <c r="C107" i="5"/>
  <c r="B107" i="5" s="1"/>
  <c r="H107" i="5" s="1"/>
  <c r="A107" i="5"/>
  <c r="I106" i="5"/>
  <c r="C106" i="5"/>
  <c r="B106" i="5" s="1"/>
  <c r="A106" i="5"/>
  <c r="I105" i="5"/>
  <c r="C105" i="5"/>
  <c r="B105" i="5" s="1"/>
  <c r="H105" i="5" s="1"/>
  <c r="A105" i="5"/>
  <c r="I104" i="5"/>
  <c r="C104" i="5"/>
  <c r="B104" i="5" s="1"/>
  <c r="H104" i="5" s="1"/>
  <c r="A104" i="5"/>
  <c r="I103" i="5"/>
  <c r="C103" i="5"/>
  <c r="B103" i="5" s="1"/>
  <c r="A103" i="5"/>
  <c r="I102" i="5"/>
  <c r="C102" i="5"/>
  <c r="B102" i="5" s="1"/>
  <c r="A102" i="5"/>
  <c r="I101" i="5"/>
  <c r="C101" i="5"/>
  <c r="B101" i="5" s="1"/>
  <c r="A101" i="5"/>
  <c r="I100" i="5"/>
  <c r="C100" i="5"/>
  <c r="B100" i="5" s="1"/>
  <c r="A100" i="5"/>
  <c r="I99" i="5"/>
  <c r="C99" i="5"/>
  <c r="B99" i="5" s="1"/>
  <c r="H99" i="5" s="1"/>
  <c r="A99" i="5"/>
  <c r="I98" i="5"/>
  <c r="C98" i="5"/>
  <c r="B98" i="5" s="1"/>
  <c r="A98" i="5"/>
  <c r="I97" i="5"/>
  <c r="C97" i="5"/>
  <c r="B97" i="5" s="1"/>
  <c r="H97" i="5" s="1"/>
  <c r="A97" i="5"/>
  <c r="I96" i="5"/>
  <c r="C96" i="5"/>
  <c r="B96" i="5" s="1"/>
  <c r="A96" i="5"/>
  <c r="I95" i="5"/>
  <c r="C95" i="5"/>
  <c r="B95" i="5" s="1"/>
  <c r="H95" i="5" s="1"/>
  <c r="A95" i="5"/>
  <c r="I94" i="5"/>
  <c r="C94" i="5"/>
  <c r="B94" i="5" s="1"/>
  <c r="A94" i="5"/>
  <c r="I93" i="5"/>
  <c r="C93" i="5"/>
  <c r="B93" i="5" s="1"/>
  <c r="H93" i="5" s="1"/>
  <c r="A93" i="5"/>
  <c r="I92" i="5"/>
  <c r="C92" i="5"/>
  <c r="B92" i="5" s="1"/>
  <c r="A92" i="5"/>
  <c r="I91" i="5"/>
  <c r="C91" i="5"/>
  <c r="B91" i="5" s="1"/>
  <c r="H91" i="5" s="1"/>
  <c r="A91" i="5"/>
  <c r="I90" i="5"/>
  <c r="C90" i="5"/>
  <c r="B90" i="5" s="1"/>
  <c r="A90" i="5"/>
  <c r="I89" i="5"/>
  <c r="C89" i="5"/>
  <c r="B89" i="5" s="1"/>
  <c r="H89" i="5" s="1"/>
  <c r="A89" i="5"/>
  <c r="I88" i="5"/>
  <c r="C88" i="5"/>
  <c r="B88" i="5" s="1"/>
  <c r="A88" i="5"/>
  <c r="I87" i="5"/>
  <c r="C87" i="5"/>
  <c r="B87" i="5" s="1"/>
  <c r="H87" i="5" s="1"/>
  <c r="A87" i="5"/>
  <c r="I86" i="5"/>
  <c r="C86" i="5"/>
  <c r="B86" i="5" s="1"/>
  <c r="A86" i="5"/>
  <c r="I85" i="5"/>
  <c r="C85" i="5"/>
  <c r="B85" i="5" s="1"/>
  <c r="H85" i="5" s="1"/>
  <c r="A85" i="5"/>
  <c r="I84" i="5"/>
  <c r="C84" i="5"/>
  <c r="B84" i="5" s="1"/>
  <c r="A84" i="5"/>
  <c r="I83" i="5"/>
  <c r="C83" i="5"/>
  <c r="B83" i="5" s="1"/>
  <c r="A83" i="5"/>
  <c r="I82" i="5"/>
  <c r="C82" i="5"/>
  <c r="B82" i="5" s="1"/>
  <c r="A82" i="5"/>
  <c r="I81" i="5"/>
  <c r="C81" i="5"/>
  <c r="B81" i="5" s="1"/>
  <c r="H81" i="5" s="1"/>
  <c r="A81" i="5"/>
  <c r="I80" i="5"/>
  <c r="C80" i="5"/>
  <c r="B80" i="5" s="1"/>
  <c r="A80" i="5"/>
  <c r="I79" i="5"/>
  <c r="C79" i="5"/>
  <c r="B79" i="5" s="1"/>
  <c r="H79" i="5" s="1"/>
  <c r="A79" i="5"/>
  <c r="I78" i="5"/>
  <c r="C78" i="5"/>
  <c r="B78" i="5" s="1"/>
  <c r="A78" i="5"/>
  <c r="I77" i="5"/>
  <c r="C77" i="5"/>
  <c r="B77" i="5" s="1"/>
  <c r="H77" i="5" s="1"/>
  <c r="A77" i="5"/>
  <c r="I76" i="5"/>
  <c r="C76" i="5"/>
  <c r="B76" i="5" s="1"/>
  <c r="A76" i="5"/>
  <c r="I75" i="5"/>
  <c r="C75" i="5"/>
  <c r="B75" i="5" s="1"/>
  <c r="A75" i="5"/>
  <c r="I74" i="5"/>
  <c r="C74" i="5"/>
  <c r="B74" i="5" s="1"/>
  <c r="A74" i="5"/>
  <c r="I73" i="5"/>
  <c r="C73" i="5"/>
  <c r="B73" i="5" s="1"/>
  <c r="H73" i="5" s="1"/>
  <c r="A73" i="5"/>
  <c r="I72" i="5"/>
  <c r="C72" i="5"/>
  <c r="B72" i="5" s="1"/>
  <c r="H72" i="5" s="1"/>
  <c r="A72" i="5"/>
  <c r="I71" i="5"/>
  <c r="C71" i="5"/>
  <c r="B71" i="5" s="1"/>
  <c r="H71" i="5" s="1"/>
  <c r="A71" i="5"/>
  <c r="I70" i="5"/>
  <c r="C70" i="5"/>
  <c r="B70" i="5" s="1"/>
  <c r="H70" i="5" s="1"/>
  <c r="A70" i="5"/>
  <c r="I69" i="5"/>
  <c r="C69" i="5"/>
  <c r="B69" i="5" s="1"/>
  <c r="A69" i="5"/>
  <c r="U68" i="5"/>
  <c r="T68" i="5"/>
  <c r="I68" i="5"/>
  <c r="C68" i="5"/>
  <c r="B68" i="5" s="1"/>
  <c r="A68" i="5"/>
  <c r="U67" i="5"/>
  <c r="T67" i="5"/>
  <c r="I67" i="5"/>
  <c r="C67" i="5"/>
  <c r="B67" i="5" s="1"/>
  <c r="A67" i="5"/>
  <c r="U66" i="5"/>
  <c r="T66" i="5"/>
  <c r="I66" i="5"/>
  <c r="C66" i="5"/>
  <c r="B66" i="5" s="1"/>
  <c r="A66" i="5"/>
  <c r="U65" i="5"/>
  <c r="T65" i="5"/>
  <c r="I65" i="5"/>
  <c r="C65" i="5"/>
  <c r="B65" i="5" s="1"/>
  <c r="A65" i="5"/>
  <c r="U64" i="5"/>
  <c r="T64" i="5"/>
  <c r="I64" i="5"/>
  <c r="C64" i="5"/>
  <c r="B64" i="5" s="1"/>
  <c r="A64" i="5"/>
  <c r="U63" i="5"/>
  <c r="T63" i="5"/>
  <c r="I63" i="5"/>
  <c r="C63" i="5"/>
  <c r="B63" i="5" s="1"/>
  <c r="A63" i="5"/>
  <c r="U62" i="5"/>
  <c r="T62" i="5"/>
  <c r="I62" i="5"/>
  <c r="C62" i="5"/>
  <c r="B62" i="5" s="1"/>
  <c r="H62" i="5" s="1"/>
  <c r="A62" i="5"/>
  <c r="U61" i="5"/>
  <c r="T61" i="5"/>
  <c r="I61" i="5"/>
  <c r="C61" i="5"/>
  <c r="B61" i="5" s="1"/>
  <c r="A61" i="5"/>
  <c r="U60" i="5"/>
  <c r="T60" i="5"/>
  <c r="I60" i="5"/>
  <c r="C60" i="5"/>
  <c r="B60" i="5" s="1"/>
  <c r="H60" i="5" s="1"/>
  <c r="A60" i="5"/>
  <c r="U59" i="5"/>
  <c r="F174" i="5" s="1"/>
  <c r="T59" i="5"/>
  <c r="I59" i="5"/>
  <c r="C59" i="5"/>
  <c r="B59" i="5" s="1"/>
  <c r="H59" i="5" s="1"/>
  <c r="A59" i="5"/>
  <c r="U58" i="5"/>
  <c r="T58" i="5"/>
  <c r="I58" i="5"/>
  <c r="C58" i="5"/>
  <c r="B58" i="5" s="1"/>
  <c r="A58" i="5"/>
  <c r="U57" i="5"/>
  <c r="T57" i="5"/>
  <c r="I57" i="5"/>
  <c r="C57" i="5"/>
  <c r="B57" i="5" s="1"/>
  <c r="H57" i="5" s="1"/>
  <c r="A57" i="5"/>
  <c r="U56" i="5"/>
  <c r="T56" i="5"/>
  <c r="I56" i="5"/>
  <c r="C56" i="5"/>
  <c r="B56" i="5" s="1"/>
  <c r="A56" i="5"/>
  <c r="U55" i="5"/>
  <c r="T55" i="5"/>
  <c r="I55" i="5"/>
  <c r="C55" i="5"/>
  <c r="B55" i="5" s="1"/>
  <c r="H55" i="5" s="1"/>
  <c r="A55" i="5"/>
  <c r="U54" i="5"/>
  <c r="T54" i="5"/>
  <c r="I54" i="5"/>
  <c r="C54" i="5"/>
  <c r="B54" i="5" s="1"/>
  <c r="H54" i="5" s="1"/>
  <c r="A54" i="5"/>
  <c r="U53" i="5"/>
  <c r="T53" i="5"/>
  <c r="I53" i="5"/>
  <c r="C53" i="5"/>
  <c r="B53" i="5" s="1"/>
  <c r="A53" i="5"/>
  <c r="U52" i="5"/>
  <c r="T52" i="5"/>
  <c r="I52" i="5"/>
  <c r="C52" i="5"/>
  <c r="B52" i="5" s="1"/>
  <c r="A52" i="5"/>
  <c r="U51" i="5"/>
  <c r="T51" i="5"/>
  <c r="I51" i="5"/>
  <c r="C51" i="5"/>
  <c r="B51" i="5" s="1"/>
  <c r="A51" i="5"/>
  <c r="U50" i="5"/>
  <c r="T50" i="5"/>
  <c r="I50" i="5"/>
  <c r="C50" i="5"/>
  <c r="B50" i="5" s="1"/>
  <c r="A50" i="5"/>
  <c r="U49" i="5"/>
  <c r="T49" i="5"/>
  <c r="I49" i="5"/>
  <c r="C49" i="5"/>
  <c r="B49" i="5" s="1"/>
  <c r="A49" i="5"/>
  <c r="U48" i="5"/>
  <c r="T48" i="5"/>
  <c r="I48" i="5"/>
  <c r="C48" i="5"/>
  <c r="B48" i="5" s="1"/>
  <c r="A48" i="5"/>
  <c r="U47" i="5"/>
  <c r="T47" i="5"/>
  <c r="I47" i="5"/>
  <c r="C47" i="5"/>
  <c r="B47" i="5" s="1"/>
  <c r="H47" i="5" s="1"/>
  <c r="A47" i="5"/>
  <c r="U46" i="5"/>
  <c r="T46" i="5"/>
  <c r="I46" i="5"/>
  <c r="C46" i="5"/>
  <c r="B46" i="5" s="1"/>
  <c r="H46" i="5" s="1"/>
  <c r="A46" i="5"/>
  <c r="U45" i="5"/>
  <c r="T45" i="5"/>
  <c r="I45" i="5"/>
  <c r="C45" i="5"/>
  <c r="B45" i="5" s="1"/>
  <c r="H45" i="5" s="1"/>
  <c r="A45" i="5"/>
  <c r="U44" i="5"/>
  <c r="T44" i="5"/>
  <c r="I44" i="5"/>
  <c r="C44" i="5"/>
  <c r="B44" i="5" s="1"/>
  <c r="H44" i="5" s="1"/>
  <c r="A44" i="5"/>
  <c r="U43" i="5"/>
  <c r="T43" i="5"/>
  <c r="I43" i="5"/>
  <c r="C43" i="5"/>
  <c r="B43" i="5" s="1"/>
  <c r="A43" i="5"/>
  <c r="U42" i="5"/>
  <c r="T42" i="5"/>
  <c r="I42" i="5"/>
  <c r="C42" i="5"/>
  <c r="B42" i="5" s="1"/>
  <c r="A42" i="5"/>
  <c r="U41" i="5"/>
  <c r="T41" i="5"/>
  <c r="I41" i="5"/>
  <c r="C41" i="5"/>
  <c r="B41" i="5" s="1"/>
  <c r="A41" i="5"/>
  <c r="U40" i="5"/>
  <c r="T40" i="5"/>
  <c r="I40" i="5"/>
  <c r="C40" i="5"/>
  <c r="B40" i="5" s="1"/>
  <c r="A40" i="5"/>
  <c r="U39" i="5"/>
  <c r="T39" i="5"/>
  <c r="I39" i="5"/>
  <c r="C39" i="5"/>
  <c r="B39" i="5" s="1"/>
  <c r="H39" i="5" s="1"/>
  <c r="A39" i="5"/>
  <c r="U38" i="5"/>
  <c r="T38" i="5"/>
  <c r="I38" i="5"/>
  <c r="C38" i="5"/>
  <c r="B38" i="5" s="1"/>
  <c r="H38" i="5" s="1"/>
  <c r="A38" i="5"/>
  <c r="U37" i="5"/>
  <c r="T37" i="5"/>
  <c r="I37" i="5"/>
  <c r="C37" i="5"/>
  <c r="B37" i="5" s="1"/>
  <c r="A37" i="5"/>
  <c r="U36" i="5"/>
  <c r="T36" i="5"/>
  <c r="I36" i="5"/>
  <c r="C36" i="5"/>
  <c r="B36" i="5" s="1"/>
  <c r="A36" i="5"/>
  <c r="U35" i="5"/>
  <c r="T35" i="5"/>
  <c r="I35" i="5"/>
  <c r="C35" i="5"/>
  <c r="B35" i="5" s="1"/>
  <c r="A35" i="5"/>
  <c r="U34" i="5"/>
  <c r="T34" i="5"/>
  <c r="I34" i="5"/>
  <c r="C34" i="5"/>
  <c r="B34" i="5" s="1"/>
  <c r="A34" i="5"/>
  <c r="U33" i="5"/>
  <c r="T33" i="5"/>
  <c r="I33" i="5"/>
  <c r="C33" i="5"/>
  <c r="B33" i="5" s="1"/>
  <c r="A33" i="5"/>
  <c r="U32" i="5"/>
  <c r="T32" i="5"/>
  <c r="I32" i="5"/>
  <c r="C32" i="5"/>
  <c r="B32" i="5" s="1"/>
  <c r="A32" i="5"/>
  <c r="U31" i="5"/>
  <c r="T31" i="5"/>
  <c r="I31" i="5"/>
  <c r="C31" i="5"/>
  <c r="B31" i="5" s="1"/>
  <c r="A31" i="5"/>
  <c r="U30" i="5"/>
  <c r="T30" i="5"/>
  <c r="I30" i="5"/>
  <c r="C30" i="5"/>
  <c r="B30" i="5" s="1"/>
  <c r="H30" i="5" s="1"/>
  <c r="A30" i="5"/>
  <c r="U29" i="5"/>
  <c r="T29" i="5"/>
  <c r="I29" i="5"/>
  <c r="C29" i="5"/>
  <c r="B29" i="5" s="1"/>
  <c r="A29" i="5"/>
  <c r="U28" i="5"/>
  <c r="T28" i="5"/>
  <c r="I28" i="5"/>
  <c r="C28" i="5"/>
  <c r="B28" i="5" s="1"/>
  <c r="A28" i="5"/>
  <c r="U27" i="5"/>
  <c r="T27" i="5"/>
  <c r="I27" i="5"/>
  <c r="C27" i="5"/>
  <c r="B27" i="5" s="1"/>
  <c r="H27" i="5" s="1"/>
  <c r="A27" i="5"/>
  <c r="U26" i="5"/>
  <c r="T26" i="5"/>
  <c r="I26" i="5"/>
  <c r="C26" i="5"/>
  <c r="B26" i="5" s="1"/>
  <c r="A26" i="5"/>
  <c r="U25" i="5"/>
  <c r="T25" i="5"/>
  <c r="I25" i="5"/>
  <c r="C25" i="5"/>
  <c r="B25" i="5" s="1"/>
  <c r="A25" i="5"/>
  <c r="U24" i="5"/>
  <c r="T24" i="5"/>
  <c r="I24" i="5"/>
  <c r="C24" i="5"/>
  <c r="B24" i="5" s="1"/>
  <c r="A24" i="5"/>
  <c r="U23" i="5"/>
  <c r="T23" i="5"/>
  <c r="I23" i="5"/>
  <c r="C23" i="5"/>
  <c r="B23" i="5" s="1"/>
  <c r="A23" i="5"/>
  <c r="U22" i="5"/>
  <c r="T22" i="5"/>
  <c r="I22" i="5"/>
  <c r="C22" i="5"/>
  <c r="B22" i="5" s="1"/>
  <c r="H22" i="5" s="1"/>
  <c r="A22" i="5"/>
  <c r="U21" i="5"/>
  <c r="T21" i="5"/>
  <c r="I21" i="5"/>
  <c r="C21" i="5"/>
  <c r="B21" i="5" s="1"/>
  <c r="A21" i="5"/>
  <c r="U20" i="5"/>
  <c r="T20" i="5"/>
  <c r="I20" i="5"/>
  <c r="C20" i="5"/>
  <c r="B20" i="5" s="1"/>
  <c r="F20" i="5" s="1"/>
  <c r="A20" i="5"/>
  <c r="U19" i="5"/>
  <c r="T19" i="5"/>
  <c r="I19" i="5"/>
  <c r="C19" i="5"/>
  <c r="B19" i="5" s="1"/>
  <c r="A19" i="5"/>
  <c r="U18" i="5"/>
  <c r="T18" i="5"/>
  <c r="I18" i="5"/>
  <c r="C18" i="5"/>
  <c r="B18" i="5" s="1"/>
  <c r="A18" i="5"/>
  <c r="U17" i="5"/>
  <c r="T17" i="5"/>
  <c r="I17" i="5"/>
  <c r="C17" i="5"/>
  <c r="B17" i="5" s="1"/>
  <c r="A17" i="5"/>
  <c r="U16" i="5"/>
  <c r="T16" i="5"/>
  <c r="I16" i="5"/>
  <c r="C16" i="5"/>
  <c r="B16" i="5" s="1"/>
  <c r="A16" i="5"/>
  <c r="U15" i="5"/>
  <c r="T15" i="5"/>
  <c r="I15" i="5"/>
  <c r="C15" i="5"/>
  <c r="B15" i="5" s="1"/>
  <c r="A15" i="5"/>
  <c r="U14" i="5"/>
  <c r="T14" i="5"/>
  <c r="I14" i="5"/>
  <c r="C14" i="5"/>
  <c r="B14" i="5" s="1"/>
  <c r="H14" i="5" s="1"/>
  <c r="A14" i="5"/>
  <c r="U13" i="5"/>
  <c r="T13" i="5"/>
  <c r="I13" i="5"/>
  <c r="C13" i="5"/>
  <c r="B13" i="5" s="1"/>
  <c r="A13" i="5"/>
  <c r="U12" i="5"/>
  <c r="T12" i="5"/>
  <c r="I12" i="5"/>
  <c r="C12" i="5"/>
  <c r="B12" i="5" s="1"/>
  <c r="A12" i="5"/>
  <c r="U11" i="5"/>
  <c r="T11" i="5"/>
  <c r="I11" i="5"/>
  <c r="C11" i="5"/>
  <c r="B11" i="5" s="1"/>
  <c r="A11" i="5"/>
  <c r="U10" i="5"/>
  <c r="T10" i="5"/>
  <c r="I10" i="5"/>
  <c r="C10" i="5"/>
  <c r="B10" i="5" s="1"/>
  <c r="H10" i="5" s="1"/>
  <c r="A10" i="5"/>
  <c r="U9" i="5"/>
  <c r="T9" i="5"/>
  <c r="I9" i="5"/>
  <c r="C9" i="5"/>
  <c r="B9" i="5" s="1"/>
  <c r="H9" i="5" s="1"/>
  <c r="A9" i="5"/>
  <c r="U8" i="5"/>
  <c r="T8" i="5"/>
  <c r="I8" i="5"/>
  <c r="C8" i="5"/>
  <c r="B8" i="5" s="1"/>
  <c r="A8" i="5"/>
  <c r="U7" i="5"/>
  <c r="T7" i="5"/>
  <c r="I7" i="5"/>
  <c r="C7" i="5"/>
  <c r="B7" i="5"/>
  <c r="H7" i="5" s="1"/>
  <c r="A7" i="5"/>
  <c r="U6" i="5"/>
  <c r="T6" i="5"/>
  <c r="I6" i="5"/>
  <c r="C6" i="5"/>
  <c r="B6" i="5" s="1"/>
  <c r="A6" i="5"/>
  <c r="U5" i="5"/>
  <c r="T5" i="5"/>
  <c r="I5" i="5"/>
  <c r="C5" i="5"/>
  <c r="B5" i="5" s="1"/>
  <c r="A5" i="5"/>
  <c r="U4" i="5"/>
  <c r="T4" i="5"/>
  <c r="I4" i="5"/>
  <c r="C4" i="5"/>
  <c r="B4" i="5" s="1"/>
  <c r="A4" i="5"/>
  <c r="U3" i="5"/>
  <c r="T3" i="5"/>
  <c r="I3" i="5"/>
  <c r="C3" i="5"/>
  <c r="B3" i="5" s="1"/>
  <c r="A3" i="5"/>
  <c r="U2" i="5"/>
  <c r="T2" i="5"/>
  <c r="E17" i="5" l="1"/>
  <c r="E49" i="5"/>
  <c r="F144" i="5"/>
  <c r="F182" i="5"/>
  <c r="E130" i="5"/>
  <c r="F19" i="5"/>
  <c r="F99" i="5"/>
  <c r="E109" i="5"/>
  <c r="F150" i="5"/>
  <c r="E144" i="5"/>
  <c r="F162" i="5"/>
  <c r="E97" i="5"/>
  <c r="G97" i="5" s="1"/>
  <c r="E89" i="5"/>
  <c r="F29" i="5"/>
  <c r="F64" i="5"/>
  <c r="F24" i="5"/>
  <c r="F38" i="5"/>
  <c r="E162" i="5"/>
  <c r="E46" i="5"/>
  <c r="H103" i="5"/>
  <c r="F103" i="5"/>
  <c r="F124" i="5"/>
  <c r="E71" i="5"/>
  <c r="F97" i="5"/>
  <c r="F34" i="5"/>
  <c r="G144" i="5"/>
  <c r="F57" i="5"/>
  <c r="E25" i="5"/>
  <c r="E127" i="5"/>
  <c r="F101" i="5"/>
  <c r="F123" i="5"/>
  <c r="F23" i="5"/>
  <c r="F127" i="5"/>
  <c r="F139" i="5"/>
  <c r="E121" i="5"/>
  <c r="E154" i="5"/>
  <c r="F121" i="5"/>
  <c r="F154" i="5"/>
  <c r="E82" i="5"/>
  <c r="E73" i="5"/>
  <c r="F71" i="5"/>
  <c r="F73" i="5"/>
  <c r="G73" i="5" s="1"/>
  <c r="E115" i="5"/>
  <c r="F6" i="5"/>
  <c r="F115" i="5"/>
  <c r="E189" i="5"/>
  <c r="E103" i="5"/>
  <c r="F47" i="5"/>
  <c r="E38" i="5"/>
  <c r="G38" i="5" s="1"/>
  <c r="E123" i="5"/>
  <c r="E157" i="5"/>
  <c r="F18" i="5"/>
  <c r="H18" i="5"/>
  <c r="E18" i="5"/>
  <c r="F63" i="5"/>
  <c r="G63" i="5" s="1"/>
  <c r="H63" i="5"/>
  <c r="E63" i="5"/>
  <c r="H178" i="5"/>
  <c r="F61" i="5"/>
  <c r="H61" i="5"/>
  <c r="H68" i="5"/>
  <c r="F68" i="5"/>
  <c r="H140" i="5"/>
  <c r="H32" i="5"/>
  <c r="F32" i="5"/>
  <c r="H137" i="5"/>
  <c r="H37" i="5"/>
  <c r="F37" i="5"/>
  <c r="H50" i="5"/>
  <c r="F50" i="5"/>
  <c r="H141" i="5"/>
  <c r="H52" i="5"/>
  <c r="F52" i="5"/>
  <c r="E52" i="5"/>
  <c r="H75" i="5"/>
  <c r="F75" i="5"/>
  <c r="H35" i="5"/>
  <c r="F35" i="5"/>
  <c r="H69" i="5"/>
  <c r="E69" i="5"/>
  <c r="H42" i="5"/>
  <c r="F42" i="5"/>
  <c r="H142" i="5"/>
  <c r="H83" i="5"/>
  <c r="F83" i="5"/>
  <c r="F173" i="5"/>
  <c r="H173" i="5"/>
  <c r="H181" i="5"/>
  <c r="H5" i="5"/>
  <c r="E5" i="5"/>
  <c r="F13" i="5"/>
  <c r="H13" i="5"/>
  <c r="E13" i="5"/>
  <c r="H40" i="5"/>
  <c r="F40" i="5"/>
  <c r="F55" i="5"/>
  <c r="F46" i="5"/>
  <c r="E186" i="5"/>
  <c r="E99" i="5"/>
  <c r="H101" i="5"/>
  <c r="H123" i="5"/>
  <c r="E105" i="5"/>
  <c r="F186" i="5"/>
  <c r="H17" i="5"/>
  <c r="F9" i="5"/>
  <c r="E93" i="5"/>
  <c r="F105" i="5"/>
  <c r="F45" i="5"/>
  <c r="F93" i="5"/>
  <c r="E81" i="5"/>
  <c r="F87" i="5"/>
  <c r="E111" i="5"/>
  <c r="E129" i="5"/>
  <c r="E137" i="5"/>
  <c r="E141" i="5"/>
  <c r="E165" i="5"/>
  <c r="F5" i="5"/>
  <c r="E75" i="5"/>
  <c r="G75" i="5" s="1"/>
  <c r="F81" i="5"/>
  <c r="F111" i="5"/>
  <c r="E117" i="5"/>
  <c r="F129" i="5"/>
  <c r="F137" i="5"/>
  <c r="F142" i="5"/>
  <c r="E149" i="5"/>
  <c r="E173" i="5"/>
  <c r="E178" i="5"/>
  <c r="F118" i="5"/>
  <c r="F178" i="5"/>
  <c r="F119" i="5"/>
  <c r="F149" i="5"/>
  <c r="E114" i="5"/>
  <c r="E9" i="5"/>
  <c r="E91" i="5"/>
  <c r="F158" i="5"/>
  <c r="E23" i="5"/>
  <c r="F91" i="5"/>
  <c r="F109" i="5"/>
  <c r="G109" i="5" s="1"/>
  <c r="E133" i="5"/>
  <c r="F27" i="5"/>
  <c r="H23" i="5"/>
  <c r="E61" i="5"/>
  <c r="G61" i="5" s="1"/>
  <c r="E79" i="5"/>
  <c r="F86" i="5"/>
  <c r="F133" i="5"/>
  <c r="F77" i="5"/>
  <c r="E80" i="5"/>
  <c r="E85" i="5"/>
  <c r="E101" i="5"/>
  <c r="F125" i="5"/>
  <c r="F60" i="5"/>
  <c r="F79" i="5"/>
  <c r="E181" i="5"/>
  <c r="E134" i="5"/>
  <c r="H134" i="5"/>
  <c r="F134" i="5"/>
  <c r="E161" i="5"/>
  <c r="H161" i="5"/>
  <c r="F161" i="5"/>
  <c r="F11" i="5"/>
  <c r="E11" i="5"/>
  <c r="H11" i="5"/>
  <c r="E33" i="5"/>
  <c r="H33" i="5"/>
  <c r="F33" i="5"/>
  <c r="E84" i="5"/>
  <c r="H84" i="5"/>
  <c r="F84" i="5"/>
  <c r="E36" i="5"/>
  <c r="H36" i="5"/>
  <c r="F36" i="5"/>
  <c r="E41" i="5"/>
  <c r="F41" i="5"/>
  <c r="H41" i="5"/>
  <c r="E102" i="5"/>
  <c r="H102" i="5"/>
  <c r="F102" i="5"/>
  <c r="H138" i="5"/>
  <c r="F138" i="5"/>
  <c r="E138" i="5"/>
  <c r="F155" i="5"/>
  <c r="H155" i="5"/>
  <c r="E155" i="5"/>
  <c r="E74" i="5"/>
  <c r="F74" i="5"/>
  <c r="H74" i="5"/>
  <c r="H4" i="5"/>
  <c r="F4" i="5"/>
  <c r="E4" i="5"/>
  <c r="H28" i="5"/>
  <c r="F28" i="5"/>
  <c r="E28" i="5"/>
  <c r="F31" i="5"/>
  <c r="H31" i="5"/>
  <c r="E31" i="5"/>
  <c r="E65" i="5"/>
  <c r="H65" i="5"/>
  <c r="F65" i="5"/>
  <c r="E106" i="5"/>
  <c r="F106" i="5"/>
  <c r="H106" i="5"/>
  <c r="E110" i="5"/>
  <c r="H110" i="5"/>
  <c r="F110" i="5"/>
  <c r="H175" i="5"/>
  <c r="F175" i="5"/>
  <c r="E175" i="5"/>
  <c r="H188" i="5"/>
  <c r="F188" i="5"/>
  <c r="E188" i="5"/>
  <c r="E78" i="5"/>
  <c r="H78" i="5"/>
  <c r="F78" i="5"/>
  <c r="E96" i="5"/>
  <c r="H96" i="5"/>
  <c r="F96" i="5"/>
  <c r="H159" i="5"/>
  <c r="F159" i="5"/>
  <c r="E159" i="5"/>
  <c r="E169" i="5"/>
  <c r="H169" i="5"/>
  <c r="F169" i="5"/>
  <c r="H172" i="5"/>
  <c r="F172" i="5"/>
  <c r="E172" i="5"/>
  <c r="H15" i="5"/>
  <c r="F15" i="5"/>
  <c r="E15" i="5"/>
  <c r="E128" i="5"/>
  <c r="H128" i="5"/>
  <c r="F128" i="5"/>
  <c r="F156" i="5"/>
  <c r="E156" i="5"/>
  <c r="H156" i="5"/>
  <c r="E185" i="5"/>
  <c r="H185" i="5"/>
  <c r="F185" i="5"/>
  <c r="E132" i="5"/>
  <c r="H132" i="5"/>
  <c r="F132" i="5"/>
  <c r="E153" i="5"/>
  <c r="H153" i="5"/>
  <c r="F153" i="5"/>
  <c r="E100" i="5"/>
  <c r="H100" i="5"/>
  <c r="F100" i="5"/>
  <c r="H58" i="5"/>
  <c r="F58" i="5"/>
  <c r="E58" i="5"/>
  <c r="F66" i="5"/>
  <c r="E66" i="5"/>
  <c r="H66" i="5"/>
  <c r="E122" i="5"/>
  <c r="H122" i="5"/>
  <c r="F122" i="5"/>
  <c r="F147" i="5"/>
  <c r="H147" i="5"/>
  <c r="E147" i="5"/>
  <c r="F163" i="5"/>
  <c r="H163" i="5"/>
  <c r="E163" i="5"/>
  <c r="F179" i="5"/>
  <c r="H179" i="5"/>
  <c r="E179" i="5"/>
  <c r="F26" i="5"/>
  <c r="E26" i="5"/>
  <c r="H26" i="5"/>
  <c r="F16" i="5"/>
  <c r="E16" i="5"/>
  <c r="H16" i="5"/>
  <c r="E90" i="5"/>
  <c r="H90" i="5"/>
  <c r="F90" i="5"/>
  <c r="H12" i="5"/>
  <c r="F12" i="5"/>
  <c r="E12" i="5"/>
  <c r="H48" i="5"/>
  <c r="F48" i="5"/>
  <c r="E48" i="5"/>
  <c r="H53" i="5"/>
  <c r="F53" i="5"/>
  <c r="E53" i="5"/>
  <c r="E56" i="5"/>
  <c r="H56" i="5"/>
  <c r="F56" i="5"/>
  <c r="E76" i="5"/>
  <c r="F76" i="5"/>
  <c r="H76" i="5"/>
  <c r="E108" i="5"/>
  <c r="F108" i="5"/>
  <c r="H108" i="5"/>
  <c r="H167" i="5"/>
  <c r="F167" i="5"/>
  <c r="E167" i="5"/>
  <c r="H183" i="5"/>
  <c r="F183" i="5"/>
  <c r="E183" i="5"/>
  <c r="E8" i="5"/>
  <c r="H8" i="5"/>
  <c r="F8" i="5"/>
  <c r="F21" i="5"/>
  <c r="H21" i="5"/>
  <c r="E21" i="5"/>
  <c r="F3" i="5"/>
  <c r="E3" i="5"/>
  <c r="H3" i="5"/>
  <c r="G46" i="5"/>
  <c r="H151" i="5"/>
  <c r="F151" i="5"/>
  <c r="E151" i="5"/>
  <c r="H164" i="5"/>
  <c r="F164" i="5"/>
  <c r="E164" i="5"/>
  <c r="H180" i="5"/>
  <c r="F180" i="5"/>
  <c r="E180" i="5"/>
  <c r="H43" i="5"/>
  <c r="F43" i="5"/>
  <c r="E43" i="5"/>
  <c r="E51" i="5"/>
  <c r="H51" i="5"/>
  <c r="F51" i="5"/>
  <c r="H67" i="5"/>
  <c r="F67" i="5"/>
  <c r="E67" i="5"/>
  <c r="E116" i="5"/>
  <c r="H116" i="5"/>
  <c r="F116" i="5"/>
  <c r="E177" i="5"/>
  <c r="F177" i="5"/>
  <c r="H177" i="5"/>
  <c r="H6" i="5"/>
  <c r="H19" i="5"/>
  <c r="H24" i="5"/>
  <c r="H29" i="5"/>
  <c r="H34" i="5"/>
  <c r="E68" i="5"/>
  <c r="F72" i="5"/>
  <c r="E87" i="5"/>
  <c r="F89" i="5"/>
  <c r="G89" i="5" s="1"/>
  <c r="F104" i="5"/>
  <c r="E119" i="5"/>
  <c r="E98" i="5"/>
  <c r="E136" i="5"/>
  <c r="H166" i="5"/>
  <c r="F168" i="5"/>
  <c r="E168" i="5"/>
  <c r="F187" i="5"/>
  <c r="F189" i="5"/>
  <c r="G189" i="5" s="1"/>
  <c r="F70" i="5"/>
  <c r="E83" i="5"/>
  <c r="G83" i="5" s="1"/>
  <c r="F85" i="5"/>
  <c r="F117" i="5"/>
  <c r="G117" i="5" s="1"/>
  <c r="F136" i="5"/>
  <c r="E166" i="5"/>
  <c r="E191" i="5"/>
  <c r="E94" i="5"/>
  <c r="F98" i="5"/>
  <c r="E113" i="5"/>
  <c r="E126" i="5"/>
  <c r="F130" i="5"/>
  <c r="G130" i="5" s="1"/>
  <c r="F166" i="5"/>
  <c r="E170" i="5"/>
  <c r="E187" i="5"/>
  <c r="F191" i="5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E10" i="5"/>
  <c r="F10" i="5"/>
  <c r="E92" i="5"/>
  <c r="F113" i="5"/>
  <c r="E124" i="5"/>
  <c r="E143" i="5"/>
  <c r="H145" i="5"/>
  <c r="H168" i="5"/>
  <c r="F170" i="5"/>
  <c r="H174" i="5"/>
  <c r="F176" i="5"/>
  <c r="E176" i="5"/>
  <c r="H187" i="5"/>
  <c r="E30" i="5"/>
  <c r="E7" i="5"/>
  <c r="E20" i="5"/>
  <c r="G20" i="5" s="1"/>
  <c r="F25" i="5"/>
  <c r="G25" i="5" s="1"/>
  <c r="F30" i="5"/>
  <c r="E35" i="5"/>
  <c r="G35" i="5" s="1"/>
  <c r="E40" i="5"/>
  <c r="G40" i="5" s="1"/>
  <c r="E45" i="5"/>
  <c r="E50" i="5"/>
  <c r="G50" i="5" s="1"/>
  <c r="E55" i="5"/>
  <c r="E60" i="5"/>
  <c r="G60" i="5" s="1"/>
  <c r="E77" i="5"/>
  <c r="F94" i="5"/>
  <c r="H98" i="5"/>
  <c r="F126" i="5"/>
  <c r="H130" i="5"/>
  <c r="E145" i="5"/>
  <c r="F157" i="5"/>
  <c r="E174" i="5"/>
  <c r="G174" i="5" s="1"/>
  <c r="F92" i="5"/>
  <c r="E107" i="5"/>
  <c r="E120" i="5"/>
  <c r="F143" i="5"/>
  <c r="F145" i="5"/>
  <c r="F7" i="5"/>
  <c r="H20" i="5"/>
  <c r="E22" i="5"/>
  <c r="H25" i="5"/>
  <c r="E57" i="5"/>
  <c r="G57" i="5" s="1"/>
  <c r="E62" i="5"/>
  <c r="E86" i="5"/>
  <c r="G86" i="5" s="1"/>
  <c r="H94" i="5"/>
  <c r="F107" i="5"/>
  <c r="E118" i="5"/>
  <c r="G118" i="5" s="1"/>
  <c r="H126" i="5"/>
  <c r="F141" i="5"/>
  <c r="G141" i="5" s="1"/>
  <c r="H182" i="5"/>
  <c r="F184" i="5"/>
  <c r="E184" i="5"/>
  <c r="E88" i="5"/>
  <c r="F17" i="5"/>
  <c r="G17" i="5" s="1"/>
  <c r="F22" i="5"/>
  <c r="E27" i="5"/>
  <c r="E32" i="5"/>
  <c r="G32" i="5" s="1"/>
  <c r="E37" i="5"/>
  <c r="E42" i="5"/>
  <c r="G42" i="5" s="1"/>
  <c r="E47" i="5"/>
  <c r="G47" i="5" s="1"/>
  <c r="F62" i="5"/>
  <c r="F88" i="5"/>
  <c r="H92" i="5"/>
  <c r="F120" i="5"/>
  <c r="H124" i="5"/>
  <c r="E135" i="5"/>
  <c r="E139" i="5"/>
  <c r="F165" i="5"/>
  <c r="G165" i="5" s="1"/>
  <c r="E182" i="5"/>
  <c r="G182" i="5" s="1"/>
  <c r="F135" i="5"/>
  <c r="F69" i="5"/>
  <c r="G69" i="5" s="1"/>
  <c r="H88" i="5"/>
  <c r="E112" i="5"/>
  <c r="H120" i="5"/>
  <c r="E131" i="5"/>
  <c r="H190" i="5"/>
  <c r="E6" i="5"/>
  <c r="G6" i="5" s="1"/>
  <c r="F14" i="5"/>
  <c r="E19" i="5"/>
  <c r="G19" i="5" s="1"/>
  <c r="E24" i="5"/>
  <c r="G24" i="5" s="1"/>
  <c r="E29" i="5"/>
  <c r="G29" i="5" s="1"/>
  <c r="E34" i="5"/>
  <c r="G34" i="5" s="1"/>
  <c r="E39" i="5"/>
  <c r="E54" i="5"/>
  <c r="E64" i="5"/>
  <c r="G64" i="5" s="1"/>
  <c r="F82" i="5"/>
  <c r="G82" i="5" s="1"/>
  <c r="H86" i="5"/>
  <c r="F114" i="5"/>
  <c r="G114" i="5" s="1"/>
  <c r="H118" i="5"/>
  <c r="F131" i="5"/>
  <c r="E146" i="5"/>
  <c r="E148" i="5"/>
  <c r="H150" i="5"/>
  <c r="F152" i="5"/>
  <c r="E152" i="5"/>
  <c r="F171" i="5"/>
  <c r="E190" i="5"/>
  <c r="E14" i="5"/>
  <c r="F39" i="5"/>
  <c r="E44" i="5"/>
  <c r="F49" i="5"/>
  <c r="G49" i="5" s="1"/>
  <c r="F54" i="5"/>
  <c r="E59" i="5"/>
  <c r="F80" i="5"/>
  <c r="G80" i="5" s="1"/>
  <c r="E95" i="5"/>
  <c r="F112" i="5"/>
  <c r="E142" i="5"/>
  <c r="G142" i="5" s="1"/>
  <c r="F146" i="5"/>
  <c r="F148" i="5"/>
  <c r="E150" i="5"/>
  <c r="G150" i="5" s="1"/>
  <c r="F190" i="5"/>
  <c r="F44" i="5"/>
  <c r="F59" i="5"/>
  <c r="H64" i="5"/>
  <c r="H82" i="5"/>
  <c r="F95" i="5"/>
  <c r="H114" i="5"/>
  <c r="E125" i="5"/>
  <c r="G125" i="5" s="1"/>
  <c r="E171" i="5"/>
  <c r="H49" i="5"/>
  <c r="E72" i="5"/>
  <c r="H80" i="5"/>
  <c r="E104" i="5"/>
  <c r="H112" i="5"/>
  <c r="F140" i="5"/>
  <c r="E140" i="5"/>
  <c r="H158" i="5"/>
  <c r="F160" i="5"/>
  <c r="E160" i="5"/>
  <c r="F181" i="5"/>
  <c r="G181" i="5" s="1"/>
  <c r="E70" i="5"/>
  <c r="E158" i="5"/>
  <c r="H195" i="5"/>
  <c r="G95" i="5" l="1"/>
  <c r="G45" i="5"/>
  <c r="G23" i="5"/>
  <c r="G55" i="5"/>
  <c r="G171" i="5"/>
  <c r="G99" i="5"/>
  <c r="G179" i="5"/>
  <c r="G71" i="5"/>
  <c r="G102" i="5"/>
  <c r="G177" i="5"/>
  <c r="G11" i="5"/>
  <c r="G162" i="5"/>
  <c r="G183" i="5"/>
  <c r="G129" i="5"/>
  <c r="G14" i="5"/>
  <c r="G3" i="5"/>
  <c r="G81" i="5"/>
  <c r="G154" i="5"/>
  <c r="G85" i="5"/>
  <c r="G13" i="5"/>
  <c r="G101" i="5"/>
  <c r="G27" i="5"/>
  <c r="G133" i="5"/>
  <c r="G137" i="5"/>
  <c r="G115" i="5"/>
  <c r="G123" i="5"/>
  <c r="G124" i="5"/>
  <c r="G128" i="5"/>
  <c r="G149" i="5"/>
  <c r="G127" i="5"/>
  <c r="G132" i="5"/>
  <c r="G139" i="5"/>
  <c r="G167" i="5"/>
  <c r="G79" i="5"/>
  <c r="G187" i="5"/>
  <c r="G106" i="5"/>
  <c r="G121" i="5"/>
  <c r="G157" i="5"/>
  <c r="G91" i="5"/>
  <c r="G105" i="5"/>
  <c r="G158" i="5"/>
  <c r="G9" i="5"/>
  <c r="G104" i="5"/>
  <c r="G70" i="5"/>
  <c r="G44" i="5"/>
  <c r="G146" i="5"/>
  <c r="G7" i="5"/>
  <c r="G180" i="5"/>
  <c r="G163" i="5"/>
  <c r="G66" i="5"/>
  <c r="G156" i="5"/>
  <c r="G103" i="5"/>
  <c r="G77" i="5"/>
  <c r="G4" i="5"/>
  <c r="G147" i="5"/>
  <c r="G173" i="5"/>
  <c r="G93" i="5"/>
  <c r="G52" i="5"/>
  <c r="G18" i="5"/>
  <c r="G135" i="5"/>
  <c r="G10" i="5"/>
  <c r="G164" i="5"/>
  <c r="G58" i="5"/>
  <c r="G28" i="5"/>
  <c r="G5" i="5"/>
  <c r="G107" i="5"/>
  <c r="G62" i="5"/>
  <c r="G138" i="5"/>
  <c r="G119" i="5"/>
  <c r="G59" i="5"/>
  <c r="G22" i="5"/>
  <c r="G145" i="5"/>
  <c r="G43" i="5"/>
  <c r="G151" i="5"/>
  <c r="G188" i="5"/>
  <c r="G186" i="5"/>
  <c r="G178" i="5"/>
  <c r="G148" i="5"/>
  <c r="G87" i="5"/>
  <c r="G12" i="5"/>
  <c r="G72" i="5"/>
  <c r="G37" i="5"/>
  <c r="G68" i="5"/>
  <c r="G33" i="5"/>
  <c r="G168" i="5"/>
  <c r="G116" i="5"/>
  <c r="G155" i="5"/>
  <c r="G111" i="5"/>
  <c r="G184" i="5"/>
  <c r="G113" i="5"/>
  <c r="G120" i="5"/>
  <c r="G94" i="5"/>
  <c r="G136" i="5"/>
  <c r="G48" i="5"/>
  <c r="E192" i="5"/>
  <c r="G191" i="5"/>
  <c r="G98" i="5"/>
  <c r="G15" i="5"/>
  <c r="G143" i="5"/>
  <c r="G166" i="5"/>
  <c r="G110" i="5"/>
  <c r="G96" i="5"/>
  <c r="G41" i="5"/>
  <c r="G185" i="5"/>
  <c r="G172" i="5"/>
  <c r="G74" i="5"/>
  <c r="G160" i="5"/>
  <c r="G131" i="5"/>
  <c r="G92" i="5"/>
  <c r="G67" i="5"/>
  <c r="G21" i="5"/>
  <c r="G108" i="5"/>
  <c r="G100" i="5"/>
  <c r="G36" i="5"/>
  <c r="G112" i="5"/>
  <c r="G30" i="5"/>
  <c r="G78" i="5"/>
  <c r="G76" i="5"/>
  <c r="G90" i="5"/>
  <c r="G65" i="5"/>
  <c r="G161" i="5"/>
  <c r="G190" i="5"/>
  <c r="G31" i="5"/>
  <c r="G140" i="5"/>
  <c r="G54" i="5"/>
  <c r="G176" i="5"/>
  <c r="G170" i="5"/>
  <c r="G8" i="5"/>
  <c r="G16" i="5"/>
  <c r="G169" i="5"/>
  <c r="G134" i="5"/>
  <c r="G88" i="5"/>
  <c r="G56" i="5"/>
  <c r="G153" i="5"/>
  <c r="G159" i="5"/>
  <c r="G84" i="5"/>
  <c r="G39" i="5"/>
  <c r="G152" i="5"/>
  <c r="G126" i="5"/>
  <c r="G51" i="5"/>
  <c r="G53" i="5"/>
  <c r="G26" i="5"/>
  <c r="G122" i="5"/>
  <c r="G175" i="5"/>
  <c r="E193" i="5" l="1"/>
  <c r="G192" i="5"/>
  <c r="E194" i="5" l="1"/>
  <c r="G193" i="5"/>
  <c r="E195" i="5" l="1"/>
  <c r="G194" i="5"/>
  <c r="G195" i="5" l="1"/>
  <c r="E196" i="5"/>
  <c r="G196" i="5" l="1"/>
  <c r="E197" i="5"/>
  <c r="E198" i="5" l="1"/>
  <c r="G197" i="5"/>
  <c r="G198" i="5" l="1"/>
  <c r="E199" i="5"/>
  <c r="G199" i="5" l="1"/>
  <c r="E200" i="5"/>
  <c r="E201" i="5" l="1"/>
  <c r="G200" i="5"/>
  <c r="G201" i="5" l="1"/>
  <c r="E202" i="5"/>
  <c r="G202" i="5" l="1"/>
  <c r="E203" i="5"/>
  <c r="G203" i="5" l="1"/>
  <c r="E204" i="5"/>
  <c r="E205" i="5" l="1"/>
  <c r="G204" i="5"/>
  <c r="E206" i="5" l="1"/>
  <c r="G206" i="5" s="1"/>
  <c r="G205" i="5"/>
  <c r="B91" i="2" l="1"/>
  <c r="D86" i="2"/>
  <c r="O85" i="2"/>
  <c r="O86" i="2" s="1"/>
  <c r="N85" i="2"/>
  <c r="N86" i="2" s="1"/>
  <c r="M85" i="2"/>
  <c r="M86" i="2" s="1"/>
  <c r="L85" i="2"/>
  <c r="L86" i="2" s="1"/>
  <c r="K85" i="2"/>
  <c r="K86" i="2" s="1"/>
  <c r="J85" i="2"/>
  <c r="J86" i="2" s="1"/>
  <c r="I85" i="2"/>
  <c r="I86" i="2" s="1"/>
  <c r="H85" i="2"/>
  <c r="H86" i="2" s="1"/>
  <c r="G85" i="2"/>
  <c r="G86" i="2" s="1"/>
  <c r="F85" i="2"/>
  <c r="F86" i="2" s="1"/>
  <c r="E85" i="2"/>
  <c r="G87" i="2" s="1"/>
  <c r="D85" i="2"/>
  <c r="D87" i="2" s="1"/>
  <c r="C85" i="2"/>
  <c r="C44" i="2"/>
  <c r="A33" i="2"/>
  <c r="C3" i="2"/>
  <c r="A1" i="2"/>
  <c r="G88" i="2" l="1"/>
  <c r="G89" i="2"/>
  <c r="G90" i="2"/>
  <c r="D88" i="2"/>
  <c r="D89" i="2"/>
  <c r="D90" i="2"/>
  <c r="E87" i="2"/>
  <c r="F87" i="2"/>
  <c r="H87" i="2"/>
  <c r="E86" i="2"/>
  <c r="I87" i="2"/>
  <c r="J87" i="2"/>
  <c r="K87" i="2"/>
  <c r="L87" i="2"/>
  <c r="M87" i="2"/>
  <c r="N87" i="2"/>
  <c r="O87" i="2"/>
  <c r="N90" i="2" l="1"/>
  <c r="N88" i="2"/>
  <c r="N89" i="2"/>
  <c r="M90" i="2"/>
  <c r="M88" i="2"/>
  <c r="M89" i="2"/>
  <c r="L89" i="2"/>
  <c r="L90" i="2"/>
  <c r="L88" i="2"/>
  <c r="K89" i="2"/>
  <c r="K90" i="2"/>
  <c r="K88" i="2"/>
  <c r="J89" i="2"/>
  <c r="J90" i="2"/>
  <c r="J88" i="2"/>
  <c r="I89" i="2"/>
  <c r="I90" i="2"/>
  <c r="I88" i="2"/>
  <c r="H88" i="2"/>
  <c r="H89" i="2"/>
  <c r="H90" i="2"/>
  <c r="F88" i="2"/>
  <c r="F89" i="2"/>
  <c r="F90" i="2"/>
  <c r="E88" i="2"/>
  <c r="E89" i="2"/>
  <c r="E90" i="2"/>
  <c r="O90" i="2"/>
  <c r="O88" i="2"/>
  <c r="O89" i="2"/>
</calcChain>
</file>

<file path=xl/sharedStrings.xml><?xml version="1.0" encoding="utf-8"?>
<sst xmlns="http://schemas.openxmlformats.org/spreadsheetml/2006/main" count="644" uniqueCount="391">
  <si>
    <t>Total</t>
  </si>
  <si>
    <t>Constr.</t>
  </si>
  <si>
    <t>Trade,
transp.
&amp; util.</t>
  </si>
  <si>
    <t>Mfg.</t>
  </si>
  <si>
    <t>Prof. &amp;
bus. serv.</t>
  </si>
  <si>
    <t>Fin.
activ.</t>
  </si>
  <si>
    <t>Leisure
&amp; hosp.</t>
  </si>
  <si>
    <t>Educ. &amp;
health
serv.</t>
  </si>
  <si>
    <t>Gov't</t>
  </si>
  <si>
    <t>Information</t>
  </si>
  <si>
    <t>Other services</t>
  </si>
  <si>
    <t>Oil &amp; gas,
mining sup.</t>
  </si>
  <si>
    <t>agg(TXLNAGRA@DALEMPN,eop)</t>
  </si>
  <si>
    <t>agg(txLCONSA@dalempn,eop)</t>
  </si>
  <si>
    <t>agg(txLTTULA@dalempn,eop)</t>
  </si>
  <si>
    <t>agg(txLMANUA@dalempn,eop)</t>
  </si>
  <si>
    <t>agg(txLPBSVA@dalempn,eop)</t>
  </si>
  <si>
    <t>agg(txLFIREA@dalempn,eop)</t>
  </si>
  <si>
    <t>agg(txLLEIHA@dalempn,eop)</t>
  </si>
  <si>
    <t>agg(txLEDUHA@dalempn,eop)</t>
  </si>
  <si>
    <t>agg(txLGOVTA@dalempn,eop)</t>
  </si>
  <si>
    <t>agg(txLINFOA@dalempn,eop)</t>
  </si>
  <si>
    <t>agg(txLSRVOA@dalempn,eop)</t>
  </si>
  <si>
    <t>agg(TXLB1A@DALEMPN+TXLB3A@DALEMPN,eop)</t>
  </si>
  <si>
    <t>.DESC</t>
  </si>
  <si>
    <t>All Employees: Total Nonfarm, TX, SA (Thous)</t>
  </si>
  <si>
    <t>All Employees: Construction, TX, SA (Thous)</t>
  </si>
  <si>
    <t>All Employees: Trade, Transp &amp; Utilities, TX, SA (Thous)</t>
  </si>
  <si>
    <t>All Employees: Manufacturing, TX, SA (Thous)</t>
  </si>
  <si>
    <t>All Employees: Professional &amp; Business Svc, TX, SA (Thous)</t>
  </si>
  <si>
    <t>All Employees: Financial Activities, TX, SA (Thous)</t>
  </si>
  <si>
    <t>All Employees: Leisure &amp; Hospitality, TX, SA (Thous)</t>
  </si>
  <si>
    <t>All Employees: Educational &amp; Health Services, TX, SA (Thous)</t>
  </si>
  <si>
    <t>All Employees: Government, TX, SA (Thous)</t>
  </si>
  <si>
    <t>All Employees: Information, TX, SA (Thous)</t>
  </si>
  <si>
    <t>All Employees: Other Services, TX, SA (Thous)</t>
  </si>
  <si>
    <t>TXLB1A: All Employees: Oil &amp; Gas Extraction, TX, SA (Thous) TXLB3A: All Employees: Support Activities for Mining, TX, SA (Thous)</t>
  </si>
  <si>
    <t>.DTLM</t>
  </si>
  <si>
    <t>Apr-21-2023 12:20</t>
  </si>
  <si>
    <t>Apr-21-2023 12:21</t>
  </si>
  <si>
    <t>TXLB1A: Apr-21-2023 12:21 TXLB3A: Apr-21-2023 12:21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</si>
  <si>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</si>
  <si>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</si>
  <si>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</si>
  <si>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</si>
  <si>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</si>
  <si>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</si>
  <si>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</si>
  <si>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</si>
  <si>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</si>
  <si>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</si>
  <si>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</si>
  <si>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</si>
  <si>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</si>
  <si>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</si>
  <si>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</si>
  <si>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</si>
  <si>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</si>
  <si>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</si>
  <si>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</si>
  <si>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</si>
  <si>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</si>
  <si>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</si>
  <si>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</si>
  <si>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</si>
  <si>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</si>
  <si>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</si>
  <si>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</si>
  <si>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</si>
  <si>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</si>
  <si>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</si>
  <si>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</si>
  <si>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Trade,
Transp.
&amp; Util.</t>
  </si>
  <si>
    <t>Prof. &amp;
Bus. Serv.</t>
  </si>
  <si>
    <t>Financial</t>
  </si>
  <si>
    <t>Leisure
&amp; Hosp.</t>
  </si>
  <si>
    <t>Educ. &amp;
Health Serv.</t>
  </si>
  <si>
    <t>Other Services</t>
  </si>
  <si>
    <t>Oil &amp; Gas
Extract.,
Mining Sup.</t>
  </si>
  <si>
    <t>agg(lanagra@usecon,eop)</t>
  </si>
  <si>
    <t>agg(laCONSA@usecon,eop)</t>
  </si>
  <si>
    <t>agg(laTTULA@usecon,eop)</t>
  </si>
  <si>
    <t>agg(laMANUA@usecon,eop)</t>
  </si>
  <si>
    <t>agg(laPBSVA@usecon,eop)</t>
  </si>
  <si>
    <t>agg(laFIREA@usecon,eop)</t>
  </si>
  <si>
    <t>agg(laLEIHA@usecon,eop)</t>
  </si>
  <si>
    <t>agg(laEDUHA@usecon,eop)</t>
  </si>
  <si>
    <t>agg(laGOVTA@usecon,eop)</t>
  </si>
  <si>
    <t>agg(laINFOA@usecon,eop)</t>
  </si>
  <si>
    <t>agg(laSRVOA@usecon, eop)</t>
  </si>
  <si>
    <t>agg(lab1a@usecon + lab3a@usecon,eop)</t>
  </si>
  <si>
    <t>All Employees: Total Nonfarm (SA, Thous)</t>
  </si>
  <si>
    <t>All Employees: Construction (SA, Thous)</t>
  </si>
  <si>
    <t>All Employees: Trade, Transportation &amp; Utilities (SA, Thous)</t>
  </si>
  <si>
    <t>All Employees: Manufacturing (SA, Thous)</t>
  </si>
  <si>
    <t>All Employees: Professional &amp; Business Services (SA, Thous)</t>
  </si>
  <si>
    <t>All Employees: Financial Activities (SA, Thous)</t>
  </si>
  <si>
    <t>All Employees: Leisure &amp; Hospitality (SA, Thous)</t>
  </si>
  <si>
    <t>All Employees: Private Education and Health Services (SA, Thous)</t>
  </si>
  <si>
    <t>All Employees: Government (SA, Thous)</t>
  </si>
  <si>
    <t>All Employees: Information Services (SA, Thous)</t>
  </si>
  <si>
    <t>All Employees: Other Services (SA, Thous)</t>
  </si>
  <si>
    <t>LAB1A: All Employees: Oil &amp; Gas Extraction (SA, Thous) LAB3A: All Employees: Support Activities For Mining (SA, Thous)</t>
  </si>
  <si>
    <t>Apr-07-2023 07:32</t>
  </si>
  <si>
    <t>LAB1A: Apr-07-2023 07:32 LAB3A: Apr-07-2023 07:32</t>
  </si>
  <si>
    <t>Titles:</t>
  </si>
  <si>
    <t>Pulls from Column:</t>
  </si>
  <si>
    <t>*Format as text (add apostrophe)</t>
  </si>
  <si>
    <t>U.S.</t>
  </si>
  <si>
    <t>Texas</t>
  </si>
  <si>
    <t>pi</t>
  </si>
  <si>
    <t>fr</t>
  </si>
  <si>
    <t>Texas Business Outlook Surveys</t>
  </si>
  <si>
    <t>TX Employment Cost Index</t>
  </si>
  <si>
    <t>TX hourly earnings</t>
  </si>
  <si>
    <t xml:space="preserve">Manufacturing wages </t>
  </si>
  <si>
    <t>Services wages</t>
  </si>
  <si>
    <t>mfg weight</t>
  </si>
  <si>
    <t>svs weight</t>
  </si>
  <si>
    <t>200701 202312</t>
  </si>
  <si>
    <t>Mfg Weight</t>
  </si>
  <si>
    <t>Svs Weight</t>
  </si>
  <si>
    <t>Dwgss@SURVEYS</t>
  </si>
  <si>
    <t>Dswgss@SURVEYS</t>
  </si>
  <si>
    <t>yryr%(txbpriv@laborr)</t>
  </si>
  <si>
    <t>20071 20234</t>
  </si>
  <si>
    <t>(dfrlcpy@regional+hbhlcpy@regional)/2</t>
  </si>
  <si>
    <t>20071</t>
  </si>
  <si>
    <t>200701</t>
  </si>
  <si>
    <t>DFRLCPY: ECI: Private Ind Compensation: Dallas-Fort Worth, TX-OK CSA (12-Mo %Chg) HBHLCPY: ECI: Pvt Ind Compensation: Houston-The Woodlands, TX CSA (12-Mo %Chg)</t>
  </si>
  <si>
    <t>20072</t>
  </si>
  <si>
    <t>200702</t>
  </si>
  <si>
    <t>DFRLCPY: Apr-28-2023 07:39 HBHLCPY: Apr-28-2023 07:39</t>
  </si>
  <si>
    <t>20073</t>
  </si>
  <si>
    <t>200703</t>
  </si>
  <si>
    <t>20074</t>
  </si>
  <si>
    <t>200704</t>
  </si>
  <si>
    <t>20081</t>
  </si>
  <si>
    <t>200705</t>
  </si>
  <si>
    <t>20082</t>
  </si>
  <si>
    <t>200706</t>
  </si>
  <si>
    <t>20083</t>
  </si>
  <si>
    <t>200707</t>
  </si>
  <si>
    <t>20084</t>
  </si>
  <si>
    <t>200708</t>
  </si>
  <si>
    <t>20091</t>
  </si>
  <si>
    <t>200709</t>
  </si>
  <si>
    <t>20092</t>
  </si>
  <si>
    <t>200710</t>
  </si>
  <si>
    <t>20093</t>
  </si>
  <si>
    <t>200711</t>
  </si>
  <si>
    <t>20094</t>
  </si>
  <si>
    <t>200712</t>
  </si>
  <si>
    <t>20101</t>
  </si>
  <si>
    <t>200801</t>
  </si>
  <si>
    <t>20102</t>
  </si>
  <si>
    <t>200802</t>
  </si>
  <si>
    <t>20103</t>
  </si>
  <si>
    <t>200803</t>
  </si>
  <si>
    <t>20104</t>
  </si>
  <si>
    <t>200804</t>
  </si>
  <si>
    <t>20111</t>
  </si>
  <si>
    <t>200805</t>
  </si>
  <si>
    <t>20112</t>
  </si>
  <si>
    <t>200806</t>
  </si>
  <si>
    <t>20113</t>
  </si>
  <si>
    <t>200807</t>
  </si>
  <si>
    <t>20114</t>
  </si>
  <si>
    <t>200808</t>
  </si>
  <si>
    <t>20121</t>
  </si>
  <si>
    <t>200809</t>
  </si>
  <si>
    <t>20122</t>
  </si>
  <si>
    <t>200810</t>
  </si>
  <si>
    <t>20123</t>
  </si>
  <si>
    <t>200811</t>
  </si>
  <si>
    <t>20124</t>
  </si>
  <si>
    <t>200812</t>
  </si>
  <si>
    <t>20131</t>
  </si>
  <si>
    <t>200901</t>
  </si>
  <si>
    <t>20132</t>
  </si>
  <si>
    <t>200902</t>
  </si>
  <si>
    <t>20133</t>
  </si>
  <si>
    <t>200903</t>
  </si>
  <si>
    <t>20134</t>
  </si>
  <si>
    <t>200904</t>
  </si>
  <si>
    <t>20141</t>
  </si>
  <si>
    <t>200905</t>
  </si>
  <si>
    <t>20142</t>
  </si>
  <si>
    <t>200906</t>
  </si>
  <si>
    <t>20143</t>
  </si>
  <si>
    <t>200907</t>
  </si>
  <si>
    <t>20144</t>
  </si>
  <si>
    <t>200908</t>
  </si>
  <si>
    <t>20151</t>
  </si>
  <si>
    <t>200909</t>
  </si>
  <si>
    <t>20152</t>
  </si>
  <si>
    <t>200910</t>
  </si>
  <si>
    <t>20153</t>
  </si>
  <si>
    <t>200911</t>
  </si>
  <si>
    <t>20154</t>
  </si>
  <si>
    <t>200912</t>
  </si>
  <si>
    <t>20161</t>
  </si>
  <si>
    <t>201001</t>
  </si>
  <si>
    <t>20162</t>
  </si>
  <si>
    <t>201002</t>
  </si>
  <si>
    <t>20163</t>
  </si>
  <si>
    <t>201003</t>
  </si>
  <si>
    <t>20164</t>
  </si>
  <si>
    <t>201004</t>
  </si>
  <si>
    <t>20171</t>
  </si>
  <si>
    <t>201005</t>
  </si>
  <si>
    <t>20172</t>
  </si>
  <si>
    <t>201006</t>
  </si>
  <si>
    <t>20173</t>
  </si>
  <si>
    <t>201007</t>
  </si>
  <si>
    <t>20174</t>
  </si>
  <si>
    <t>201008</t>
  </si>
  <si>
    <t>20181</t>
  </si>
  <si>
    <t>201009</t>
  </si>
  <si>
    <t>20182</t>
  </si>
  <si>
    <t>201010</t>
  </si>
  <si>
    <t>20183</t>
  </si>
  <si>
    <t>201011</t>
  </si>
  <si>
    <t>20184</t>
  </si>
  <si>
    <t>201012</t>
  </si>
  <si>
    <t>20191</t>
  </si>
  <si>
    <t>201101</t>
  </si>
  <si>
    <t>20192</t>
  </si>
  <si>
    <t>201102</t>
  </si>
  <si>
    <t>20193</t>
  </si>
  <si>
    <t>201103</t>
  </si>
  <si>
    <t>20194</t>
  </si>
  <si>
    <t>201104</t>
  </si>
  <si>
    <t>20201</t>
  </si>
  <si>
    <t>201105</t>
  </si>
  <si>
    <t>20202</t>
  </si>
  <si>
    <t>201106</t>
  </si>
  <si>
    <t>20203</t>
  </si>
  <si>
    <t>201107</t>
  </si>
  <si>
    <t>20204</t>
  </si>
  <si>
    <t>201108</t>
  </si>
  <si>
    <t>20211</t>
  </si>
  <si>
    <t>201109</t>
  </si>
  <si>
    <t>20212</t>
  </si>
  <si>
    <t>201110</t>
  </si>
  <si>
    <t>20213</t>
  </si>
  <si>
    <t>201111</t>
  </si>
  <si>
    <t>20214</t>
  </si>
  <si>
    <t>201112</t>
  </si>
  <si>
    <t>20221</t>
  </si>
  <si>
    <t>201201</t>
  </si>
  <si>
    <t>20222</t>
  </si>
  <si>
    <t>201202</t>
  </si>
  <si>
    <t>20223</t>
  </si>
  <si>
    <t>201203</t>
  </si>
  <si>
    <t>20224</t>
  </si>
  <si>
    <t>201204</t>
  </si>
  <si>
    <t>201205</t>
  </si>
  <si>
    <t>201206</t>
  </si>
  <si>
    <t>201207</t>
  </si>
  <si>
    <t>20231</t>
  </si>
  <si>
    <t>201208</t>
  </si>
  <si>
    <t>20232</t>
  </si>
  <si>
    <t>201209</t>
  </si>
  <si>
    <t>20233</t>
  </si>
  <si>
    <t>201210</t>
  </si>
  <si>
    <t>20234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</si>
  <si>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</si>
  <si>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</si>
  <si>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</si>
  <si>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</si>
  <si>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</si>
  <si>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</si>
  <si>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</si>
  <si>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</si>
  <si>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</si>
  <si>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</si>
  <si>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</si>
  <si>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</si>
  <si>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</si>
  <si>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</si>
  <si>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</si>
  <si>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</si>
  <si>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</si>
  <si>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</si>
  <si>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</si>
  <si>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</si>
  <si>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</si>
  <si>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</si>
  <si>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</si>
  <si>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</si>
  <si>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</si>
  <si>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</si>
  <si>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</si>
  <si>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</si>
  <si>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</si>
  <si>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</si>
  <si>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</si>
  <si>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</si>
  <si>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</si>
  <si>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</si>
  <si>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</si>
  <si>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</si>
  <si>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</si>
  <si>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</si>
  <si>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</si>
  <si>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</si>
  <si>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</si>
  <si>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</si>
  <si>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</si>
  <si>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</si>
  <si>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</si>
  <si>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</si>
  <si>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</si>
  <si>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</si>
  <si>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</si>
  <si>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</si>
  <si>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</si>
  <si>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</si>
  <si>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</si>
  <si>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</si>
  <si>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</si>
  <si>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</si>
  <si>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</si>
  <si>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</si>
  <si>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</si>
  <si>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</si>
  <si>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</si>
  <si>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</si>
  <si>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</si>
  <si>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</si>
  <si>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</si>
  <si>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</si>
  <si>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</si>
  <si>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</si>
  <si>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</si>
  <si>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</si>
  <si>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</si>
  <si>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</si>
  <si>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</si>
  <si>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</si>
  <si>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</si>
  <si>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</si>
  <si>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</si>
  <si>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</si>
  <si>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</si>
  <si>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</si>
  <si>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</si>
  <si>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</si>
  <si>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</si>
  <si>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</si>
  <si>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</si>
  <si>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</si>
  <si>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</si>
  <si>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</si>
  <si>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</si>
  <si>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</si>
  <si>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</si>
  <si>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</si>
  <si>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</si>
  <si>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</si>
  <si>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</si>
  <si>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</si>
  <si>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202306</t>
  </si>
  <si>
    <t>202307</t>
  </si>
  <si>
    <t>202308</t>
  </si>
  <si>
    <t>202309</t>
  </si>
  <si>
    <t>202310</t>
  </si>
  <si>
    <t>202311</t>
  </si>
  <si>
    <t>202312</t>
  </si>
  <si>
    <t>201701 202312</t>
  </si>
  <si>
    <t>agg(mtgf30@weekly,avg)</t>
  </si>
  <si>
    <t>index(usmnsau@dalfed, 201701=100)</t>
  </si>
  <si>
    <t>index(TSALESA@DALFED , 201701=100)</t>
  </si>
  <si>
    <t>index(ASALESA@DALFED, 201701=100)</t>
  </si>
  <si>
    <t>index(DFSALESA@DALFED , 201701=100)</t>
  </si>
  <si>
    <t>30-Year Fixed Mortgage rate (AVG, %)</t>
  </si>
  <si>
    <t>US, 1-Family Existing Home Sales, SA by NAR 201701=100</t>
  </si>
  <si>
    <t>Texas, Total Existing Home Sales, SA 201701=100</t>
  </si>
  <si>
    <t>Austin, Total Existing Home Sales, SA 201701=100</t>
  </si>
  <si>
    <t>DFW Total Existing Home Sales, SA 201701=100</t>
  </si>
  <si>
    <t>Houston, Total Existing Home Sales, SA 201701=100</t>
  </si>
  <si>
    <t>San Antonio, Total Existing Home Sales, SA 201701=100</t>
  </si>
  <si>
    <t>May-01-2023 11:56</t>
  </si>
  <si>
    <t>Apr-20-2023 09:49</t>
  </si>
  <si>
    <t>Dallas</t>
  </si>
  <si>
    <t>Austin</t>
  </si>
  <si>
    <t>Houston</t>
  </si>
  <si>
    <t>U.S. (metro average)</t>
  </si>
  <si>
    <t>DFW</t>
  </si>
  <si>
    <t>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</si>
</sst>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sz val="11"/>
      <color theme="7"/>
      <name val="Calibri"/>
      <family val="2"/>
    </font>
    <font>
      <sz val="8"/>
      <color indexed="63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9" fillId="0" borderId="0"/>
    <xf numFmtId="0" fontId="9" fillId="7" borderId="3" applyNumberFormat="0" applyFont="0" applyFill="0" applyBorder="0" applyAlignment="0" applyProtection="0">
      <alignment vertical="center"/>
    </xf>
    <xf numFmtId="0" fontId="9" fillId="8" borderId="3" applyNumberFormat="0" applyFon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2" quotePrefix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3" borderId="1" xfId="2" applyAlignment="1">
      <alignment horizontal="center" vertical="center"/>
    </xf>
    <xf numFmtId="165" fontId="3" fillId="3" borderId="1" xfId="2" applyNumberFormat="1" applyAlignment="1">
      <alignment horizontal="right" vertical="center"/>
    </xf>
    <xf numFmtId="165" fontId="3" fillId="3" borderId="1" xfId="2" applyNumberForma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65" fontId="3" fillId="3" borderId="1" xfId="2" applyNumberFormat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0" fontId="2" fillId="2" borderId="1" xfId="1" quotePrefix="1" applyNumberFormat="1" applyAlignment="1">
      <alignment horizontal="center" vertical="center"/>
    </xf>
    <xf numFmtId="0" fontId="3" fillId="3" borderId="1" xfId="2" quotePrefix="1" applyNumberFormat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3" borderId="1" xfId="2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quotePrefix="1"/>
    <xf numFmtId="165" fontId="0" fillId="0" borderId="0" xfId="0" applyNumberFormat="1"/>
    <xf numFmtId="165" fontId="0" fillId="6" borderId="0" xfId="0" applyNumberFormat="1" applyFill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14" fontId="0" fillId="6" borderId="0" xfId="0" applyNumberFormat="1" applyFill="1"/>
    <xf numFmtId="0" fontId="4" fillId="4" borderId="0" xfId="3" applyFont="1" applyBorder="1" applyAlignment="1">
      <alignment horizontal="center" vertical="center" wrapText="1"/>
    </xf>
  </cellXfs>
  <cellStyles count="7">
    <cellStyle name="B01" xfId="5" xr:uid="{3BFDCD5D-DF88-464C-84CB-3B6D5957F53E}"/>
    <cellStyle name="B02" xfId="6" xr:uid="{B5194C48-AB9F-46AE-8A06-D3CF71C0FFE2}"/>
    <cellStyle name="Calculation" xfId="2" builtinId="22"/>
    <cellStyle name="Input" xfId="1" builtinId="20"/>
    <cellStyle name="Normal" xfId="0" builtinId="0"/>
    <cellStyle name="Normal 5" xfId="4" xr:uid="{E2F953DD-712B-422F-BA57-C18EF61E1C1F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93265716524482E-2"/>
          <c:y val="0.1568280767122224"/>
          <c:w val="0.92588956651817267"/>
          <c:h val="0.57775423173766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d.Chart1!$C$89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d.Chart1!$D$88:$O$88</c:f>
              <c:strCache>
                <c:ptCount val="12"/>
                <c:pt idx="0">
                  <c:v>Total</c:v>
                </c:pt>
                <c:pt idx="1">
                  <c:v>Trade,
transp.
&amp; util.
(20%)</c:v>
                </c:pt>
                <c:pt idx="2">
                  <c:v>Prof. &amp;
bus. serv.
(15%)</c:v>
                </c:pt>
                <c:pt idx="3">
                  <c:v>Gov't
(15%)</c:v>
                </c:pt>
                <c:pt idx="4">
                  <c:v>Educ. &amp;
health
serv.
(13%)</c:v>
                </c:pt>
                <c:pt idx="5">
                  <c:v>Leisure
&amp; hosp.
(11%)</c:v>
                </c:pt>
                <c:pt idx="6">
                  <c:v>Mfg.
(7%)</c:v>
                </c:pt>
                <c:pt idx="7">
                  <c:v>Fin.
activ.
(7%)</c:v>
                </c:pt>
                <c:pt idx="8">
                  <c:v>Constr.
(6%)</c:v>
                </c:pt>
                <c:pt idx="9">
                  <c:v>Other services
(3%)</c:v>
                </c:pt>
                <c:pt idx="10">
                  <c:v>Information
(2%)</c:v>
                </c:pt>
                <c:pt idx="11">
                  <c:v>Oil &amp; gas,
mining sup.
(1%)</c:v>
                </c:pt>
              </c:strCache>
            </c:strRef>
          </c:cat>
          <c:val>
            <c:numRef>
              <c:f>d.Chart1!$D$89:$O$89</c:f>
              <c:numCache>
                <c:formatCode>0.0</c:formatCode>
                <c:ptCount val="12"/>
                <c:pt idx="0">
                  <c:v>2.7033983861919797</c:v>
                </c:pt>
                <c:pt idx="1">
                  <c:v>1.3415597127013346</c:v>
                </c:pt>
                <c:pt idx="2">
                  <c:v>2.4416092374978549</c:v>
                </c:pt>
                <c:pt idx="3">
                  <c:v>4.1100540483485881</c:v>
                </c:pt>
                <c:pt idx="4">
                  <c:v>4.2718759721771749</c:v>
                </c:pt>
                <c:pt idx="5">
                  <c:v>6.553805116880973</c:v>
                </c:pt>
                <c:pt idx="6">
                  <c:v>0.27776689425873524</c:v>
                </c:pt>
                <c:pt idx="7">
                  <c:v>-0.13178846159636048</c:v>
                </c:pt>
                <c:pt idx="8">
                  <c:v>1.4842047000503289</c:v>
                </c:pt>
                <c:pt idx="9">
                  <c:v>2.5771426721714175</c:v>
                </c:pt>
                <c:pt idx="10">
                  <c:v>-3.4168637000869362</c:v>
                </c:pt>
                <c:pt idx="11">
                  <c:v>4.7292695933612627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9-44DD-91C7-4B84AEB03EC2}"/>
            </c:ext>
          </c:extLst>
        </c:ser>
        <c:ser>
          <c:idx val="0"/>
          <c:order val="1"/>
          <c:tx>
            <c:strRef>
              <c:f>d.Chart1!$C$90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d.Chart1!$D$88:$O$88</c:f>
              <c:strCache>
                <c:ptCount val="12"/>
                <c:pt idx="0">
                  <c:v>Total</c:v>
                </c:pt>
                <c:pt idx="1">
                  <c:v>Trade,
transp.
&amp; util.
(20%)</c:v>
                </c:pt>
                <c:pt idx="2">
                  <c:v>Prof. &amp;
bus. serv.
(15%)</c:v>
                </c:pt>
                <c:pt idx="3">
                  <c:v>Gov't
(15%)</c:v>
                </c:pt>
                <c:pt idx="4">
                  <c:v>Educ. &amp;
health
serv.
(13%)</c:v>
                </c:pt>
                <c:pt idx="5">
                  <c:v>Leisure
&amp; hosp.
(11%)</c:v>
                </c:pt>
                <c:pt idx="6">
                  <c:v>Mfg.
(7%)</c:v>
                </c:pt>
                <c:pt idx="7">
                  <c:v>Fin.
activ.
(7%)</c:v>
                </c:pt>
                <c:pt idx="8">
                  <c:v>Constr.
(6%)</c:v>
                </c:pt>
                <c:pt idx="9">
                  <c:v>Other services
(3%)</c:v>
                </c:pt>
                <c:pt idx="10">
                  <c:v>Information
(2%)</c:v>
                </c:pt>
                <c:pt idx="11">
                  <c:v>Oil &amp; gas,
mining sup.
(1%)</c:v>
                </c:pt>
              </c:strCache>
            </c:strRef>
          </c:cat>
          <c:val>
            <c:numRef>
              <c:f>d.Chart1!$D$90:$O$90</c:f>
              <c:numCache>
                <c:formatCode>0.0</c:formatCode>
                <c:ptCount val="12"/>
                <c:pt idx="0">
                  <c:v>3.8806363036630653</c:v>
                </c:pt>
                <c:pt idx="1">
                  <c:v>2.7615655438890441</c:v>
                </c:pt>
                <c:pt idx="2">
                  <c:v>3.224023563128342</c:v>
                </c:pt>
                <c:pt idx="3">
                  <c:v>3.0543906746588467</c:v>
                </c:pt>
                <c:pt idx="4">
                  <c:v>3.9118661439706104</c:v>
                </c:pt>
                <c:pt idx="5">
                  <c:v>7.8751450028058612</c:v>
                </c:pt>
                <c:pt idx="6">
                  <c:v>0.11083652602168481</c:v>
                </c:pt>
                <c:pt idx="7">
                  <c:v>2.6066022009070045</c:v>
                </c:pt>
                <c:pt idx="8">
                  <c:v>8.6419838227655532</c:v>
                </c:pt>
                <c:pt idx="9">
                  <c:v>8.9731597334259163</c:v>
                </c:pt>
                <c:pt idx="10">
                  <c:v>0.87153182125530027</c:v>
                </c:pt>
                <c:pt idx="11">
                  <c:v>5.7762689022079261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9-44DD-91C7-4B84AEB0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20987376"/>
        <c:axId val="420988944"/>
      </c:barChart>
      <c:catAx>
        <c:axId val="42098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1100"/>
            </a:pPr>
            <a:endParaRPr lang="en-US"/>
          </a:p>
        </c:txPr>
        <c:crossAx val="420988944"/>
        <c:crosses val="autoZero"/>
        <c:auto val="1"/>
        <c:lblAlgn val="ctr"/>
        <c:lblOffset val="100"/>
        <c:noMultiLvlLbl val="0"/>
      </c:catAx>
      <c:valAx>
        <c:axId val="42098894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1200"/>
            </a:pPr>
            <a:endParaRPr lang="en-US"/>
          </a:p>
        </c:txPr>
        <c:crossAx val="42098737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4099743064256032E-2"/>
          <c:y val="0.17777715838617517"/>
          <c:w val="0.20332461952787495"/>
          <c:h val="8.79183989946927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57402037944091E-2"/>
          <c:y val="0.17258081501451761"/>
          <c:w val="0.89946642030349011"/>
          <c:h val="0.62011123845814176"/>
        </c:manualLayout>
      </c:layout>
      <c:lineChart>
        <c:grouping val="standard"/>
        <c:varyColors val="0"/>
        <c:ser>
          <c:idx val="0"/>
          <c:order val="0"/>
          <c:tx>
            <c:v>Texas hourly earnings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A5-4109-ADF5-D3CC19A6A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[3]ch8!$A$147:$A$206</c:f>
              <c:strCach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strCache>
            </c:strRef>
          </c:cat>
          <c:val>
            <c:numRef>
              <c:f>d.Chart2!$I$147:$I$206</c:f>
              <c:numCache>
                <c:formatCode>0.0</c:formatCode>
                <c:ptCount val="60"/>
                <c:pt idx="0">
                  <c:v>2.2921522921522941</c:v>
                </c:pt>
                <c:pt idx="1">
                  <c:v>2.2957198443579685</c:v>
                </c:pt>
                <c:pt idx="2">
                  <c:v>1.7550702028081178</c:v>
                </c:pt>
                <c:pt idx="3">
                  <c:v>0.81206496519721227</c:v>
                </c:pt>
                <c:pt idx="4">
                  <c:v>1.9945248337895904</c:v>
                </c:pt>
                <c:pt idx="5">
                  <c:v>1.9155590304925862</c:v>
                </c:pt>
                <c:pt idx="6">
                  <c:v>-0.34602076124566894</c:v>
                </c:pt>
                <c:pt idx="7">
                  <c:v>0.42553191489360653</c:v>
                </c:pt>
                <c:pt idx="8">
                  <c:v>0.34324942791761348</c:v>
                </c:pt>
                <c:pt idx="9">
                  <c:v>0.72992700729925808</c:v>
                </c:pt>
                <c:pt idx="10">
                  <c:v>1.0317157050057313</c:v>
                </c:pt>
                <c:pt idx="11">
                  <c:v>0.97891566265060348</c:v>
                </c:pt>
                <c:pt idx="12">
                  <c:v>1.4052411697683231</c:v>
                </c:pt>
                <c:pt idx="13">
                  <c:v>2.4724229745150428</c:v>
                </c:pt>
                <c:pt idx="14">
                  <c:v>3.0279800689919423</c:v>
                </c:pt>
                <c:pt idx="15">
                  <c:v>5.2550824702723542</c:v>
                </c:pt>
                <c:pt idx="16">
                  <c:v>3.1825153374233306</c:v>
                </c:pt>
                <c:pt idx="17">
                  <c:v>2.1097046413502074</c:v>
                </c:pt>
                <c:pt idx="18">
                  <c:v>3.8966049382715973</c:v>
                </c:pt>
                <c:pt idx="19">
                  <c:v>4.6224961479198745</c:v>
                </c:pt>
                <c:pt idx="20">
                  <c:v>2.0904599011782654</c:v>
                </c:pt>
                <c:pt idx="21">
                  <c:v>3.1655225019069588</c:v>
                </c:pt>
                <c:pt idx="22">
                  <c:v>3.9712556732223847</c:v>
                </c:pt>
                <c:pt idx="23">
                  <c:v>2.0879940343027537</c:v>
                </c:pt>
                <c:pt idx="24">
                  <c:v>3.0711610486891416</c:v>
                </c:pt>
                <c:pt idx="25">
                  <c:v>4.0460282108389034</c:v>
                </c:pt>
                <c:pt idx="26">
                  <c:v>3.0505952380952328</c:v>
                </c:pt>
                <c:pt idx="27">
                  <c:v>1.8221574344023272</c:v>
                </c:pt>
                <c:pt idx="28">
                  <c:v>6.020066889632103</c:v>
                </c:pt>
                <c:pt idx="29">
                  <c:v>6.2734785875281585</c:v>
                </c:pt>
                <c:pt idx="30">
                  <c:v>5.9784626810248875</c:v>
                </c:pt>
                <c:pt idx="31">
                  <c:v>7.5846833578792294</c:v>
                </c:pt>
                <c:pt idx="32">
                  <c:v>7.7438570364854797</c:v>
                </c:pt>
                <c:pt idx="33">
                  <c:v>7.9482439926062742</c:v>
                </c:pt>
                <c:pt idx="34">
                  <c:v>6.5842124408876046</c:v>
                </c:pt>
                <c:pt idx="35">
                  <c:v>6.5010956902848749</c:v>
                </c:pt>
                <c:pt idx="36">
                  <c:v>9.4113372093023173</c:v>
                </c:pt>
                <c:pt idx="37">
                  <c:v>4.7449161612557855</c:v>
                </c:pt>
                <c:pt idx="38">
                  <c:v>6.0649819494584811</c:v>
                </c:pt>
                <c:pt idx="39">
                  <c:v>6.2992125984251857</c:v>
                </c:pt>
                <c:pt idx="40">
                  <c:v>5.2225727304591629</c:v>
                </c:pt>
                <c:pt idx="41">
                  <c:v>4.5952633439377832</c:v>
                </c:pt>
                <c:pt idx="42">
                  <c:v>4.414856341976181</c:v>
                </c:pt>
                <c:pt idx="43">
                  <c:v>2.7036276522929503</c:v>
                </c:pt>
                <c:pt idx="44">
                  <c:v>3.5590877677954325</c:v>
                </c:pt>
                <c:pt idx="45">
                  <c:v>4.6575342465753344</c:v>
                </c:pt>
                <c:pt idx="46">
                  <c:v>3.8907849829351582</c:v>
                </c:pt>
                <c:pt idx="47">
                  <c:v>4.6982167352537685</c:v>
                </c:pt>
                <c:pt idx="48">
                  <c:v>4.1514447027565682</c:v>
                </c:pt>
                <c:pt idx="49">
                  <c:v>6.2329700272479638</c:v>
                </c:pt>
                <c:pt idx="50">
                  <c:v>5.9223961878829279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5-4109-ADF5-D3CC19A6A3A9}"/>
            </c:ext>
          </c:extLst>
        </c:ser>
        <c:ser>
          <c:idx val="2"/>
          <c:order val="2"/>
          <c:tx>
            <c:v>Texas Employment Cost Index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4.181034629391781E-3"/>
                  <c:y val="9.7794578253180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9-475B-BD17-079F6DD519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d.Chart2!$H$147:$H$206</c:f>
              <c:numCache>
                <c:formatCode>0.0</c:formatCode>
                <c:ptCount val="60"/>
                <c:pt idx="0">
                  <c:v>2.0999999999999996</c:v>
                </c:pt>
                <c:pt idx="1">
                  <c:v>2.0999999999999996</c:v>
                </c:pt>
                <c:pt idx="2">
                  <c:v>2.0999999999999996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2.8499999999999996</c:v>
                </c:pt>
                <c:pt idx="13">
                  <c:v>2.8499999999999996</c:v>
                </c:pt>
                <c:pt idx="14">
                  <c:v>2.8499999999999996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2.6500000000000004</c:v>
                </c:pt>
                <c:pt idx="19">
                  <c:v>2.6500000000000004</c:v>
                </c:pt>
                <c:pt idx="20">
                  <c:v>2.6500000000000004</c:v>
                </c:pt>
                <c:pt idx="21">
                  <c:v>3.05</c:v>
                </c:pt>
                <c:pt idx="22">
                  <c:v>3.05</c:v>
                </c:pt>
                <c:pt idx="23">
                  <c:v>3.05</c:v>
                </c:pt>
                <c:pt idx="24">
                  <c:v>2.0499999999999998</c:v>
                </c:pt>
                <c:pt idx="25">
                  <c:v>2.0499999999999998</c:v>
                </c:pt>
                <c:pt idx="26">
                  <c:v>2.0499999999999998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2.9</c:v>
                </c:pt>
                <c:pt idx="31">
                  <c:v>2.9</c:v>
                </c:pt>
                <c:pt idx="32">
                  <c:v>2.9</c:v>
                </c:pt>
                <c:pt idx="33">
                  <c:v>3.55</c:v>
                </c:pt>
                <c:pt idx="34">
                  <c:v>3.55</c:v>
                </c:pt>
                <c:pt idx="35">
                  <c:v>3.55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5.45</c:v>
                </c:pt>
                <c:pt idx="40">
                  <c:v>5.45</c:v>
                </c:pt>
                <c:pt idx="41">
                  <c:v>5.45</c:v>
                </c:pt>
                <c:pt idx="42">
                  <c:v>5.35</c:v>
                </c:pt>
                <c:pt idx="43">
                  <c:v>5.35</c:v>
                </c:pt>
                <c:pt idx="44">
                  <c:v>5.35</c:v>
                </c:pt>
                <c:pt idx="45">
                  <c:v>4.3</c:v>
                </c:pt>
                <c:pt idx="46">
                  <c:v>4.3</c:v>
                </c:pt>
                <c:pt idx="47">
                  <c:v>4.3</c:v>
                </c:pt>
                <c:pt idx="48">
                  <c:v>4.3499999999999996</c:v>
                </c:pt>
                <c:pt idx="49">
                  <c:v>4.3499999999999996</c:v>
                </c:pt>
                <c:pt idx="50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9-475B-BD17-079F6DD51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136400"/>
        <c:axId val="1492650816"/>
      </c:lineChart>
      <c:lineChart>
        <c:grouping val="standard"/>
        <c:varyColors val="0"/>
        <c:ser>
          <c:idx val="1"/>
          <c:order val="1"/>
          <c:tx>
            <c:v>TBOS wages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51"/>
              <c:layout>
                <c:manualLayout>
                  <c:x val="-1.02201888073536E-16"/>
                  <c:y val="1.86733741939680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5-4109-ADF5-D3CC19A6A3A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[3]ch8!$A$111:$A$206</c:f>
              <c:strCache>
                <c:ptCount val="96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  <c:pt idx="90">
                  <c:v>2023</c:v>
                </c:pt>
              </c:strCache>
            </c:strRef>
          </c:cat>
          <c:val>
            <c:numRef>
              <c:f>d.Chart2!$G$147:$G$206</c:f>
              <c:numCache>
                <c:formatCode>0.0</c:formatCode>
                <c:ptCount val="60"/>
                <c:pt idx="0">
                  <c:v>20.882862487953286</c:v>
                </c:pt>
                <c:pt idx="1">
                  <c:v>21.691148736748616</c:v>
                </c:pt>
                <c:pt idx="2">
                  <c:v>24.258861656493885</c:v>
                </c:pt>
                <c:pt idx="3">
                  <c:v>22.109112379673157</c:v>
                </c:pt>
                <c:pt idx="4">
                  <c:v>20.646513319901498</c:v>
                </c:pt>
                <c:pt idx="5">
                  <c:v>17.630507051712559</c:v>
                </c:pt>
                <c:pt idx="6">
                  <c:v>20.508640048634561</c:v>
                </c:pt>
                <c:pt idx="7">
                  <c:v>21.434387452876003</c:v>
                </c:pt>
                <c:pt idx="8">
                  <c:v>15.327544510633251</c:v>
                </c:pt>
                <c:pt idx="9">
                  <c:v>19.426834699793268</c:v>
                </c:pt>
                <c:pt idx="10">
                  <c:v>16.934154941339344</c:v>
                </c:pt>
                <c:pt idx="11">
                  <c:v>17.826816142166273</c:v>
                </c:pt>
                <c:pt idx="12">
                  <c:v>18.251494720198771</c:v>
                </c:pt>
                <c:pt idx="13">
                  <c:v>19.013774916709021</c:v>
                </c:pt>
                <c:pt idx="14">
                  <c:v>-9.9620652398968517</c:v>
                </c:pt>
                <c:pt idx="15">
                  <c:v>-19.591332662588876</c:v>
                </c:pt>
                <c:pt idx="16">
                  <c:v>-6.0685628528249147</c:v>
                </c:pt>
                <c:pt idx="17">
                  <c:v>6.8745048348326865</c:v>
                </c:pt>
                <c:pt idx="18">
                  <c:v>2.7121373956918302</c:v>
                </c:pt>
                <c:pt idx="19">
                  <c:v>7.1298909373180663</c:v>
                </c:pt>
                <c:pt idx="20">
                  <c:v>9.3925872307393767</c:v>
                </c:pt>
                <c:pt idx="21">
                  <c:v>11.035792608636795</c:v>
                </c:pt>
                <c:pt idx="22">
                  <c:v>12.292879382699336</c:v>
                </c:pt>
                <c:pt idx="23">
                  <c:v>11.492960606470827</c:v>
                </c:pt>
                <c:pt idx="24">
                  <c:v>13.338917205776644</c:v>
                </c:pt>
                <c:pt idx="25">
                  <c:v>13.639003245550983</c:v>
                </c:pt>
                <c:pt idx="26">
                  <c:v>21.773624997277224</c:v>
                </c:pt>
                <c:pt idx="27">
                  <c:v>25.398280290887712</c:v>
                </c:pt>
                <c:pt idx="28">
                  <c:v>29.870572466456224</c:v>
                </c:pt>
                <c:pt idx="29">
                  <c:v>35.136376362223793</c:v>
                </c:pt>
                <c:pt idx="30">
                  <c:v>32.177277786611548</c:v>
                </c:pt>
                <c:pt idx="31">
                  <c:v>35.563953610322656</c:v>
                </c:pt>
                <c:pt idx="32">
                  <c:v>31.156774239384539</c:v>
                </c:pt>
                <c:pt idx="33">
                  <c:v>37.677566588662181</c:v>
                </c:pt>
                <c:pt idx="34">
                  <c:v>38.759430874000842</c:v>
                </c:pt>
                <c:pt idx="35">
                  <c:v>38.58754469920067</c:v>
                </c:pt>
                <c:pt idx="36">
                  <c:v>40.116049548943039</c:v>
                </c:pt>
                <c:pt idx="37">
                  <c:v>36.523211961504671</c:v>
                </c:pt>
                <c:pt idx="38">
                  <c:v>40.379375124224993</c:v>
                </c:pt>
                <c:pt idx="39">
                  <c:v>36.64271128722487</c:v>
                </c:pt>
                <c:pt idx="40">
                  <c:v>37.896419688909504</c:v>
                </c:pt>
                <c:pt idx="41">
                  <c:v>37.559846789330663</c:v>
                </c:pt>
                <c:pt idx="42">
                  <c:v>29.689769553983872</c:v>
                </c:pt>
                <c:pt idx="43">
                  <c:v>30.268317913719763</c:v>
                </c:pt>
                <c:pt idx="44">
                  <c:v>26.720691207558005</c:v>
                </c:pt>
                <c:pt idx="45">
                  <c:v>25.403732677401678</c:v>
                </c:pt>
                <c:pt idx="46">
                  <c:v>27.661589829579562</c:v>
                </c:pt>
                <c:pt idx="47">
                  <c:v>23.323433136727822</c:v>
                </c:pt>
                <c:pt idx="48">
                  <c:v>23.8067280841402</c:v>
                </c:pt>
                <c:pt idx="49">
                  <c:v>22.584032218075528</c:v>
                </c:pt>
                <c:pt idx="50">
                  <c:v>22.361589829579561</c:v>
                </c:pt>
                <c:pt idx="51">
                  <c:v>22.996497638124069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3A5-4109-ADF5-D3CC19A6A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25487"/>
        <c:axId val="2047661343"/>
        <c:extLst/>
      </c:lineChart>
      <c:catAx>
        <c:axId val="129013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2650816"/>
        <c:crosses val="autoZero"/>
        <c:auto val="1"/>
        <c:lblAlgn val="ctr"/>
        <c:lblOffset val="100"/>
        <c:tickMarkSkip val="12"/>
        <c:noMultiLvlLbl val="0"/>
      </c:catAx>
      <c:valAx>
        <c:axId val="1492650816"/>
        <c:scaling>
          <c:orientation val="minMax"/>
          <c:max val="1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0136400"/>
        <c:crosses val="autoZero"/>
        <c:crossBetween val="between"/>
      </c:valAx>
      <c:valAx>
        <c:axId val="2047661343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1425487"/>
        <c:crosses val="max"/>
        <c:crossBetween val="between"/>
      </c:valAx>
      <c:catAx>
        <c:axId val="7614254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76613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096460224495619E-2"/>
          <c:y val="0.16245280304045168"/>
          <c:w val="0.24559323518359991"/>
          <c:h val="0.21748616961632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20279267085919E-2"/>
          <c:y val="0.18018439380989618"/>
          <c:w val="0.9132799425712812"/>
          <c:h val="0.61125025901367591"/>
        </c:manualLayout>
      </c:layout>
      <c:lineChart>
        <c:grouping val="standard"/>
        <c:varyColors val="0"/>
        <c:ser>
          <c:idx val="7"/>
          <c:order val="0"/>
          <c:tx>
            <c:v>San Antonio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d.Chart3!$I$5:$I$88</c:f>
              <c:numCache>
                <c:formatCode>0.00</c:formatCode>
                <c:ptCount val="84"/>
                <c:pt idx="0">
                  <c:v>100</c:v>
                </c:pt>
                <c:pt idx="1">
                  <c:v>96.422051843738586</c:v>
                </c:pt>
                <c:pt idx="2">
                  <c:v>97.626871120847028</c:v>
                </c:pt>
                <c:pt idx="3">
                  <c:v>91.748813435560422</c:v>
                </c:pt>
                <c:pt idx="4">
                  <c:v>98.430083972252646</c:v>
                </c:pt>
                <c:pt idx="5">
                  <c:v>105.07484483388099</c:v>
                </c:pt>
                <c:pt idx="6">
                  <c:v>97.188755020080322</c:v>
                </c:pt>
                <c:pt idx="7">
                  <c:v>96.787148594377513</c:v>
                </c:pt>
                <c:pt idx="8">
                  <c:v>98.430083972252646</c:v>
                </c:pt>
                <c:pt idx="9">
                  <c:v>102.37312887915297</c:v>
                </c:pt>
                <c:pt idx="10">
                  <c:v>102.88426433004747</c:v>
                </c:pt>
                <c:pt idx="11">
                  <c:v>99.123767798466588</c:v>
                </c:pt>
                <c:pt idx="12">
                  <c:v>101.38736765242788</c:v>
                </c:pt>
                <c:pt idx="13">
                  <c:v>97.553851770719234</c:v>
                </c:pt>
                <c:pt idx="14">
                  <c:v>105.65899963490324</c:v>
                </c:pt>
                <c:pt idx="15">
                  <c:v>103.13983205549471</c:v>
                </c:pt>
                <c:pt idx="16">
                  <c:v>105.98758671047828</c:v>
                </c:pt>
                <c:pt idx="17">
                  <c:v>105.58598028477546</c:v>
                </c:pt>
                <c:pt idx="18">
                  <c:v>103.97955458196422</c:v>
                </c:pt>
                <c:pt idx="19">
                  <c:v>102.2635998539613</c:v>
                </c:pt>
                <c:pt idx="20">
                  <c:v>97.699890470974807</c:v>
                </c:pt>
                <c:pt idx="21">
                  <c:v>98.57612267250822</c:v>
                </c:pt>
                <c:pt idx="22">
                  <c:v>102.33661920408908</c:v>
                </c:pt>
                <c:pt idx="23">
                  <c:v>96.896677619569189</c:v>
                </c:pt>
                <c:pt idx="24">
                  <c:v>100.58415480102228</c:v>
                </c:pt>
                <c:pt idx="25">
                  <c:v>107.77656078860898</c:v>
                </c:pt>
                <c:pt idx="26">
                  <c:v>108.87185104052574</c:v>
                </c:pt>
                <c:pt idx="27">
                  <c:v>110.77035414384812</c:v>
                </c:pt>
                <c:pt idx="28">
                  <c:v>113.98320554947061</c:v>
                </c:pt>
                <c:pt idx="29">
                  <c:v>104.70974808324205</c:v>
                </c:pt>
                <c:pt idx="30">
                  <c:v>111.86564439576487</c:v>
                </c:pt>
                <c:pt idx="31">
                  <c:v>114.01971522453451</c:v>
                </c:pt>
                <c:pt idx="32">
                  <c:v>105.403431909456</c:v>
                </c:pt>
                <c:pt idx="33">
                  <c:v>112.08470244614823</c:v>
                </c:pt>
                <c:pt idx="34">
                  <c:v>106.38919313618109</c:v>
                </c:pt>
                <c:pt idx="35">
                  <c:v>112.74187659729829</c:v>
                </c:pt>
                <c:pt idx="36">
                  <c:v>110.40525739320921</c:v>
                </c:pt>
                <c:pt idx="37">
                  <c:v>119.89777290982111</c:v>
                </c:pt>
                <c:pt idx="38">
                  <c:v>111.42752829499818</c:v>
                </c:pt>
                <c:pt idx="39">
                  <c:v>96.969696969696969</c:v>
                </c:pt>
                <c:pt idx="40">
                  <c:v>96.093464768163557</c:v>
                </c:pt>
                <c:pt idx="41">
                  <c:v>119.71522453450166</c:v>
                </c:pt>
                <c:pt idx="42">
                  <c:v>130.23001095290252</c:v>
                </c:pt>
                <c:pt idx="43">
                  <c:v>127.56480467323841</c:v>
                </c:pt>
                <c:pt idx="44">
                  <c:v>135.77948156261411</c:v>
                </c:pt>
                <c:pt idx="45">
                  <c:v>135.19532676159182</c:v>
                </c:pt>
                <c:pt idx="46">
                  <c:v>139.64950711938664</c:v>
                </c:pt>
                <c:pt idx="47">
                  <c:v>141.47499087258123</c:v>
                </c:pt>
                <c:pt idx="48">
                  <c:v>137.16684921504199</c:v>
                </c:pt>
                <c:pt idx="49">
                  <c:v>117.45162468054033</c:v>
                </c:pt>
                <c:pt idx="50">
                  <c:v>122.96458561518801</c:v>
                </c:pt>
                <c:pt idx="51">
                  <c:v>130.08397225264696</c:v>
                </c:pt>
                <c:pt idx="52">
                  <c:v>121.90580503833517</c:v>
                </c:pt>
                <c:pt idx="53">
                  <c:v>126.7250821467689</c:v>
                </c:pt>
                <c:pt idx="54">
                  <c:v>126.83461117196057</c:v>
                </c:pt>
                <c:pt idx="55">
                  <c:v>125.81234027017159</c:v>
                </c:pt>
                <c:pt idx="56">
                  <c:v>133.07776560788608</c:v>
                </c:pt>
                <c:pt idx="57">
                  <c:v>127.60131434830231</c:v>
                </c:pt>
                <c:pt idx="58">
                  <c:v>132.20153340635267</c:v>
                </c:pt>
                <c:pt idx="59">
                  <c:v>132.60313983205549</c:v>
                </c:pt>
                <c:pt idx="60">
                  <c:v>135.48740416210296</c:v>
                </c:pt>
                <c:pt idx="61">
                  <c:v>126.54253377144944</c:v>
                </c:pt>
                <c:pt idx="62">
                  <c:v>124.35195326761593</c:v>
                </c:pt>
                <c:pt idx="63">
                  <c:v>121.65023731288791</c:v>
                </c:pt>
                <c:pt idx="64">
                  <c:v>119.56918583424607</c:v>
                </c:pt>
                <c:pt idx="65">
                  <c:v>113.94669587440671</c:v>
                </c:pt>
                <c:pt idx="66">
                  <c:v>107.30193501277839</c:v>
                </c:pt>
                <c:pt idx="67">
                  <c:v>107.48448338809784</c:v>
                </c:pt>
                <c:pt idx="68">
                  <c:v>111.57356699525374</c:v>
                </c:pt>
                <c:pt idx="69">
                  <c:v>102.22709017889741</c:v>
                </c:pt>
                <c:pt idx="70">
                  <c:v>97.955458196422057</c:v>
                </c:pt>
                <c:pt idx="71">
                  <c:v>93.610806863818908</c:v>
                </c:pt>
                <c:pt idx="72">
                  <c:v>97.006206644760866</c:v>
                </c:pt>
                <c:pt idx="73">
                  <c:v>108.32420591456736</c:v>
                </c:pt>
                <c:pt idx="74">
                  <c:v>109.96714129244249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48-4AFB-B8DC-C40DEB06DD47}"/>
            </c:ext>
          </c:extLst>
        </c:ser>
        <c:ser>
          <c:idx val="2"/>
          <c:order val="1"/>
          <c:tx>
            <c:v>Texas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d.Chart3!$E$5:$E$88</c:f>
              <c:numCache>
                <c:formatCode>0.00</c:formatCode>
                <c:ptCount val="84"/>
                <c:pt idx="0">
                  <c:v>100</c:v>
                </c:pt>
                <c:pt idx="1">
                  <c:v>96.280212152493505</c:v>
                </c:pt>
                <c:pt idx="2">
                  <c:v>101.67301462997899</c:v>
                </c:pt>
                <c:pt idx="3">
                  <c:v>95.408108781547014</c:v>
                </c:pt>
                <c:pt idx="4">
                  <c:v>98.604634606485604</c:v>
                </c:pt>
                <c:pt idx="5">
                  <c:v>103.53824796212581</c:v>
                </c:pt>
                <c:pt idx="6">
                  <c:v>95.98120528245471</c:v>
                </c:pt>
                <c:pt idx="7">
                  <c:v>93.888157192183115</c:v>
                </c:pt>
                <c:pt idx="8">
                  <c:v>98.729220802335107</c:v>
                </c:pt>
                <c:pt idx="9">
                  <c:v>101.04652404513578</c:v>
                </c:pt>
                <c:pt idx="10">
                  <c:v>103.5702844124871</c:v>
                </c:pt>
                <c:pt idx="11">
                  <c:v>102.20339586373829</c:v>
                </c:pt>
                <c:pt idx="12">
                  <c:v>101.88659096572098</c:v>
                </c:pt>
                <c:pt idx="13">
                  <c:v>100.95397429964761</c:v>
                </c:pt>
                <c:pt idx="14">
                  <c:v>103.57384401808281</c:v>
                </c:pt>
                <c:pt idx="15">
                  <c:v>102.8583632933471</c:v>
                </c:pt>
                <c:pt idx="16">
                  <c:v>105.0653187626811</c:v>
                </c:pt>
                <c:pt idx="17">
                  <c:v>104.13982130779908</c:v>
                </c:pt>
                <c:pt idx="18">
                  <c:v>103.6023208628484</c:v>
                </c:pt>
                <c:pt idx="19">
                  <c:v>102.100167301463</c:v>
                </c:pt>
                <c:pt idx="20">
                  <c:v>96.557861388958102</c:v>
                </c:pt>
                <c:pt idx="21">
                  <c:v>99.576406934111702</c:v>
                </c:pt>
                <c:pt idx="22">
                  <c:v>99.836258142597799</c:v>
                </c:pt>
                <c:pt idx="23">
                  <c:v>95.974086071263315</c:v>
                </c:pt>
                <c:pt idx="24">
                  <c:v>95.856619086605193</c:v>
                </c:pt>
                <c:pt idx="25">
                  <c:v>103.9903178727797</c:v>
                </c:pt>
                <c:pt idx="26">
                  <c:v>104.7627522870466</c:v>
                </c:pt>
                <c:pt idx="27">
                  <c:v>108.24048695404549</c:v>
                </c:pt>
                <c:pt idx="28">
                  <c:v>112.72203039903179</c:v>
                </c:pt>
                <c:pt idx="29">
                  <c:v>98.067134161534895</c:v>
                </c:pt>
                <c:pt idx="30">
                  <c:v>111.4868472573239</c:v>
                </c:pt>
                <c:pt idx="31">
                  <c:v>108.73527213184779</c:v>
                </c:pt>
                <c:pt idx="32">
                  <c:v>103.77318193144201</c:v>
                </c:pt>
                <c:pt idx="33">
                  <c:v>106.54611469049229</c:v>
                </c:pt>
                <c:pt idx="34">
                  <c:v>103.19296621934291</c:v>
                </c:pt>
                <c:pt idx="35">
                  <c:v>111.05969458583988</c:v>
                </c:pt>
                <c:pt idx="36">
                  <c:v>107.52856583490549</c:v>
                </c:pt>
                <c:pt idx="37">
                  <c:v>116.41690100736839</c:v>
                </c:pt>
                <c:pt idx="38">
                  <c:v>106.60306838002349</c:v>
                </c:pt>
                <c:pt idx="39">
                  <c:v>87.548499626241423</c:v>
                </c:pt>
                <c:pt idx="40">
                  <c:v>86.594525326593825</c:v>
                </c:pt>
                <c:pt idx="41">
                  <c:v>111.69686398747018</c:v>
                </c:pt>
                <c:pt idx="42">
                  <c:v>128.73313636849036</c:v>
                </c:pt>
                <c:pt idx="43">
                  <c:v>121.65664044423879</c:v>
                </c:pt>
                <c:pt idx="44">
                  <c:v>129.32047129178088</c:v>
                </c:pt>
                <c:pt idx="45">
                  <c:v>132.09696365642688</c:v>
                </c:pt>
                <c:pt idx="46">
                  <c:v>129.76186238564767</c:v>
                </c:pt>
                <c:pt idx="47">
                  <c:v>132.68429857971736</c:v>
                </c:pt>
                <c:pt idx="48">
                  <c:v>127.68305271775888</c:v>
                </c:pt>
                <c:pt idx="49">
                  <c:v>111.02053892428718</c:v>
                </c:pt>
                <c:pt idx="50">
                  <c:v>119.07948599295197</c:v>
                </c:pt>
                <c:pt idx="51">
                  <c:v>125.97444203182286</c:v>
                </c:pt>
                <c:pt idx="52">
                  <c:v>117.76243192254299</c:v>
                </c:pt>
                <c:pt idx="53">
                  <c:v>120.70978535578259</c:v>
                </c:pt>
                <c:pt idx="54">
                  <c:v>122.84910831879827</c:v>
                </c:pt>
                <c:pt idx="55">
                  <c:v>122.77791620688427</c:v>
                </c:pt>
                <c:pt idx="56">
                  <c:v>125.80358096322928</c:v>
                </c:pt>
                <c:pt idx="57">
                  <c:v>124.13768554444167</c:v>
                </c:pt>
                <c:pt idx="58">
                  <c:v>134.07610436763605</c:v>
                </c:pt>
                <c:pt idx="59">
                  <c:v>127.43388032605986</c:v>
                </c:pt>
                <c:pt idx="60">
                  <c:v>133.46385220517567</c:v>
                </c:pt>
                <c:pt idx="61">
                  <c:v>123.30829744064357</c:v>
                </c:pt>
                <c:pt idx="62">
                  <c:v>121.25796461752039</c:v>
                </c:pt>
                <c:pt idx="63">
                  <c:v>118.04364076460328</c:v>
                </c:pt>
                <c:pt idx="64">
                  <c:v>115.69074146584559</c:v>
                </c:pt>
                <c:pt idx="65">
                  <c:v>111.39073790623999</c:v>
                </c:pt>
                <c:pt idx="66">
                  <c:v>102.35645890435339</c:v>
                </c:pt>
                <c:pt idx="67">
                  <c:v>104.7200370198982</c:v>
                </c:pt>
                <c:pt idx="68">
                  <c:v>104.7520734702595</c:v>
                </c:pt>
                <c:pt idx="69">
                  <c:v>98.10273021749191</c:v>
                </c:pt>
                <c:pt idx="70">
                  <c:v>93.172676467447403</c:v>
                </c:pt>
                <c:pt idx="71">
                  <c:v>91.805787918698613</c:v>
                </c:pt>
                <c:pt idx="72">
                  <c:v>95.294201402484603</c:v>
                </c:pt>
                <c:pt idx="73">
                  <c:v>104.1540597301819</c:v>
                </c:pt>
                <c:pt idx="74">
                  <c:v>106.88783682767948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8-4AFB-B8DC-C40DEB06DD47}"/>
            </c:ext>
          </c:extLst>
        </c:ser>
        <c:ser>
          <c:idx val="4"/>
          <c:order val="2"/>
          <c:tx>
            <c:v>DFW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d.Chart3!$G$5:$G$88</c:f>
              <c:numCache>
                <c:formatCode>0.00</c:formatCode>
                <c:ptCount val="84"/>
                <c:pt idx="0">
                  <c:v>100</c:v>
                </c:pt>
                <c:pt idx="1">
                  <c:v>95.565803476410068</c:v>
                </c:pt>
                <c:pt idx="2">
                  <c:v>102.11658980726025</c:v>
                </c:pt>
                <c:pt idx="3">
                  <c:v>96.535414449568407</c:v>
                </c:pt>
                <c:pt idx="4">
                  <c:v>97.58779709116709</c:v>
                </c:pt>
                <c:pt idx="5">
                  <c:v>101.75002956131016</c:v>
                </c:pt>
                <c:pt idx="6">
                  <c:v>96.771904930826537</c:v>
                </c:pt>
                <c:pt idx="7">
                  <c:v>99.52701903748374</c:v>
                </c:pt>
                <c:pt idx="8">
                  <c:v>98.214496866501122</c:v>
                </c:pt>
                <c:pt idx="9">
                  <c:v>100.13006976469197</c:v>
                </c:pt>
                <c:pt idx="10">
                  <c:v>103.58283079106066</c:v>
                </c:pt>
                <c:pt idx="11">
                  <c:v>102.12841433132316</c:v>
                </c:pt>
                <c:pt idx="12">
                  <c:v>101.61995979661818</c:v>
                </c:pt>
                <c:pt idx="13">
                  <c:v>101.13515431003901</c:v>
                </c:pt>
                <c:pt idx="14">
                  <c:v>101.40711836348586</c:v>
                </c:pt>
                <c:pt idx="15">
                  <c:v>99.467896417169214</c:v>
                </c:pt>
                <c:pt idx="16">
                  <c:v>102.05746718694573</c:v>
                </c:pt>
                <c:pt idx="17">
                  <c:v>100.378384770013</c:v>
                </c:pt>
                <c:pt idx="18">
                  <c:v>100.39020929407592</c:v>
                </c:pt>
                <c:pt idx="19">
                  <c:v>96.239801347995751</c:v>
                </c:pt>
                <c:pt idx="20">
                  <c:v>91.403571006266986</c:v>
                </c:pt>
                <c:pt idx="21">
                  <c:v>93.969492727917697</c:v>
                </c:pt>
                <c:pt idx="22">
                  <c:v>94.371526546056515</c:v>
                </c:pt>
                <c:pt idx="23">
                  <c:v>92.148516022230112</c:v>
                </c:pt>
                <c:pt idx="24">
                  <c:v>88.411966418351668</c:v>
                </c:pt>
                <c:pt idx="25">
                  <c:v>101.77367860943598</c:v>
                </c:pt>
                <c:pt idx="26">
                  <c:v>102.1875369516377</c:v>
                </c:pt>
                <c:pt idx="27">
                  <c:v>103.45276102636869</c:v>
                </c:pt>
                <c:pt idx="28">
                  <c:v>109.25860234125577</c:v>
                </c:pt>
                <c:pt idx="29">
                  <c:v>93.496511765401451</c:v>
                </c:pt>
                <c:pt idx="30">
                  <c:v>106.27882227740332</c:v>
                </c:pt>
                <c:pt idx="31">
                  <c:v>101.20610145441647</c:v>
                </c:pt>
                <c:pt idx="32">
                  <c:v>98.805723069646447</c:v>
                </c:pt>
                <c:pt idx="33">
                  <c:v>100.60305072720823</c:v>
                </c:pt>
                <c:pt idx="34">
                  <c:v>97.386780182097667</c:v>
                </c:pt>
                <c:pt idx="35">
                  <c:v>106.45619013834693</c:v>
                </c:pt>
                <c:pt idx="36">
                  <c:v>103.2990422135509</c:v>
                </c:pt>
                <c:pt idx="37">
                  <c:v>114.80430412675891</c:v>
                </c:pt>
                <c:pt idx="38">
                  <c:v>103.35816483386544</c:v>
                </c:pt>
                <c:pt idx="39">
                  <c:v>83.44566631193095</c:v>
                </c:pt>
                <c:pt idx="40">
                  <c:v>81.459146269362662</c:v>
                </c:pt>
                <c:pt idx="41">
                  <c:v>106.60990895116471</c:v>
                </c:pt>
                <c:pt idx="42">
                  <c:v>125.2453588743053</c:v>
                </c:pt>
                <c:pt idx="43">
                  <c:v>113.75192148516022</c:v>
                </c:pt>
                <c:pt idx="44">
                  <c:v>121.28414331323165</c:v>
                </c:pt>
                <c:pt idx="45">
                  <c:v>123.12876906704504</c:v>
                </c:pt>
                <c:pt idx="46">
                  <c:v>119.23850065034883</c:v>
                </c:pt>
                <c:pt idx="47">
                  <c:v>120.59832091758307</c:v>
                </c:pt>
                <c:pt idx="48">
                  <c:v>115.01714555989122</c:v>
                </c:pt>
                <c:pt idx="49">
                  <c:v>106.5626108549131</c:v>
                </c:pt>
                <c:pt idx="50">
                  <c:v>103.32269126167672</c:v>
                </c:pt>
                <c:pt idx="51">
                  <c:v>112.20290883291948</c:v>
                </c:pt>
                <c:pt idx="52">
                  <c:v>102.82606125103464</c:v>
                </c:pt>
                <c:pt idx="53">
                  <c:v>105.27373773205628</c:v>
                </c:pt>
                <c:pt idx="54">
                  <c:v>107.54404635213433</c:v>
                </c:pt>
                <c:pt idx="55">
                  <c:v>107.92243112214734</c:v>
                </c:pt>
                <c:pt idx="56">
                  <c:v>111.54073548539671</c:v>
                </c:pt>
                <c:pt idx="57">
                  <c:v>112.13196168854202</c:v>
                </c:pt>
                <c:pt idx="58">
                  <c:v>122.53754286389973</c:v>
                </c:pt>
                <c:pt idx="59">
                  <c:v>112.60494265105829</c:v>
                </c:pt>
                <c:pt idx="60">
                  <c:v>116.34149225493672</c:v>
                </c:pt>
                <c:pt idx="61">
                  <c:v>107.48492373181979</c:v>
                </c:pt>
                <c:pt idx="62">
                  <c:v>102.62504434196525</c:v>
                </c:pt>
                <c:pt idx="63">
                  <c:v>100.8986638287809</c:v>
                </c:pt>
                <c:pt idx="64">
                  <c:v>100.81589216034055</c:v>
                </c:pt>
                <c:pt idx="65">
                  <c:v>97.978006385243006</c:v>
                </c:pt>
                <c:pt idx="66">
                  <c:v>91.202554097197591</c:v>
                </c:pt>
                <c:pt idx="67">
                  <c:v>94.466122738559775</c:v>
                </c:pt>
                <c:pt idx="68">
                  <c:v>92.680619605060897</c:v>
                </c:pt>
                <c:pt idx="69">
                  <c:v>86.200780418588153</c:v>
                </c:pt>
                <c:pt idx="70">
                  <c:v>84.39162823696347</c:v>
                </c:pt>
                <c:pt idx="71">
                  <c:v>82.665247723779117</c:v>
                </c:pt>
                <c:pt idx="72">
                  <c:v>84.131488707579521</c:v>
                </c:pt>
                <c:pt idx="73">
                  <c:v>105.1200189192385</c:v>
                </c:pt>
                <c:pt idx="74">
                  <c:v>102.53044814946199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48-4AFB-B8DC-C40DEB06DD47}"/>
            </c:ext>
          </c:extLst>
        </c:ser>
        <c:ser>
          <c:idx val="6"/>
          <c:order val="3"/>
          <c:tx>
            <c:v>Houston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d.Chart3!$H$5:$H$88</c:f>
              <c:numCache>
                <c:formatCode>0.00</c:formatCode>
                <c:ptCount val="84"/>
                <c:pt idx="0">
                  <c:v>100</c:v>
                </c:pt>
                <c:pt idx="1">
                  <c:v>98.527349228611499</c:v>
                </c:pt>
                <c:pt idx="2">
                  <c:v>104.50210378681626</c:v>
                </c:pt>
                <c:pt idx="3">
                  <c:v>98.232819074333804</c:v>
                </c:pt>
                <c:pt idx="4">
                  <c:v>100.15427769985973</c:v>
                </c:pt>
                <c:pt idx="5">
                  <c:v>102.52454417952315</c:v>
                </c:pt>
                <c:pt idx="6">
                  <c:v>95.04908835904628</c:v>
                </c:pt>
                <c:pt idx="7">
                  <c:v>76.690042075736315</c:v>
                </c:pt>
                <c:pt idx="8">
                  <c:v>101.15007012622721</c:v>
                </c:pt>
                <c:pt idx="9">
                  <c:v>102.38429172510519</c:v>
                </c:pt>
                <c:pt idx="10">
                  <c:v>104.61430575035062</c:v>
                </c:pt>
                <c:pt idx="11">
                  <c:v>100.46283309957924</c:v>
                </c:pt>
                <c:pt idx="12">
                  <c:v>103.74474053295933</c:v>
                </c:pt>
                <c:pt idx="13">
                  <c:v>103.05750350631135</c:v>
                </c:pt>
                <c:pt idx="14">
                  <c:v>101.97755960729313</c:v>
                </c:pt>
                <c:pt idx="15">
                  <c:v>101.82328190743337</c:v>
                </c:pt>
                <c:pt idx="16">
                  <c:v>105.2875175315568</c:v>
                </c:pt>
                <c:pt idx="17">
                  <c:v>105.35764375876578</c:v>
                </c:pt>
                <c:pt idx="18">
                  <c:v>102.74894810659188</c:v>
                </c:pt>
                <c:pt idx="19">
                  <c:v>102.41234221598879</c:v>
                </c:pt>
                <c:pt idx="20">
                  <c:v>96.676016830294529</c:v>
                </c:pt>
                <c:pt idx="21">
                  <c:v>100.74333800841515</c:v>
                </c:pt>
                <c:pt idx="22">
                  <c:v>101.4446002805049</c:v>
                </c:pt>
                <c:pt idx="23">
                  <c:v>97.180925666199158</c:v>
                </c:pt>
                <c:pt idx="24">
                  <c:v>93.997194950911648</c:v>
                </c:pt>
                <c:pt idx="25">
                  <c:v>101.58485273492286</c:v>
                </c:pt>
                <c:pt idx="26">
                  <c:v>103.99719495091165</c:v>
                </c:pt>
                <c:pt idx="27">
                  <c:v>108.00841514726507</c:v>
                </c:pt>
                <c:pt idx="28">
                  <c:v>112.20196353436185</c:v>
                </c:pt>
                <c:pt idx="29">
                  <c:v>97.223001402524545</c:v>
                </c:pt>
                <c:pt idx="30">
                  <c:v>114.29172510518934</c:v>
                </c:pt>
                <c:pt idx="31">
                  <c:v>110.21037868162693</c:v>
                </c:pt>
                <c:pt idx="32">
                  <c:v>104.68443197755961</c:v>
                </c:pt>
                <c:pt idx="33">
                  <c:v>107.15287517531557</c:v>
                </c:pt>
                <c:pt idx="34">
                  <c:v>103.56241234221599</c:v>
                </c:pt>
                <c:pt idx="35">
                  <c:v>113.77279102384293</c:v>
                </c:pt>
                <c:pt idx="36">
                  <c:v>103.63253856942495</c:v>
                </c:pt>
                <c:pt idx="37">
                  <c:v>115.41374474053296</c:v>
                </c:pt>
                <c:pt idx="38">
                  <c:v>105.14726507713885</c:v>
                </c:pt>
                <c:pt idx="39">
                  <c:v>84.249649368863956</c:v>
                </c:pt>
                <c:pt idx="40">
                  <c:v>84.137447405329596</c:v>
                </c:pt>
                <c:pt idx="41">
                  <c:v>110.51893408134643</c:v>
                </c:pt>
                <c:pt idx="42">
                  <c:v>129.35483870967741</c:v>
                </c:pt>
                <c:pt idx="43">
                  <c:v>119.35483870967742</c:v>
                </c:pt>
                <c:pt idx="44">
                  <c:v>130.71528751753158</c:v>
                </c:pt>
                <c:pt idx="45">
                  <c:v>136.10098176718094</c:v>
                </c:pt>
                <c:pt idx="46">
                  <c:v>133.54838709677418</c:v>
                </c:pt>
                <c:pt idx="47">
                  <c:v>139.01823281907434</c:v>
                </c:pt>
                <c:pt idx="48">
                  <c:v>133.35203366058906</c:v>
                </c:pt>
                <c:pt idx="49">
                  <c:v>113.52033660589061</c:v>
                </c:pt>
                <c:pt idx="50">
                  <c:v>127.57363253856941</c:v>
                </c:pt>
                <c:pt idx="51">
                  <c:v>136.22720897615707</c:v>
                </c:pt>
                <c:pt idx="52">
                  <c:v>125.04908835904629</c:v>
                </c:pt>
                <c:pt idx="53">
                  <c:v>128.03646563814868</c:v>
                </c:pt>
                <c:pt idx="54">
                  <c:v>130.84151472650771</c:v>
                </c:pt>
                <c:pt idx="55">
                  <c:v>133.15568022440391</c:v>
                </c:pt>
                <c:pt idx="56">
                  <c:v>131.72510518934081</c:v>
                </c:pt>
                <c:pt idx="57">
                  <c:v>129.00420757363253</c:v>
                </c:pt>
                <c:pt idx="58">
                  <c:v>141.29032258064515</c:v>
                </c:pt>
                <c:pt idx="59">
                  <c:v>132.8892005610098</c:v>
                </c:pt>
                <c:pt idx="60">
                  <c:v>143.32398316970546</c:v>
                </c:pt>
                <c:pt idx="61">
                  <c:v>134.99298737727909</c:v>
                </c:pt>
                <c:pt idx="62">
                  <c:v>135.5960729312763</c:v>
                </c:pt>
                <c:pt idx="63">
                  <c:v>126.84431977559608</c:v>
                </c:pt>
                <c:pt idx="64">
                  <c:v>124.69845722300141</c:v>
                </c:pt>
                <c:pt idx="65">
                  <c:v>117.93828892005611</c:v>
                </c:pt>
                <c:pt idx="66">
                  <c:v>105.17531556802244</c:v>
                </c:pt>
                <c:pt idx="67">
                  <c:v>106.24123422159887</c:v>
                </c:pt>
                <c:pt idx="68">
                  <c:v>108.17671809256662</c:v>
                </c:pt>
                <c:pt idx="69">
                  <c:v>101.38849929873773</c:v>
                </c:pt>
                <c:pt idx="70">
                  <c:v>94.417952314165504</c:v>
                </c:pt>
                <c:pt idx="71">
                  <c:v>91.921458625525943</c:v>
                </c:pt>
                <c:pt idx="72">
                  <c:v>98.471248246844326</c:v>
                </c:pt>
                <c:pt idx="73">
                  <c:v>101.75315568022441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48-4AFB-B8DC-C40DEB06DD47}"/>
            </c:ext>
          </c:extLst>
        </c:ser>
        <c:ser>
          <c:idx val="3"/>
          <c:order val="4"/>
          <c:tx>
            <c:v>Austin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d.Chart3!$F$5:$F$88</c:f>
              <c:numCache>
                <c:formatCode>0.00</c:formatCode>
                <c:ptCount val="84"/>
                <c:pt idx="0">
                  <c:v>100</c:v>
                </c:pt>
                <c:pt idx="1">
                  <c:v>97.791236195226219</c:v>
                </c:pt>
                <c:pt idx="2">
                  <c:v>98.04061275382972</c:v>
                </c:pt>
                <c:pt idx="3">
                  <c:v>96.544353402208756</c:v>
                </c:pt>
                <c:pt idx="4">
                  <c:v>99.002493765586024</c:v>
                </c:pt>
                <c:pt idx="5">
                  <c:v>109.22693266832917</c:v>
                </c:pt>
                <c:pt idx="6">
                  <c:v>97.149982187388673</c:v>
                </c:pt>
                <c:pt idx="7">
                  <c:v>99.928749554684714</c:v>
                </c:pt>
                <c:pt idx="8">
                  <c:v>96.651229070181685</c:v>
                </c:pt>
                <c:pt idx="9">
                  <c:v>98.646241539009623</c:v>
                </c:pt>
                <c:pt idx="10">
                  <c:v>102.386889918062</c:v>
                </c:pt>
                <c:pt idx="11">
                  <c:v>109.22693266832917</c:v>
                </c:pt>
                <c:pt idx="12">
                  <c:v>103.77627360171</c:v>
                </c:pt>
                <c:pt idx="13">
                  <c:v>103.45564659779123</c:v>
                </c:pt>
                <c:pt idx="14">
                  <c:v>109.47630922693267</c:v>
                </c:pt>
                <c:pt idx="15">
                  <c:v>102.60064125400783</c:v>
                </c:pt>
                <c:pt idx="16">
                  <c:v>107.16066975418596</c:v>
                </c:pt>
                <c:pt idx="17">
                  <c:v>105.94941218382614</c:v>
                </c:pt>
                <c:pt idx="18">
                  <c:v>103.63377271107946</c:v>
                </c:pt>
                <c:pt idx="19">
                  <c:v>101.88813680085499</c:v>
                </c:pt>
                <c:pt idx="20">
                  <c:v>97.185607410046316</c:v>
                </c:pt>
                <c:pt idx="21">
                  <c:v>99.821873886711785</c:v>
                </c:pt>
                <c:pt idx="22">
                  <c:v>100.1781261132882</c:v>
                </c:pt>
                <c:pt idx="23">
                  <c:v>97.791236195226219</c:v>
                </c:pt>
                <c:pt idx="24">
                  <c:v>100.64125400783755</c:v>
                </c:pt>
                <c:pt idx="25">
                  <c:v>109.33380833630211</c:v>
                </c:pt>
                <c:pt idx="26">
                  <c:v>105.91378696116851</c:v>
                </c:pt>
                <c:pt idx="27">
                  <c:v>114.60634128963305</c:v>
                </c:pt>
                <c:pt idx="28">
                  <c:v>116.38760242251513</c:v>
                </c:pt>
                <c:pt idx="29">
                  <c:v>102.81439258995368</c:v>
                </c:pt>
                <c:pt idx="30">
                  <c:v>112.71820448877806</c:v>
                </c:pt>
                <c:pt idx="31">
                  <c:v>110.83006768792305</c:v>
                </c:pt>
                <c:pt idx="32">
                  <c:v>108.30067687923048</c:v>
                </c:pt>
                <c:pt idx="33">
                  <c:v>111.82757392233702</c:v>
                </c:pt>
                <c:pt idx="34">
                  <c:v>110.50944068400428</c:v>
                </c:pt>
                <c:pt idx="35">
                  <c:v>113.46633416458853</c:v>
                </c:pt>
                <c:pt idx="36">
                  <c:v>109.86818667616673</c:v>
                </c:pt>
                <c:pt idx="37">
                  <c:v>123.5482721767011</c:v>
                </c:pt>
                <c:pt idx="38">
                  <c:v>111.64944780904879</c:v>
                </c:pt>
                <c:pt idx="39">
                  <c:v>88.956180976131108</c:v>
                </c:pt>
                <c:pt idx="40">
                  <c:v>82.97114356964731</c:v>
                </c:pt>
                <c:pt idx="41">
                  <c:v>114.99821873886711</c:v>
                </c:pt>
                <c:pt idx="42">
                  <c:v>128.32205201282508</c:v>
                </c:pt>
                <c:pt idx="43">
                  <c:v>130.60206626291415</c:v>
                </c:pt>
                <c:pt idx="44">
                  <c:v>137.26398289989311</c:v>
                </c:pt>
                <c:pt idx="45">
                  <c:v>140.79087994299962</c:v>
                </c:pt>
                <c:pt idx="46">
                  <c:v>138.76024225151406</c:v>
                </c:pt>
                <c:pt idx="47">
                  <c:v>131.06519415746348</c:v>
                </c:pt>
                <c:pt idx="48">
                  <c:v>133.13145707160669</c:v>
                </c:pt>
                <c:pt idx="49">
                  <c:v>107.23192019950125</c:v>
                </c:pt>
                <c:pt idx="50">
                  <c:v>120.1282508015675</c:v>
                </c:pt>
                <c:pt idx="51">
                  <c:v>123.29889561809762</c:v>
                </c:pt>
                <c:pt idx="52">
                  <c:v>117.95511221945137</c:v>
                </c:pt>
                <c:pt idx="53">
                  <c:v>124.15390096188102</c:v>
                </c:pt>
                <c:pt idx="54">
                  <c:v>121.01888136800855</c:v>
                </c:pt>
                <c:pt idx="55">
                  <c:v>122.47951549697184</c:v>
                </c:pt>
                <c:pt idx="56">
                  <c:v>128.82080513003206</c:v>
                </c:pt>
                <c:pt idx="57">
                  <c:v>121.41075881724261</c:v>
                </c:pt>
                <c:pt idx="58">
                  <c:v>129.67581047381546</c:v>
                </c:pt>
                <c:pt idx="59">
                  <c:v>123.76202351264696</c:v>
                </c:pt>
                <c:pt idx="60">
                  <c:v>124.33202707516922</c:v>
                </c:pt>
                <c:pt idx="61">
                  <c:v>115.39009618810117</c:v>
                </c:pt>
                <c:pt idx="62">
                  <c:v>113.32383327395796</c:v>
                </c:pt>
                <c:pt idx="63">
                  <c:v>112.11257570359814</c:v>
                </c:pt>
                <c:pt idx="64">
                  <c:v>109.15568222301388</c:v>
                </c:pt>
                <c:pt idx="65">
                  <c:v>99.893124332027071</c:v>
                </c:pt>
                <c:pt idx="66">
                  <c:v>85.536159600997507</c:v>
                </c:pt>
                <c:pt idx="67">
                  <c:v>91.449946562166019</c:v>
                </c:pt>
                <c:pt idx="68">
                  <c:v>99.750623441396513</c:v>
                </c:pt>
                <c:pt idx="69">
                  <c:v>87.709298183113646</c:v>
                </c:pt>
                <c:pt idx="70">
                  <c:v>82.116138225863907</c:v>
                </c:pt>
                <c:pt idx="71">
                  <c:v>88.884930530815822</c:v>
                </c:pt>
                <c:pt idx="72">
                  <c:v>88.884930530815822</c:v>
                </c:pt>
                <c:pt idx="73">
                  <c:v>96.081225507659411</c:v>
                </c:pt>
                <c:pt idx="74">
                  <c:v>97.470609191307446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8-4AFB-B8DC-C40DEB06DD47}"/>
            </c:ext>
          </c:extLst>
        </c:ser>
        <c:ser>
          <c:idx val="1"/>
          <c:order val="5"/>
          <c:tx>
            <c:v>U.S.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d.Chart3!$D$5:$D$88</c:f>
              <c:numCache>
                <c:formatCode>0.00</c:formatCode>
                <c:ptCount val="84"/>
                <c:pt idx="0">
                  <c:v>100</c:v>
                </c:pt>
                <c:pt idx="1">
                  <c:v>96.031746031746039</c:v>
                </c:pt>
                <c:pt idx="2">
                  <c:v>98.80952380952381</c:v>
                </c:pt>
                <c:pt idx="3">
                  <c:v>98.015873015873012</c:v>
                </c:pt>
                <c:pt idx="4">
                  <c:v>98.214285714285708</c:v>
                </c:pt>
                <c:pt idx="5">
                  <c:v>96.626984126984127</c:v>
                </c:pt>
                <c:pt idx="6">
                  <c:v>96.230158730158735</c:v>
                </c:pt>
                <c:pt idx="7">
                  <c:v>94.642857142857139</c:v>
                </c:pt>
                <c:pt idx="8">
                  <c:v>96.031746031746039</c:v>
                </c:pt>
                <c:pt idx="9">
                  <c:v>96.031746031746039</c:v>
                </c:pt>
                <c:pt idx="10">
                  <c:v>98.80952380952381</c:v>
                </c:pt>
                <c:pt idx="11">
                  <c:v>98.214285714285708</c:v>
                </c:pt>
                <c:pt idx="12">
                  <c:v>95.238095238095227</c:v>
                </c:pt>
                <c:pt idx="13">
                  <c:v>96.825396825396822</c:v>
                </c:pt>
                <c:pt idx="14">
                  <c:v>97.420634920634924</c:v>
                </c:pt>
                <c:pt idx="15">
                  <c:v>96.031746031746039</c:v>
                </c:pt>
                <c:pt idx="16">
                  <c:v>95.634920634920633</c:v>
                </c:pt>
                <c:pt idx="17">
                  <c:v>95.833333333333343</c:v>
                </c:pt>
                <c:pt idx="18">
                  <c:v>94.841269841269835</c:v>
                </c:pt>
                <c:pt idx="19">
                  <c:v>93.452380952380949</c:v>
                </c:pt>
                <c:pt idx="20">
                  <c:v>91.666666666666657</c:v>
                </c:pt>
                <c:pt idx="21">
                  <c:v>90.674603174603178</c:v>
                </c:pt>
                <c:pt idx="22">
                  <c:v>91.269841269841265</c:v>
                </c:pt>
                <c:pt idx="23">
                  <c:v>88.69047619047619</c:v>
                </c:pt>
                <c:pt idx="24">
                  <c:v>87.5</c:v>
                </c:pt>
                <c:pt idx="25">
                  <c:v>93.849206349206355</c:v>
                </c:pt>
                <c:pt idx="26">
                  <c:v>93.055555555555557</c:v>
                </c:pt>
                <c:pt idx="27">
                  <c:v>94.047619047619051</c:v>
                </c:pt>
                <c:pt idx="28">
                  <c:v>96.626984126984127</c:v>
                </c:pt>
                <c:pt idx="29">
                  <c:v>95.436507936507937</c:v>
                </c:pt>
                <c:pt idx="30">
                  <c:v>96.230158730158735</c:v>
                </c:pt>
                <c:pt idx="31">
                  <c:v>96.825396825396822</c:v>
                </c:pt>
                <c:pt idx="32">
                  <c:v>93.849206349206355</c:v>
                </c:pt>
                <c:pt idx="33">
                  <c:v>93.452380952380949</c:v>
                </c:pt>
                <c:pt idx="34">
                  <c:v>93.055555555555557</c:v>
                </c:pt>
                <c:pt idx="35">
                  <c:v>96.031746031746039</c:v>
                </c:pt>
                <c:pt idx="36">
                  <c:v>94.642857142857139</c:v>
                </c:pt>
                <c:pt idx="37">
                  <c:v>100</c:v>
                </c:pt>
                <c:pt idx="38">
                  <c:v>95.039682539682531</c:v>
                </c:pt>
                <c:pt idx="39">
                  <c:v>80.753968253968253</c:v>
                </c:pt>
                <c:pt idx="40">
                  <c:v>74.206349206349216</c:v>
                </c:pt>
                <c:pt idx="41">
                  <c:v>87.5</c:v>
                </c:pt>
                <c:pt idx="42">
                  <c:v>106.54761904761905</c:v>
                </c:pt>
                <c:pt idx="43">
                  <c:v>107.14285714285714</c:v>
                </c:pt>
                <c:pt idx="44">
                  <c:v>112.6984126984127</c:v>
                </c:pt>
                <c:pt idx="45">
                  <c:v>116.07142857142858</c:v>
                </c:pt>
                <c:pt idx="46">
                  <c:v>114.28571428571428</c:v>
                </c:pt>
                <c:pt idx="47">
                  <c:v>115.07936507936508</c:v>
                </c:pt>
                <c:pt idx="48">
                  <c:v>115.27777777777777</c:v>
                </c:pt>
                <c:pt idx="49">
                  <c:v>108.33333333333333</c:v>
                </c:pt>
                <c:pt idx="50">
                  <c:v>105.15873015873017</c:v>
                </c:pt>
                <c:pt idx="51">
                  <c:v>103.96825396825398</c:v>
                </c:pt>
                <c:pt idx="52">
                  <c:v>103.37301587301589</c:v>
                </c:pt>
                <c:pt idx="53">
                  <c:v>104.96031746031747</c:v>
                </c:pt>
                <c:pt idx="54">
                  <c:v>106.54761904761905</c:v>
                </c:pt>
                <c:pt idx="55">
                  <c:v>104.96031746031747</c:v>
                </c:pt>
                <c:pt idx="56">
                  <c:v>108.33333333333333</c:v>
                </c:pt>
                <c:pt idx="57">
                  <c:v>109.32539682539681</c:v>
                </c:pt>
                <c:pt idx="58">
                  <c:v>112.3015873015873</c:v>
                </c:pt>
                <c:pt idx="59">
                  <c:v>107.93650793650794</c:v>
                </c:pt>
                <c:pt idx="60">
                  <c:v>111.50793650793651</c:v>
                </c:pt>
                <c:pt idx="61">
                  <c:v>104.56349206349206</c:v>
                </c:pt>
                <c:pt idx="62">
                  <c:v>100.39682539682539</c:v>
                </c:pt>
                <c:pt idx="63">
                  <c:v>98.412698412698404</c:v>
                </c:pt>
                <c:pt idx="64">
                  <c:v>95.436507936507937</c:v>
                </c:pt>
                <c:pt idx="65">
                  <c:v>90.873015873015873</c:v>
                </c:pt>
                <c:pt idx="66">
                  <c:v>86.507936507936506</c:v>
                </c:pt>
                <c:pt idx="67">
                  <c:v>84.325396825396822</c:v>
                </c:pt>
                <c:pt idx="68">
                  <c:v>83.134920634920633</c:v>
                </c:pt>
                <c:pt idx="69">
                  <c:v>78.571428571428569</c:v>
                </c:pt>
                <c:pt idx="70">
                  <c:v>73.015873015873012</c:v>
                </c:pt>
                <c:pt idx="71">
                  <c:v>71.825396825396822</c:v>
                </c:pt>
                <c:pt idx="72">
                  <c:v>71.230158730158735</c:v>
                </c:pt>
                <c:pt idx="73">
                  <c:v>81.349206349206355</c:v>
                </c:pt>
                <c:pt idx="74">
                  <c:v>79.166666666666657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8-4AFB-B8DC-C40DEB06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26319"/>
        <c:axId val="527823823"/>
        <c:extLst/>
      </c:lineChart>
      <c:lineChart>
        <c:grouping val="standard"/>
        <c:varyColors val="0"/>
        <c:ser>
          <c:idx val="0"/>
          <c:order val="6"/>
          <c:tx>
            <c:v>Mortgage rate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d.Chart3!$A$5:$A$88</c:f>
              <c:strCache>
                <c:ptCount val="79"/>
                <c:pt idx="6">
                  <c:v>2017</c:v>
                </c:pt>
                <c:pt idx="18">
                  <c:v>2018</c:v>
                </c:pt>
                <c:pt idx="30">
                  <c:v>2019</c:v>
                </c:pt>
                <c:pt idx="42">
                  <c:v>2020</c:v>
                </c:pt>
                <c:pt idx="54">
                  <c:v>2021</c:v>
                </c:pt>
                <c:pt idx="66">
                  <c:v>2022</c:v>
                </c:pt>
                <c:pt idx="78">
                  <c:v>2023</c:v>
                </c:pt>
              </c:strCache>
            </c:strRef>
          </c:cat>
          <c:val>
            <c:numRef>
              <c:f>d.Chart3!$C$5:$C$88</c:f>
              <c:numCache>
                <c:formatCode>0.00</c:formatCode>
                <c:ptCount val="84"/>
                <c:pt idx="0">
                  <c:v>4.1425000000000001</c:v>
                </c:pt>
                <c:pt idx="1">
                  <c:v>4.125</c:v>
                </c:pt>
                <c:pt idx="2">
                  <c:v>4.1879999999999997</c:v>
                </c:pt>
                <c:pt idx="3">
                  <c:v>4.03</c:v>
                </c:pt>
                <c:pt idx="4">
                  <c:v>4.0175000000000001</c:v>
                </c:pt>
                <c:pt idx="5">
                  <c:v>3.9259999999999997</c:v>
                </c:pt>
                <c:pt idx="6">
                  <c:v>4</c:v>
                </c:pt>
                <c:pt idx="7">
                  <c:v>3.9024999999999999</c:v>
                </c:pt>
                <c:pt idx="8">
                  <c:v>3.8180000000000001</c:v>
                </c:pt>
                <c:pt idx="9">
                  <c:v>3.9125000000000005</c:v>
                </c:pt>
                <c:pt idx="10">
                  <c:v>3.9050000000000002</c:v>
                </c:pt>
                <c:pt idx="11">
                  <c:v>3.9079999999999999</c:v>
                </c:pt>
                <c:pt idx="12">
                  <c:v>4.0250000000000004</c:v>
                </c:pt>
                <c:pt idx="13">
                  <c:v>4.3599999999999994</c:v>
                </c:pt>
                <c:pt idx="14">
                  <c:v>4.4399999999999995</c:v>
                </c:pt>
                <c:pt idx="15">
                  <c:v>4.46</c:v>
                </c:pt>
                <c:pt idx="16">
                  <c:v>4.5975000000000001</c:v>
                </c:pt>
                <c:pt idx="17">
                  <c:v>4.556</c:v>
                </c:pt>
                <c:pt idx="18">
                  <c:v>4.53</c:v>
                </c:pt>
                <c:pt idx="19">
                  <c:v>4.5540000000000003</c:v>
                </c:pt>
                <c:pt idx="20">
                  <c:v>4.7</c:v>
                </c:pt>
                <c:pt idx="21">
                  <c:v>4.8949999999999996</c:v>
                </c:pt>
                <c:pt idx="22">
                  <c:v>4.918000000000001</c:v>
                </c:pt>
                <c:pt idx="23">
                  <c:v>4.6775000000000002</c:v>
                </c:pt>
                <c:pt idx="24">
                  <c:v>4.4775</c:v>
                </c:pt>
                <c:pt idx="25">
                  <c:v>4.415</c:v>
                </c:pt>
                <c:pt idx="26">
                  <c:v>4.2739999999999991</c:v>
                </c:pt>
                <c:pt idx="27">
                  <c:v>4.2249999999999996</c:v>
                </c:pt>
                <c:pt idx="28">
                  <c:v>4.1280000000000001</c:v>
                </c:pt>
                <c:pt idx="29">
                  <c:v>3.91</c:v>
                </c:pt>
                <c:pt idx="30">
                  <c:v>3.91</c:v>
                </c:pt>
                <c:pt idx="31">
                  <c:v>3.7700000000000005</c:v>
                </c:pt>
                <c:pt idx="32">
                  <c:v>3.8124999999999996</c:v>
                </c:pt>
                <c:pt idx="33">
                  <c:v>3.86</c:v>
                </c:pt>
                <c:pt idx="34">
                  <c:v>3.8840000000000003</c:v>
                </c:pt>
                <c:pt idx="35">
                  <c:v>3.8525</c:v>
                </c:pt>
                <c:pt idx="36">
                  <c:v>3.7750000000000004</c:v>
                </c:pt>
                <c:pt idx="37">
                  <c:v>3.6625000000000001</c:v>
                </c:pt>
                <c:pt idx="38">
                  <c:v>3.855</c:v>
                </c:pt>
                <c:pt idx="39">
                  <c:v>3.7124999999999995</c:v>
                </c:pt>
                <c:pt idx="40">
                  <c:v>3.5640000000000001</c:v>
                </c:pt>
                <c:pt idx="41">
                  <c:v>3.4099999999999997</c:v>
                </c:pt>
                <c:pt idx="42">
                  <c:v>3.1840000000000002</c:v>
                </c:pt>
                <c:pt idx="43">
                  <c:v>3.1000000000000005</c:v>
                </c:pt>
                <c:pt idx="44">
                  <c:v>3.0325000000000002</c:v>
                </c:pt>
                <c:pt idx="45">
                  <c:v>3.032</c:v>
                </c:pt>
                <c:pt idx="46">
                  <c:v>2.9924999999999997</c:v>
                </c:pt>
                <c:pt idx="47">
                  <c:v>2.9125000000000001</c:v>
                </c:pt>
                <c:pt idx="48">
                  <c:v>2.8940000000000001</c:v>
                </c:pt>
                <c:pt idx="49">
                  <c:v>2.9724999999999997</c:v>
                </c:pt>
                <c:pt idx="50">
                  <c:v>3.2649999999999997</c:v>
                </c:pt>
                <c:pt idx="51">
                  <c:v>3.1779999999999999</c:v>
                </c:pt>
                <c:pt idx="52">
                  <c:v>3.1074999999999999</c:v>
                </c:pt>
                <c:pt idx="53">
                  <c:v>3.1374999999999997</c:v>
                </c:pt>
                <c:pt idx="54">
                  <c:v>3.0860000000000003</c:v>
                </c:pt>
                <c:pt idx="55">
                  <c:v>3.0550000000000002</c:v>
                </c:pt>
                <c:pt idx="56">
                  <c:v>3.06</c:v>
                </c:pt>
                <c:pt idx="57">
                  <c:v>3.1959999999999997</c:v>
                </c:pt>
                <c:pt idx="58">
                  <c:v>3.1875000000000004</c:v>
                </c:pt>
                <c:pt idx="59">
                  <c:v>3.2619999999999996</c:v>
                </c:pt>
                <c:pt idx="60">
                  <c:v>3.5724999999999998</c:v>
                </c:pt>
                <c:pt idx="61">
                  <c:v>4.0674999999999999</c:v>
                </c:pt>
                <c:pt idx="62">
                  <c:v>4.3875000000000002</c:v>
                </c:pt>
                <c:pt idx="63">
                  <c:v>5.1779999999999999</c:v>
                </c:pt>
                <c:pt idx="64">
                  <c:v>5.5</c:v>
                </c:pt>
                <c:pt idx="65">
                  <c:v>5.7750000000000004</c:v>
                </c:pt>
                <c:pt idx="66">
                  <c:v>5.8160000000000007</c:v>
                </c:pt>
                <c:pt idx="67">
                  <c:v>5.6449999999999996</c:v>
                </c:pt>
                <c:pt idx="68">
                  <c:v>6.3999999999999995</c:v>
                </c:pt>
                <c:pt idx="69">
                  <c:v>7.1424999999999992</c:v>
                </c:pt>
                <c:pt idx="70">
                  <c:v>7.07</c:v>
                </c:pt>
                <c:pt idx="71">
                  <c:v>6.7279999999999998</c:v>
                </c:pt>
                <c:pt idx="72">
                  <c:v>6.5550000000000006</c:v>
                </c:pt>
                <c:pt idx="73">
                  <c:v>6.7374999999999998</c:v>
                </c:pt>
                <c:pt idx="74">
                  <c:v>7.0319999999999991</c:v>
                </c:pt>
                <c:pt idx="75">
                  <c:v>6.9024999999999999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48-4AFB-B8DC-C40DEB06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0719"/>
        <c:axId val="155358495"/>
      </c:lineChart>
      <c:catAx>
        <c:axId val="527826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823823"/>
        <c:crosses val="autoZero"/>
        <c:auto val="1"/>
        <c:lblAlgn val="ctr"/>
        <c:lblOffset val="100"/>
        <c:tickLblSkip val="2"/>
        <c:tickMarkSkip val="12"/>
        <c:noMultiLvlLbl val="0"/>
      </c:catAx>
      <c:valAx>
        <c:axId val="527823823"/>
        <c:scaling>
          <c:orientation val="minMax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826319"/>
        <c:crosses val="autoZero"/>
        <c:crossBetween val="between"/>
        <c:majorUnit val="25"/>
      </c:valAx>
      <c:valAx>
        <c:axId val="155358495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80719"/>
        <c:crosses val="max"/>
        <c:crossBetween val="between"/>
      </c:valAx>
      <c:catAx>
        <c:axId val="433807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358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28935450020314"/>
          <c:y val="0.15167934816228779"/>
          <c:w val="0.16321580885010456"/>
          <c:h val="0.25997507887271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5654646776183E-2"/>
          <c:y val="0.16593603577330612"/>
          <c:w val="0.9101075009246925"/>
          <c:h val="0.66371873296049344"/>
        </c:manualLayout>
      </c:layout>
      <c:lineChart>
        <c:grouping val="standard"/>
        <c:varyColors val="0"/>
        <c:ser>
          <c:idx val="1"/>
          <c:order val="0"/>
          <c:tx>
            <c:strRef>
              <c:f>d.Chart4!$C$1</c:f>
              <c:strCache>
                <c:ptCount val="1"/>
                <c:pt idx="0">
                  <c:v>Austin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6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A0-447A-ACC2-64FEB13D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d.Chart4!$A$7:$A$178</c:f>
              <c:numCache>
                <c:formatCode>m/d/yyyy</c:formatCode>
                <c:ptCount val="172"/>
                <c:pt idx="0">
                  <c:v>43908</c:v>
                </c:pt>
                <c:pt idx="1">
                  <c:v>43915</c:v>
                </c:pt>
                <c:pt idx="2">
                  <c:v>43922</c:v>
                </c:pt>
                <c:pt idx="3">
                  <c:v>43929</c:v>
                </c:pt>
                <c:pt idx="4">
                  <c:v>43936</c:v>
                </c:pt>
                <c:pt idx="5">
                  <c:v>43943</c:v>
                </c:pt>
                <c:pt idx="6">
                  <c:v>43950</c:v>
                </c:pt>
                <c:pt idx="7">
                  <c:v>43957</c:v>
                </c:pt>
                <c:pt idx="8">
                  <c:v>43964</c:v>
                </c:pt>
                <c:pt idx="9">
                  <c:v>43971</c:v>
                </c:pt>
                <c:pt idx="10">
                  <c:v>43978</c:v>
                </c:pt>
                <c:pt idx="11">
                  <c:v>43985</c:v>
                </c:pt>
                <c:pt idx="12">
                  <c:v>43992</c:v>
                </c:pt>
                <c:pt idx="13">
                  <c:v>43999</c:v>
                </c:pt>
                <c:pt idx="14">
                  <c:v>44006</c:v>
                </c:pt>
                <c:pt idx="15">
                  <c:v>44013</c:v>
                </c:pt>
                <c:pt idx="16">
                  <c:v>44020</c:v>
                </c:pt>
                <c:pt idx="17">
                  <c:v>44027</c:v>
                </c:pt>
                <c:pt idx="18">
                  <c:v>44034</c:v>
                </c:pt>
                <c:pt idx="19">
                  <c:v>44041</c:v>
                </c:pt>
                <c:pt idx="20">
                  <c:v>44048</c:v>
                </c:pt>
                <c:pt idx="21">
                  <c:v>44055</c:v>
                </c:pt>
                <c:pt idx="22">
                  <c:v>44062</c:v>
                </c:pt>
                <c:pt idx="23">
                  <c:v>44069</c:v>
                </c:pt>
                <c:pt idx="24">
                  <c:v>44076</c:v>
                </c:pt>
                <c:pt idx="25">
                  <c:v>44083</c:v>
                </c:pt>
                <c:pt idx="26">
                  <c:v>44090</c:v>
                </c:pt>
                <c:pt idx="27">
                  <c:v>44097</c:v>
                </c:pt>
                <c:pt idx="28">
                  <c:v>44104</c:v>
                </c:pt>
                <c:pt idx="29">
                  <c:v>44111</c:v>
                </c:pt>
                <c:pt idx="30">
                  <c:v>44118</c:v>
                </c:pt>
                <c:pt idx="31">
                  <c:v>44125</c:v>
                </c:pt>
                <c:pt idx="32">
                  <c:v>44132</c:v>
                </c:pt>
                <c:pt idx="33">
                  <c:v>44139</c:v>
                </c:pt>
                <c:pt idx="34">
                  <c:v>44146</c:v>
                </c:pt>
                <c:pt idx="35">
                  <c:v>44153</c:v>
                </c:pt>
                <c:pt idx="36">
                  <c:v>44160</c:v>
                </c:pt>
                <c:pt idx="37">
                  <c:v>44167</c:v>
                </c:pt>
                <c:pt idx="38">
                  <c:v>44174</c:v>
                </c:pt>
                <c:pt idx="39">
                  <c:v>44181</c:v>
                </c:pt>
                <c:pt idx="40">
                  <c:v>44188</c:v>
                </c:pt>
                <c:pt idx="41">
                  <c:v>44195</c:v>
                </c:pt>
                <c:pt idx="42">
                  <c:v>44202</c:v>
                </c:pt>
                <c:pt idx="43">
                  <c:v>44209</c:v>
                </c:pt>
                <c:pt idx="44">
                  <c:v>44216</c:v>
                </c:pt>
                <c:pt idx="45">
                  <c:v>44223</c:v>
                </c:pt>
                <c:pt idx="46">
                  <c:v>44230</c:v>
                </c:pt>
                <c:pt idx="47">
                  <c:v>44237</c:v>
                </c:pt>
                <c:pt idx="48">
                  <c:v>44244</c:v>
                </c:pt>
                <c:pt idx="49">
                  <c:v>44251</c:v>
                </c:pt>
                <c:pt idx="50">
                  <c:v>44258</c:v>
                </c:pt>
                <c:pt idx="51">
                  <c:v>44265</c:v>
                </c:pt>
                <c:pt idx="52">
                  <c:v>44272</c:v>
                </c:pt>
                <c:pt idx="53">
                  <c:v>44279</c:v>
                </c:pt>
                <c:pt idx="54">
                  <c:v>44286</c:v>
                </c:pt>
                <c:pt idx="55">
                  <c:v>44293</c:v>
                </c:pt>
                <c:pt idx="56">
                  <c:v>44300</c:v>
                </c:pt>
                <c:pt idx="57">
                  <c:v>44307</c:v>
                </c:pt>
                <c:pt idx="58">
                  <c:v>44314</c:v>
                </c:pt>
                <c:pt idx="59">
                  <c:v>44321</c:v>
                </c:pt>
                <c:pt idx="60">
                  <c:v>44328</c:v>
                </c:pt>
                <c:pt idx="61">
                  <c:v>44335</c:v>
                </c:pt>
                <c:pt idx="62">
                  <c:v>44342</c:v>
                </c:pt>
                <c:pt idx="63">
                  <c:v>44349</c:v>
                </c:pt>
                <c:pt idx="64">
                  <c:v>44356</c:v>
                </c:pt>
                <c:pt idx="65">
                  <c:v>44363</c:v>
                </c:pt>
                <c:pt idx="66">
                  <c:v>44370</c:v>
                </c:pt>
                <c:pt idx="67">
                  <c:v>44377</c:v>
                </c:pt>
                <c:pt idx="68">
                  <c:v>44384</c:v>
                </c:pt>
                <c:pt idx="69">
                  <c:v>44391</c:v>
                </c:pt>
                <c:pt idx="70">
                  <c:v>44398</c:v>
                </c:pt>
                <c:pt idx="71">
                  <c:v>44405</c:v>
                </c:pt>
                <c:pt idx="72">
                  <c:v>44412</c:v>
                </c:pt>
                <c:pt idx="73">
                  <c:v>44419</c:v>
                </c:pt>
                <c:pt idx="74">
                  <c:v>44426</c:v>
                </c:pt>
                <c:pt idx="75">
                  <c:v>44433</c:v>
                </c:pt>
                <c:pt idx="76">
                  <c:v>44440</c:v>
                </c:pt>
                <c:pt idx="77">
                  <c:v>44447</c:v>
                </c:pt>
                <c:pt idx="78">
                  <c:v>44454</c:v>
                </c:pt>
                <c:pt idx="79">
                  <c:v>44461</c:v>
                </c:pt>
                <c:pt idx="80">
                  <c:v>44468</c:v>
                </c:pt>
                <c:pt idx="81">
                  <c:v>44475</c:v>
                </c:pt>
                <c:pt idx="82">
                  <c:v>44482</c:v>
                </c:pt>
                <c:pt idx="83">
                  <c:v>44489</c:v>
                </c:pt>
                <c:pt idx="84">
                  <c:v>44496</c:v>
                </c:pt>
                <c:pt idx="85">
                  <c:v>44503</c:v>
                </c:pt>
                <c:pt idx="86">
                  <c:v>44510</c:v>
                </c:pt>
                <c:pt idx="87">
                  <c:v>44517</c:v>
                </c:pt>
                <c:pt idx="88">
                  <c:v>44524</c:v>
                </c:pt>
                <c:pt idx="89">
                  <c:v>44531</c:v>
                </c:pt>
                <c:pt idx="90">
                  <c:v>44538</c:v>
                </c:pt>
                <c:pt idx="91">
                  <c:v>44545</c:v>
                </c:pt>
                <c:pt idx="92">
                  <c:v>44552</c:v>
                </c:pt>
                <c:pt idx="93">
                  <c:v>44559</c:v>
                </c:pt>
                <c:pt idx="94">
                  <c:v>44566</c:v>
                </c:pt>
                <c:pt idx="95">
                  <c:v>44573</c:v>
                </c:pt>
                <c:pt idx="96">
                  <c:v>44580</c:v>
                </c:pt>
                <c:pt idx="97">
                  <c:v>44587</c:v>
                </c:pt>
                <c:pt idx="98">
                  <c:v>44594</c:v>
                </c:pt>
                <c:pt idx="99">
                  <c:v>44601</c:v>
                </c:pt>
                <c:pt idx="100">
                  <c:v>44608</c:v>
                </c:pt>
                <c:pt idx="101">
                  <c:v>44615</c:v>
                </c:pt>
                <c:pt idx="102">
                  <c:v>44622</c:v>
                </c:pt>
                <c:pt idx="103">
                  <c:v>44629</c:v>
                </c:pt>
                <c:pt idx="104">
                  <c:v>44636</c:v>
                </c:pt>
                <c:pt idx="105">
                  <c:v>44643</c:v>
                </c:pt>
                <c:pt idx="106">
                  <c:v>44650</c:v>
                </c:pt>
                <c:pt idx="107">
                  <c:v>44657</c:v>
                </c:pt>
                <c:pt idx="108">
                  <c:v>44664</c:v>
                </c:pt>
                <c:pt idx="109">
                  <c:v>44671</c:v>
                </c:pt>
                <c:pt idx="110">
                  <c:v>44678</c:v>
                </c:pt>
                <c:pt idx="111">
                  <c:v>44685</c:v>
                </c:pt>
                <c:pt idx="112">
                  <c:v>44692</c:v>
                </c:pt>
                <c:pt idx="113">
                  <c:v>44699</c:v>
                </c:pt>
                <c:pt idx="114">
                  <c:v>44706</c:v>
                </c:pt>
                <c:pt idx="115">
                  <c:v>44713</c:v>
                </c:pt>
                <c:pt idx="116">
                  <c:v>44720</c:v>
                </c:pt>
                <c:pt idx="117">
                  <c:v>44727</c:v>
                </c:pt>
                <c:pt idx="118">
                  <c:v>44734</c:v>
                </c:pt>
                <c:pt idx="119">
                  <c:v>44741</c:v>
                </c:pt>
                <c:pt idx="120">
                  <c:v>44748</c:v>
                </c:pt>
                <c:pt idx="121">
                  <c:v>44755</c:v>
                </c:pt>
                <c:pt idx="122">
                  <c:v>44762</c:v>
                </c:pt>
                <c:pt idx="123">
                  <c:v>44769</c:v>
                </c:pt>
                <c:pt idx="124">
                  <c:v>44776</c:v>
                </c:pt>
                <c:pt idx="125">
                  <c:v>44783</c:v>
                </c:pt>
                <c:pt idx="126">
                  <c:v>44790</c:v>
                </c:pt>
                <c:pt idx="127">
                  <c:v>44797</c:v>
                </c:pt>
                <c:pt idx="128">
                  <c:v>44804</c:v>
                </c:pt>
                <c:pt idx="129">
                  <c:v>44811</c:v>
                </c:pt>
                <c:pt idx="130">
                  <c:v>44818</c:v>
                </c:pt>
                <c:pt idx="131">
                  <c:v>44825</c:v>
                </c:pt>
                <c:pt idx="132">
                  <c:v>44832</c:v>
                </c:pt>
                <c:pt idx="133">
                  <c:v>44839</c:v>
                </c:pt>
                <c:pt idx="134">
                  <c:v>44846</c:v>
                </c:pt>
                <c:pt idx="135">
                  <c:v>44853</c:v>
                </c:pt>
                <c:pt idx="136">
                  <c:v>44860</c:v>
                </c:pt>
                <c:pt idx="137">
                  <c:v>44867</c:v>
                </c:pt>
                <c:pt idx="138">
                  <c:v>44874</c:v>
                </c:pt>
                <c:pt idx="139">
                  <c:v>44881</c:v>
                </c:pt>
                <c:pt idx="140">
                  <c:v>44888</c:v>
                </c:pt>
                <c:pt idx="141">
                  <c:v>44895</c:v>
                </c:pt>
                <c:pt idx="142">
                  <c:v>44902</c:v>
                </c:pt>
                <c:pt idx="143">
                  <c:v>44909</c:v>
                </c:pt>
                <c:pt idx="144">
                  <c:v>44916</c:v>
                </c:pt>
                <c:pt idx="145">
                  <c:v>44923</c:v>
                </c:pt>
                <c:pt idx="146">
                  <c:v>44930</c:v>
                </c:pt>
                <c:pt idx="147">
                  <c:v>44937</c:v>
                </c:pt>
                <c:pt idx="148">
                  <c:v>44944</c:v>
                </c:pt>
                <c:pt idx="149">
                  <c:v>44951</c:v>
                </c:pt>
                <c:pt idx="150">
                  <c:v>44958</c:v>
                </c:pt>
                <c:pt idx="151">
                  <c:v>44965</c:v>
                </c:pt>
                <c:pt idx="152">
                  <c:v>44972</c:v>
                </c:pt>
                <c:pt idx="153">
                  <c:v>44979</c:v>
                </c:pt>
                <c:pt idx="154">
                  <c:v>44986</c:v>
                </c:pt>
                <c:pt idx="155">
                  <c:v>44993</c:v>
                </c:pt>
                <c:pt idx="156">
                  <c:v>45000</c:v>
                </c:pt>
                <c:pt idx="157">
                  <c:v>45007</c:v>
                </c:pt>
                <c:pt idx="158">
                  <c:v>45014</c:v>
                </c:pt>
                <c:pt idx="159">
                  <c:v>45021</c:v>
                </c:pt>
                <c:pt idx="160">
                  <c:v>45028</c:v>
                </c:pt>
                <c:pt idx="161">
                  <c:v>45035</c:v>
                </c:pt>
                <c:pt idx="162">
                  <c:v>45042</c:v>
                </c:pt>
                <c:pt idx="163">
                  <c:v>45049</c:v>
                </c:pt>
                <c:pt idx="164">
                  <c:v>45056</c:v>
                </c:pt>
                <c:pt idx="165">
                  <c:v>45063</c:v>
                </c:pt>
                <c:pt idx="166">
                  <c:v>45070</c:v>
                </c:pt>
                <c:pt idx="167">
                  <c:v>45077</c:v>
                </c:pt>
                <c:pt idx="168">
                  <c:v>45084</c:v>
                </c:pt>
                <c:pt idx="169">
                  <c:v>45091</c:v>
                </c:pt>
                <c:pt idx="170">
                  <c:v>45098</c:v>
                </c:pt>
                <c:pt idx="171">
                  <c:v>45105</c:v>
                </c:pt>
              </c:numCache>
            </c:numRef>
          </c:cat>
          <c:val>
            <c:numRef>
              <c:f>d.Chart4!$C$6:$C$178</c:f>
              <c:numCache>
                <c:formatCode>General</c:formatCode>
                <c:ptCount val="173"/>
                <c:pt idx="0">
                  <c:v>95.14</c:v>
                </c:pt>
                <c:pt idx="1">
                  <c:v>54.83</c:v>
                </c:pt>
                <c:pt idx="2">
                  <c:v>26.34</c:v>
                </c:pt>
                <c:pt idx="3">
                  <c:v>22.46</c:v>
                </c:pt>
                <c:pt idx="4">
                  <c:v>22.52</c:v>
                </c:pt>
                <c:pt idx="5">
                  <c:v>22.12</c:v>
                </c:pt>
                <c:pt idx="6">
                  <c:v>22.49</c:v>
                </c:pt>
                <c:pt idx="7">
                  <c:v>23.28</c:v>
                </c:pt>
                <c:pt idx="8">
                  <c:v>24.59</c:v>
                </c:pt>
                <c:pt idx="9">
                  <c:v>25.31</c:v>
                </c:pt>
                <c:pt idx="10">
                  <c:v>26.63</c:v>
                </c:pt>
                <c:pt idx="11">
                  <c:v>26.23</c:v>
                </c:pt>
                <c:pt idx="12">
                  <c:v>27.04</c:v>
                </c:pt>
                <c:pt idx="13">
                  <c:v>29.11</c:v>
                </c:pt>
                <c:pt idx="14">
                  <c:v>29.63</c:v>
                </c:pt>
                <c:pt idx="15">
                  <c:v>27.52</c:v>
                </c:pt>
                <c:pt idx="16">
                  <c:v>28.04</c:v>
                </c:pt>
                <c:pt idx="17">
                  <c:v>27.59</c:v>
                </c:pt>
                <c:pt idx="18">
                  <c:v>28.2</c:v>
                </c:pt>
                <c:pt idx="19">
                  <c:v>27.65</c:v>
                </c:pt>
                <c:pt idx="20">
                  <c:v>28.92</c:v>
                </c:pt>
                <c:pt idx="21">
                  <c:v>29.17</c:v>
                </c:pt>
                <c:pt idx="22">
                  <c:v>29.13</c:v>
                </c:pt>
                <c:pt idx="23">
                  <c:v>30.03</c:v>
                </c:pt>
                <c:pt idx="24">
                  <c:v>30.68</c:v>
                </c:pt>
                <c:pt idx="25">
                  <c:v>32.1</c:v>
                </c:pt>
                <c:pt idx="26">
                  <c:v>30.73</c:v>
                </c:pt>
                <c:pt idx="27">
                  <c:v>32.93</c:v>
                </c:pt>
                <c:pt idx="28">
                  <c:v>33.57</c:v>
                </c:pt>
                <c:pt idx="29">
                  <c:v>33.409999999999997</c:v>
                </c:pt>
                <c:pt idx="30">
                  <c:v>34.630000000000003</c:v>
                </c:pt>
                <c:pt idx="31">
                  <c:v>34.6</c:v>
                </c:pt>
                <c:pt idx="32">
                  <c:v>35.4</c:v>
                </c:pt>
                <c:pt idx="33">
                  <c:v>35.99</c:v>
                </c:pt>
                <c:pt idx="34">
                  <c:v>35.89</c:v>
                </c:pt>
                <c:pt idx="35">
                  <c:v>35.25</c:v>
                </c:pt>
                <c:pt idx="36">
                  <c:v>35.869999999999997</c:v>
                </c:pt>
                <c:pt idx="37">
                  <c:v>31.16</c:v>
                </c:pt>
                <c:pt idx="38">
                  <c:v>34.71</c:v>
                </c:pt>
                <c:pt idx="39">
                  <c:v>35.35</c:v>
                </c:pt>
                <c:pt idx="40">
                  <c:v>35.01</c:v>
                </c:pt>
                <c:pt idx="41">
                  <c:v>30.35</c:v>
                </c:pt>
                <c:pt idx="42">
                  <c:v>24.19</c:v>
                </c:pt>
                <c:pt idx="43">
                  <c:v>28.73</c:v>
                </c:pt>
                <c:pt idx="44">
                  <c:v>33.450000000000003</c:v>
                </c:pt>
                <c:pt idx="45">
                  <c:v>34.75</c:v>
                </c:pt>
                <c:pt idx="46">
                  <c:v>35.54</c:v>
                </c:pt>
                <c:pt idx="47">
                  <c:v>35.07</c:v>
                </c:pt>
                <c:pt idx="48">
                  <c:v>36.33</c:v>
                </c:pt>
                <c:pt idx="49">
                  <c:v>13.36</c:v>
                </c:pt>
                <c:pt idx="50">
                  <c:v>23.02</c:v>
                </c:pt>
                <c:pt idx="51">
                  <c:v>36.15</c:v>
                </c:pt>
                <c:pt idx="52">
                  <c:v>37.24</c:v>
                </c:pt>
                <c:pt idx="53">
                  <c:v>34.159999999999997</c:v>
                </c:pt>
                <c:pt idx="54">
                  <c:v>32.31</c:v>
                </c:pt>
                <c:pt idx="55">
                  <c:v>37.36</c:v>
                </c:pt>
                <c:pt idx="56">
                  <c:v>36.729999999999997</c:v>
                </c:pt>
                <c:pt idx="57">
                  <c:v>39.39</c:v>
                </c:pt>
                <c:pt idx="58">
                  <c:v>38.799999999999997</c:v>
                </c:pt>
                <c:pt idx="59">
                  <c:v>40.229999999999997</c:v>
                </c:pt>
                <c:pt idx="60">
                  <c:v>40.840000000000003</c:v>
                </c:pt>
                <c:pt idx="61">
                  <c:v>43.35</c:v>
                </c:pt>
                <c:pt idx="62">
                  <c:v>43.44</c:v>
                </c:pt>
                <c:pt idx="63">
                  <c:v>45.17</c:v>
                </c:pt>
                <c:pt idx="64">
                  <c:v>45.06</c:v>
                </c:pt>
                <c:pt idx="65">
                  <c:v>48.73</c:v>
                </c:pt>
                <c:pt idx="66">
                  <c:v>50.32</c:v>
                </c:pt>
                <c:pt idx="67">
                  <c:v>49.06</c:v>
                </c:pt>
                <c:pt idx="68">
                  <c:v>51.22</c:v>
                </c:pt>
                <c:pt idx="69">
                  <c:v>47.52</c:v>
                </c:pt>
                <c:pt idx="70">
                  <c:v>52.65</c:v>
                </c:pt>
                <c:pt idx="71">
                  <c:v>53.48</c:v>
                </c:pt>
                <c:pt idx="72">
                  <c:v>51.41</c:v>
                </c:pt>
                <c:pt idx="73">
                  <c:v>47</c:v>
                </c:pt>
                <c:pt idx="74">
                  <c:v>45.87</c:v>
                </c:pt>
                <c:pt idx="75">
                  <c:v>44.13</c:v>
                </c:pt>
                <c:pt idx="76">
                  <c:v>48.53</c:v>
                </c:pt>
                <c:pt idx="77">
                  <c:v>46.51</c:v>
                </c:pt>
                <c:pt idx="78">
                  <c:v>45.22</c:v>
                </c:pt>
                <c:pt idx="79">
                  <c:v>47.37</c:v>
                </c:pt>
                <c:pt idx="80">
                  <c:v>48.02</c:v>
                </c:pt>
                <c:pt idx="81">
                  <c:v>48.54</c:v>
                </c:pt>
                <c:pt idx="82">
                  <c:v>51.07</c:v>
                </c:pt>
                <c:pt idx="83">
                  <c:v>47.69</c:v>
                </c:pt>
                <c:pt idx="84">
                  <c:v>48.91</c:v>
                </c:pt>
                <c:pt idx="85">
                  <c:v>50.42</c:v>
                </c:pt>
                <c:pt idx="86">
                  <c:v>51.96</c:v>
                </c:pt>
                <c:pt idx="87">
                  <c:v>55.3</c:v>
                </c:pt>
                <c:pt idx="88">
                  <c:v>55.61</c:v>
                </c:pt>
                <c:pt idx="89">
                  <c:v>45.99</c:v>
                </c:pt>
                <c:pt idx="90">
                  <c:v>59.34</c:v>
                </c:pt>
                <c:pt idx="91">
                  <c:v>57.33</c:v>
                </c:pt>
                <c:pt idx="92">
                  <c:v>58.28</c:v>
                </c:pt>
                <c:pt idx="93">
                  <c:v>43.9</c:v>
                </c:pt>
                <c:pt idx="94">
                  <c:v>23.38</c:v>
                </c:pt>
                <c:pt idx="95">
                  <c:v>35.56</c:v>
                </c:pt>
                <c:pt idx="96">
                  <c:v>41.85</c:v>
                </c:pt>
                <c:pt idx="97">
                  <c:v>43.74</c:v>
                </c:pt>
                <c:pt idx="98">
                  <c:v>43.53</c:v>
                </c:pt>
                <c:pt idx="99">
                  <c:v>47.74</c:v>
                </c:pt>
                <c:pt idx="100">
                  <c:v>35.15</c:v>
                </c:pt>
                <c:pt idx="101">
                  <c:v>51.83</c:v>
                </c:pt>
                <c:pt idx="102">
                  <c:v>53.42</c:v>
                </c:pt>
                <c:pt idx="103">
                  <c:v>53.93</c:v>
                </c:pt>
                <c:pt idx="104">
                  <c:v>58.29</c:v>
                </c:pt>
                <c:pt idx="105">
                  <c:v>52.14</c:v>
                </c:pt>
                <c:pt idx="106">
                  <c:v>52.9</c:v>
                </c:pt>
                <c:pt idx="107">
                  <c:v>61.65</c:v>
                </c:pt>
                <c:pt idx="108">
                  <c:v>63.03</c:v>
                </c:pt>
                <c:pt idx="109">
                  <c:v>62.4</c:v>
                </c:pt>
                <c:pt idx="110">
                  <c:v>58.85</c:v>
                </c:pt>
                <c:pt idx="111">
                  <c:v>60.41</c:v>
                </c:pt>
                <c:pt idx="112">
                  <c:v>60.3</c:v>
                </c:pt>
                <c:pt idx="113">
                  <c:v>59.54</c:v>
                </c:pt>
                <c:pt idx="114">
                  <c:v>61.19</c:v>
                </c:pt>
                <c:pt idx="115">
                  <c:v>58.54</c:v>
                </c:pt>
                <c:pt idx="116">
                  <c:v>56.12</c:v>
                </c:pt>
                <c:pt idx="117">
                  <c:v>61.32</c:v>
                </c:pt>
                <c:pt idx="118">
                  <c:v>59.29</c:v>
                </c:pt>
                <c:pt idx="119">
                  <c:v>59.16</c:v>
                </c:pt>
                <c:pt idx="120">
                  <c:v>58.86</c:v>
                </c:pt>
                <c:pt idx="121">
                  <c:v>54.02</c:v>
                </c:pt>
                <c:pt idx="122">
                  <c:v>58.09</c:v>
                </c:pt>
                <c:pt idx="123">
                  <c:v>59.09</c:v>
                </c:pt>
                <c:pt idx="124">
                  <c:v>57.62</c:v>
                </c:pt>
                <c:pt idx="125">
                  <c:v>57.43</c:v>
                </c:pt>
                <c:pt idx="126">
                  <c:v>58.17</c:v>
                </c:pt>
                <c:pt idx="127">
                  <c:v>58.53</c:v>
                </c:pt>
                <c:pt idx="128">
                  <c:v>54.77</c:v>
                </c:pt>
                <c:pt idx="129">
                  <c:v>60.38</c:v>
                </c:pt>
                <c:pt idx="130">
                  <c:v>57.16</c:v>
                </c:pt>
                <c:pt idx="131">
                  <c:v>60.48</c:v>
                </c:pt>
                <c:pt idx="132">
                  <c:v>60.48</c:v>
                </c:pt>
                <c:pt idx="133">
                  <c:v>61.93</c:v>
                </c:pt>
                <c:pt idx="134">
                  <c:v>63.06</c:v>
                </c:pt>
                <c:pt idx="135">
                  <c:v>64.3</c:v>
                </c:pt>
                <c:pt idx="136">
                  <c:v>61.64</c:v>
                </c:pt>
                <c:pt idx="137">
                  <c:v>61.79</c:v>
                </c:pt>
                <c:pt idx="138">
                  <c:v>61.94</c:v>
                </c:pt>
                <c:pt idx="139">
                  <c:v>62.16</c:v>
                </c:pt>
                <c:pt idx="140">
                  <c:v>62.68</c:v>
                </c:pt>
                <c:pt idx="141">
                  <c:v>48.19</c:v>
                </c:pt>
                <c:pt idx="142">
                  <c:v>65.73</c:v>
                </c:pt>
                <c:pt idx="143">
                  <c:v>65.12</c:v>
                </c:pt>
                <c:pt idx="144">
                  <c:v>63.71</c:v>
                </c:pt>
                <c:pt idx="145">
                  <c:v>52.45</c:v>
                </c:pt>
                <c:pt idx="146">
                  <c:v>24.79</c:v>
                </c:pt>
                <c:pt idx="147">
                  <c:v>43.78</c:v>
                </c:pt>
                <c:pt idx="148">
                  <c:v>65.05</c:v>
                </c:pt>
                <c:pt idx="149">
                  <c:v>65.08</c:v>
                </c:pt>
                <c:pt idx="150">
                  <c:v>67.650000000000006</c:v>
                </c:pt>
                <c:pt idx="151">
                  <c:v>42.15</c:v>
                </c:pt>
                <c:pt idx="152">
                  <c:v>57.63</c:v>
                </c:pt>
                <c:pt idx="153">
                  <c:v>65.31</c:v>
                </c:pt>
                <c:pt idx="154">
                  <c:v>66.349999999999994</c:v>
                </c:pt>
                <c:pt idx="155">
                  <c:v>68.13</c:v>
                </c:pt>
                <c:pt idx="156">
                  <c:v>65.69</c:v>
                </c:pt>
                <c:pt idx="157">
                  <c:v>55.48</c:v>
                </c:pt>
                <c:pt idx="158">
                  <c:v>57.96</c:v>
                </c:pt>
                <c:pt idx="159">
                  <c:v>64.569999999999993</c:v>
                </c:pt>
                <c:pt idx="160">
                  <c:v>63.63</c:v>
                </c:pt>
                <c:pt idx="161" formatCode="0.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17-4247-948F-80F2A39F4867}"/>
            </c:ext>
          </c:extLst>
        </c:ser>
        <c:ser>
          <c:idx val="2"/>
          <c:order val="1"/>
          <c:tx>
            <c:strRef>
              <c:f>d.Chart4!$D$1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6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0-447A-ACC2-64FEB13D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d.Chart4!$A$7:$A$178</c:f>
              <c:numCache>
                <c:formatCode>m/d/yyyy</c:formatCode>
                <c:ptCount val="172"/>
                <c:pt idx="0">
                  <c:v>43908</c:v>
                </c:pt>
                <c:pt idx="1">
                  <c:v>43915</c:v>
                </c:pt>
                <c:pt idx="2">
                  <c:v>43922</c:v>
                </c:pt>
                <c:pt idx="3">
                  <c:v>43929</c:v>
                </c:pt>
                <c:pt idx="4">
                  <c:v>43936</c:v>
                </c:pt>
                <c:pt idx="5">
                  <c:v>43943</c:v>
                </c:pt>
                <c:pt idx="6">
                  <c:v>43950</c:v>
                </c:pt>
                <c:pt idx="7">
                  <c:v>43957</c:v>
                </c:pt>
                <c:pt idx="8">
                  <c:v>43964</c:v>
                </c:pt>
                <c:pt idx="9">
                  <c:v>43971</c:v>
                </c:pt>
                <c:pt idx="10">
                  <c:v>43978</c:v>
                </c:pt>
                <c:pt idx="11">
                  <c:v>43985</c:v>
                </c:pt>
                <c:pt idx="12">
                  <c:v>43992</c:v>
                </c:pt>
                <c:pt idx="13">
                  <c:v>43999</c:v>
                </c:pt>
                <c:pt idx="14">
                  <c:v>44006</c:v>
                </c:pt>
                <c:pt idx="15">
                  <c:v>44013</c:v>
                </c:pt>
                <c:pt idx="16">
                  <c:v>44020</c:v>
                </c:pt>
                <c:pt idx="17">
                  <c:v>44027</c:v>
                </c:pt>
                <c:pt idx="18">
                  <c:v>44034</c:v>
                </c:pt>
                <c:pt idx="19">
                  <c:v>44041</c:v>
                </c:pt>
                <c:pt idx="20">
                  <c:v>44048</c:v>
                </c:pt>
                <c:pt idx="21">
                  <c:v>44055</c:v>
                </c:pt>
                <c:pt idx="22">
                  <c:v>44062</c:v>
                </c:pt>
                <c:pt idx="23">
                  <c:v>44069</c:v>
                </c:pt>
                <c:pt idx="24">
                  <c:v>44076</c:v>
                </c:pt>
                <c:pt idx="25">
                  <c:v>44083</c:v>
                </c:pt>
                <c:pt idx="26">
                  <c:v>44090</c:v>
                </c:pt>
                <c:pt idx="27">
                  <c:v>44097</c:v>
                </c:pt>
                <c:pt idx="28">
                  <c:v>44104</c:v>
                </c:pt>
                <c:pt idx="29">
                  <c:v>44111</c:v>
                </c:pt>
                <c:pt idx="30">
                  <c:v>44118</c:v>
                </c:pt>
                <c:pt idx="31">
                  <c:v>44125</c:v>
                </c:pt>
                <c:pt idx="32">
                  <c:v>44132</c:v>
                </c:pt>
                <c:pt idx="33">
                  <c:v>44139</c:v>
                </c:pt>
                <c:pt idx="34">
                  <c:v>44146</c:v>
                </c:pt>
                <c:pt idx="35">
                  <c:v>44153</c:v>
                </c:pt>
                <c:pt idx="36">
                  <c:v>44160</c:v>
                </c:pt>
                <c:pt idx="37">
                  <c:v>44167</c:v>
                </c:pt>
                <c:pt idx="38">
                  <c:v>44174</c:v>
                </c:pt>
                <c:pt idx="39">
                  <c:v>44181</c:v>
                </c:pt>
                <c:pt idx="40">
                  <c:v>44188</c:v>
                </c:pt>
                <c:pt idx="41">
                  <c:v>44195</c:v>
                </c:pt>
                <c:pt idx="42">
                  <c:v>44202</c:v>
                </c:pt>
                <c:pt idx="43">
                  <c:v>44209</c:v>
                </c:pt>
                <c:pt idx="44">
                  <c:v>44216</c:v>
                </c:pt>
                <c:pt idx="45">
                  <c:v>44223</c:v>
                </c:pt>
                <c:pt idx="46">
                  <c:v>44230</c:v>
                </c:pt>
                <c:pt idx="47">
                  <c:v>44237</c:v>
                </c:pt>
                <c:pt idx="48">
                  <c:v>44244</c:v>
                </c:pt>
                <c:pt idx="49">
                  <c:v>44251</c:v>
                </c:pt>
                <c:pt idx="50">
                  <c:v>44258</c:v>
                </c:pt>
                <c:pt idx="51">
                  <c:v>44265</c:v>
                </c:pt>
                <c:pt idx="52">
                  <c:v>44272</c:v>
                </c:pt>
                <c:pt idx="53">
                  <c:v>44279</c:v>
                </c:pt>
                <c:pt idx="54">
                  <c:v>44286</c:v>
                </c:pt>
                <c:pt idx="55">
                  <c:v>44293</c:v>
                </c:pt>
                <c:pt idx="56">
                  <c:v>44300</c:v>
                </c:pt>
                <c:pt idx="57">
                  <c:v>44307</c:v>
                </c:pt>
                <c:pt idx="58">
                  <c:v>44314</c:v>
                </c:pt>
                <c:pt idx="59">
                  <c:v>44321</c:v>
                </c:pt>
                <c:pt idx="60">
                  <c:v>44328</c:v>
                </c:pt>
                <c:pt idx="61">
                  <c:v>44335</c:v>
                </c:pt>
                <c:pt idx="62">
                  <c:v>44342</c:v>
                </c:pt>
                <c:pt idx="63">
                  <c:v>44349</c:v>
                </c:pt>
                <c:pt idx="64">
                  <c:v>44356</c:v>
                </c:pt>
                <c:pt idx="65">
                  <c:v>44363</c:v>
                </c:pt>
                <c:pt idx="66">
                  <c:v>44370</c:v>
                </c:pt>
                <c:pt idx="67">
                  <c:v>44377</c:v>
                </c:pt>
                <c:pt idx="68">
                  <c:v>44384</c:v>
                </c:pt>
                <c:pt idx="69">
                  <c:v>44391</c:v>
                </c:pt>
                <c:pt idx="70">
                  <c:v>44398</c:v>
                </c:pt>
                <c:pt idx="71">
                  <c:v>44405</c:v>
                </c:pt>
                <c:pt idx="72">
                  <c:v>44412</c:v>
                </c:pt>
                <c:pt idx="73">
                  <c:v>44419</c:v>
                </c:pt>
                <c:pt idx="74">
                  <c:v>44426</c:v>
                </c:pt>
                <c:pt idx="75">
                  <c:v>44433</c:v>
                </c:pt>
                <c:pt idx="76">
                  <c:v>44440</c:v>
                </c:pt>
                <c:pt idx="77">
                  <c:v>44447</c:v>
                </c:pt>
                <c:pt idx="78">
                  <c:v>44454</c:v>
                </c:pt>
                <c:pt idx="79">
                  <c:v>44461</c:v>
                </c:pt>
                <c:pt idx="80">
                  <c:v>44468</c:v>
                </c:pt>
                <c:pt idx="81">
                  <c:v>44475</c:v>
                </c:pt>
                <c:pt idx="82">
                  <c:v>44482</c:v>
                </c:pt>
                <c:pt idx="83">
                  <c:v>44489</c:v>
                </c:pt>
                <c:pt idx="84">
                  <c:v>44496</c:v>
                </c:pt>
                <c:pt idx="85">
                  <c:v>44503</c:v>
                </c:pt>
                <c:pt idx="86">
                  <c:v>44510</c:v>
                </c:pt>
                <c:pt idx="87">
                  <c:v>44517</c:v>
                </c:pt>
                <c:pt idx="88">
                  <c:v>44524</c:v>
                </c:pt>
                <c:pt idx="89">
                  <c:v>44531</c:v>
                </c:pt>
                <c:pt idx="90">
                  <c:v>44538</c:v>
                </c:pt>
                <c:pt idx="91">
                  <c:v>44545</c:v>
                </c:pt>
                <c:pt idx="92">
                  <c:v>44552</c:v>
                </c:pt>
                <c:pt idx="93">
                  <c:v>44559</c:v>
                </c:pt>
                <c:pt idx="94">
                  <c:v>44566</c:v>
                </c:pt>
                <c:pt idx="95">
                  <c:v>44573</c:v>
                </c:pt>
                <c:pt idx="96">
                  <c:v>44580</c:v>
                </c:pt>
                <c:pt idx="97">
                  <c:v>44587</c:v>
                </c:pt>
                <c:pt idx="98">
                  <c:v>44594</c:v>
                </c:pt>
                <c:pt idx="99">
                  <c:v>44601</c:v>
                </c:pt>
                <c:pt idx="100">
                  <c:v>44608</c:v>
                </c:pt>
                <c:pt idx="101">
                  <c:v>44615</c:v>
                </c:pt>
                <c:pt idx="102">
                  <c:v>44622</c:v>
                </c:pt>
                <c:pt idx="103">
                  <c:v>44629</c:v>
                </c:pt>
                <c:pt idx="104">
                  <c:v>44636</c:v>
                </c:pt>
                <c:pt idx="105">
                  <c:v>44643</c:v>
                </c:pt>
                <c:pt idx="106">
                  <c:v>44650</c:v>
                </c:pt>
                <c:pt idx="107">
                  <c:v>44657</c:v>
                </c:pt>
                <c:pt idx="108">
                  <c:v>44664</c:v>
                </c:pt>
                <c:pt idx="109">
                  <c:v>44671</c:v>
                </c:pt>
                <c:pt idx="110">
                  <c:v>44678</c:v>
                </c:pt>
                <c:pt idx="111">
                  <c:v>44685</c:v>
                </c:pt>
                <c:pt idx="112">
                  <c:v>44692</c:v>
                </c:pt>
                <c:pt idx="113">
                  <c:v>44699</c:v>
                </c:pt>
                <c:pt idx="114">
                  <c:v>44706</c:v>
                </c:pt>
                <c:pt idx="115">
                  <c:v>44713</c:v>
                </c:pt>
                <c:pt idx="116">
                  <c:v>44720</c:v>
                </c:pt>
                <c:pt idx="117">
                  <c:v>44727</c:v>
                </c:pt>
                <c:pt idx="118">
                  <c:v>44734</c:v>
                </c:pt>
                <c:pt idx="119">
                  <c:v>44741</c:v>
                </c:pt>
                <c:pt idx="120">
                  <c:v>44748</c:v>
                </c:pt>
                <c:pt idx="121">
                  <c:v>44755</c:v>
                </c:pt>
                <c:pt idx="122">
                  <c:v>44762</c:v>
                </c:pt>
                <c:pt idx="123">
                  <c:v>44769</c:v>
                </c:pt>
                <c:pt idx="124">
                  <c:v>44776</c:v>
                </c:pt>
                <c:pt idx="125">
                  <c:v>44783</c:v>
                </c:pt>
                <c:pt idx="126">
                  <c:v>44790</c:v>
                </c:pt>
                <c:pt idx="127">
                  <c:v>44797</c:v>
                </c:pt>
                <c:pt idx="128">
                  <c:v>44804</c:v>
                </c:pt>
                <c:pt idx="129">
                  <c:v>44811</c:v>
                </c:pt>
                <c:pt idx="130">
                  <c:v>44818</c:v>
                </c:pt>
                <c:pt idx="131">
                  <c:v>44825</c:v>
                </c:pt>
                <c:pt idx="132">
                  <c:v>44832</c:v>
                </c:pt>
                <c:pt idx="133">
                  <c:v>44839</c:v>
                </c:pt>
                <c:pt idx="134">
                  <c:v>44846</c:v>
                </c:pt>
                <c:pt idx="135">
                  <c:v>44853</c:v>
                </c:pt>
                <c:pt idx="136">
                  <c:v>44860</c:v>
                </c:pt>
                <c:pt idx="137">
                  <c:v>44867</c:v>
                </c:pt>
                <c:pt idx="138">
                  <c:v>44874</c:v>
                </c:pt>
                <c:pt idx="139">
                  <c:v>44881</c:v>
                </c:pt>
                <c:pt idx="140">
                  <c:v>44888</c:v>
                </c:pt>
                <c:pt idx="141">
                  <c:v>44895</c:v>
                </c:pt>
                <c:pt idx="142">
                  <c:v>44902</c:v>
                </c:pt>
                <c:pt idx="143">
                  <c:v>44909</c:v>
                </c:pt>
                <c:pt idx="144">
                  <c:v>44916</c:v>
                </c:pt>
                <c:pt idx="145">
                  <c:v>44923</c:v>
                </c:pt>
                <c:pt idx="146">
                  <c:v>44930</c:v>
                </c:pt>
                <c:pt idx="147">
                  <c:v>44937</c:v>
                </c:pt>
                <c:pt idx="148">
                  <c:v>44944</c:v>
                </c:pt>
                <c:pt idx="149">
                  <c:v>44951</c:v>
                </c:pt>
                <c:pt idx="150">
                  <c:v>44958</c:v>
                </c:pt>
                <c:pt idx="151">
                  <c:v>44965</c:v>
                </c:pt>
                <c:pt idx="152">
                  <c:v>44972</c:v>
                </c:pt>
                <c:pt idx="153">
                  <c:v>44979</c:v>
                </c:pt>
                <c:pt idx="154">
                  <c:v>44986</c:v>
                </c:pt>
                <c:pt idx="155">
                  <c:v>44993</c:v>
                </c:pt>
                <c:pt idx="156">
                  <c:v>45000</c:v>
                </c:pt>
                <c:pt idx="157">
                  <c:v>45007</c:v>
                </c:pt>
                <c:pt idx="158">
                  <c:v>45014</c:v>
                </c:pt>
                <c:pt idx="159">
                  <c:v>45021</c:v>
                </c:pt>
                <c:pt idx="160">
                  <c:v>45028</c:v>
                </c:pt>
                <c:pt idx="161">
                  <c:v>45035</c:v>
                </c:pt>
                <c:pt idx="162">
                  <c:v>45042</c:v>
                </c:pt>
                <c:pt idx="163">
                  <c:v>45049</c:v>
                </c:pt>
                <c:pt idx="164">
                  <c:v>45056</c:v>
                </c:pt>
                <c:pt idx="165">
                  <c:v>45063</c:v>
                </c:pt>
                <c:pt idx="166">
                  <c:v>45070</c:v>
                </c:pt>
                <c:pt idx="167">
                  <c:v>45077</c:v>
                </c:pt>
                <c:pt idx="168">
                  <c:v>45084</c:v>
                </c:pt>
                <c:pt idx="169">
                  <c:v>45091</c:v>
                </c:pt>
                <c:pt idx="170">
                  <c:v>45098</c:v>
                </c:pt>
                <c:pt idx="171">
                  <c:v>45105</c:v>
                </c:pt>
              </c:numCache>
            </c:numRef>
          </c:cat>
          <c:val>
            <c:numRef>
              <c:f>d.Chart4!$D$6:$D$167</c:f>
              <c:numCache>
                <c:formatCode>General</c:formatCode>
                <c:ptCount val="162"/>
                <c:pt idx="0">
                  <c:v>94.92</c:v>
                </c:pt>
                <c:pt idx="1">
                  <c:v>66.19</c:v>
                </c:pt>
                <c:pt idx="2">
                  <c:v>33.44</c:v>
                </c:pt>
                <c:pt idx="3">
                  <c:v>23.82</c:v>
                </c:pt>
                <c:pt idx="4">
                  <c:v>23.4</c:v>
                </c:pt>
                <c:pt idx="5">
                  <c:v>21.48</c:v>
                </c:pt>
                <c:pt idx="6">
                  <c:v>23.16</c:v>
                </c:pt>
                <c:pt idx="7">
                  <c:v>24.3</c:v>
                </c:pt>
                <c:pt idx="8">
                  <c:v>26.07</c:v>
                </c:pt>
                <c:pt idx="9">
                  <c:v>26.5</c:v>
                </c:pt>
                <c:pt idx="10">
                  <c:v>28.37</c:v>
                </c:pt>
                <c:pt idx="11">
                  <c:v>29.17</c:v>
                </c:pt>
                <c:pt idx="12">
                  <c:v>31.99</c:v>
                </c:pt>
                <c:pt idx="13">
                  <c:v>33.630000000000003</c:v>
                </c:pt>
                <c:pt idx="14">
                  <c:v>34.19</c:v>
                </c:pt>
                <c:pt idx="15">
                  <c:v>31.95</c:v>
                </c:pt>
                <c:pt idx="16">
                  <c:v>26.81</c:v>
                </c:pt>
                <c:pt idx="17">
                  <c:v>24.08</c:v>
                </c:pt>
                <c:pt idx="18">
                  <c:v>24.82</c:v>
                </c:pt>
                <c:pt idx="19">
                  <c:v>24.88</c:v>
                </c:pt>
                <c:pt idx="20">
                  <c:v>25.62</c:v>
                </c:pt>
                <c:pt idx="21">
                  <c:v>26.71</c:v>
                </c:pt>
                <c:pt idx="22">
                  <c:v>27.02</c:v>
                </c:pt>
                <c:pt idx="23">
                  <c:v>27.55</c:v>
                </c:pt>
                <c:pt idx="24">
                  <c:v>26.72</c:v>
                </c:pt>
                <c:pt idx="25">
                  <c:v>27.68</c:v>
                </c:pt>
                <c:pt idx="26">
                  <c:v>29.38</c:v>
                </c:pt>
                <c:pt idx="27">
                  <c:v>31.52</c:v>
                </c:pt>
                <c:pt idx="28">
                  <c:v>28.83</c:v>
                </c:pt>
                <c:pt idx="29">
                  <c:v>33.380000000000003</c:v>
                </c:pt>
                <c:pt idx="30">
                  <c:v>34.39</c:v>
                </c:pt>
                <c:pt idx="31">
                  <c:v>34.65</c:v>
                </c:pt>
                <c:pt idx="32">
                  <c:v>36.159999999999997</c:v>
                </c:pt>
                <c:pt idx="33">
                  <c:v>36.47</c:v>
                </c:pt>
                <c:pt idx="34">
                  <c:v>36.81</c:v>
                </c:pt>
                <c:pt idx="35">
                  <c:v>37.33</c:v>
                </c:pt>
                <c:pt idx="36">
                  <c:v>37.729999999999997</c:v>
                </c:pt>
                <c:pt idx="37">
                  <c:v>30.59</c:v>
                </c:pt>
                <c:pt idx="38">
                  <c:v>36.090000000000003</c:v>
                </c:pt>
                <c:pt idx="39">
                  <c:v>35.130000000000003</c:v>
                </c:pt>
                <c:pt idx="40">
                  <c:v>34.57</c:v>
                </c:pt>
                <c:pt idx="41">
                  <c:v>28.5</c:v>
                </c:pt>
                <c:pt idx="42">
                  <c:v>22.49</c:v>
                </c:pt>
                <c:pt idx="43">
                  <c:v>28.92</c:v>
                </c:pt>
                <c:pt idx="44">
                  <c:v>32.58</c:v>
                </c:pt>
                <c:pt idx="45">
                  <c:v>32.68</c:v>
                </c:pt>
                <c:pt idx="46">
                  <c:v>33.880000000000003</c:v>
                </c:pt>
                <c:pt idx="47">
                  <c:v>34.11</c:v>
                </c:pt>
                <c:pt idx="48">
                  <c:v>34.69</c:v>
                </c:pt>
                <c:pt idx="49">
                  <c:v>18.45</c:v>
                </c:pt>
                <c:pt idx="50">
                  <c:v>26.66</c:v>
                </c:pt>
                <c:pt idx="51">
                  <c:v>36.14</c:v>
                </c:pt>
                <c:pt idx="52">
                  <c:v>36.9</c:v>
                </c:pt>
                <c:pt idx="53">
                  <c:v>34</c:v>
                </c:pt>
                <c:pt idx="54">
                  <c:v>34.74</c:v>
                </c:pt>
                <c:pt idx="55">
                  <c:v>37.35</c:v>
                </c:pt>
                <c:pt idx="56">
                  <c:v>34.71</c:v>
                </c:pt>
                <c:pt idx="57">
                  <c:v>38.700000000000003</c:v>
                </c:pt>
                <c:pt idx="58">
                  <c:v>39.28</c:v>
                </c:pt>
                <c:pt idx="59">
                  <c:v>39.68</c:v>
                </c:pt>
                <c:pt idx="60">
                  <c:v>41.55</c:v>
                </c:pt>
                <c:pt idx="61">
                  <c:v>42.87</c:v>
                </c:pt>
                <c:pt idx="62">
                  <c:v>42.26</c:v>
                </c:pt>
                <c:pt idx="63">
                  <c:v>44.74</c:v>
                </c:pt>
                <c:pt idx="64">
                  <c:v>43.92</c:v>
                </c:pt>
                <c:pt idx="65">
                  <c:v>47.66</c:v>
                </c:pt>
                <c:pt idx="66">
                  <c:v>48.84</c:v>
                </c:pt>
                <c:pt idx="67">
                  <c:v>48.77</c:v>
                </c:pt>
                <c:pt idx="68">
                  <c:v>48.97</c:v>
                </c:pt>
                <c:pt idx="69">
                  <c:v>47.58</c:v>
                </c:pt>
                <c:pt idx="70">
                  <c:v>51.23</c:v>
                </c:pt>
                <c:pt idx="71">
                  <c:v>51.63</c:v>
                </c:pt>
                <c:pt idx="72">
                  <c:v>50.71</c:v>
                </c:pt>
                <c:pt idx="73">
                  <c:v>49.28</c:v>
                </c:pt>
                <c:pt idx="74">
                  <c:v>46.85</c:v>
                </c:pt>
                <c:pt idx="75">
                  <c:v>45.69</c:v>
                </c:pt>
                <c:pt idx="76">
                  <c:v>48.25</c:v>
                </c:pt>
                <c:pt idx="77">
                  <c:v>46.29</c:v>
                </c:pt>
                <c:pt idx="78">
                  <c:v>45.36</c:v>
                </c:pt>
                <c:pt idx="79">
                  <c:v>40.479999999999997</c:v>
                </c:pt>
                <c:pt idx="80">
                  <c:v>48.73</c:v>
                </c:pt>
                <c:pt idx="81">
                  <c:v>48.58</c:v>
                </c:pt>
                <c:pt idx="82">
                  <c:v>50.25</c:v>
                </c:pt>
                <c:pt idx="83">
                  <c:v>50.26</c:v>
                </c:pt>
                <c:pt idx="84">
                  <c:v>51.37</c:v>
                </c:pt>
                <c:pt idx="85">
                  <c:v>50.65</c:v>
                </c:pt>
                <c:pt idx="86">
                  <c:v>51.4</c:v>
                </c:pt>
                <c:pt idx="87">
                  <c:v>52.25</c:v>
                </c:pt>
                <c:pt idx="88">
                  <c:v>51.84</c:v>
                </c:pt>
                <c:pt idx="89">
                  <c:v>41.96</c:v>
                </c:pt>
                <c:pt idx="90">
                  <c:v>54.95</c:v>
                </c:pt>
                <c:pt idx="91">
                  <c:v>53.61</c:v>
                </c:pt>
                <c:pt idx="92">
                  <c:v>52.33</c:v>
                </c:pt>
                <c:pt idx="93">
                  <c:v>40.43</c:v>
                </c:pt>
                <c:pt idx="94">
                  <c:v>23.29</c:v>
                </c:pt>
                <c:pt idx="95">
                  <c:v>34.369999999999997</c:v>
                </c:pt>
                <c:pt idx="96">
                  <c:v>41.9</c:v>
                </c:pt>
                <c:pt idx="97">
                  <c:v>43.42</c:v>
                </c:pt>
                <c:pt idx="98">
                  <c:v>45.17</c:v>
                </c:pt>
                <c:pt idx="99">
                  <c:v>47.44</c:v>
                </c:pt>
                <c:pt idx="100">
                  <c:v>45.54</c:v>
                </c:pt>
                <c:pt idx="101">
                  <c:v>50.14</c:v>
                </c:pt>
                <c:pt idx="102">
                  <c:v>51.34</c:v>
                </c:pt>
                <c:pt idx="103">
                  <c:v>51.74</c:v>
                </c:pt>
                <c:pt idx="104">
                  <c:v>52.41</c:v>
                </c:pt>
                <c:pt idx="105">
                  <c:v>48.06</c:v>
                </c:pt>
                <c:pt idx="106">
                  <c:v>49.1</c:v>
                </c:pt>
                <c:pt idx="107">
                  <c:v>54.28</c:v>
                </c:pt>
                <c:pt idx="108">
                  <c:v>55.52</c:v>
                </c:pt>
                <c:pt idx="109">
                  <c:v>56.32</c:v>
                </c:pt>
                <c:pt idx="110">
                  <c:v>50.94</c:v>
                </c:pt>
                <c:pt idx="111">
                  <c:v>55.73</c:v>
                </c:pt>
                <c:pt idx="112">
                  <c:v>56.69</c:v>
                </c:pt>
                <c:pt idx="113">
                  <c:v>56.7</c:v>
                </c:pt>
                <c:pt idx="114">
                  <c:v>56.39</c:v>
                </c:pt>
                <c:pt idx="115">
                  <c:v>55.98</c:v>
                </c:pt>
                <c:pt idx="116">
                  <c:v>53.84</c:v>
                </c:pt>
                <c:pt idx="117">
                  <c:v>56.16</c:v>
                </c:pt>
                <c:pt idx="118">
                  <c:v>55.83</c:v>
                </c:pt>
                <c:pt idx="119">
                  <c:v>55.6</c:v>
                </c:pt>
                <c:pt idx="120">
                  <c:v>55.63</c:v>
                </c:pt>
                <c:pt idx="121">
                  <c:v>51.09</c:v>
                </c:pt>
                <c:pt idx="122">
                  <c:v>54.94</c:v>
                </c:pt>
                <c:pt idx="123">
                  <c:v>55.13</c:v>
                </c:pt>
                <c:pt idx="124">
                  <c:v>55.03</c:v>
                </c:pt>
                <c:pt idx="125">
                  <c:v>54.82</c:v>
                </c:pt>
                <c:pt idx="126">
                  <c:v>54.71</c:v>
                </c:pt>
                <c:pt idx="127">
                  <c:v>55.45</c:v>
                </c:pt>
                <c:pt idx="128">
                  <c:v>55.09</c:v>
                </c:pt>
                <c:pt idx="129">
                  <c:v>55.45</c:v>
                </c:pt>
                <c:pt idx="130">
                  <c:v>54.36</c:v>
                </c:pt>
                <c:pt idx="131">
                  <c:v>56.78</c:v>
                </c:pt>
                <c:pt idx="132">
                  <c:v>57.57</c:v>
                </c:pt>
                <c:pt idx="133">
                  <c:v>58.02</c:v>
                </c:pt>
                <c:pt idx="134">
                  <c:v>58.13</c:v>
                </c:pt>
                <c:pt idx="135">
                  <c:v>58.63</c:v>
                </c:pt>
                <c:pt idx="136">
                  <c:v>58.39</c:v>
                </c:pt>
                <c:pt idx="137">
                  <c:v>57.78</c:v>
                </c:pt>
                <c:pt idx="138">
                  <c:v>56.91</c:v>
                </c:pt>
                <c:pt idx="139">
                  <c:v>56.62</c:v>
                </c:pt>
                <c:pt idx="140">
                  <c:v>58.54</c:v>
                </c:pt>
                <c:pt idx="141">
                  <c:v>46.09</c:v>
                </c:pt>
                <c:pt idx="142">
                  <c:v>58.56</c:v>
                </c:pt>
                <c:pt idx="143">
                  <c:v>59.56</c:v>
                </c:pt>
                <c:pt idx="144">
                  <c:v>58.83</c:v>
                </c:pt>
                <c:pt idx="145">
                  <c:v>50.14</c:v>
                </c:pt>
                <c:pt idx="146">
                  <c:v>27.88</c:v>
                </c:pt>
                <c:pt idx="147">
                  <c:v>43.86</c:v>
                </c:pt>
                <c:pt idx="148">
                  <c:v>59.97</c:v>
                </c:pt>
                <c:pt idx="149">
                  <c:v>60.91</c:v>
                </c:pt>
                <c:pt idx="150">
                  <c:v>60.27</c:v>
                </c:pt>
                <c:pt idx="151">
                  <c:v>60.65</c:v>
                </c:pt>
                <c:pt idx="152">
                  <c:v>60.97</c:v>
                </c:pt>
                <c:pt idx="153">
                  <c:v>60.4</c:v>
                </c:pt>
                <c:pt idx="154">
                  <c:v>60.6</c:v>
                </c:pt>
                <c:pt idx="155">
                  <c:v>61.82</c:v>
                </c:pt>
                <c:pt idx="156">
                  <c:v>62.41</c:v>
                </c:pt>
                <c:pt idx="157">
                  <c:v>55.86</c:v>
                </c:pt>
                <c:pt idx="158">
                  <c:v>57.62</c:v>
                </c:pt>
                <c:pt idx="159">
                  <c:v>61.27</c:v>
                </c:pt>
                <c:pt idx="160">
                  <c:v>60.88</c:v>
                </c:pt>
                <c:pt idx="161" formatCode="0.0">
                  <c:v>55.66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17-4247-948F-80F2A39F4867}"/>
            </c:ext>
          </c:extLst>
        </c:ser>
        <c:ser>
          <c:idx val="0"/>
          <c:order val="2"/>
          <c:tx>
            <c:strRef>
              <c:f>d.Chart4!$B$1</c:f>
              <c:strCache>
                <c:ptCount val="1"/>
                <c:pt idx="0">
                  <c:v>Dallas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6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0-447A-ACC2-64FEB13D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d.Chart4!$A$7:$A$178</c:f>
              <c:numCache>
                <c:formatCode>m/d/yyyy</c:formatCode>
                <c:ptCount val="172"/>
                <c:pt idx="0">
                  <c:v>43908</c:v>
                </c:pt>
                <c:pt idx="1">
                  <c:v>43915</c:v>
                </c:pt>
                <c:pt idx="2">
                  <c:v>43922</c:v>
                </c:pt>
                <c:pt idx="3">
                  <c:v>43929</c:v>
                </c:pt>
                <c:pt idx="4">
                  <c:v>43936</c:v>
                </c:pt>
                <c:pt idx="5">
                  <c:v>43943</c:v>
                </c:pt>
                <c:pt idx="6">
                  <c:v>43950</c:v>
                </c:pt>
                <c:pt idx="7">
                  <c:v>43957</c:v>
                </c:pt>
                <c:pt idx="8">
                  <c:v>43964</c:v>
                </c:pt>
                <c:pt idx="9">
                  <c:v>43971</c:v>
                </c:pt>
                <c:pt idx="10">
                  <c:v>43978</c:v>
                </c:pt>
                <c:pt idx="11">
                  <c:v>43985</c:v>
                </c:pt>
                <c:pt idx="12">
                  <c:v>43992</c:v>
                </c:pt>
                <c:pt idx="13">
                  <c:v>43999</c:v>
                </c:pt>
                <c:pt idx="14">
                  <c:v>44006</c:v>
                </c:pt>
                <c:pt idx="15">
                  <c:v>44013</c:v>
                </c:pt>
                <c:pt idx="16">
                  <c:v>44020</c:v>
                </c:pt>
                <c:pt idx="17">
                  <c:v>44027</c:v>
                </c:pt>
                <c:pt idx="18">
                  <c:v>44034</c:v>
                </c:pt>
                <c:pt idx="19">
                  <c:v>44041</c:v>
                </c:pt>
                <c:pt idx="20">
                  <c:v>44048</c:v>
                </c:pt>
                <c:pt idx="21">
                  <c:v>44055</c:v>
                </c:pt>
                <c:pt idx="22">
                  <c:v>44062</c:v>
                </c:pt>
                <c:pt idx="23">
                  <c:v>44069</c:v>
                </c:pt>
                <c:pt idx="24">
                  <c:v>44076</c:v>
                </c:pt>
                <c:pt idx="25">
                  <c:v>44083</c:v>
                </c:pt>
                <c:pt idx="26">
                  <c:v>44090</c:v>
                </c:pt>
                <c:pt idx="27">
                  <c:v>44097</c:v>
                </c:pt>
                <c:pt idx="28">
                  <c:v>44104</c:v>
                </c:pt>
                <c:pt idx="29">
                  <c:v>44111</c:v>
                </c:pt>
                <c:pt idx="30">
                  <c:v>44118</c:v>
                </c:pt>
                <c:pt idx="31">
                  <c:v>44125</c:v>
                </c:pt>
                <c:pt idx="32">
                  <c:v>44132</c:v>
                </c:pt>
                <c:pt idx="33">
                  <c:v>44139</c:v>
                </c:pt>
                <c:pt idx="34">
                  <c:v>44146</c:v>
                </c:pt>
                <c:pt idx="35">
                  <c:v>44153</c:v>
                </c:pt>
                <c:pt idx="36">
                  <c:v>44160</c:v>
                </c:pt>
                <c:pt idx="37">
                  <c:v>44167</c:v>
                </c:pt>
                <c:pt idx="38">
                  <c:v>44174</c:v>
                </c:pt>
                <c:pt idx="39">
                  <c:v>44181</c:v>
                </c:pt>
                <c:pt idx="40">
                  <c:v>44188</c:v>
                </c:pt>
                <c:pt idx="41">
                  <c:v>44195</c:v>
                </c:pt>
                <c:pt idx="42">
                  <c:v>44202</c:v>
                </c:pt>
                <c:pt idx="43">
                  <c:v>44209</c:v>
                </c:pt>
                <c:pt idx="44">
                  <c:v>44216</c:v>
                </c:pt>
                <c:pt idx="45">
                  <c:v>44223</c:v>
                </c:pt>
                <c:pt idx="46">
                  <c:v>44230</c:v>
                </c:pt>
                <c:pt idx="47">
                  <c:v>44237</c:v>
                </c:pt>
                <c:pt idx="48">
                  <c:v>44244</c:v>
                </c:pt>
                <c:pt idx="49">
                  <c:v>44251</c:v>
                </c:pt>
                <c:pt idx="50">
                  <c:v>44258</c:v>
                </c:pt>
                <c:pt idx="51">
                  <c:v>44265</c:v>
                </c:pt>
                <c:pt idx="52">
                  <c:v>44272</c:v>
                </c:pt>
                <c:pt idx="53">
                  <c:v>44279</c:v>
                </c:pt>
                <c:pt idx="54">
                  <c:v>44286</c:v>
                </c:pt>
                <c:pt idx="55">
                  <c:v>44293</c:v>
                </c:pt>
                <c:pt idx="56">
                  <c:v>44300</c:v>
                </c:pt>
                <c:pt idx="57">
                  <c:v>44307</c:v>
                </c:pt>
                <c:pt idx="58">
                  <c:v>44314</c:v>
                </c:pt>
                <c:pt idx="59">
                  <c:v>44321</c:v>
                </c:pt>
                <c:pt idx="60">
                  <c:v>44328</c:v>
                </c:pt>
                <c:pt idx="61">
                  <c:v>44335</c:v>
                </c:pt>
                <c:pt idx="62">
                  <c:v>44342</c:v>
                </c:pt>
                <c:pt idx="63">
                  <c:v>44349</c:v>
                </c:pt>
                <c:pt idx="64">
                  <c:v>44356</c:v>
                </c:pt>
                <c:pt idx="65">
                  <c:v>44363</c:v>
                </c:pt>
                <c:pt idx="66">
                  <c:v>44370</c:v>
                </c:pt>
                <c:pt idx="67">
                  <c:v>44377</c:v>
                </c:pt>
                <c:pt idx="68">
                  <c:v>44384</c:v>
                </c:pt>
                <c:pt idx="69">
                  <c:v>44391</c:v>
                </c:pt>
                <c:pt idx="70">
                  <c:v>44398</c:v>
                </c:pt>
                <c:pt idx="71">
                  <c:v>44405</c:v>
                </c:pt>
                <c:pt idx="72">
                  <c:v>44412</c:v>
                </c:pt>
                <c:pt idx="73">
                  <c:v>44419</c:v>
                </c:pt>
                <c:pt idx="74">
                  <c:v>44426</c:v>
                </c:pt>
                <c:pt idx="75">
                  <c:v>44433</c:v>
                </c:pt>
                <c:pt idx="76">
                  <c:v>44440</c:v>
                </c:pt>
                <c:pt idx="77">
                  <c:v>44447</c:v>
                </c:pt>
                <c:pt idx="78">
                  <c:v>44454</c:v>
                </c:pt>
                <c:pt idx="79">
                  <c:v>44461</c:v>
                </c:pt>
                <c:pt idx="80">
                  <c:v>44468</c:v>
                </c:pt>
                <c:pt idx="81">
                  <c:v>44475</c:v>
                </c:pt>
                <c:pt idx="82">
                  <c:v>44482</c:v>
                </c:pt>
                <c:pt idx="83">
                  <c:v>44489</c:v>
                </c:pt>
                <c:pt idx="84">
                  <c:v>44496</c:v>
                </c:pt>
                <c:pt idx="85">
                  <c:v>44503</c:v>
                </c:pt>
                <c:pt idx="86">
                  <c:v>44510</c:v>
                </c:pt>
                <c:pt idx="87">
                  <c:v>44517</c:v>
                </c:pt>
                <c:pt idx="88">
                  <c:v>44524</c:v>
                </c:pt>
                <c:pt idx="89">
                  <c:v>44531</c:v>
                </c:pt>
                <c:pt idx="90">
                  <c:v>44538</c:v>
                </c:pt>
                <c:pt idx="91">
                  <c:v>44545</c:v>
                </c:pt>
                <c:pt idx="92">
                  <c:v>44552</c:v>
                </c:pt>
                <c:pt idx="93">
                  <c:v>44559</c:v>
                </c:pt>
                <c:pt idx="94">
                  <c:v>44566</c:v>
                </c:pt>
                <c:pt idx="95">
                  <c:v>44573</c:v>
                </c:pt>
                <c:pt idx="96">
                  <c:v>44580</c:v>
                </c:pt>
                <c:pt idx="97">
                  <c:v>44587</c:v>
                </c:pt>
                <c:pt idx="98">
                  <c:v>44594</c:v>
                </c:pt>
                <c:pt idx="99">
                  <c:v>44601</c:v>
                </c:pt>
                <c:pt idx="100">
                  <c:v>44608</c:v>
                </c:pt>
                <c:pt idx="101">
                  <c:v>44615</c:v>
                </c:pt>
                <c:pt idx="102">
                  <c:v>44622</c:v>
                </c:pt>
                <c:pt idx="103">
                  <c:v>44629</c:v>
                </c:pt>
                <c:pt idx="104">
                  <c:v>44636</c:v>
                </c:pt>
                <c:pt idx="105">
                  <c:v>44643</c:v>
                </c:pt>
                <c:pt idx="106">
                  <c:v>44650</c:v>
                </c:pt>
                <c:pt idx="107">
                  <c:v>44657</c:v>
                </c:pt>
                <c:pt idx="108">
                  <c:v>44664</c:v>
                </c:pt>
                <c:pt idx="109">
                  <c:v>44671</c:v>
                </c:pt>
                <c:pt idx="110">
                  <c:v>44678</c:v>
                </c:pt>
                <c:pt idx="111">
                  <c:v>44685</c:v>
                </c:pt>
                <c:pt idx="112">
                  <c:v>44692</c:v>
                </c:pt>
                <c:pt idx="113">
                  <c:v>44699</c:v>
                </c:pt>
                <c:pt idx="114">
                  <c:v>44706</c:v>
                </c:pt>
                <c:pt idx="115">
                  <c:v>44713</c:v>
                </c:pt>
                <c:pt idx="116">
                  <c:v>44720</c:v>
                </c:pt>
                <c:pt idx="117">
                  <c:v>44727</c:v>
                </c:pt>
                <c:pt idx="118">
                  <c:v>44734</c:v>
                </c:pt>
                <c:pt idx="119">
                  <c:v>44741</c:v>
                </c:pt>
                <c:pt idx="120">
                  <c:v>44748</c:v>
                </c:pt>
                <c:pt idx="121">
                  <c:v>44755</c:v>
                </c:pt>
                <c:pt idx="122">
                  <c:v>44762</c:v>
                </c:pt>
                <c:pt idx="123">
                  <c:v>44769</c:v>
                </c:pt>
                <c:pt idx="124">
                  <c:v>44776</c:v>
                </c:pt>
                <c:pt idx="125">
                  <c:v>44783</c:v>
                </c:pt>
                <c:pt idx="126">
                  <c:v>44790</c:v>
                </c:pt>
                <c:pt idx="127">
                  <c:v>44797</c:v>
                </c:pt>
                <c:pt idx="128">
                  <c:v>44804</c:v>
                </c:pt>
                <c:pt idx="129">
                  <c:v>44811</c:v>
                </c:pt>
                <c:pt idx="130">
                  <c:v>44818</c:v>
                </c:pt>
                <c:pt idx="131">
                  <c:v>44825</c:v>
                </c:pt>
                <c:pt idx="132">
                  <c:v>44832</c:v>
                </c:pt>
                <c:pt idx="133">
                  <c:v>44839</c:v>
                </c:pt>
                <c:pt idx="134">
                  <c:v>44846</c:v>
                </c:pt>
                <c:pt idx="135">
                  <c:v>44853</c:v>
                </c:pt>
                <c:pt idx="136">
                  <c:v>44860</c:v>
                </c:pt>
                <c:pt idx="137">
                  <c:v>44867</c:v>
                </c:pt>
                <c:pt idx="138">
                  <c:v>44874</c:v>
                </c:pt>
                <c:pt idx="139">
                  <c:v>44881</c:v>
                </c:pt>
                <c:pt idx="140">
                  <c:v>44888</c:v>
                </c:pt>
                <c:pt idx="141">
                  <c:v>44895</c:v>
                </c:pt>
                <c:pt idx="142">
                  <c:v>44902</c:v>
                </c:pt>
                <c:pt idx="143">
                  <c:v>44909</c:v>
                </c:pt>
                <c:pt idx="144">
                  <c:v>44916</c:v>
                </c:pt>
                <c:pt idx="145">
                  <c:v>44923</c:v>
                </c:pt>
                <c:pt idx="146">
                  <c:v>44930</c:v>
                </c:pt>
                <c:pt idx="147">
                  <c:v>44937</c:v>
                </c:pt>
                <c:pt idx="148">
                  <c:v>44944</c:v>
                </c:pt>
                <c:pt idx="149">
                  <c:v>44951</c:v>
                </c:pt>
                <c:pt idx="150">
                  <c:v>44958</c:v>
                </c:pt>
                <c:pt idx="151">
                  <c:v>44965</c:v>
                </c:pt>
                <c:pt idx="152">
                  <c:v>44972</c:v>
                </c:pt>
                <c:pt idx="153">
                  <c:v>44979</c:v>
                </c:pt>
                <c:pt idx="154">
                  <c:v>44986</c:v>
                </c:pt>
                <c:pt idx="155">
                  <c:v>44993</c:v>
                </c:pt>
                <c:pt idx="156">
                  <c:v>45000</c:v>
                </c:pt>
                <c:pt idx="157">
                  <c:v>45007</c:v>
                </c:pt>
                <c:pt idx="158">
                  <c:v>45014</c:v>
                </c:pt>
                <c:pt idx="159">
                  <c:v>45021</c:v>
                </c:pt>
                <c:pt idx="160">
                  <c:v>45028</c:v>
                </c:pt>
                <c:pt idx="161">
                  <c:v>45035</c:v>
                </c:pt>
                <c:pt idx="162">
                  <c:v>45042</c:v>
                </c:pt>
                <c:pt idx="163">
                  <c:v>45049</c:v>
                </c:pt>
                <c:pt idx="164">
                  <c:v>45056</c:v>
                </c:pt>
                <c:pt idx="165">
                  <c:v>45063</c:v>
                </c:pt>
                <c:pt idx="166">
                  <c:v>45070</c:v>
                </c:pt>
                <c:pt idx="167">
                  <c:v>45077</c:v>
                </c:pt>
                <c:pt idx="168">
                  <c:v>45084</c:v>
                </c:pt>
                <c:pt idx="169">
                  <c:v>45091</c:v>
                </c:pt>
                <c:pt idx="170">
                  <c:v>45098</c:v>
                </c:pt>
                <c:pt idx="171">
                  <c:v>45105</c:v>
                </c:pt>
              </c:numCache>
            </c:numRef>
          </c:cat>
          <c:val>
            <c:numRef>
              <c:f>d.Chart4!$B$6:$B$167</c:f>
              <c:numCache>
                <c:formatCode>General</c:formatCode>
                <c:ptCount val="162"/>
                <c:pt idx="0">
                  <c:v>95.9</c:v>
                </c:pt>
                <c:pt idx="1">
                  <c:v>66.72</c:v>
                </c:pt>
                <c:pt idx="2">
                  <c:v>33.01</c:v>
                </c:pt>
                <c:pt idx="3">
                  <c:v>21.96</c:v>
                </c:pt>
                <c:pt idx="4">
                  <c:v>21.32</c:v>
                </c:pt>
                <c:pt idx="5">
                  <c:v>20.99</c:v>
                </c:pt>
                <c:pt idx="6">
                  <c:v>22.09</c:v>
                </c:pt>
                <c:pt idx="7">
                  <c:v>23.2</c:v>
                </c:pt>
                <c:pt idx="8">
                  <c:v>24.47</c:v>
                </c:pt>
                <c:pt idx="9">
                  <c:v>25.81</c:v>
                </c:pt>
                <c:pt idx="10">
                  <c:v>27.38</c:v>
                </c:pt>
                <c:pt idx="11">
                  <c:v>30.46</c:v>
                </c:pt>
                <c:pt idx="12">
                  <c:v>33.82</c:v>
                </c:pt>
                <c:pt idx="13">
                  <c:v>35.270000000000003</c:v>
                </c:pt>
                <c:pt idx="14">
                  <c:v>36.32</c:v>
                </c:pt>
                <c:pt idx="15">
                  <c:v>35.75</c:v>
                </c:pt>
                <c:pt idx="16">
                  <c:v>33.25</c:v>
                </c:pt>
                <c:pt idx="17">
                  <c:v>30.84</c:v>
                </c:pt>
                <c:pt idx="18">
                  <c:v>31.49</c:v>
                </c:pt>
                <c:pt idx="19">
                  <c:v>32.1</c:v>
                </c:pt>
                <c:pt idx="20">
                  <c:v>32.82</c:v>
                </c:pt>
                <c:pt idx="21">
                  <c:v>34.22</c:v>
                </c:pt>
                <c:pt idx="22">
                  <c:v>34.53</c:v>
                </c:pt>
                <c:pt idx="23">
                  <c:v>35.119999999999997</c:v>
                </c:pt>
                <c:pt idx="24">
                  <c:v>36.18</c:v>
                </c:pt>
                <c:pt idx="25">
                  <c:v>36.979999999999997</c:v>
                </c:pt>
                <c:pt idx="26">
                  <c:v>36.5</c:v>
                </c:pt>
                <c:pt idx="27">
                  <c:v>39.42</c:v>
                </c:pt>
                <c:pt idx="28">
                  <c:v>39.450000000000003</c:v>
                </c:pt>
                <c:pt idx="29">
                  <c:v>39.71</c:v>
                </c:pt>
                <c:pt idx="30">
                  <c:v>40.29</c:v>
                </c:pt>
                <c:pt idx="31">
                  <c:v>41.16</c:v>
                </c:pt>
                <c:pt idx="32">
                  <c:v>41.44</c:v>
                </c:pt>
                <c:pt idx="33">
                  <c:v>40.93</c:v>
                </c:pt>
                <c:pt idx="34">
                  <c:v>40.83</c:v>
                </c:pt>
                <c:pt idx="35">
                  <c:v>41.63</c:v>
                </c:pt>
                <c:pt idx="36">
                  <c:v>40.68</c:v>
                </c:pt>
                <c:pt idx="37">
                  <c:v>33.61</c:v>
                </c:pt>
                <c:pt idx="38">
                  <c:v>38.67</c:v>
                </c:pt>
                <c:pt idx="39">
                  <c:v>37.44</c:v>
                </c:pt>
                <c:pt idx="40">
                  <c:v>36.799999999999997</c:v>
                </c:pt>
                <c:pt idx="41">
                  <c:v>32.08</c:v>
                </c:pt>
                <c:pt idx="42">
                  <c:v>26.96</c:v>
                </c:pt>
                <c:pt idx="43">
                  <c:v>31.67</c:v>
                </c:pt>
                <c:pt idx="44">
                  <c:v>35.619999999999997</c:v>
                </c:pt>
                <c:pt idx="45">
                  <c:v>36.07</c:v>
                </c:pt>
                <c:pt idx="46">
                  <c:v>36.92</c:v>
                </c:pt>
                <c:pt idx="47">
                  <c:v>36.799999999999997</c:v>
                </c:pt>
                <c:pt idx="48">
                  <c:v>35.979999999999997</c:v>
                </c:pt>
                <c:pt idx="49">
                  <c:v>13.81</c:v>
                </c:pt>
                <c:pt idx="50">
                  <c:v>25.88</c:v>
                </c:pt>
                <c:pt idx="51">
                  <c:v>37.6</c:v>
                </c:pt>
                <c:pt idx="52">
                  <c:v>37.53</c:v>
                </c:pt>
                <c:pt idx="53">
                  <c:v>36.549999999999997</c:v>
                </c:pt>
                <c:pt idx="54">
                  <c:v>38.090000000000003</c:v>
                </c:pt>
                <c:pt idx="55">
                  <c:v>39.69</c:v>
                </c:pt>
                <c:pt idx="56">
                  <c:v>38.46</c:v>
                </c:pt>
                <c:pt idx="57">
                  <c:v>41.04</c:v>
                </c:pt>
                <c:pt idx="58">
                  <c:v>41.16</c:v>
                </c:pt>
                <c:pt idx="59">
                  <c:v>41.23</c:v>
                </c:pt>
                <c:pt idx="60">
                  <c:v>41.78</c:v>
                </c:pt>
                <c:pt idx="61">
                  <c:v>42.28</c:v>
                </c:pt>
                <c:pt idx="62">
                  <c:v>43.09</c:v>
                </c:pt>
                <c:pt idx="63">
                  <c:v>43.46</c:v>
                </c:pt>
                <c:pt idx="64">
                  <c:v>46</c:v>
                </c:pt>
                <c:pt idx="65">
                  <c:v>49.67</c:v>
                </c:pt>
                <c:pt idx="66">
                  <c:v>49.21</c:v>
                </c:pt>
                <c:pt idx="67">
                  <c:v>49.28</c:v>
                </c:pt>
                <c:pt idx="68">
                  <c:v>50.12</c:v>
                </c:pt>
                <c:pt idx="69">
                  <c:v>47.34</c:v>
                </c:pt>
                <c:pt idx="70">
                  <c:v>50.73</c:v>
                </c:pt>
                <c:pt idx="71">
                  <c:v>50.05</c:v>
                </c:pt>
                <c:pt idx="72">
                  <c:v>49.57</c:v>
                </c:pt>
                <c:pt idx="73">
                  <c:v>47.91</c:v>
                </c:pt>
                <c:pt idx="74">
                  <c:v>45.97</c:v>
                </c:pt>
                <c:pt idx="75">
                  <c:v>45.25</c:v>
                </c:pt>
                <c:pt idx="76">
                  <c:v>46.76</c:v>
                </c:pt>
                <c:pt idx="77">
                  <c:v>44.3</c:v>
                </c:pt>
                <c:pt idx="78">
                  <c:v>42.55</c:v>
                </c:pt>
                <c:pt idx="79">
                  <c:v>45.67</c:v>
                </c:pt>
                <c:pt idx="80">
                  <c:v>45.6</c:v>
                </c:pt>
                <c:pt idx="81">
                  <c:v>46.13</c:v>
                </c:pt>
                <c:pt idx="82">
                  <c:v>46.8</c:v>
                </c:pt>
                <c:pt idx="83">
                  <c:v>47.24</c:v>
                </c:pt>
                <c:pt idx="84">
                  <c:v>47.77</c:v>
                </c:pt>
                <c:pt idx="85">
                  <c:v>48.46</c:v>
                </c:pt>
                <c:pt idx="86">
                  <c:v>48.46</c:v>
                </c:pt>
                <c:pt idx="87">
                  <c:v>49.78</c:v>
                </c:pt>
                <c:pt idx="88">
                  <c:v>49.03</c:v>
                </c:pt>
                <c:pt idx="89">
                  <c:v>41.56</c:v>
                </c:pt>
                <c:pt idx="90">
                  <c:v>52.34</c:v>
                </c:pt>
                <c:pt idx="91">
                  <c:v>50.8</c:v>
                </c:pt>
                <c:pt idx="92">
                  <c:v>50.93</c:v>
                </c:pt>
                <c:pt idx="93">
                  <c:v>41.46</c:v>
                </c:pt>
                <c:pt idx="94">
                  <c:v>26.21</c:v>
                </c:pt>
                <c:pt idx="95">
                  <c:v>35.07</c:v>
                </c:pt>
                <c:pt idx="96">
                  <c:v>39.96</c:v>
                </c:pt>
                <c:pt idx="97">
                  <c:v>40.93</c:v>
                </c:pt>
                <c:pt idx="98">
                  <c:v>42.85</c:v>
                </c:pt>
                <c:pt idx="99">
                  <c:v>44.76</c:v>
                </c:pt>
                <c:pt idx="100">
                  <c:v>31.13</c:v>
                </c:pt>
                <c:pt idx="101">
                  <c:v>47.42</c:v>
                </c:pt>
                <c:pt idx="102">
                  <c:v>44.09</c:v>
                </c:pt>
                <c:pt idx="103">
                  <c:v>40.92</c:v>
                </c:pt>
                <c:pt idx="104">
                  <c:v>50.67</c:v>
                </c:pt>
                <c:pt idx="105">
                  <c:v>46.64</c:v>
                </c:pt>
                <c:pt idx="106">
                  <c:v>49.11</c:v>
                </c:pt>
                <c:pt idx="107">
                  <c:v>51.37</c:v>
                </c:pt>
                <c:pt idx="108">
                  <c:v>50.87</c:v>
                </c:pt>
                <c:pt idx="109">
                  <c:v>51.76</c:v>
                </c:pt>
                <c:pt idx="110">
                  <c:v>48.96</c:v>
                </c:pt>
                <c:pt idx="111">
                  <c:v>51.34</c:v>
                </c:pt>
                <c:pt idx="112">
                  <c:v>50.62</c:v>
                </c:pt>
                <c:pt idx="113">
                  <c:v>51.81</c:v>
                </c:pt>
                <c:pt idx="114">
                  <c:v>52.55</c:v>
                </c:pt>
                <c:pt idx="115">
                  <c:v>51.27</c:v>
                </c:pt>
                <c:pt idx="116">
                  <c:v>50.15</c:v>
                </c:pt>
                <c:pt idx="117">
                  <c:v>50.94</c:v>
                </c:pt>
                <c:pt idx="118">
                  <c:v>51.47</c:v>
                </c:pt>
                <c:pt idx="119">
                  <c:v>51.49</c:v>
                </c:pt>
                <c:pt idx="120">
                  <c:v>51.48</c:v>
                </c:pt>
                <c:pt idx="121">
                  <c:v>49.03</c:v>
                </c:pt>
                <c:pt idx="122">
                  <c:v>51.96</c:v>
                </c:pt>
                <c:pt idx="123">
                  <c:v>51.05</c:v>
                </c:pt>
                <c:pt idx="124">
                  <c:v>49.49</c:v>
                </c:pt>
                <c:pt idx="125">
                  <c:v>50.58</c:v>
                </c:pt>
                <c:pt idx="126">
                  <c:v>50.4</c:v>
                </c:pt>
                <c:pt idx="127">
                  <c:v>51.96</c:v>
                </c:pt>
                <c:pt idx="128">
                  <c:v>50.9</c:v>
                </c:pt>
                <c:pt idx="129">
                  <c:v>52.5</c:v>
                </c:pt>
                <c:pt idx="130">
                  <c:v>50.78</c:v>
                </c:pt>
                <c:pt idx="131">
                  <c:v>54.86</c:v>
                </c:pt>
                <c:pt idx="132">
                  <c:v>53.77</c:v>
                </c:pt>
                <c:pt idx="133">
                  <c:v>54.67</c:v>
                </c:pt>
                <c:pt idx="134">
                  <c:v>53.68</c:v>
                </c:pt>
                <c:pt idx="135">
                  <c:v>54.31</c:v>
                </c:pt>
                <c:pt idx="136">
                  <c:v>53.95</c:v>
                </c:pt>
                <c:pt idx="137">
                  <c:v>53.85</c:v>
                </c:pt>
                <c:pt idx="138">
                  <c:v>52.91</c:v>
                </c:pt>
                <c:pt idx="139">
                  <c:v>53.77</c:v>
                </c:pt>
                <c:pt idx="140">
                  <c:v>54.03</c:v>
                </c:pt>
                <c:pt idx="141">
                  <c:v>42.94</c:v>
                </c:pt>
                <c:pt idx="142">
                  <c:v>55.99</c:v>
                </c:pt>
                <c:pt idx="143">
                  <c:v>53.05</c:v>
                </c:pt>
                <c:pt idx="144">
                  <c:v>53.71</c:v>
                </c:pt>
                <c:pt idx="145">
                  <c:v>48.08</c:v>
                </c:pt>
                <c:pt idx="146">
                  <c:v>26.8</c:v>
                </c:pt>
                <c:pt idx="147">
                  <c:v>40.68</c:v>
                </c:pt>
                <c:pt idx="148">
                  <c:v>53.13</c:v>
                </c:pt>
                <c:pt idx="149">
                  <c:v>54.3</c:v>
                </c:pt>
                <c:pt idx="150">
                  <c:v>53.5</c:v>
                </c:pt>
                <c:pt idx="151">
                  <c:v>30.27</c:v>
                </c:pt>
                <c:pt idx="152">
                  <c:v>43</c:v>
                </c:pt>
                <c:pt idx="153">
                  <c:v>53.23</c:v>
                </c:pt>
                <c:pt idx="154">
                  <c:v>53.85</c:v>
                </c:pt>
                <c:pt idx="155">
                  <c:v>54.28</c:v>
                </c:pt>
                <c:pt idx="156">
                  <c:v>51.74</c:v>
                </c:pt>
                <c:pt idx="157">
                  <c:v>49.91</c:v>
                </c:pt>
                <c:pt idx="158">
                  <c:v>51.54</c:v>
                </c:pt>
                <c:pt idx="159">
                  <c:v>53.79</c:v>
                </c:pt>
                <c:pt idx="160">
                  <c:v>53.7</c:v>
                </c:pt>
                <c:pt idx="161" formatCode="0.0">
                  <c:v>50.21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7-4247-948F-80F2A39F4867}"/>
            </c:ext>
          </c:extLst>
        </c:ser>
        <c:ser>
          <c:idx val="3"/>
          <c:order val="3"/>
          <c:tx>
            <c:strRef>
              <c:f>d.Chart4!$E$1</c:f>
              <c:strCache>
                <c:ptCount val="1"/>
                <c:pt idx="0">
                  <c:v>U.S. (metro average)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6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0-447A-ACC2-64FEB13D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d.Chart4!$A$7:$A$178</c:f>
              <c:numCache>
                <c:formatCode>m/d/yyyy</c:formatCode>
                <c:ptCount val="172"/>
                <c:pt idx="0">
                  <c:v>43908</c:v>
                </c:pt>
                <c:pt idx="1">
                  <c:v>43915</c:v>
                </c:pt>
                <c:pt idx="2">
                  <c:v>43922</c:v>
                </c:pt>
                <c:pt idx="3">
                  <c:v>43929</c:v>
                </c:pt>
                <c:pt idx="4">
                  <c:v>43936</c:v>
                </c:pt>
                <c:pt idx="5">
                  <c:v>43943</c:v>
                </c:pt>
                <c:pt idx="6">
                  <c:v>43950</c:v>
                </c:pt>
                <c:pt idx="7">
                  <c:v>43957</c:v>
                </c:pt>
                <c:pt idx="8">
                  <c:v>43964</c:v>
                </c:pt>
                <c:pt idx="9">
                  <c:v>43971</c:v>
                </c:pt>
                <c:pt idx="10">
                  <c:v>43978</c:v>
                </c:pt>
                <c:pt idx="11">
                  <c:v>43985</c:v>
                </c:pt>
                <c:pt idx="12">
                  <c:v>43992</c:v>
                </c:pt>
                <c:pt idx="13">
                  <c:v>43999</c:v>
                </c:pt>
                <c:pt idx="14">
                  <c:v>44006</c:v>
                </c:pt>
                <c:pt idx="15">
                  <c:v>44013</c:v>
                </c:pt>
                <c:pt idx="16">
                  <c:v>44020</c:v>
                </c:pt>
                <c:pt idx="17">
                  <c:v>44027</c:v>
                </c:pt>
                <c:pt idx="18">
                  <c:v>44034</c:v>
                </c:pt>
                <c:pt idx="19">
                  <c:v>44041</c:v>
                </c:pt>
                <c:pt idx="20">
                  <c:v>44048</c:v>
                </c:pt>
                <c:pt idx="21">
                  <c:v>44055</c:v>
                </c:pt>
                <c:pt idx="22">
                  <c:v>44062</c:v>
                </c:pt>
                <c:pt idx="23">
                  <c:v>44069</c:v>
                </c:pt>
                <c:pt idx="24">
                  <c:v>44076</c:v>
                </c:pt>
                <c:pt idx="25">
                  <c:v>44083</c:v>
                </c:pt>
                <c:pt idx="26">
                  <c:v>44090</c:v>
                </c:pt>
                <c:pt idx="27">
                  <c:v>44097</c:v>
                </c:pt>
                <c:pt idx="28">
                  <c:v>44104</c:v>
                </c:pt>
                <c:pt idx="29">
                  <c:v>44111</c:v>
                </c:pt>
                <c:pt idx="30">
                  <c:v>44118</c:v>
                </c:pt>
                <c:pt idx="31">
                  <c:v>44125</c:v>
                </c:pt>
                <c:pt idx="32">
                  <c:v>44132</c:v>
                </c:pt>
                <c:pt idx="33">
                  <c:v>44139</c:v>
                </c:pt>
                <c:pt idx="34">
                  <c:v>44146</c:v>
                </c:pt>
                <c:pt idx="35">
                  <c:v>44153</c:v>
                </c:pt>
                <c:pt idx="36">
                  <c:v>44160</c:v>
                </c:pt>
                <c:pt idx="37">
                  <c:v>44167</c:v>
                </c:pt>
                <c:pt idx="38">
                  <c:v>44174</c:v>
                </c:pt>
                <c:pt idx="39">
                  <c:v>44181</c:v>
                </c:pt>
                <c:pt idx="40">
                  <c:v>44188</c:v>
                </c:pt>
                <c:pt idx="41">
                  <c:v>44195</c:v>
                </c:pt>
                <c:pt idx="42">
                  <c:v>44202</c:v>
                </c:pt>
                <c:pt idx="43">
                  <c:v>44209</c:v>
                </c:pt>
                <c:pt idx="44">
                  <c:v>44216</c:v>
                </c:pt>
                <c:pt idx="45">
                  <c:v>44223</c:v>
                </c:pt>
                <c:pt idx="46">
                  <c:v>44230</c:v>
                </c:pt>
                <c:pt idx="47">
                  <c:v>44237</c:v>
                </c:pt>
                <c:pt idx="48">
                  <c:v>44244</c:v>
                </c:pt>
                <c:pt idx="49">
                  <c:v>44251</c:v>
                </c:pt>
                <c:pt idx="50">
                  <c:v>44258</c:v>
                </c:pt>
                <c:pt idx="51">
                  <c:v>44265</c:v>
                </c:pt>
                <c:pt idx="52">
                  <c:v>44272</c:v>
                </c:pt>
                <c:pt idx="53">
                  <c:v>44279</c:v>
                </c:pt>
                <c:pt idx="54">
                  <c:v>44286</c:v>
                </c:pt>
                <c:pt idx="55">
                  <c:v>44293</c:v>
                </c:pt>
                <c:pt idx="56">
                  <c:v>44300</c:v>
                </c:pt>
                <c:pt idx="57">
                  <c:v>44307</c:v>
                </c:pt>
                <c:pt idx="58">
                  <c:v>44314</c:v>
                </c:pt>
                <c:pt idx="59">
                  <c:v>44321</c:v>
                </c:pt>
                <c:pt idx="60">
                  <c:v>44328</c:v>
                </c:pt>
                <c:pt idx="61">
                  <c:v>44335</c:v>
                </c:pt>
                <c:pt idx="62">
                  <c:v>44342</c:v>
                </c:pt>
                <c:pt idx="63">
                  <c:v>44349</c:v>
                </c:pt>
                <c:pt idx="64">
                  <c:v>44356</c:v>
                </c:pt>
                <c:pt idx="65">
                  <c:v>44363</c:v>
                </c:pt>
                <c:pt idx="66">
                  <c:v>44370</c:v>
                </c:pt>
                <c:pt idx="67">
                  <c:v>44377</c:v>
                </c:pt>
                <c:pt idx="68">
                  <c:v>44384</c:v>
                </c:pt>
                <c:pt idx="69">
                  <c:v>44391</c:v>
                </c:pt>
                <c:pt idx="70">
                  <c:v>44398</c:v>
                </c:pt>
                <c:pt idx="71">
                  <c:v>44405</c:v>
                </c:pt>
                <c:pt idx="72">
                  <c:v>44412</c:v>
                </c:pt>
                <c:pt idx="73">
                  <c:v>44419</c:v>
                </c:pt>
                <c:pt idx="74">
                  <c:v>44426</c:v>
                </c:pt>
                <c:pt idx="75">
                  <c:v>44433</c:v>
                </c:pt>
                <c:pt idx="76">
                  <c:v>44440</c:v>
                </c:pt>
                <c:pt idx="77">
                  <c:v>44447</c:v>
                </c:pt>
                <c:pt idx="78">
                  <c:v>44454</c:v>
                </c:pt>
                <c:pt idx="79">
                  <c:v>44461</c:v>
                </c:pt>
                <c:pt idx="80">
                  <c:v>44468</c:v>
                </c:pt>
                <c:pt idx="81">
                  <c:v>44475</c:v>
                </c:pt>
                <c:pt idx="82">
                  <c:v>44482</c:v>
                </c:pt>
                <c:pt idx="83">
                  <c:v>44489</c:v>
                </c:pt>
                <c:pt idx="84">
                  <c:v>44496</c:v>
                </c:pt>
                <c:pt idx="85">
                  <c:v>44503</c:v>
                </c:pt>
                <c:pt idx="86">
                  <c:v>44510</c:v>
                </c:pt>
                <c:pt idx="87">
                  <c:v>44517</c:v>
                </c:pt>
                <c:pt idx="88">
                  <c:v>44524</c:v>
                </c:pt>
                <c:pt idx="89">
                  <c:v>44531</c:v>
                </c:pt>
                <c:pt idx="90">
                  <c:v>44538</c:v>
                </c:pt>
                <c:pt idx="91">
                  <c:v>44545</c:v>
                </c:pt>
                <c:pt idx="92">
                  <c:v>44552</c:v>
                </c:pt>
                <c:pt idx="93">
                  <c:v>44559</c:v>
                </c:pt>
                <c:pt idx="94">
                  <c:v>44566</c:v>
                </c:pt>
                <c:pt idx="95">
                  <c:v>44573</c:v>
                </c:pt>
                <c:pt idx="96">
                  <c:v>44580</c:v>
                </c:pt>
                <c:pt idx="97">
                  <c:v>44587</c:v>
                </c:pt>
                <c:pt idx="98">
                  <c:v>44594</c:v>
                </c:pt>
                <c:pt idx="99">
                  <c:v>44601</c:v>
                </c:pt>
                <c:pt idx="100">
                  <c:v>44608</c:v>
                </c:pt>
                <c:pt idx="101">
                  <c:v>44615</c:v>
                </c:pt>
                <c:pt idx="102">
                  <c:v>44622</c:v>
                </c:pt>
                <c:pt idx="103">
                  <c:v>44629</c:v>
                </c:pt>
                <c:pt idx="104">
                  <c:v>44636</c:v>
                </c:pt>
                <c:pt idx="105">
                  <c:v>44643</c:v>
                </c:pt>
                <c:pt idx="106">
                  <c:v>44650</c:v>
                </c:pt>
                <c:pt idx="107">
                  <c:v>44657</c:v>
                </c:pt>
                <c:pt idx="108">
                  <c:v>44664</c:v>
                </c:pt>
                <c:pt idx="109">
                  <c:v>44671</c:v>
                </c:pt>
                <c:pt idx="110">
                  <c:v>44678</c:v>
                </c:pt>
                <c:pt idx="111">
                  <c:v>44685</c:v>
                </c:pt>
                <c:pt idx="112">
                  <c:v>44692</c:v>
                </c:pt>
                <c:pt idx="113">
                  <c:v>44699</c:v>
                </c:pt>
                <c:pt idx="114">
                  <c:v>44706</c:v>
                </c:pt>
                <c:pt idx="115">
                  <c:v>44713</c:v>
                </c:pt>
                <c:pt idx="116">
                  <c:v>44720</c:v>
                </c:pt>
                <c:pt idx="117">
                  <c:v>44727</c:v>
                </c:pt>
                <c:pt idx="118">
                  <c:v>44734</c:v>
                </c:pt>
                <c:pt idx="119">
                  <c:v>44741</c:v>
                </c:pt>
                <c:pt idx="120">
                  <c:v>44748</c:v>
                </c:pt>
                <c:pt idx="121">
                  <c:v>44755</c:v>
                </c:pt>
                <c:pt idx="122">
                  <c:v>44762</c:v>
                </c:pt>
                <c:pt idx="123">
                  <c:v>44769</c:v>
                </c:pt>
                <c:pt idx="124">
                  <c:v>44776</c:v>
                </c:pt>
                <c:pt idx="125">
                  <c:v>44783</c:v>
                </c:pt>
                <c:pt idx="126">
                  <c:v>44790</c:v>
                </c:pt>
                <c:pt idx="127">
                  <c:v>44797</c:v>
                </c:pt>
                <c:pt idx="128">
                  <c:v>44804</c:v>
                </c:pt>
                <c:pt idx="129">
                  <c:v>44811</c:v>
                </c:pt>
                <c:pt idx="130">
                  <c:v>44818</c:v>
                </c:pt>
                <c:pt idx="131">
                  <c:v>44825</c:v>
                </c:pt>
                <c:pt idx="132">
                  <c:v>44832</c:v>
                </c:pt>
                <c:pt idx="133">
                  <c:v>44839</c:v>
                </c:pt>
                <c:pt idx="134">
                  <c:v>44846</c:v>
                </c:pt>
                <c:pt idx="135">
                  <c:v>44853</c:v>
                </c:pt>
                <c:pt idx="136">
                  <c:v>44860</c:v>
                </c:pt>
                <c:pt idx="137">
                  <c:v>44867</c:v>
                </c:pt>
                <c:pt idx="138">
                  <c:v>44874</c:v>
                </c:pt>
                <c:pt idx="139">
                  <c:v>44881</c:v>
                </c:pt>
                <c:pt idx="140">
                  <c:v>44888</c:v>
                </c:pt>
                <c:pt idx="141">
                  <c:v>44895</c:v>
                </c:pt>
                <c:pt idx="142">
                  <c:v>44902</c:v>
                </c:pt>
                <c:pt idx="143">
                  <c:v>44909</c:v>
                </c:pt>
                <c:pt idx="144">
                  <c:v>44916</c:v>
                </c:pt>
                <c:pt idx="145">
                  <c:v>44923</c:v>
                </c:pt>
                <c:pt idx="146">
                  <c:v>44930</c:v>
                </c:pt>
                <c:pt idx="147">
                  <c:v>44937</c:v>
                </c:pt>
                <c:pt idx="148">
                  <c:v>44944</c:v>
                </c:pt>
                <c:pt idx="149">
                  <c:v>44951</c:v>
                </c:pt>
                <c:pt idx="150">
                  <c:v>44958</c:v>
                </c:pt>
                <c:pt idx="151">
                  <c:v>44965</c:v>
                </c:pt>
                <c:pt idx="152">
                  <c:v>44972</c:v>
                </c:pt>
                <c:pt idx="153">
                  <c:v>44979</c:v>
                </c:pt>
                <c:pt idx="154">
                  <c:v>44986</c:v>
                </c:pt>
                <c:pt idx="155">
                  <c:v>44993</c:v>
                </c:pt>
                <c:pt idx="156">
                  <c:v>45000</c:v>
                </c:pt>
                <c:pt idx="157">
                  <c:v>45007</c:v>
                </c:pt>
                <c:pt idx="158">
                  <c:v>45014</c:v>
                </c:pt>
                <c:pt idx="159">
                  <c:v>45021</c:v>
                </c:pt>
                <c:pt idx="160">
                  <c:v>45028</c:v>
                </c:pt>
                <c:pt idx="161">
                  <c:v>45035</c:v>
                </c:pt>
                <c:pt idx="162">
                  <c:v>45042</c:v>
                </c:pt>
                <c:pt idx="163">
                  <c:v>45049</c:v>
                </c:pt>
                <c:pt idx="164">
                  <c:v>45056</c:v>
                </c:pt>
                <c:pt idx="165">
                  <c:v>45063</c:v>
                </c:pt>
                <c:pt idx="166">
                  <c:v>45070</c:v>
                </c:pt>
                <c:pt idx="167">
                  <c:v>45077</c:v>
                </c:pt>
                <c:pt idx="168">
                  <c:v>45084</c:v>
                </c:pt>
                <c:pt idx="169">
                  <c:v>45091</c:v>
                </c:pt>
                <c:pt idx="170">
                  <c:v>45098</c:v>
                </c:pt>
                <c:pt idx="171">
                  <c:v>45105</c:v>
                </c:pt>
              </c:numCache>
            </c:numRef>
          </c:cat>
          <c:val>
            <c:numRef>
              <c:f>d.Chart4!$E$6:$E$167</c:f>
              <c:numCache>
                <c:formatCode>General</c:formatCode>
                <c:ptCount val="162"/>
                <c:pt idx="0">
                  <c:v>92.4</c:v>
                </c:pt>
                <c:pt idx="1">
                  <c:v>50.27</c:v>
                </c:pt>
                <c:pt idx="2">
                  <c:v>20.92</c:v>
                </c:pt>
                <c:pt idx="3">
                  <c:v>16.190000000000001</c:v>
                </c:pt>
                <c:pt idx="4">
                  <c:v>15.2</c:v>
                </c:pt>
                <c:pt idx="5">
                  <c:v>14.6</c:v>
                </c:pt>
                <c:pt idx="6">
                  <c:v>15.26</c:v>
                </c:pt>
                <c:pt idx="7">
                  <c:v>15.83</c:v>
                </c:pt>
                <c:pt idx="8">
                  <c:v>16.63</c:v>
                </c:pt>
                <c:pt idx="9">
                  <c:v>17.25</c:v>
                </c:pt>
                <c:pt idx="10">
                  <c:v>18.079999999999998</c:v>
                </c:pt>
                <c:pt idx="11">
                  <c:v>18.649999999999999</c:v>
                </c:pt>
                <c:pt idx="12">
                  <c:v>19.239999999999998</c:v>
                </c:pt>
                <c:pt idx="13">
                  <c:v>20.83</c:v>
                </c:pt>
                <c:pt idx="14">
                  <c:v>22.01</c:v>
                </c:pt>
                <c:pt idx="15">
                  <c:v>21.87</c:v>
                </c:pt>
                <c:pt idx="16">
                  <c:v>21.57</c:v>
                </c:pt>
                <c:pt idx="17">
                  <c:v>20.76</c:v>
                </c:pt>
                <c:pt idx="18">
                  <c:v>21.42</c:v>
                </c:pt>
                <c:pt idx="19">
                  <c:v>21.21</c:v>
                </c:pt>
                <c:pt idx="20">
                  <c:v>21.6</c:v>
                </c:pt>
                <c:pt idx="21">
                  <c:v>21.71</c:v>
                </c:pt>
                <c:pt idx="22">
                  <c:v>21.85</c:v>
                </c:pt>
                <c:pt idx="23">
                  <c:v>22.31</c:v>
                </c:pt>
                <c:pt idx="24">
                  <c:v>22.59</c:v>
                </c:pt>
                <c:pt idx="25">
                  <c:v>23.08</c:v>
                </c:pt>
                <c:pt idx="26">
                  <c:v>22.98</c:v>
                </c:pt>
                <c:pt idx="27">
                  <c:v>24.62</c:v>
                </c:pt>
                <c:pt idx="28">
                  <c:v>24.63</c:v>
                </c:pt>
                <c:pt idx="29">
                  <c:v>25.1</c:v>
                </c:pt>
                <c:pt idx="30">
                  <c:v>25.68</c:v>
                </c:pt>
                <c:pt idx="31">
                  <c:v>25.95</c:v>
                </c:pt>
                <c:pt idx="32">
                  <c:v>26.27</c:v>
                </c:pt>
                <c:pt idx="33">
                  <c:v>26.23</c:v>
                </c:pt>
                <c:pt idx="34">
                  <c:v>25.52</c:v>
                </c:pt>
                <c:pt idx="35">
                  <c:v>26.58</c:v>
                </c:pt>
                <c:pt idx="36">
                  <c:v>25.58</c:v>
                </c:pt>
                <c:pt idx="37">
                  <c:v>21.95</c:v>
                </c:pt>
                <c:pt idx="38">
                  <c:v>24.09</c:v>
                </c:pt>
                <c:pt idx="39">
                  <c:v>23.72</c:v>
                </c:pt>
                <c:pt idx="40">
                  <c:v>23.29</c:v>
                </c:pt>
                <c:pt idx="41">
                  <c:v>20.55</c:v>
                </c:pt>
                <c:pt idx="42">
                  <c:v>17.010000000000002</c:v>
                </c:pt>
                <c:pt idx="43">
                  <c:v>19.89</c:v>
                </c:pt>
                <c:pt idx="44">
                  <c:v>22.86</c:v>
                </c:pt>
                <c:pt idx="45">
                  <c:v>22.62</c:v>
                </c:pt>
                <c:pt idx="46">
                  <c:v>23.6</c:v>
                </c:pt>
                <c:pt idx="47">
                  <c:v>22.59</c:v>
                </c:pt>
                <c:pt idx="48">
                  <c:v>24.15</c:v>
                </c:pt>
                <c:pt idx="49">
                  <c:v>17.59</c:v>
                </c:pt>
                <c:pt idx="50">
                  <c:v>20.32</c:v>
                </c:pt>
                <c:pt idx="51">
                  <c:v>24.96</c:v>
                </c:pt>
                <c:pt idx="52">
                  <c:v>25.23</c:v>
                </c:pt>
                <c:pt idx="53">
                  <c:v>24.46</c:v>
                </c:pt>
                <c:pt idx="54">
                  <c:v>24.21</c:v>
                </c:pt>
                <c:pt idx="55">
                  <c:v>24.8</c:v>
                </c:pt>
                <c:pt idx="56">
                  <c:v>23.98</c:v>
                </c:pt>
                <c:pt idx="57">
                  <c:v>25.9</c:v>
                </c:pt>
                <c:pt idx="58">
                  <c:v>26.05</c:v>
                </c:pt>
                <c:pt idx="59">
                  <c:v>26.51</c:v>
                </c:pt>
                <c:pt idx="60">
                  <c:v>27.07</c:v>
                </c:pt>
                <c:pt idx="61">
                  <c:v>27.78</c:v>
                </c:pt>
                <c:pt idx="62">
                  <c:v>28.05</c:v>
                </c:pt>
                <c:pt idx="63">
                  <c:v>28.97</c:v>
                </c:pt>
                <c:pt idx="64">
                  <c:v>28.99</c:v>
                </c:pt>
                <c:pt idx="65">
                  <c:v>31.49</c:v>
                </c:pt>
                <c:pt idx="66">
                  <c:v>32.06</c:v>
                </c:pt>
                <c:pt idx="67">
                  <c:v>31.98</c:v>
                </c:pt>
                <c:pt idx="68">
                  <c:v>32.700000000000003</c:v>
                </c:pt>
                <c:pt idx="69">
                  <c:v>31.02</c:v>
                </c:pt>
                <c:pt idx="70">
                  <c:v>34.47</c:v>
                </c:pt>
                <c:pt idx="71">
                  <c:v>34.85</c:v>
                </c:pt>
                <c:pt idx="72">
                  <c:v>34.29</c:v>
                </c:pt>
                <c:pt idx="73">
                  <c:v>32.92</c:v>
                </c:pt>
                <c:pt idx="74">
                  <c:v>32.07</c:v>
                </c:pt>
                <c:pt idx="75">
                  <c:v>31.26</c:v>
                </c:pt>
                <c:pt idx="76">
                  <c:v>33.119999999999997</c:v>
                </c:pt>
                <c:pt idx="77">
                  <c:v>31.63</c:v>
                </c:pt>
                <c:pt idx="78">
                  <c:v>30.89</c:v>
                </c:pt>
                <c:pt idx="79">
                  <c:v>33.590000000000003</c:v>
                </c:pt>
                <c:pt idx="80">
                  <c:v>34.36</c:v>
                </c:pt>
                <c:pt idx="81">
                  <c:v>35.01</c:v>
                </c:pt>
                <c:pt idx="82">
                  <c:v>36.119999999999997</c:v>
                </c:pt>
                <c:pt idx="83">
                  <c:v>36.21</c:v>
                </c:pt>
                <c:pt idx="84">
                  <c:v>36.9</c:v>
                </c:pt>
                <c:pt idx="85">
                  <c:v>36.76</c:v>
                </c:pt>
                <c:pt idx="86">
                  <c:v>37.770000000000003</c:v>
                </c:pt>
                <c:pt idx="87">
                  <c:v>38.99</c:v>
                </c:pt>
                <c:pt idx="88">
                  <c:v>38.76</c:v>
                </c:pt>
                <c:pt idx="89">
                  <c:v>32.5</c:v>
                </c:pt>
                <c:pt idx="90">
                  <c:v>40.630000000000003</c:v>
                </c:pt>
                <c:pt idx="91">
                  <c:v>39.81</c:v>
                </c:pt>
                <c:pt idx="92">
                  <c:v>39.5</c:v>
                </c:pt>
                <c:pt idx="93">
                  <c:v>30.33</c:v>
                </c:pt>
                <c:pt idx="94">
                  <c:v>17.55</c:v>
                </c:pt>
                <c:pt idx="95">
                  <c:v>23.35</c:v>
                </c:pt>
                <c:pt idx="96">
                  <c:v>27.91</c:v>
                </c:pt>
                <c:pt idx="97">
                  <c:v>30.13</c:v>
                </c:pt>
                <c:pt idx="98">
                  <c:v>31.24</c:v>
                </c:pt>
                <c:pt idx="99">
                  <c:v>32.99</c:v>
                </c:pt>
                <c:pt idx="100">
                  <c:v>31.65</c:v>
                </c:pt>
                <c:pt idx="101">
                  <c:v>36.39</c:v>
                </c:pt>
                <c:pt idx="102">
                  <c:v>36.78</c:v>
                </c:pt>
                <c:pt idx="103">
                  <c:v>37.979999999999997</c:v>
                </c:pt>
                <c:pt idx="104">
                  <c:v>40.46</c:v>
                </c:pt>
                <c:pt idx="105">
                  <c:v>39.549999999999997</c:v>
                </c:pt>
                <c:pt idx="106">
                  <c:v>39.99</c:v>
                </c:pt>
                <c:pt idx="107">
                  <c:v>41.99</c:v>
                </c:pt>
                <c:pt idx="108">
                  <c:v>43.11</c:v>
                </c:pt>
                <c:pt idx="109">
                  <c:v>42.81</c:v>
                </c:pt>
                <c:pt idx="110">
                  <c:v>40.479999999999997</c:v>
                </c:pt>
                <c:pt idx="111">
                  <c:v>43.4</c:v>
                </c:pt>
                <c:pt idx="112">
                  <c:v>43.21</c:v>
                </c:pt>
                <c:pt idx="113">
                  <c:v>43.39</c:v>
                </c:pt>
                <c:pt idx="114">
                  <c:v>43.27</c:v>
                </c:pt>
                <c:pt idx="115">
                  <c:v>42.95</c:v>
                </c:pt>
                <c:pt idx="116">
                  <c:v>41.21</c:v>
                </c:pt>
                <c:pt idx="117">
                  <c:v>43.99</c:v>
                </c:pt>
                <c:pt idx="118">
                  <c:v>44.05</c:v>
                </c:pt>
                <c:pt idx="119">
                  <c:v>44.16</c:v>
                </c:pt>
                <c:pt idx="120">
                  <c:v>43.85</c:v>
                </c:pt>
                <c:pt idx="121">
                  <c:v>39.630000000000003</c:v>
                </c:pt>
                <c:pt idx="122">
                  <c:v>44.07</c:v>
                </c:pt>
                <c:pt idx="123">
                  <c:v>44.68</c:v>
                </c:pt>
                <c:pt idx="124">
                  <c:v>44.02</c:v>
                </c:pt>
                <c:pt idx="125">
                  <c:v>43.64</c:v>
                </c:pt>
                <c:pt idx="126">
                  <c:v>43.2</c:v>
                </c:pt>
                <c:pt idx="127">
                  <c:v>43.49</c:v>
                </c:pt>
                <c:pt idx="128">
                  <c:v>43.03</c:v>
                </c:pt>
                <c:pt idx="129">
                  <c:v>43.78</c:v>
                </c:pt>
                <c:pt idx="130">
                  <c:v>43.43</c:v>
                </c:pt>
                <c:pt idx="131">
                  <c:v>47.5</c:v>
                </c:pt>
                <c:pt idx="132">
                  <c:v>47.3</c:v>
                </c:pt>
                <c:pt idx="133">
                  <c:v>47.18</c:v>
                </c:pt>
                <c:pt idx="134">
                  <c:v>47.41</c:v>
                </c:pt>
                <c:pt idx="135">
                  <c:v>49.04</c:v>
                </c:pt>
                <c:pt idx="136">
                  <c:v>47.86</c:v>
                </c:pt>
                <c:pt idx="137">
                  <c:v>47.6</c:v>
                </c:pt>
                <c:pt idx="138">
                  <c:v>47.34</c:v>
                </c:pt>
                <c:pt idx="139">
                  <c:v>47.51</c:v>
                </c:pt>
                <c:pt idx="140">
                  <c:v>48.09</c:v>
                </c:pt>
                <c:pt idx="141">
                  <c:v>37.83</c:v>
                </c:pt>
                <c:pt idx="142">
                  <c:v>49.02</c:v>
                </c:pt>
                <c:pt idx="143">
                  <c:v>48.36</c:v>
                </c:pt>
                <c:pt idx="144">
                  <c:v>48.24</c:v>
                </c:pt>
                <c:pt idx="145">
                  <c:v>40.81</c:v>
                </c:pt>
                <c:pt idx="146">
                  <c:v>21.39</c:v>
                </c:pt>
                <c:pt idx="147">
                  <c:v>32.78</c:v>
                </c:pt>
                <c:pt idx="148">
                  <c:v>46.9</c:v>
                </c:pt>
                <c:pt idx="149">
                  <c:v>49.54</c:v>
                </c:pt>
                <c:pt idx="150">
                  <c:v>50.42</c:v>
                </c:pt>
                <c:pt idx="151">
                  <c:v>45.58</c:v>
                </c:pt>
                <c:pt idx="152">
                  <c:v>48.6</c:v>
                </c:pt>
                <c:pt idx="153">
                  <c:v>49.8</c:v>
                </c:pt>
                <c:pt idx="154">
                  <c:v>50.06</c:v>
                </c:pt>
                <c:pt idx="155">
                  <c:v>50.09</c:v>
                </c:pt>
                <c:pt idx="156">
                  <c:v>50.09</c:v>
                </c:pt>
                <c:pt idx="157">
                  <c:v>47.33</c:v>
                </c:pt>
                <c:pt idx="158">
                  <c:v>48.45</c:v>
                </c:pt>
                <c:pt idx="159">
                  <c:v>49.02</c:v>
                </c:pt>
                <c:pt idx="160">
                  <c:v>48.47</c:v>
                </c:pt>
                <c:pt idx="16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17-4247-948F-80F2A39F4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634208"/>
        <c:axId val="1949585536"/>
      </c:lineChart>
      <c:dateAx>
        <c:axId val="1955634208"/>
        <c:scaling>
          <c:orientation val="minMax"/>
          <c:max val="4509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9585536"/>
        <c:crosses val="autoZero"/>
        <c:auto val="1"/>
        <c:lblOffset val="100"/>
        <c:baseTimeUnit val="days"/>
        <c:majorUnit val="3"/>
        <c:majorTimeUnit val="months"/>
      </c:dateAx>
      <c:valAx>
        <c:axId val="194958553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56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39086717178892E-2"/>
          <c:y val="0.20159910566734715"/>
          <c:w val="0.21092840794236312"/>
          <c:h val="0.17034256829007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C27F0E-D75A-4D13-AC2F-90EBEC9F8322}">
  <sheetPr>
    <tabColor theme="3"/>
  </sheetPr>
  <sheetViews>
    <sheetView tabSelected="1" workbookViewId="0"/>
  </sheetViews>
  <pageMargins left="0.2" right="0.7" top="0.7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FC1B15-114B-4191-B183-A24EE001E4C7}">
  <sheetPr>
    <tabColor theme="3"/>
  </sheetPr>
  <sheetViews>
    <sheetView zoomScale="97" workbookViewId="0"/>
  </sheetViews>
  <pageMargins left="0.2" right="0.7" top="0.7" bottom="2" header="0.3" footer="0.3"/>
  <pageSetup orientation="landscape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031CB6-3656-4A34-B326-4F9F55567638}">
  <sheetPr>
    <tabColor theme="3"/>
  </sheetPr>
  <sheetViews>
    <sheetView workbookViewId="0"/>
  </sheetViews>
  <pageMargins left="0.2" right="0.7" top="0.7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C35FD7-7D49-438B-A124-0337A5DEB33D}">
  <sheetPr>
    <tabColor theme="3"/>
  </sheetPr>
  <sheetViews>
    <sheetView workbookViewId="0"/>
  </sheetViews>
  <pageMargins left="0.2" right="0.7" top="0.75" bottom="2" header="0.3" footer="0.3"/>
  <pageSetup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372850" cy="641985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880EAE8E-E69E-887D-880A-8C8B04F5B7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0.09504</cdr:y>
    </cdr:from>
    <cdr:to>
      <cdr:x>0.41896</cdr:x>
      <cdr:y>0.14999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97469"/>
          <a:ext cx="3631406" cy="345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0" tIns="45720" rIns="91440" bIns="45720" rtlCol="0" anchor="b" anchorCtr="0"/>
        <a:lstStyle xmlns:a="http://schemas.openxmlformats.org/drawingml/2006/main"/>
        <a:p xmlns:a="http://schemas.openxmlformats.org/drawingml/2006/main">
          <a:pPr algn="l"/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Percent, Mar. '23/Dec.'22 (annualized)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0.85213</cdr:y>
    </cdr:from>
    <cdr:to>
      <cdr:x>1</cdr:x>
      <cdr:y>1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0" y="4391025"/>
          <a:ext cx="9124950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36576" tIns="32004" rIns="0" bIns="32004" rtlCol="0" anchor="b" anchorCtr="0" upright="1"/>
        <a:lstStyle xmlns:a="http://schemas.openxmlformats.org/drawingml/2006/main"/>
        <a:p xmlns:a="http://schemas.openxmlformats.org/drawingml/2006/main">
          <a:pPr rtl="0" eaLnBrk="1" fontAlgn="b" latinLnBrk="0" hangingPunct="1"/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Numbers in parentheses indicate the share of total state employment for March 2023.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b" latinLnBrk="0" hangingPunct="1"/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Texas Workforce Commission; Federal Reserve Bank of Dallas.</a:t>
          </a:r>
        </a:p>
        <a:p xmlns:a="http://schemas.openxmlformats.org/drawingml/2006/main">
          <a:pPr rtl="0" eaLnBrk="1" fontAlgn="b" latinLnBrk="0" hangingPunct="1"/>
          <a:endParaRPr lang="en-US" sz="11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0.01086</cdr:y>
    </cdr:from>
    <cdr:to>
      <cdr:x>1</cdr:x>
      <cdr:y>0.11327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8357004A-623B-7E3C-0CC0-E663F81055BA}"/>
            </a:ext>
          </a:extLst>
        </cdr:cNvPr>
        <cdr:cNvSpPr txBox="1"/>
      </cdr:nvSpPr>
      <cdr:spPr>
        <a:xfrm xmlns:a="http://schemas.openxmlformats.org/drawingml/2006/main">
          <a:off x="0" y="58445"/>
          <a:ext cx="9039225" cy="551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First-quarter job growth broad based in Texas with the exception of manufacturing </a:t>
          </a:r>
        </a:p>
      </cdr:txBody>
    </cdr:sp>
  </cdr:relSizeAnchor>
  <cdr:relSizeAnchor xmlns:cdr="http://schemas.openxmlformats.org/drawingml/2006/chartDrawing">
    <cdr:from>
      <cdr:x>0.73411</cdr:x>
      <cdr:y>0.95549</cdr:y>
    </cdr:from>
    <cdr:to>
      <cdr:x>0.9833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D519A11-5261-CFE5-AD65-331F55C84E4C}"/>
            </a:ext>
          </a:extLst>
        </cdr:cNvPr>
        <cdr:cNvSpPr txBox="1"/>
      </cdr:nvSpPr>
      <cdr:spPr>
        <a:xfrm xmlns:a="http://schemas.openxmlformats.org/drawingml/2006/main">
          <a:off x="6690360" y="4907280"/>
          <a:ext cx="2270964" cy="2286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96866" cy="5184742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B8F89F1C-6B68-C768-48CA-8D81DCF9BE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0.00538</cdr:x>
      <cdr:y>0.09641</cdr:y>
    </cdr:from>
    <cdr:to>
      <cdr:x>0.10554</cdr:x>
      <cdr:y>0.22512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168EF00-E752-A4C8-896A-16C8B2B7C993}"/>
            </a:ext>
          </a:extLst>
        </cdr:cNvPr>
        <cdr:cNvSpPr txBox="1"/>
      </cdr:nvSpPr>
      <cdr:spPr>
        <a:xfrm xmlns:a="http://schemas.openxmlformats.org/drawingml/2006/main">
          <a:off x="47624" y="485775"/>
          <a:ext cx="886269" cy="648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Year/year growth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percent) </a:t>
          </a:r>
        </a:p>
      </cdr:txBody>
    </cdr:sp>
  </cdr:relSizeAnchor>
  <cdr:relSizeAnchor xmlns:cdr="http://schemas.openxmlformats.org/drawingml/2006/chartDrawing">
    <cdr:from>
      <cdr:x>0</cdr:x>
      <cdr:y>0.85</cdr:y>
    </cdr:from>
    <cdr:to>
      <cdr:x>0.98335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224B10-4ADF-1A21-FA59-63E662885881}"/>
            </a:ext>
          </a:extLst>
        </cdr:cNvPr>
        <cdr:cNvSpPr txBox="1"/>
      </cdr:nvSpPr>
      <cdr:spPr>
        <a:xfrm xmlns:a="http://schemas.openxmlformats.org/drawingml/2006/main">
          <a:off x="0" y="4407031"/>
          <a:ext cx="8960853" cy="777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Texas Employment Cost Index data are through first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quarter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2023.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The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Texas Business Outlook Survey (TBOS) wage index is a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weighted average of Texas Manufacturing Outlook Survey and Texas Service Sector Outlook Survey wage indexes and is through April 2023. 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TBOS diffusion index readings above zero indicate growth; below zero, contraction.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Bureau of Labor Statistics; Texas Workforce Commission; Texas Business Outlook Surveys.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0.00179</cdr:x>
      <cdr:y>0.00808</cdr:y>
    </cdr:from>
    <cdr:to>
      <cdr:x>1</cdr:x>
      <cdr:y>0.08193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03958C9-613A-01E5-C2E6-52BA6FB3DA1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48713" cy="464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Wage</a:t>
          </a:r>
          <a:r>
            <a:rPr lang="en-US" sz="1400" b="1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growth remains elevated</a:t>
          </a:r>
          <a:endParaRPr lang="en-US" sz="140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0.814</cdr:x>
      <cdr:y>0.07749</cdr:y>
    </cdr:from>
    <cdr:to>
      <cdr:x>0.97325</cdr:x>
      <cdr:y>0.22295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003C8A8-30C5-DA16-39A0-53096E98894E}"/>
            </a:ext>
          </a:extLst>
        </cdr:cNvPr>
        <cdr:cNvSpPr txBox="1"/>
      </cdr:nvSpPr>
      <cdr:spPr>
        <a:xfrm xmlns:a="http://schemas.openxmlformats.org/drawingml/2006/main">
          <a:off x="7404827" y="401771"/>
          <a:ext cx="1448676" cy="754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 index (TBOS)</a:t>
          </a:r>
        </a:p>
      </cdr:txBody>
    </cdr:sp>
  </cdr:relSizeAnchor>
  <cdr:relSizeAnchor xmlns:cdr="http://schemas.openxmlformats.org/drawingml/2006/chartDrawing">
    <cdr:from>
      <cdr:x>0.41983</cdr:x>
      <cdr:y>0.69545</cdr:y>
    </cdr:from>
    <cdr:to>
      <cdr:x>0.56049</cdr:x>
      <cdr:y>0.69545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F9CCFBD7-E9EC-0835-360F-3AE6578D47CF}"/>
            </a:ext>
          </a:extLst>
        </cdr:cNvPr>
        <cdr:cNvCxnSpPr/>
      </cdr:nvCxnSpPr>
      <cdr:spPr>
        <a:xfrm xmlns:a="http://schemas.openxmlformats.org/drawingml/2006/main" flipH="1" flipV="1">
          <a:off x="3710940" y="3497580"/>
          <a:ext cx="1243325" cy="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0.69895</cdr:x>
      <cdr:y>0.75404</cdr:y>
    </cdr:from>
    <cdr:to>
      <cdr:x>0.84301</cdr:x>
      <cdr:y>0.7573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D910E05C-A6B0-A4F5-5B82-29043902879C}"/>
            </a:ext>
          </a:extLst>
        </cdr:cNvPr>
        <cdr:cNvCxnSpPr/>
      </cdr:nvCxnSpPr>
      <cdr:spPr>
        <a:xfrm xmlns:a="http://schemas.openxmlformats.org/drawingml/2006/main" flipV="1">
          <a:off x="6358223" y="3909500"/>
          <a:ext cx="1310494" cy="169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6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0.70818</cdr:x>
      <cdr:y>0.69697</cdr:y>
    </cdr:from>
    <cdr:to>
      <cdr:x>0.80855</cdr:x>
      <cdr:y>0.83876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38A846A7-2685-E6A4-F3AE-F9580015FBA1}"/>
            </a:ext>
          </a:extLst>
        </cdr:cNvPr>
        <cdr:cNvSpPr txBox="1"/>
      </cdr:nvSpPr>
      <cdr:spPr>
        <a:xfrm xmlns:a="http://schemas.openxmlformats.org/drawingml/2006/main">
          <a:off x="6442219" y="3613608"/>
          <a:ext cx="913052" cy="735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TBOS wages</a:t>
          </a:r>
        </a:p>
      </cdr:txBody>
    </cdr:sp>
  </cdr:relSizeAnchor>
  <cdr:relSizeAnchor xmlns:cdr="http://schemas.openxmlformats.org/drawingml/2006/chartDrawing">
    <cdr:from>
      <cdr:x>0.36655</cdr:x>
      <cdr:y>0.64386</cdr:y>
    </cdr:from>
    <cdr:to>
      <cdr:x>0.61531</cdr:x>
      <cdr:y>0.75303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4F2AC9C9-783E-6875-F701-91C7B0907607}"/>
            </a:ext>
          </a:extLst>
        </cdr:cNvPr>
        <cdr:cNvSpPr txBox="1"/>
      </cdr:nvSpPr>
      <cdr:spPr>
        <a:xfrm xmlns:a="http://schemas.openxmlformats.org/drawingml/2006/main">
          <a:off x="3240030" y="3238102"/>
          <a:ext cx="2198839" cy="54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Texas hourly earnings</a:t>
          </a:r>
          <a:b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Texas Employment Cost Index </a:t>
          </a:r>
          <a:endParaRPr lang="en-US" sz="12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0.66621</cdr:x>
      <cdr:y>0.96567</cdr:y>
    </cdr:from>
    <cdr:to>
      <cdr:x>0.99883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D519A11-5261-CFE5-AD65-331F55C84E4C}"/>
            </a:ext>
          </a:extLst>
        </cdr:cNvPr>
        <cdr:cNvSpPr txBox="1"/>
      </cdr:nvSpPr>
      <cdr:spPr>
        <a:xfrm xmlns:a="http://schemas.openxmlformats.org/drawingml/2006/main">
          <a:off x="6060388" y="5006736"/>
          <a:ext cx="3025817" cy="1780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0.42155</cdr:x>
      <cdr:y>0.7697</cdr:y>
    </cdr:from>
    <cdr:to>
      <cdr:x>0.55086</cdr:x>
      <cdr:y>0.7697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430D9FBC-DBDA-D625-B74C-1CFB8FF6D1E4}"/>
            </a:ext>
          </a:extLst>
        </cdr:cNvPr>
        <cdr:cNvCxnSpPr/>
      </cdr:nvCxnSpPr>
      <cdr:spPr>
        <a:xfrm xmlns:a="http://schemas.openxmlformats.org/drawingml/2006/main" flipH="1">
          <a:off x="3726180" y="3870960"/>
          <a:ext cx="114300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98280" cy="5135880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9942EF44-A762-51F9-DF85-0C318A662A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0.00665</cdr:x>
      <cdr:y>0.10665</cdr:y>
    </cdr:from>
    <cdr:to>
      <cdr:x>0.36725</cdr:x>
      <cdr:y>0.19861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03A2E54-AED5-23DE-F89C-F39601571C88}"/>
            </a:ext>
          </a:extLst>
        </cdr:cNvPr>
        <cdr:cNvSpPr txBox="1"/>
      </cdr:nvSpPr>
      <cdr:spPr>
        <a:xfrm xmlns:a="http://schemas.openxmlformats.org/drawingml/2006/main">
          <a:off x="66675" y="603410"/>
          <a:ext cx="3616778" cy="52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Index, January 2017 = 100</a:t>
          </a:r>
        </a:p>
      </cdr:txBody>
    </cdr:sp>
  </cdr:relSizeAnchor>
  <cdr:relSizeAnchor xmlns:cdr="http://schemas.openxmlformats.org/drawingml/2006/chartDrawing">
    <cdr:from>
      <cdr:x>0</cdr:x>
      <cdr:y>0.87511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9FF13C5-0488-6E26-EF88-14734C01ABF5}"/>
            </a:ext>
          </a:extLst>
        </cdr:cNvPr>
        <cdr:cNvSpPr txBox="1"/>
      </cdr:nvSpPr>
      <cdr:spPr>
        <a:xfrm xmlns:a="http://schemas.openxmlformats.org/drawingml/2006/main">
          <a:off x="0" y="4503295"/>
          <a:ext cx="9104416" cy="642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Home sales are indexed to January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2017. Mortgage rates are monthly aggregates of weekly 30-year-fixed mortgages rates. Data are through March 2023 for sales and April 2023 for mortgage rates.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Multiple Listing Service; </a:t>
          </a:r>
          <a:r>
            <a:rPr lang="en-US" sz="1100" i="0" baseline="0"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;</a:t>
          </a:r>
          <a:r>
            <a:rPr lang="en-US" sz="1100" i="1" baseline="0">
              <a:latin typeface="Arial" panose="020B0604020202020204" pitchFamily="34" charset="0"/>
              <a:cs typeface="Arial" panose="020B0604020202020204" pitchFamily="34" charset="0"/>
            </a:rPr>
            <a:t> Wall Street Journal.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0.00558</cdr:x>
      <cdr:y>0.00985</cdr:y>
    </cdr:from>
    <cdr:to>
      <cdr:x>0.95512</cdr:x>
      <cdr:y>0.11676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9D383CE-D2FA-D3C9-538B-D9D48C7003A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48700" cy="551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Home sales move higher from year-end 2022 lows</a:t>
          </a:r>
        </a:p>
      </cdr:txBody>
    </cdr:sp>
  </cdr:relSizeAnchor>
  <cdr:relSizeAnchor xmlns:cdr="http://schemas.openxmlformats.org/drawingml/2006/chartDrawing">
    <cdr:from>
      <cdr:x>0.75966</cdr:x>
      <cdr:y>0.21873</cdr:y>
    </cdr:from>
    <cdr:to>
      <cdr:x>0.88525</cdr:x>
      <cdr:y>0.21962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46A605FE-017C-DB89-9467-BE3C4777671D}"/>
            </a:ext>
          </a:extLst>
        </cdr:cNvPr>
        <cdr:cNvCxnSpPr/>
      </cdr:nvCxnSpPr>
      <cdr:spPr>
        <a:xfrm xmlns:a="http://schemas.openxmlformats.org/drawingml/2006/main" flipV="1">
          <a:off x="6917379" y="1125052"/>
          <a:ext cx="1143610" cy="457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0.75579</cdr:x>
      <cdr:y>0.15155</cdr:y>
    </cdr:from>
    <cdr:to>
      <cdr:x>0.85632</cdr:x>
      <cdr:y>0.32966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772E0AF-DD1E-7432-10C5-489C7C24AD3A}"/>
            </a:ext>
          </a:extLst>
        </cdr:cNvPr>
        <cdr:cNvSpPr txBox="1"/>
      </cdr:nvSpPr>
      <cdr:spPr>
        <a:xfrm xmlns:a="http://schemas.openxmlformats.org/drawingml/2006/main">
          <a:off x="6884740" y="777926"/>
          <a:ext cx="915764" cy="914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Mortgage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0.17593</cdr:x>
      <cdr:y>0.67778</cdr:y>
    </cdr:from>
    <cdr:to>
      <cdr:x>0.3508</cdr:x>
      <cdr:y>0.67964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31C31CA6-47CB-45F7-543A-912ED7E4167F}"/>
            </a:ext>
          </a:extLst>
        </cdr:cNvPr>
        <cdr:cNvCxnSpPr/>
      </cdr:nvCxnSpPr>
      <cdr:spPr>
        <a:xfrm xmlns:a="http://schemas.openxmlformats.org/drawingml/2006/main" flipH="1">
          <a:off x="1602034" y="3486144"/>
          <a:ext cx="1592348" cy="956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0.21257</cdr:x>
      <cdr:y>0.62523</cdr:y>
    </cdr:from>
    <cdr:to>
      <cdr:x>0.31309</cdr:x>
      <cdr:y>0.69573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3313A3D-9BB9-CDB7-6AB0-BD66E942CDC6}"/>
            </a:ext>
          </a:extLst>
        </cdr:cNvPr>
        <cdr:cNvSpPr txBox="1"/>
      </cdr:nvSpPr>
      <cdr:spPr>
        <a:xfrm xmlns:a="http://schemas.openxmlformats.org/drawingml/2006/main">
          <a:off x="1933575" y="3209926"/>
          <a:ext cx="9144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Sales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0.63275</cdr:x>
      <cdr:y>0.09338</cdr:y>
    </cdr:from>
    <cdr:to>
      <cdr:x>1</cdr:x>
      <cdr:y>0.18534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E5D1CBC-7298-07FE-655D-4548D472E17B}"/>
            </a:ext>
          </a:extLst>
        </cdr:cNvPr>
        <cdr:cNvSpPr txBox="1"/>
      </cdr:nvSpPr>
      <cdr:spPr>
        <a:xfrm xmlns:a="http://schemas.openxmlformats.org/drawingml/2006/main">
          <a:off x="5755731" y="479425"/>
          <a:ext cx="3340644" cy="47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0.65594</cdr:x>
      <cdr:y>0.96541</cdr:y>
    </cdr:from>
    <cdr:to>
      <cdr:x>0.98828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D519A11-5261-CFE5-AD65-331F55C84E4C}"/>
            </a:ext>
          </a:extLst>
        </cdr:cNvPr>
        <cdr:cNvSpPr txBox="1"/>
      </cdr:nvSpPr>
      <cdr:spPr>
        <a:xfrm xmlns:a="http://schemas.openxmlformats.org/drawingml/2006/main">
          <a:off x="5971916" y="4967968"/>
          <a:ext cx="3025817" cy="1780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98280" cy="5135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7F8DA6-40FF-B825-AA98-9889079581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0.00322</cdr:x>
      <cdr:y>0.89423</cdr:y>
    </cdr:from>
    <cdr:to>
      <cdr:x>0.12834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BA9399-D222-E1C1-752C-48395E394761}"/>
            </a:ext>
          </a:extLst>
        </cdr:cNvPr>
        <cdr:cNvSpPr txBox="1"/>
      </cdr:nvSpPr>
      <cdr:spPr>
        <a:xfrm xmlns:a="http://schemas.openxmlformats.org/drawingml/2006/main">
          <a:off x="29399" y="4606745"/>
          <a:ext cx="1142353" cy="544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 are through April 12, 2023.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SOURCE: Kastle Systems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0.00328</cdr:x>
      <cdr:y>0.10101</cdr:y>
    </cdr:from>
    <cdr:to>
      <cdr:x>0.18503</cdr:x>
      <cdr:y>0.1814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9D123A-2615-ECD7-4CBE-CEC6A2804DF1}"/>
            </a:ext>
          </a:extLst>
        </cdr:cNvPr>
        <cdr:cNvSpPr txBox="1"/>
      </cdr:nvSpPr>
      <cdr:spPr>
        <a:xfrm xmlns:a="http://schemas.openxmlformats.org/drawingml/2006/main">
          <a:off x="29952" y="520367"/>
          <a:ext cx="1659387" cy="414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Average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occupancy (percent)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0.00179</cdr:x>
      <cdr:y>0.00808</cdr:y>
    </cdr:from>
    <cdr:to>
      <cdr:x>1</cdr:x>
      <cdr:y>0.09575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9D383CE-D2FA-D3C9-538B-D9D48C7003A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48700" cy="551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Greater share of workers return to office in Texas than in U.S.</a:t>
          </a:r>
        </a:p>
      </cdr:txBody>
    </cdr:sp>
  </cdr:relSizeAnchor>
  <cdr:relSizeAnchor xmlns:cdr="http://schemas.openxmlformats.org/drawingml/2006/chartDrawing">
    <cdr:from>
      <cdr:x>0.66417</cdr:x>
      <cdr:y>0.96541</cdr:y>
    </cdr:from>
    <cdr:to>
      <cdr:x>0.99651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D519A11-5261-CFE5-AD65-331F55C84E4C}"/>
            </a:ext>
          </a:extLst>
        </cdr:cNvPr>
        <cdr:cNvSpPr txBox="1"/>
      </cdr:nvSpPr>
      <cdr:spPr>
        <a:xfrm xmlns:a="http://schemas.openxmlformats.org/drawingml/2006/main">
          <a:off x="6046865" y="4967968"/>
          <a:ext cx="3025817" cy="1780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Sept%20EO/Sept%20EO%20_%20ex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RA%20Files\EO\Previous%20EO%20Chart%20Files\2023-04%20Laila\EO%20Charts-4-24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MX CPI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G9" t="str">
            <v>06/02/2009</v>
          </cell>
          <cell r="H9" t="str">
            <v>06/05/2009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Chart1"/>
      <sheetName val="d.CompositeManuf."/>
      <sheetName val="c.Chart2"/>
      <sheetName val="d.Chart2"/>
      <sheetName val="c.Chart3"/>
      <sheetName val="d.Chart3"/>
      <sheetName val="c.Chart4"/>
      <sheetName val="d.Chart4"/>
      <sheetName val="c.Chart5"/>
      <sheetName val="d.Chart5"/>
      <sheetName val="c.Chartx"/>
      <sheetName val="d.ChartX"/>
      <sheetName val="c.CH6"/>
      <sheetName val="sq1a"/>
      <sheetName val="c.Ch7"/>
      <sheetName val="d.Ch7"/>
      <sheetName val="c.Ch8 (noTBOS)"/>
      <sheetName val="c.Ch8 (noHrly)"/>
      <sheetName val="c.Ch8"/>
      <sheetName val="ch8"/>
      <sheetName val="c.Ch9"/>
      <sheetName val="d.Ch9"/>
      <sheetName val="c.Ch10"/>
      <sheetName val="d.Ch10"/>
      <sheetName val="c.Ch11"/>
      <sheetName val="d.Ch11"/>
      <sheetName val="c.Ch12"/>
      <sheetName val="c.Ch13"/>
      <sheetName val="d.Ch13"/>
      <sheetName val="c.Ch14"/>
      <sheetName val="d.Ch14"/>
      <sheetName val="c.15_Q2-3"/>
      <sheetName val="sq23"/>
      <sheetName val="sq45"/>
      <sheetName val="c.ChartX12"/>
      <sheetName val="d.ChartX12"/>
      <sheetName val="c.ChartX15"/>
      <sheetName val="d.Chart16"/>
      <sheetName val="c.Chart18"/>
      <sheetName val="BACK OF TRAY"/>
      <sheetName val="c.ChartXX8"/>
      <sheetName val="d.Chartxx8"/>
      <sheetName val="Texas Regions 2000"/>
      <sheetName val="Texas Metro 2000"/>
      <sheetName val="Texas Border 2000"/>
      <sheetName val="Fed Districts 2000"/>
      <sheetName val="Fed Districts 2008"/>
      <sheetName val="DataM-2008"/>
      <sheetName val="DataM-2000"/>
      <sheetName val="tbosWagesEK"/>
      <sheetName val="c.Chart19"/>
      <sheetName val="d.Chart19"/>
      <sheetName val="c.Chart20"/>
      <sheetName val="d.Chart20"/>
      <sheetName val="c.yyWages"/>
      <sheetName val="d.Earnings growth"/>
      <sheetName val="c.Austin emp"/>
      <sheetName val="c.employmentISM"/>
      <sheetName val="d. Austin Emp Growth"/>
      <sheetName val="Chart1"/>
      <sheetName val="d.Indeed"/>
      <sheetName val="c.warnUIC"/>
      <sheetName val="c.warnYear"/>
      <sheetName val="d.warnUI"/>
      <sheetName val="d.warnSectors"/>
      <sheetName val="Chart2"/>
      <sheetName val="d. Retail Sales"/>
      <sheetName val="Chart3"/>
      <sheetName val="d.TBOS Orders"/>
      <sheetName val="Chart4"/>
      <sheetName val="d.inflationCounts"/>
      <sheetName val="Chart5"/>
      <sheetName val="d.HousingHike"/>
      <sheetName val="Chart6"/>
      <sheetName val="Chart7"/>
      <sheetName val="ac.HotelSA"/>
      <sheetName val="Chart8"/>
      <sheetName val="Chart9"/>
      <sheetName val="Chart10"/>
      <sheetName val="d. IMS+Fed to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>2016</v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>2017</v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>2018</v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>2019</v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>2020</v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>2021</v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>2022</v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>2023</v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20D6-9B23-403B-9A19-69B3069AF7CB}">
  <sheetPr>
    <tabColor theme="3" tint="0.79998168889431442"/>
  </sheetPr>
  <dimension ref="A1:O99"/>
  <sheetViews>
    <sheetView zoomScale="85" zoomScaleNormal="85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P68" sqref="P68"/>
    </sheetView>
  </sheetViews>
  <sheetFormatPr defaultColWidth="9.21875" defaultRowHeight="14.4" x14ac:dyDescent="0.3"/>
  <cols>
    <col min="1" max="2" width="23.44140625" style="1" customWidth="1"/>
    <col min="3" max="3" width="13.44140625" style="1" customWidth="1"/>
    <col min="4" max="15" width="22.5546875" style="1" customWidth="1"/>
    <col min="16" max="16" width="53.21875" style="1" customWidth="1"/>
    <col min="17" max="16384" width="9.21875" style="1"/>
  </cols>
  <sheetData>
    <row r="1" spans="1:15" x14ac:dyDescent="0.3">
      <c r="A1" s="38" t="str">
        <f>IF(COUNTIF($D$6:$D$35,"&lt;&gt;#N/A")=COUNTIF($D$47:$D$76,"&lt;&gt;#N/A"),
          "NOTES: Data through "&amp;TEXT(DATE(LEFT(INDEX($C$6:$C$35,COUNTIF($D$6:$D$35,"&lt;&gt;#N/A")),4),RIGHT(INDEX($C$6:$C$35,COUNTIF($D$6:$D$35,"&lt;&gt;#N/A")),2),1),"Mmm YYYY"),
          "NOTES: U.S. data through "&amp;TEXT(DATE(LEFT(INDEX($C$47:$C$76,COUNTIF($D$47:$D$76,"&lt;&gt;#N/A")),4),RIGHT(INDEX($C$47:$C$76,COUNTIF($D$47:$D$76,"&lt;&gt;#N/A")),2),1),"Mmm YYYY")&amp;
          ". Texas data through "&amp;TEXT(DATE(LEFT(INDEX($C$6:$C$35,COUNTIF($D$6:$D$35,"&lt;&gt;#N/A")),4),RIGHT(INDEX($C$6:$C$35,COUNTIF($D$6:$D$35,"&lt;&gt;#N/A")),2),1),"Mmm YYYY"))&amp;
". Numbers in parentheses refer to share of Texas employment in "&amp;TEXT(DATE(LEFT(INDEX($C$6:$C$35,COUNTIF($D$6:$D$35,"&lt;&gt;#N/A")),4),RIGHT(INDEX($C$6:$C$35,COUNTIF($D$6:$D$35,"&lt;&gt;#N/A")),2),1),"Mmm YYYY")&amp;"."&amp;
CHAR(10)&amp;"SOURCES: Bureau of Labor Statistics; Texas Workforce Commission; seasonal and other adjustments by FRB Dallas."</f>
        <v>NOTES: Data through Mar 2023. Numbers in parentheses refer to share of Texas employment in Mar 2023.
SOURCES: Bureau of Labor Statistics; Texas Workforce Commission; seasonal and other adjustments by FRB Dallas.</v>
      </c>
      <c r="B1" s="38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</row>
    <row r="2" spans="1:15" ht="43.2" x14ac:dyDescent="0.3">
      <c r="A2" s="38"/>
      <c r="B2" s="38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</row>
    <row r="3" spans="1:15" ht="28.8" x14ac:dyDescent="0.3">
      <c r="A3" s="38"/>
      <c r="B3" s="38"/>
      <c r="C3" s="4" t="str">
        <f ca="1">"-30 "&amp;TEXT(TODAY(),"YYYYMM")</f>
        <v>-30 202305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 t="s">
        <v>21</v>
      </c>
      <c r="N3" s="5" t="s">
        <v>22</v>
      </c>
      <c r="O3" s="5" t="s">
        <v>23</v>
      </c>
    </row>
    <row r="4" spans="1:15" ht="86.4" x14ac:dyDescent="0.3">
      <c r="C4" s="1" t="s">
        <v>24</v>
      </c>
      <c r="D4" s="1" t="s">
        <v>25</v>
      </c>
      <c r="E4" s="6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5" t="s">
        <v>34</v>
      </c>
      <c r="N4" s="5" t="s">
        <v>35</v>
      </c>
      <c r="O4" s="5" t="s">
        <v>36</v>
      </c>
    </row>
    <row r="5" spans="1:15" ht="15" customHeight="1" x14ac:dyDescent="0.3">
      <c r="C5" s="1" t="s">
        <v>37</v>
      </c>
      <c r="D5" s="1" t="s">
        <v>38</v>
      </c>
      <c r="E5" s="1" t="s">
        <v>38</v>
      </c>
      <c r="F5" s="1" t="s">
        <v>38</v>
      </c>
      <c r="G5" s="1" t="s">
        <v>38</v>
      </c>
      <c r="H5" s="1" t="s">
        <v>39</v>
      </c>
      <c r="I5" s="1" t="s">
        <v>38</v>
      </c>
      <c r="J5" s="1" t="s">
        <v>39</v>
      </c>
      <c r="K5" s="1" t="s">
        <v>39</v>
      </c>
      <c r="L5" s="1" t="s">
        <v>39</v>
      </c>
      <c r="M5" s="5" t="s">
        <v>39</v>
      </c>
      <c r="N5" s="5" t="s">
        <v>39</v>
      </c>
      <c r="O5" s="5" t="s">
        <v>40</v>
      </c>
    </row>
    <row r="6" spans="1:15" x14ac:dyDescent="0.3">
      <c r="C6" s="1" t="s">
        <v>41</v>
      </c>
      <c r="D6" s="7">
        <v>12285.996999999999</v>
      </c>
      <c r="E6" s="7">
        <v>721.19200000000001</v>
      </c>
      <c r="F6" s="7">
        <v>2487.9760000000001</v>
      </c>
      <c r="G6" s="7">
        <v>857.96</v>
      </c>
      <c r="H6" s="7">
        <v>1787.758</v>
      </c>
      <c r="I6" s="7">
        <v>806.84900000000005</v>
      </c>
      <c r="J6" s="7">
        <v>1205.461</v>
      </c>
      <c r="K6" s="7">
        <v>1703.278</v>
      </c>
      <c r="L6" s="7">
        <v>1947.8309999999999</v>
      </c>
      <c r="M6" s="7">
        <v>198.185</v>
      </c>
      <c r="N6" s="7">
        <v>397.928</v>
      </c>
      <c r="O6" s="7">
        <v>158.50700000000001</v>
      </c>
    </row>
    <row r="7" spans="1:15" x14ac:dyDescent="0.3">
      <c r="C7" s="1" t="s">
        <v>42</v>
      </c>
      <c r="D7" s="7">
        <v>12340.697</v>
      </c>
      <c r="E7" s="7">
        <v>722.39</v>
      </c>
      <c r="F7" s="7">
        <v>2493.413</v>
      </c>
      <c r="G7" s="7">
        <v>861.255</v>
      </c>
      <c r="H7" s="7">
        <v>1809.2750000000001</v>
      </c>
      <c r="I7" s="7">
        <v>809.49300000000005</v>
      </c>
      <c r="J7" s="7">
        <v>1213.5319999999999</v>
      </c>
      <c r="K7" s="7">
        <v>1709.432</v>
      </c>
      <c r="L7" s="7">
        <v>1951.1869999999999</v>
      </c>
      <c r="M7" s="7">
        <v>198.625</v>
      </c>
      <c r="N7" s="7">
        <v>399.80900000000003</v>
      </c>
      <c r="O7" s="7">
        <v>159.148</v>
      </c>
    </row>
    <row r="8" spans="1:15" x14ac:dyDescent="0.3">
      <c r="C8" s="1" t="s">
        <v>43</v>
      </c>
      <c r="D8" s="7">
        <v>12390.907999999999</v>
      </c>
      <c r="E8" s="7">
        <v>722.95500000000004</v>
      </c>
      <c r="F8" s="7">
        <v>2499.2800000000002</v>
      </c>
      <c r="G8" s="7">
        <v>862.93200000000002</v>
      </c>
      <c r="H8" s="7">
        <v>1824.348</v>
      </c>
      <c r="I8" s="7">
        <v>813.67700000000002</v>
      </c>
      <c r="J8" s="7">
        <v>1221.502</v>
      </c>
      <c r="K8" s="7">
        <v>1713.7159999999999</v>
      </c>
      <c r="L8" s="7">
        <v>1953.454</v>
      </c>
      <c r="M8" s="7">
        <v>200.85400000000001</v>
      </c>
      <c r="N8" s="7">
        <v>403.88900000000001</v>
      </c>
      <c r="O8" s="7">
        <v>161.023</v>
      </c>
    </row>
    <row r="9" spans="1:15" x14ac:dyDescent="0.3">
      <c r="C9" s="1" t="s">
        <v>44</v>
      </c>
      <c r="D9" s="7">
        <v>12361.096</v>
      </c>
      <c r="E9" s="7">
        <v>713.14700000000005</v>
      </c>
      <c r="F9" s="7">
        <v>2508.4780000000001</v>
      </c>
      <c r="G9" s="7">
        <v>862.42399999999998</v>
      </c>
      <c r="H9" s="7">
        <v>1820.4680000000001</v>
      </c>
      <c r="I9" s="7">
        <v>814.02700000000004</v>
      </c>
      <c r="J9" s="7">
        <v>1211.8689999999999</v>
      </c>
      <c r="K9" s="7">
        <v>1707.44</v>
      </c>
      <c r="L9" s="7">
        <v>1948.5309999999999</v>
      </c>
      <c r="M9" s="7">
        <v>201.02500000000001</v>
      </c>
      <c r="N9" s="7">
        <v>399.41300000000001</v>
      </c>
      <c r="O9" s="7">
        <v>160.78700000000001</v>
      </c>
    </row>
    <row r="10" spans="1:15" x14ac:dyDescent="0.3">
      <c r="C10" s="1" t="s">
        <v>45</v>
      </c>
      <c r="D10" s="7">
        <v>12499.698</v>
      </c>
      <c r="E10" s="7">
        <v>733.52499999999998</v>
      </c>
      <c r="F10" s="7">
        <v>2529.848</v>
      </c>
      <c r="G10" s="7">
        <v>868.35599999999999</v>
      </c>
      <c r="H10" s="7">
        <v>1850.768</v>
      </c>
      <c r="I10" s="7">
        <v>822.07899999999995</v>
      </c>
      <c r="J10" s="7">
        <v>1240.8900000000001</v>
      </c>
      <c r="K10" s="7">
        <v>1719.7049999999999</v>
      </c>
      <c r="L10" s="7">
        <v>1946.942</v>
      </c>
      <c r="M10" s="7">
        <v>202.21299999999999</v>
      </c>
      <c r="N10" s="7">
        <v>409</v>
      </c>
      <c r="O10" s="7">
        <v>162.94800000000001</v>
      </c>
    </row>
    <row r="11" spans="1:15" x14ac:dyDescent="0.3">
      <c r="C11" s="1" t="s">
        <v>46</v>
      </c>
      <c r="D11" s="7">
        <v>12550.558999999999</v>
      </c>
      <c r="E11" s="7">
        <v>733.21199999999999</v>
      </c>
      <c r="F11" s="7">
        <v>2524.7190000000001</v>
      </c>
      <c r="G11" s="7">
        <v>867.15599999999995</v>
      </c>
      <c r="H11" s="7">
        <v>1865.3309999999999</v>
      </c>
      <c r="I11" s="7">
        <v>824.02300000000002</v>
      </c>
      <c r="J11" s="7">
        <v>1262.24</v>
      </c>
      <c r="K11" s="7">
        <v>1726.0940000000001</v>
      </c>
      <c r="L11" s="7">
        <v>1956.2449999999999</v>
      </c>
      <c r="M11" s="7">
        <v>203.09899999999999</v>
      </c>
      <c r="N11" s="7">
        <v>410.84800000000001</v>
      </c>
      <c r="O11" s="7">
        <v>163.54900000000001</v>
      </c>
    </row>
    <row r="12" spans="1:15" x14ac:dyDescent="0.3">
      <c r="C12" s="1" t="s">
        <v>47</v>
      </c>
      <c r="D12" s="7">
        <v>12609.486999999999</v>
      </c>
      <c r="E12" s="7">
        <v>730.48599999999999</v>
      </c>
      <c r="F12" s="7">
        <v>2544.4409999999998</v>
      </c>
      <c r="G12" s="7">
        <v>867.92399999999998</v>
      </c>
      <c r="H12" s="7">
        <v>1883.53</v>
      </c>
      <c r="I12" s="7">
        <v>825.43100000000004</v>
      </c>
      <c r="J12" s="7">
        <v>1279.2819999999999</v>
      </c>
      <c r="K12" s="7">
        <v>1727.1189999999999</v>
      </c>
      <c r="L12" s="7">
        <v>1955.902</v>
      </c>
      <c r="M12" s="7">
        <v>204.596</v>
      </c>
      <c r="N12" s="7">
        <v>413.06900000000002</v>
      </c>
      <c r="O12" s="7">
        <v>163.78700000000001</v>
      </c>
    </row>
    <row r="13" spans="1:15" x14ac:dyDescent="0.3">
      <c r="C13" s="1" t="s">
        <v>48</v>
      </c>
      <c r="D13" s="7">
        <v>12670.962</v>
      </c>
      <c r="E13" s="7">
        <v>732.29100000000005</v>
      </c>
      <c r="F13" s="7">
        <v>2557.328</v>
      </c>
      <c r="G13" s="7">
        <v>871.49400000000003</v>
      </c>
      <c r="H13" s="7">
        <v>1890.838</v>
      </c>
      <c r="I13" s="7">
        <v>827.327</v>
      </c>
      <c r="J13" s="7">
        <v>1296.739</v>
      </c>
      <c r="K13" s="7">
        <v>1735.6610000000001</v>
      </c>
      <c r="L13" s="7">
        <v>1959.999</v>
      </c>
      <c r="M13" s="7">
        <v>206.209</v>
      </c>
      <c r="N13" s="7">
        <v>414.37799999999999</v>
      </c>
      <c r="O13" s="7">
        <v>165.21600000000001</v>
      </c>
    </row>
    <row r="14" spans="1:15" x14ac:dyDescent="0.3">
      <c r="C14" s="1" t="s">
        <v>49</v>
      </c>
      <c r="D14" s="7">
        <v>12779.227000000001</v>
      </c>
      <c r="E14" s="7">
        <v>738.62699999999995</v>
      </c>
      <c r="F14" s="7">
        <v>2571.4079999999999</v>
      </c>
      <c r="G14" s="7">
        <v>876.17899999999997</v>
      </c>
      <c r="H14" s="7">
        <v>1908.52</v>
      </c>
      <c r="I14" s="7">
        <v>834.36</v>
      </c>
      <c r="J14" s="7">
        <v>1316.566</v>
      </c>
      <c r="K14" s="7">
        <v>1747.01</v>
      </c>
      <c r="L14" s="7">
        <v>1972.9190000000001</v>
      </c>
      <c r="M14" s="7">
        <v>208.80799999999999</v>
      </c>
      <c r="N14" s="7">
        <v>423.56799999999998</v>
      </c>
      <c r="O14" s="7">
        <v>167.619</v>
      </c>
    </row>
    <row r="15" spans="1:15" x14ac:dyDescent="0.3">
      <c r="C15" s="1" t="s">
        <v>50</v>
      </c>
      <c r="D15" s="7">
        <v>12805.578</v>
      </c>
      <c r="E15" s="7">
        <v>739.61400000000003</v>
      </c>
      <c r="F15" s="7">
        <v>2576.355</v>
      </c>
      <c r="G15" s="7">
        <v>879.56799999999998</v>
      </c>
      <c r="H15" s="7">
        <v>1916.61</v>
      </c>
      <c r="I15" s="7">
        <v>836.79100000000005</v>
      </c>
      <c r="J15" s="7">
        <v>1321.422</v>
      </c>
      <c r="K15" s="7">
        <v>1747.2739999999999</v>
      </c>
      <c r="L15" s="7">
        <v>1969.819</v>
      </c>
      <c r="M15" s="7">
        <v>210.53200000000001</v>
      </c>
      <c r="N15" s="7">
        <v>425.29700000000003</v>
      </c>
      <c r="O15" s="7">
        <v>168.55699999999999</v>
      </c>
    </row>
    <row r="16" spans="1:15" x14ac:dyDescent="0.3">
      <c r="C16" s="1" t="s">
        <v>51</v>
      </c>
      <c r="D16" s="7">
        <v>12870.868</v>
      </c>
      <c r="E16" s="7">
        <v>742.83399999999995</v>
      </c>
      <c r="F16" s="7">
        <v>2589.1410000000001</v>
      </c>
      <c r="G16" s="7">
        <v>879.98900000000003</v>
      </c>
      <c r="H16" s="7">
        <v>1944.3340000000001</v>
      </c>
      <c r="I16" s="7">
        <v>839.61900000000003</v>
      </c>
      <c r="J16" s="7">
        <v>1332.309</v>
      </c>
      <c r="K16" s="7">
        <v>1745.136</v>
      </c>
      <c r="L16" s="7">
        <v>1975.335</v>
      </c>
      <c r="M16" s="7">
        <v>212.352</v>
      </c>
      <c r="N16" s="7">
        <v>426.76799999999997</v>
      </c>
      <c r="O16" s="7">
        <v>169.39599999999999</v>
      </c>
    </row>
    <row r="17" spans="3:15" x14ac:dyDescent="0.3">
      <c r="C17" s="1" t="s">
        <v>52</v>
      </c>
      <c r="D17" s="7">
        <v>12988.227999999999</v>
      </c>
      <c r="E17" s="7">
        <v>750.59799999999996</v>
      </c>
      <c r="F17" s="7">
        <v>2607.614</v>
      </c>
      <c r="G17" s="7">
        <v>888.84199999999998</v>
      </c>
      <c r="H17" s="7">
        <v>1978.184</v>
      </c>
      <c r="I17" s="7">
        <v>851.38900000000001</v>
      </c>
      <c r="J17" s="7">
        <v>1350.23</v>
      </c>
      <c r="K17" s="7">
        <v>1757.789</v>
      </c>
      <c r="L17" s="7">
        <v>1973.1479999999999</v>
      </c>
      <c r="M17" s="7">
        <v>215.69399999999999</v>
      </c>
      <c r="N17" s="7">
        <v>429.875</v>
      </c>
      <c r="O17" s="7">
        <v>171.03899999999999</v>
      </c>
    </row>
    <row r="18" spans="3:15" x14ac:dyDescent="0.3">
      <c r="C18" s="1" t="s">
        <v>53</v>
      </c>
      <c r="D18" s="7">
        <v>13027.803</v>
      </c>
      <c r="E18" s="7">
        <v>754.09900000000005</v>
      </c>
      <c r="F18" s="7">
        <v>2615.297</v>
      </c>
      <c r="G18" s="7">
        <v>893.33900000000006</v>
      </c>
      <c r="H18" s="7">
        <v>1986.9549999999999</v>
      </c>
      <c r="I18" s="7">
        <v>854.88699999999994</v>
      </c>
      <c r="J18" s="7">
        <v>1356.5840000000001</v>
      </c>
      <c r="K18" s="7">
        <v>1759.3530000000001</v>
      </c>
      <c r="L18" s="7">
        <v>1972.481</v>
      </c>
      <c r="M18" s="7">
        <v>216.31700000000001</v>
      </c>
      <c r="N18" s="7">
        <v>431.512</v>
      </c>
      <c r="O18" s="7">
        <v>172.97399999999999</v>
      </c>
    </row>
    <row r="19" spans="3:15" x14ac:dyDescent="0.3">
      <c r="C19" s="1" t="s">
        <v>54</v>
      </c>
      <c r="D19" s="7">
        <v>13094.341</v>
      </c>
      <c r="E19" s="7">
        <v>759.61400000000003</v>
      </c>
      <c r="F19" s="7">
        <v>2637.9490000000001</v>
      </c>
      <c r="G19" s="7">
        <v>899.02300000000002</v>
      </c>
      <c r="H19" s="7">
        <v>1996.5740000000001</v>
      </c>
      <c r="I19" s="7">
        <v>858.11800000000005</v>
      </c>
      <c r="J19" s="7">
        <v>1367.5450000000001</v>
      </c>
      <c r="K19" s="7">
        <v>1761.5820000000001</v>
      </c>
      <c r="L19" s="7">
        <v>1973.0309999999999</v>
      </c>
      <c r="M19" s="7">
        <v>218.24</v>
      </c>
      <c r="N19" s="7">
        <v>434.54599999999999</v>
      </c>
      <c r="O19" s="7">
        <v>174.09399999999999</v>
      </c>
    </row>
    <row r="20" spans="3:15" x14ac:dyDescent="0.3">
      <c r="C20" s="1" t="s">
        <v>55</v>
      </c>
      <c r="D20" s="7">
        <v>13121.35</v>
      </c>
      <c r="E20" s="7">
        <v>760.18299999999999</v>
      </c>
      <c r="F20" s="7">
        <v>2639.5569999999998</v>
      </c>
      <c r="G20" s="7">
        <v>898.37099999999998</v>
      </c>
      <c r="H20" s="7">
        <v>2008.8320000000001</v>
      </c>
      <c r="I20" s="7">
        <v>859.755</v>
      </c>
      <c r="J20" s="7">
        <v>1371.549</v>
      </c>
      <c r="K20" s="7">
        <v>1763.7360000000001</v>
      </c>
      <c r="L20" s="7">
        <v>1975.3920000000001</v>
      </c>
      <c r="M20" s="7">
        <v>220.483</v>
      </c>
      <c r="N20" s="7">
        <v>434.50200000000001</v>
      </c>
      <c r="O20" s="7">
        <v>174.89500000000001</v>
      </c>
    </row>
    <row r="21" spans="3:15" x14ac:dyDescent="0.3">
      <c r="C21" s="1" t="s">
        <v>56</v>
      </c>
      <c r="D21" s="7">
        <v>13231.932000000001</v>
      </c>
      <c r="E21" s="7">
        <v>764.97</v>
      </c>
      <c r="F21" s="7">
        <v>2686.2130000000002</v>
      </c>
      <c r="G21" s="7">
        <v>906.76199999999994</v>
      </c>
      <c r="H21" s="7">
        <v>2029.615</v>
      </c>
      <c r="I21" s="7">
        <v>863.49599999999998</v>
      </c>
      <c r="J21" s="7">
        <v>1381.4490000000001</v>
      </c>
      <c r="K21" s="7">
        <v>1769.5519999999999</v>
      </c>
      <c r="L21" s="7">
        <v>1978.153</v>
      </c>
      <c r="M21" s="7">
        <v>222.08799999999999</v>
      </c>
      <c r="N21" s="7">
        <v>437.77699999999999</v>
      </c>
      <c r="O21" s="7">
        <v>177.38499999999999</v>
      </c>
    </row>
    <row r="22" spans="3:15" x14ac:dyDescent="0.3">
      <c r="C22" s="1" t="s">
        <v>57</v>
      </c>
      <c r="D22" s="7">
        <v>13281.065000000001</v>
      </c>
      <c r="E22" s="7">
        <v>767.72</v>
      </c>
      <c r="F22" s="7">
        <v>2693.8519999999999</v>
      </c>
      <c r="G22" s="7">
        <v>912.53899999999999</v>
      </c>
      <c r="H22" s="7">
        <v>2041.25</v>
      </c>
      <c r="I22" s="7">
        <v>866.73299999999995</v>
      </c>
      <c r="J22" s="7">
        <v>1385.3440000000001</v>
      </c>
      <c r="K22" s="7">
        <v>1776.79</v>
      </c>
      <c r="L22" s="7">
        <v>1979.71</v>
      </c>
      <c r="M22" s="7">
        <v>224.67599999999999</v>
      </c>
      <c r="N22" s="7">
        <v>439.58699999999999</v>
      </c>
      <c r="O22" s="7">
        <v>178.67699999999999</v>
      </c>
    </row>
    <row r="23" spans="3:15" x14ac:dyDescent="0.3">
      <c r="C23" s="1" t="s">
        <v>58</v>
      </c>
      <c r="D23" s="7">
        <v>13355.700999999999</v>
      </c>
      <c r="E23" s="7">
        <v>771.38900000000001</v>
      </c>
      <c r="F23" s="7">
        <v>2704.8739999999998</v>
      </c>
      <c r="G23" s="7">
        <v>920.68399999999997</v>
      </c>
      <c r="H23" s="7">
        <v>2058.6819999999998</v>
      </c>
      <c r="I23" s="7">
        <v>872.48400000000004</v>
      </c>
      <c r="J23" s="7">
        <v>1393.3109999999999</v>
      </c>
      <c r="K23" s="7">
        <v>1786.3019999999999</v>
      </c>
      <c r="L23" s="7">
        <v>1983.3810000000001</v>
      </c>
      <c r="M23" s="7">
        <v>226.69300000000001</v>
      </c>
      <c r="N23" s="7">
        <v>442.423</v>
      </c>
      <c r="O23" s="7">
        <v>181.221</v>
      </c>
    </row>
    <row r="24" spans="3:15" x14ac:dyDescent="0.3">
      <c r="C24" s="1" t="s">
        <v>59</v>
      </c>
      <c r="D24" s="8">
        <v>13394.385</v>
      </c>
      <c r="E24" s="8">
        <v>775.28300000000002</v>
      </c>
      <c r="F24" s="8">
        <v>2708.35</v>
      </c>
      <c r="G24" s="8">
        <v>923.10500000000002</v>
      </c>
      <c r="H24" s="8">
        <v>2066.8040000000001</v>
      </c>
      <c r="I24" s="8">
        <v>875.47900000000004</v>
      </c>
      <c r="J24" s="8">
        <v>1396.222</v>
      </c>
      <c r="K24" s="8">
        <v>1791.9269999999999</v>
      </c>
      <c r="L24" s="8">
        <v>1986.0830000000001</v>
      </c>
      <c r="M24" s="8">
        <v>228.77799999999999</v>
      </c>
      <c r="N24" s="8">
        <v>444.82799999999997</v>
      </c>
      <c r="O24" s="8">
        <v>183.30799999999999</v>
      </c>
    </row>
    <row r="25" spans="3:15" x14ac:dyDescent="0.3">
      <c r="C25" s="1" t="s">
        <v>60</v>
      </c>
      <c r="D25" s="8">
        <v>13402.905000000001</v>
      </c>
      <c r="E25" s="8">
        <v>779.02800000000002</v>
      </c>
      <c r="F25" s="8">
        <v>2706.7179999999998</v>
      </c>
      <c r="G25" s="8">
        <v>924.75699999999995</v>
      </c>
      <c r="H25" s="8">
        <v>2069.6010000000001</v>
      </c>
      <c r="I25" s="8">
        <v>875.20399999999995</v>
      </c>
      <c r="J25" s="8">
        <v>1400.585</v>
      </c>
      <c r="K25" s="8">
        <v>1791.932</v>
      </c>
      <c r="L25" s="8">
        <v>1988.0730000000001</v>
      </c>
      <c r="M25" s="8">
        <v>229.46899999999999</v>
      </c>
      <c r="N25" s="8">
        <v>440.24200000000002</v>
      </c>
      <c r="O25" s="8">
        <v>183.63200000000001</v>
      </c>
    </row>
    <row r="26" spans="3:15" x14ac:dyDescent="0.3">
      <c r="C26" s="1" t="s">
        <v>61</v>
      </c>
      <c r="D26" s="8">
        <v>13518.221</v>
      </c>
      <c r="E26" s="8">
        <v>786.03499999999997</v>
      </c>
      <c r="F26" s="8">
        <v>2724.0079999999998</v>
      </c>
      <c r="G26" s="8">
        <v>930.74900000000002</v>
      </c>
      <c r="H26" s="8">
        <v>2091.1289999999999</v>
      </c>
      <c r="I26" s="8">
        <v>883.86099999999999</v>
      </c>
      <c r="J26" s="8">
        <v>1411.3219999999999</v>
      </c>
      <c r="K26" s="8">
        <v>1809.6890000000001</v>
      </c>
      <c r="L26" s="8">
        <v>1995.0329999999999</v>
      </c>
      <c r="M26" s="8">
        <v>233.66</v>
      </c>
      <c r="N26" s="8">
        <v>450.91199999999998</v>
      </c>
      <c r="O26" s="8">
        <v>187.93799999999999</v>
      </c>
    </row>
    <row r="27" spans="3:15" x14ac:dyDescent="0.3">
      <c r="C27" s="1" t="s">
        <v>62</v>
      </c>
      <c r="D27" s="8">
        <v>13568.169</v>
      </c>
      <c r="E27" s="8">
        <v>789.94500000000005</v>
      </c>
      <c r="F27" s="8">
        <v>2731.181</v>
      </c>
      <c r="G27" s="8">
        <v>934.12300000000005</v>
      </c>
      <c r="H27" s="8">
        <v>2098.1060000000002</v>
      </c>
      <c r="I27" s="8">
        <v>886.34400000000005</v>
      </c>
      <c r="J27" s="8">
        <v>1419.2159999999999</v>
      </c>
      <c r="K27" s="8">
        <v>1814.9680000000001</v>
      </c>
      <c r="L27" s="8">
        <v>2003.433</v>
      </c>
      <c r="M27" s="8">
        <v>233.55199999999999</v>
      </c>
      <c r="N27" s="8">
        <v>452.78899999999999</v>
      </c>
      <c r="O27" s="8">
        <v>190.44</v>
      </c>
    </row>
    <row r="28" spans="3:15" x14ac:dyDescent="0.3">
      <c r="C28" s="1" t="s">
        <v>63</v>
      </c>
      <c r="D28" s="8">
        <v>13623.983</v>
      </c>
      <c r="E28" s="8">
        <v>795.33799999999997</v>
      </c>
      <c r="F28" s="8">
        <v>2739.85</v>
      </c>
      <c r="G28" s="8">
        <v>937.16099999999994</v>
      </c>
      <c r="H28" s="8">
        <v>2108.6019999999999</v>
      </c>
      <c r="I28" s="8">
        <v>889.59199999999998</v>
      </c>
      <c r="J28" s="8">
        <v>1426.373</v>
      </c>
      <c r="K28" s="8">
        <v>1822.7090000000001</v>
      </c>
      <c r="L28" s="8">
        <v>2007.6780000000001</v>
      </c>
      <c r="M28" s="8">
        <v>234.93</v>
      </c>
      <c r="N28" s="8">
        <v>454.68</v>
      </c>
      <c r="O28" s="8">
        <v>192.82</v>
      </c>
    </row>
    <row r="29" spans="3:15" x14ac:dyDescent="0.3">
      <c r="C29" s="1" t="s">
        <v>64</v>
      </c>
      <c r="D29" s="8">
        <v>13653.661</v>
      </c>
      <c r="E29" s="8">
        <v>794.803</v>
      </c>
      <c r="F29" s="8">
        <v>2745.2570000000001</v>
      </c>
      <c r="G29" s="8">
        <v>940.79200000000003</v>
      </c>
      <c r="H29" s="8">
        <v>2111.473</v>
      </c>
      <c r="I29" s="8">
        <v>890.93499999999995</v>
      </c>
      <c r="J29" s="8">
        <v>1432.336</v>
      </c>
      <c r="K29" s="8">
        <v>1827.296</v>
      </c>
      <c r="L29" s="8">
        <v>2010.6389999999999</v>
      </c>
      <c r="M29" s="8">
        <v>235.142</v>
      </c>
      <c r="N29" s="8">
        <v>456.09</v>
      </c>
      <c r="O29" s="8">
        <v>193.87</v>
      </c>
    </row>
    <row r="30" spans="3:15" x14ac:dyDescent="0.3">
      <c r="C30" s="1" t="s">
        <v>65</v>
      </c>
      <c r="D30" s="8">
        <v>13687.897000000001</v>
      </c>
      <c r="E30" s="8">
        <v>786.60599999999999</v>
      </c>
      <c r="F30" s="8">
        <v>2744.4259999999999</v>
      </c>
      <c r="G30" s="8">
        <v>943.48299999999995</v>
      </c>
      <c r="H30" s="8">
        <v>2117.3319999999999</v>
      </c>
      <c r="I30" s="8">
        <v>893.73199999999997</v>
      </c>
      <c r="J30" s="8">
        <v>1449.1980000000001</v>
      </c>
      <c r="K30" s="8">
        <v>1835.867</v>
      </c>
      <c r="L30" s="8">
        <v>2011.0920000000001</v>
      </c>
      <c r="M30" s="8">
        <v>236.726</v>
      </c>
      <c r="N30" s="8">
        <v>458.05599999999998</v>
      </c>
      <c r="O30" s="8">
        <v>196.64599999999999</v>
      </c>
    </row>
    <row r="31" spans="3:15" x14ac:dyDescent="0.3">
      <c r="C31" s="1" t="s">
        <v>66</v>
      </c>
      <c r="D31" s="8">
        <v>13721.304</v>
      </c>
      <c r="E31" s="8">
        <v>787.08100000000002</v>
      </c>
      <c r="F31" s="8">
        <v>2749.8159999999998</v>
      </c>
      <c r="G31" s="8">
        <v>949.54</v>
      </c>
      <c r="H31" s="8">
        <v>2119.1790000000001</v>
      </c>
      <c r="I31" s="8">
        <v>898.54600000000005</v>
      </c>
      <c r="J31" s="8">
        <v>1445.5</v>
      </c>
      <c r="K31" s="8">
        <v>1849.287</v>
      </c>
      <c r="L31" s="8">
        <v>2012.307</v>
      </c>
      <c r="M31" s="8">
        <v>237.59700000000001</v>
      </c>
      <c r="N31" s="8">
        <v>460.18299999999999</v>
      </c>
      <c r="O31" s="8">
        <v>197.69399999999999</v>
      </c>
    </row>
    <row r="32" spans="3:15" x14ac:dyDescent="0.3">
      <c r="C32" s="1" t="s">
        <v>67</v>
      </c>
      <c r="D32" s="8">
        <v>13782.779</v>
      </c>
      <c r="E32" s="8">
        <v>798.50599999999997</v>
      </c>
      <c r="F32" s="8">
        <v>2758.7629999999999</v>
      </c>
      <c r="G32" s="8">
        <v>952.01599999999996</v>
      </c>
      <c r="H32" s="8">
        <v>2123.8960000000002</v>
      </c>
      <c r="I32" s="8">
        <v>903.95</v>
      </c>
      <c r="J32" s="8">
        <v>1459.2729999999999</v>
      </c>
      <c r="K32" s="8">
        <v>1851.3</v>
      </c>
      <c r="L32" s="8">
        <v>2017.0840000000001</v>
      </c>
      <c r="M32" s="8">
        <v>238.97800000000001</v>
      </c>
      <c r="N32" s="8">
        <v>464.03899999999999</v>
      </c>
      <c r="O32" s="8">
        <v>201.13800000000001</v>
      </c>
    </row>
    <row r="33" spans="1:15" x14ac:dyDescent="0.3">
      <c r="A33" s="1" t="e">
        <f>((D35/D34)^12 - 1) *100</f>
        <v>#N/A</v>
      </c>
      <c r="C33" s="1" t="s">
        <v>68</v>
      </c>
      <c r="D33" s="8">
        <v>13818.948</v>
      </c>
      <c r="E33" s="8">
        <v>796.85799999999995</v>
      </c>
      <c r="F33" s="8">
        <v>2763.2860000000001</v>
      </c>
      <c r="G33" s="8">
        <v>949.38300000000004</v>
      </c>
      <c r="H33" s="8">
        <v>2134.5540000000001</v>
      </c>
      <c r="I33" s="8">
        <v>906.80799999999999</v>
      </c>
      <c r="J33" s="8">
        <v>1465.5709999999999</v>
      </c>
      <c r="K33" s="8">
        <v>1861.327</v>
      </c>
      <c r="L33" s="8">
        <v>2022.683</v>
      </c>
      <c r="M33" s="8">
        <v>238.83799999999999</v>
      </c>
      <c r="N33" s="8">
        <v>466.18700000000001</v>
      </c>
      <c r="O33" s="8">
        <v>199.51900000000001</v>
      </c>
    </row>
    <row r="34" spans="1:15" x14ac:dyDescent="0.3">
      <c r="C34" s="1" t="s">
        <v>69</v>
      </c>
      <c r="D34" s="8">
        <v>13852.528</v>
      </c>
      <c r="E34" s="8">
        <v>803.56100000000004</v>
      </c>
      <c r="F34" s="8">
        <v>2768.607</v>
      </c>
      <c r="G34" s="8">
        <v>949.803</v>
      </c>
      <c r="H34" s="8">
        <v>2136.0569999999998</v>
      </c>
      <c r="I34" s="8">
        <v>904.34500000000003</v>
      </c>
      <c r="J34" s="8">
        <v>1473.155</v>
      </c>
      <c r="K34" s="8">
        <v>1867.1130000000001</v>
      </c>
      <c r="L34" s="8">
        <v>2027.5</v>
      </c>
      <c r="M34" s="8">
        <v>238.113</v>
      </c>
      <c r="N34" s="8">
        <v>470.17599999999999</v>
      </c>
      <c r="O34" s="8">
        <v>200.489</v>
      </c>
    </row>
    <row r="35" spans="1:15" x14ac:dyDescent="0.3">
      <c r="C35" s="1" t="s">
        <v>70</v>
      </c>
      <c r="D35" s="8" t="e">
        <v>#N/A</v>
      </c>
      <c r="E35" s="8" t="e">
        <v>#N/A</v>
      </c>
      <c r="F35" s="8" t="e">
        <v>#N/A</v>
      </c>
      <c r="G35" s="8" t="e">
        <v>#N/A</v>
      </c>
      <c r="H35" s="8" t="e">
        <v>#N/A</v>
      </c>
      <c r="I35" s="8" t="e">
        <v>#N/A</v>
      </c>
      <c r="J35" s="8" t="e">
        <v>#N/A</v>
      </c>
      <c r="K35" s="8" t="e">
        <v>#N/A</v>
      </c>
      <c r="L35" s="8" t="e">
        <v>#N/A</v>
      </c>
      <c r="M35" s="8" t="e">
        <v>#N/A</v>
      </c>
      <c r="N35" s="8" t="e">
        <v>#N/A</v>
      </c>
      <c r="O35" s="8" t="e">
        <v>#N/A</v>
      </c>
    </row>
    <row r="36" spans="1:15" x14ac:dyDescent="0.3">
      <c r="C36" s="1" t="s">
        <v>71</v>
      </c>
      <c r="D36" s="8" t="e">
        <v>#N/A</v>
      </c>
      <c r="E36" s="8" t="e">
        <v>#N/A</v>
      </c>
      <c r="F36" s="8" t="e">
        <v>#N/A</v>
      </c>
      <c r="G36" s="8" t="e">
        <v>#N/A</v>
      </c>
      <c r="H36" s="8" t="e">
        <v>#N/A</v>
      </c>
      <c r="I36" s="8" t="e">
        <v>#N/A</v>
      </c>
      <c r="J36" s="8" t="e">
        <v>#N/A</v>
      </c>
      <c r="K36" s="8" t="e">
        <v>#N/A</v>
      </c>
      <c r="L36" s="8" t="e">
        <v>#N/A</v>
      </c>
      <c r="M36" s="8" t="e">
        <v>#N/A</v>
      </c>
      <c r="N36" s="8" t="e">
        <v>#N/A</v>
      </c>
      <c r="O36" s="8" t="e">
        <v>#N/A</v>
      </c>
    </row>
    <row r="37" spans="1:15" x14ac:dyDescent="0.3">
      <c r="D37" s="8" t="e">
        <v>#N/A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D38" s="8" t="e">
        <v>#N/A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D39" s="8" t="e">
        <v>#N/A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D40" s="8" t="e">
        <v>#N/A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D41" s="8" t="e">
        <v>#N/A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D42" s="8"/>
    </row>
    <row r="43" spans="1:15" x14ac:dyDescent="0.3">
      <c r="D43" s="2" t="s">
        <v>0</v>
      </c>
      <c r="E43" s="2" t="s">
        <v>1</v>
      </c>
      <c r="F43" s="2" t="s">
        <v>72</v>
      </c>
      <c r="G43" s="2" t="s">
        <v>3</v>
      </c>
      <c r="H43" s="2" t="s">
        <v>73</v>
      </c>
      <c r="I43" s="2" t="s">
        <v>74</v>
      </c>
      <c r="J43" s="2" t="s">
        <v>75</v>
      </c>
      <c r="K43" s="2" t="s">
        <v>76</v>
      </c>
      <c r="L43" s="2" t="s">
        <v>8</v>
      </c>
      <c r="M43" s="3" t="s">
        <v>9</v>
      </c>
      <c r="N43" s="3" t="s">
        <v>77</v>
      </c>
      <c r="O43" s="2" t="s">
        <v>78</v>
      </c>
    </row>
    <row r="44" spans="1:15" s="5" customFormat="1" ht="28.8" x14ac:dyDescent="0.3">
      <c r="C44" s="4" t="str">
        <f ca="1">"-30 "&amp;TEXT(TODAY(),"YYYYMM")</f>
        <v>-30 202305</v>
      </c>
      <c r="D44" s="5" t="s">
        <v>79</v>
      </c>
      <c r="E44" s="5" t="s">
        <v>80</v>
      </c>
      <c r="F44" s="5" t="s">
        <v>81</v>
      </c>
      <c r="G44" s="5" t="s">
        <v>82</v>
      </c>
      <c r="H44" s="5" t="s">
        <v>83</v>
      </c>
      <c r="I44" s="5" t="s">
        <v>84</v>
      </c>
      <c r="J44" s="5" t="s">
        <v>85</v>
      </c>
      <c r="K44" s="5" t="s">
        <v>86</v>
      </c>
      <c r="L44" s="5" t="s">
        <v>87</v>
      </c>
      <c r="M44" s="5" t="s">
        <v>88</v>
      </c>
      <c r="N44" s="5" t="s">
        <v>89</v>
      </c>
      <c r="O44" s="5" t="s">
        <v>90</v>
      </c>
    </row>
    <row r="45" spans="1:15" s="5" customFormat="1" ht="86.4" x14ac:dyDescent="0.3">
      <c r="C45" s="9" t="s">
        <v>24</v>
      </c>
      <c r="D45" s="5" t="s">
        <v>91</v>
      </c>
      <c r="E45" s="5" t="s">
        <v>92</v>
      </c>
      <c r="F45" s="5" t="s">
        <v>93</v>
      </c>
      <c r="G45" s="5" t="s">
        <v>94</v>
      </c>
      <c r="H45" s="5" t="s">
        <v>95</v>
      </c>
      <c r="I45" s="5" t="s">
        <v>96</v>
      </c>
      <c r="J45" s="5" t="s">
        <v>97</v>
      </c>
      <c r="K45" s="5" t="s">
        <v>98</v>
      </c>
      <c r="L45" s="5" t="s">
        <v>99</v>
      </c>
      <c r="M45" s="5" t="s">
        <v>100</v>
      </c>
      <c r="N45" s="5" t="s">
        <v>101</v>
      </c>
      <c r="O45" s="5" t="s">
        <v>102</v>
      </c>
    </row>
    <row r="46" spans="1:15" ht="43.2" x14ac:dyDescent="0.3">
      <c r="C46" s="10" t="s">
        <v>37</v>
      </c>
      <c r="D46" s="1" t="s">
        <v>103</v>
      </c>
      <c r="E46" s="1" t="s">
        <v>103</v>
      </c>
      <c r="F46" s="1" t="s">
        <v>103</v>
      </c>
      <c r="G46" s="1" t="s">
        <v>103</v>
      </c>
      <c r="H46" s="1" t="s">
        <v>103</v>
      </c>
      <c r="I46" s="1" t="s">
        <v>103</v>
      </c>
      <c r="J46" s="1" t="s">
        <v>103</v>
      </c>
      <c r="K46" s="1" t="s">
        <v>103</v>
      </c>
      <c r="L46" s="1" t="s">
        <v>103</v>
      </c>
      <c r="M46" s="5" t="s">
        <v>103</v>
      </c>
      <c r="N46" s="5" t="s">
        <v>103</v>
      </c>
      <c r="O46" s="5" t="s">
        <v>104</v>
      </c>
    </row>
    <row r="47" spans="1:15" x14ac:dyDescent="0.3">
      <c r="C47" s="11" t="s">
        <v>41</v>
      </c>
      <c r="D47" s="12">
        <v>142743</v>
      </c>
      <c r="E47" s="12">
        <v>7317</v>
      </c>
      <c r="F47" s="12">
        <v>27089</v>
      </c>
      <c r="G47" s="12">
        <v>12159</v>
      </c>
      <c r="H47" s="12">
        <v>20553</v>
      </c>
      <c r="I47" s="12">
        <v>8708</v>
      </c>
      <c r="J47" s="12">
        <v>13289</v>
      </c>
      <c r="K47" s="12">
        <v>23349</v>
      </c>
      <c r="L47" s="12">
        <v>21681</v>
      </c>
      <c r="M47" s="12">
        <v>2702</v>
      </c>
      <c r="N47" s="12">
        <v>5342</v>
      </c>
      <c r="O47" s="13">
        <v>335.7</v>
      </c>
    </row>
    <row r="48" spans="1:15" x14ac:dyDescent="0.3">
      <c r="C48" s="11" t="s">
        <v>42</v>
      </c>
      <c r="D48" s="12">
        <v>142475</v>
      </c>
      <c r="E48" s="12">
        <v>7355</v>
      </c>
      <c r="F48" s="12">
        <v>27109</v>
      </c>
      <c r="G48" s="12">
        <v>12199</v>
      </c>
      <c r="H48" s="12">
        <v>20710</v>
      </c>
      <c r="I48" s="12">
        <v>8720</v>
      </c>
      <c r="J48" s="12">
        <v>12780</v>
      </c>
      <c r="K48" s="12">
        <v>23348</v>
      </c>
      <c r="L48" s="12">
        <v>21671</v>
      </c>
      <c r="M48" s="12">
        <v>2715</v>
      </c>
      <c r="N48" s="12">
        <v>5311</v>
      </c>
      <c r="O48" s="13">
        <v>334.3</v>
      </c>
    </row>
    <row r="49" spans="3:15" x14ac:dyDescent="0.3">
      <c r="C49" s="11" t="s">
        <v>43</v>
      </c>
      <c r="D49" s="12">
        <v>142969</v>
      </c>
      <c r="E49" s="12">
        <v>7363</v>
      </c>
      <c r="F49" s="12">
        <v>27220</v>
      </c>
      <c r="G49" s="12">
        <v>12196</v>
      </c>
      <c r="H49" s="12">
        <v>20854</v>
      </c>
      <c r="I49" s="12">
        <v>8734</v>
      </c>
      <c r="J49" s="12">
        <v>12835</v>
      </c>
      <c r="K49" s="12">
        <v>23365</v>
      </c>
      <c r="L49" s="12">
        <v>21781</v>
      </c>
      <c r="M49" s="12">
        <v>2749</v>
      </c>
      <c r="N49" s="12">
        <v>5322</v>
      </c>
      <c r="O49" s="13">
        <v>327.10000000000002</v>
      </c>
    </row>
    <row r="50" spans="3:15" x14ac:dyDescent="0.3">
      <c r="C50" s="11" t="s">
        <v>44</v>
      </c>
      <c r="D50" s="12">
        <v>143544</v>
      </c>
      <c r="E50" s="12">
        <v>7291</v>
      </c>
      <c r="F50" s="12">
        <v>27310</v>
      </c>
      <c r="G50" s="12">
        <v>12222</v>
      </c>
      <c r="H50" s="12">
        <v>20940</v>
      </c>
      <c r="I50" s="12">
        <v>8723</v>
      </c>
      <c r="J50" s="12">
        <v>13207</v>
      </c>
      <c r="K50" s="12">
        <v>23427</v>
      </c>
      <c r="L50" s="12">
        <v>21793</v>
      </c>
      <c r="M50" s="12">
        <v>2765</v>
      </c>
      <c r="N50" s="12">
        <v>5325</v>
      </c>
      <c r="O50" s="13">
        <v>319</v>
      </c>
    </row>
    <row r="51" spans="3:15" x14ac:dyDescent="0.3">
      <c r="C51" s="11" t="s">
        <v>45</v>
      </c>
      <c r="D51" s="12">
        <v>144328</v>
      </c>
      <c r="E51" s="12">
        <v>7395</v>
      </c>
      <c r="F51" s="12">
        <v>27431</v>
      </c>
      <c r="G51" s="12">
        <v>12270</v>
      </c>
      <c r="H51" s="12">
        <v>21067</v>
      </c>
      <c r="I51" s="12">
        <v>8733</v>
      </c>
      <c r="J51" s="12">
        <v>13352</v>
      </c>
      <c r="K51" s="12">
        <v>23538</v>
      </c>
      <c r="L51" s="12">
        <v>21876</v>
      </c>
      <c r="M51" s="12">
        <v>2770</v>
      </c>
      <c r="N51" s="12">
        <v>5342</v>
      </c>
      <c r="O51" s="13">
        <v>331.9</v>
      </c>
    </row>
    <row r="52" spans="3:15" x14ac:dyDescent="0.3">
      <c r="C52" s="11" t="s">
        <v>46</v>
      </c>
      <c r="D52" s="12">
        <v>144614</v>
      </c>
      <c r="E52" s="12">
        <v>7406</v>
      </c>
      <c r="F52" s="12">
        <v>27402</v>
      </c>
      <c r="G52" s="12">
        <v>12228</v>
      </c>
      <c r="H52" s="12">
        <v>21048</v>
      </c>
      <c r="I52" s="12">
        <v>8753</v>
      </c>
      <c r="J52" s="12">
        <v>13558</v>
      </c>
      <c r="K52" s="12">
        <v>23573</v>
      </c>
      <c r="L52" s="12">
        <v>21929</v>
      </c>
      <c r="M52" s="12">
        <v>2792</v>
      </c>
      <c r="N52" s="12">
        <v>5369</v>
      </c>
      <c r="O52" s="13">
        <v>334</v>
      </c>
    </row>
    <row r="53" spans="3:15" x14ac:dyDescent="0.3">
      <c r="C53" s="11" t="s">
        <v>47</v>
      </c>
      <c r="D53" s="12">
        <v>145096</v>
      </c>
      <c r="E53" s="12">
        <v>7394</v>
      </c>
      <c r="F53" s="12">
        <v>27471</v>
      </c>
      <c r="G53" s="12">
        <v>12259</v>
      </c>
      <c r="H53" s="12">
        <v>21131</v>
      </c>
      <c r="I53" s="12">
        <v>8760</v>
      </c>
      <c r="J53" s="12">
        <v>13782</v>
      </c>
      <c r="K53" s="12">
        <v>23615</v>
      </c>
      <c r="L53" s="12">
        <v>21930</v>
      </c>
      <c r="M53" s="12">
        <v>2820</v>
      </c>
      <c r="N53" s="12">
        <v>5378</v>
      </c>
      <c r="O53" s="13">
        <v>337</v>
      </c>
    </row>
    <row r="54" spans="3:15" x14ac:dyDescent="0.3">
      <c r="C54" s="1" t="s">
        <v>48</v>
      </c>
      <c r="D54" s="12">
        <v>145789</v>
      </c>
      <c r="E54" s="12">
        <v>7400</v>
      </c>
      <c r="F54" s="12">
        <v>27582</v>
      </c>
      <c r="G54" s="12">
        <v>12276</v>
      </c>
      <c r="H54" s="12">
        <v>21234</v>
      </c>
      <c r="I54" s="12">
        <v>8767</v>
      </c>
      <c r="J54" s="12">
        <v>14055</v>
      </c>
      <c r="K54" s="12">
        <v>23635</v>
      </c>
      <c r="L54" s="12">
        <v>21999</v>
      </c>
      <c r="M54" s="12">
        <v>2837</v>
      </c>
      <c r="N54" s="12">
        <v>5444</v>
      </c>
      <c r="O54" s="13">
        <v>338.9</v>
      </c>
    </row>
    <row r="55" spans="3:15" x14ac:dyDescent="0.3">
      <c r="C55" s="1" t="s">
        <v>49</v>
      </c>
      <c r="D55" s="12">
        <v>146558</v>
      </c>
      <c r="E55" s="12">
        <v>7415</v>
      </c>
      <c r="F55" s="12">
        <v>27625</v>
      </c>
      <c r="G55" s="12">
        <v>12349</v>
      </c>
      <c r="H55" s="12">
        <v>21397</v>
      </c>
      <c r="I55" s="12">
        <v>8804</v>
      </c>
      <c r="J55" s="12">
        <v>14339</v>
      </c>
      <c r="K55" s="12">
        <v>23680</v>
      </c>
      <c r="L55" s="12">
        <v>22037</v>
      </c>
      <c r="M55" s="12">
        <v>2866</v>
      </c>
      <c r="N55" s="12">
        <v>5485</v>
      </c>
      <c r="O55" s="13">
        <v>338.8</v>
      </c>
    </row>
    <row r="56" spans="3:15" x14ac:dyDescent="0.3">
      <c r="C56" s="1" t="s">
        <v>50</v>
      </c>
      <c r="D56" s="12">
        <v>147221</v>
      </c>
      <c r="E56" s="12">
        <v>7431</v>
      </c>
      <c r="F56" s="12">
        <v>27715</v>
      </c>
      <c r="G56" s="12">
        <v>12395</v>
      </c>
      <c r="H56" s="12">
        <v>21500</v>
      </c>
      <c r="I56" s="12">
        <v>8821</v>
      </c>
      <c r="J56" s="12">
        <v>14565</v>
      </c>
      <c r="K56" s="12">
        <v>23708</v>
      </c>
      <c r="L56" s="12">
        <v>22100</v>
      </c>
      <c r="M56" s="12">
        <v>2902</v>
      </c>
      <c r="N56" s="12">
        <v>5520</v>
      </c>
      <c r="O56" s="13">
        <v>340.5</v>
      </c>
    </row>
    <row r="57" spans="3:15" x14ac:dyDescent="0.3">
      <c r="C57" s="1" t="s">
        <v>51</v>
      </c>
      <c r="D57" s="12">
        <v>147778</v>
      </c>
      <c r="E57" s="12">
        <v>7472</v>
      </c>
      <c r="F57" s="12">
        <v>27866</v>
      </c>
      <c r="G57" s="12">
        <v>12437</v>
      </c>
      <c r="H57" s="12">
        <v>21592</v>
      </c>
      <c r="I57" s="12">
        <v>8850</v>
      </c>
      <c r="J57" s="12">
        <v>14765</v>
      </c>
      <c r="K57" s="12">
        <v>23707</v>
      </c>
      <c r="L57" s="12">
        <v>22074</v>
      </c>
      <c r="M57" s="12">
        <v>2917</v>
      </c>
      <c r="N57" s="12">
        <v>5534</v>
      </c>
      <c r="O57" s="13">
        <v>341.8</v>
      </c>
    </row>
    <row r="58" spans="3:15" x14ac:dyDescent="0.3">
      <c r="C58" s="1" t="s">
        <v>52</v>
      </c>
      <c r="D58" s="12">
        <v>148559</v>
      </c>
      <c r="E58" s="12">
        <v>7514</v>
      </c>
      <c r="F58" s="12">
        <v>28015</v>
      </c>
      <c r="G58" s="12">
        <v>12496</v>
      </c>
      <c r="H58" s="12">
        <v>21821</v>
      </c>
      <c r="I58" s="12">
        <v>8877</v>
      </c>
      <c r="J58" s="12">
        <v>14931</v>
      </c>
      <c r="K58" s="12">
        <v>23803</v>
      </c>
      <c r="L58" s="12">
        <v>22037</v>
      </c>
      <c r="M58" s="12">
        <v>2934</v>
      </c>
      <c r="N58" s="12">
        <v>5563</v>
      </c>
      <c r="O58" s="13">
        <v>344.8</v>
      </c>
    </row>
    <row r="59" spans="3:15" x14ac:dyDescent="0.3">
      <c r="C59" s="1" t="s">
        <v>53</v>
      </c>
      <c r="D59" s="12">
        <v>149173</v>
      </c>
      <c r="E59" s="12">
        <v>7560</v>
      </c>
      <c r="F59" s="12">
        <v>28085</v>
      </c>
      <c r="G59" s="12">
        <v>12540</v>
      </c>
      <c r="H59" s="12">
        <v>21960</v>
      </c>
      <c r="I59" s="12">
        <v>8912</v>
      </c>
      <c r="J59" s="12">
        <v>15108</v>
      </c>
      <c r="K59" s="12">
        <v>23851</v>
      </c>
      <c r="L59" s="12">
        <v>22038</v>
      </c>
      <c r="M59" s="12">
        <v>2955</v>
      </c>
      <c r="N59" s="12">
        <v>5592</v>
      </c>
      <c r="O59" s="13">
        <v>348.2</v>
      </c>
    </row>
    <row r="60" spans="3:15" x14ac:dyDescent="0.3">
      <c r="C60" s="1" t="s">
        <v>54</v>
      </c>
      <c r="D60" s="12">
        <v>149742</v>
      </c>
      <c r="E60" s="12">
        <v>7594</v>
      </c>
      <c r="F60" s="12">
        <v>28189</v>
      </c>
      <c r="G60" s="12">
        <v>12584</v>
      </c>
      <c r="H60" s="12">
        <v>22069</v>
      </c>
      <c r="I60" s="12">
        <v>8935</v>
      </c>
      <c r="J60" s="12">
        <v>15258</v>
      </c>
      <c r="K60" s="12">
        <v>23892</v>
      </c>
      <c r="L60" s="12">
        <v>22056</v>
      </c>
      <c r="M60" s="12">
        <v>2973</v>
      </c>
      <c r="N60" s="12">
        <v>5613</v>
      </c>
      <c r="O60" s="13">
        <v>354.5</v>
      </c>
    </row>
    <row r="61" spans="3:15" x14ac:dyDescent="0.3">
      <c r="C61" s="1" t="s">
        <v>55</v>
      </c>
      <c r="D61" s="12">
        <v>150106</v>
      </c>
      <c r="E61" s="12">
        <v>7590</v>
      </c>
      <c r="F61" s="12">
        <v>28289</v>
      </c>
      <c r="G61" s="12">
        <v>12617</v>
      </c>
      <c r="H61" s="12">
        <v>22164</v>
      </c>
      <c r="I61" s="12">
        <v>8941</v>
      </c>
      <c r="J61" s="12">
        <v>15374</v>
      </c>
      <c r="K61" s="12">
        <v>23887</v>
      </c>
      <c r="L61" s="12">
        <v>22075</v>
      </c>
      <c r="M61" s="12">
        <v>2985</v>
      </c>
      <c r="N61" s="12">
        <v>5606</v>
      </c>
      <c r="O61" s="13">
        <v>353.5</v>
      </c>
    </row>
    <row r="62" spans="3:15" ht="15" customHeight="1" x14ac:dyDescent="0.3">
      <c r="C62" s="1" t="s">
        <v>56</v>
      </c>
      <c r="D62" s="12">
        <v>151010</v>
      </c>
      <c r="E62" s="12">
        <v>7669</v>
      </c>
      <c r="F62" s="12">
        <v>28561</v>
      </c>
      <c r="G62" s="12">
        <v>12654</v>
      </c>
      <c r="H62" s="12">
        <v>22306</v>
      </c>
      <c r="I62" s="12">
        <v>8982</v>
      </c>
      <c r="J62" s="12">
        <v>15536</v>
      </c>
      <c r="K62" s="12">
        <v>23996</v>
      </c>
      <c r="L62" s="12">
        <v>22082</v>
      </c>
      <c r="M62" s="12">
        <v>2992</v>
      </c>
      <c r="N62" s="12">
        <v>5649</v>
      </c>
      <c r="O62" s="13">
        <v>357.8</v>
      </c>
    </row>
    <row r="63" spans="3:15" x14ac:dyDescent="0.3">
      <c r="C63" s="14" t="s">
        <v>57</v>
      </c>
      <c r="D63" s="12">
        <v>151424</v>
      </c>
      <c r="E63" s="12">
        <v>7692</v>
      </c>
      <c r="F63" s="12">
        <v>28600</v>
      </c>
      <c r="G63" s="12">
        <v>12716</v>
      </c>
      <c r="H63" s="12">
        <v>22439</v>
      </c>
      <c r="I63" s="12">
        <v>8997</v>
      </c>
      <c r="J63" s="12">
        <v>15590</v>
      </c>
      <c r="K63" s="12">
        <v>24050</v>
      </c>
      <c r="L63" s="12">
        <v>22073</v>
      </c>
      <c r="M63" s="12">
        <v>3018</v>
      </c>
      <c r="N63" s="12">
        <v>5660</v>
      </c>
      <c r="O63" s="13">
        <v>362.7</v>
      </c>
    </row>
    <row r="64" spans="3:15" x14ac:dyDescent="0.3">
      <c r="C64" s="14" t="s">
        <v>58</v>
      </c>
      <c r="D64" s="12">
        <v>151678</v>
      </c>
      <c r="E64" s="12">
        <v>7698</v>
      </c>
      <c r="F64" s="12">
        <v>28621</v>
      </c>
      <c r="G64" s="12">
        <v>12768</v>
      </c>
      <c r="H64" s="12">
        <v>22421</v>
      </c>
      <c r="I64" s="12">
        <v>9034</v>
      </c>
      <c r="J64" s="12">
        <v>15626</v>
      </c>
      <c r="K64" s="12">
        <v>24105</v>
      </c>
      <c r="L64" s="12">
        <v>22101</v>
      </c>
      <c r="M64" s="12">
        <v>3035</v>
      </c>
      <c r="N64" s="12">
        <v>5671</v>
      </c>
      <c r="O64" s="13">
        <v>372.7</v>
      </c>
    </row>
    <row r="65" spans="3:15" x14ac:dyDescent="0.3">
      <c r="C65" s="14" t="s">
        <v>59</v>
      </c>
      <c r="D65" s="12">
        <v>152042</v>
      </c>
      <c r="E65" s="12">
        <v>7736</v>
      </c>
      <c r="F65" s="12">
        <v>28634</v>
      </c>
      <c r="G65" s="12">
        <v>12789</v>
      </c>
      <c r="H65" s="12">
        <v>22493</v>
      </c>
      <c r="I65" s="12">
        <v>9040</v>
      </c>
      <c r="J65" s="12">
        <v>15699</v>
      </c>
      <c r="K65" s="12">
        <v>24181</v>
      </c>
      <c r="L65" s="12">
        <v>22122</v>
      </c>
      <c r="M65" s="12">
        <v>3067</v>
      </c>
      <c r="N65" s="12">
        <v>5681</v>
      </c>
      <c r="O65" s="13">
        <v>374.3</v>
      </c>
    </row>
    <row r="66" spans="3:15" x14ac:dyDescent="0.3">
      <c r="C66" s="15" t="s">
        <v>60</v>
      </c>
      <c r="D66" s="6">
        <v>152412</v>
      </c>
      <c r="E66" s="6">
        <v>7749</v>
      </c>
      <c r="F66" s="6">
        <v>28671</v>
      </c>
      <c r="G66" s="6">
        <v>12819</v>
      </c>
      <c r="H66" s="6">
        <v>22582</v>
      </c>
      <c r="I66" s="6">
        <v>9043</v>
      </c>
      <c r="J66" s="6">
        <v>15774</v>
      </c>
      <c r="K66" s="6">
        <v>24277</v>
      </c>
      <c r="L66" s="6">
        <v>22110</v>
      </c>
      <c r="M66" s="6">
        <v>3089</v>
      </c>
      <c r="N66" s="6">
        <v>5691</v>
      </c>
      <c r="O66" s="14">
        <v>378.9</v>
      </c>
    </row>
    <row r="67" spans="3:15" x14ac:dyDescent="0.3">
      <c r="C67" s="15" t="s">
        <v>61</v>
      </c>
      <c r="D67" s="6">
        <v>152980</v>
      </c>
      <c r="E67" s="6">
        <v>7773</v>
      </c>
      <c r="F67" s="6">
        <v>28717</v>
      </c>
      <c r="G67" s="6">
        <v>12860</v>
      </c>
      <c r="H67" s="6">
        <v>22659</v>
      </c>
      <c r="I67" s="6">
        <v>9057</v>
      </c>
      <c r="J67" s="6">
        <v>15887</v>
      </c>
      <c r="K67" s="6">
        <v>24404</v>
      </c>
      <c r="L67" s="6">
        <v>22185</v>
      </c>
      <c r="M67" s="6">
        <v>3102</v>
      </c>
      <c r="N67" s="6">
        <v>5723</v>
      </c>
      <c r="O67" s="14">
        <v>384.4</v>
      </c>
    </row>
    <row r="68" spans="3:15" x14ac:dyDescent="0.3">
      <c r="C68" s="1" t="s">
        <v>62</v>
      </c>
      <c r="D68" s="6">
        <v>153332</v>
      </c>
      <c r="E68" s="6">
        <v>7781</v>
      </c>
      <c r="F68" s="6">
        <v>28777</v>
      </c>
      <c r="G68" s="6">
        <v>12891</v>
      </c>
      <c r="H68" s="6">
        <v>22707</v>
      </c>
      <c r="I68" s="6">
        <v>9066</v>
      </c>
      <c r="J68" s="6">
        <v>15935</v>
      </c>
      <c r="K68" s="6">
        <v>24496</v>
      </c>
      <c r="L68" s="6">
        <v>22231</v>
      </c>
      <c r="M68" s="6">
        <v>3110</v>
      </c>
      <c r="N68" s="6">
        <v>5727</v>
      </c>
      <c r="O68" s="14">
        <v>381.5</v>
      </c>
    </row>
    <row r="69" spans="3:15" x14ac:dyDescent="0.3">
      <c r="C69" s="1" t="s">
        <v>63</v>
      </c>
      <c r="D69" s="6">
        <v>153682</v>
      </c>
      <c r="E69" s="6">
        <v>7797</v>
      </c>
      <c r="F69" s="6">
        <v>28784</v>
      </c>
      <c r="G69" s="6">
        <v>12917</v>
      </c>
      <c r="H69" s="6">
        <v>22755</v>
      </c>
      <c r="I69" s="6">
        <v>9068</v>
      </c>
      <c r="J69" s="6">
        <v>16074</v>
      </c>
      <c r="K69" s="6">
        <v>24576</v>
      </c>
      <c r="L69" s="6">
        <v>22237</v>
      </c>
      <c r="M69" s="6">
        <v>3113</v>
      </c>
      <c r="N69" s="6">
        <v>5748</v>
      </c>
      <c r="O69" s="14">
        <v>383.6</v>
      </c>
    </row>
    <row r="70" spans="3:15" x14ac:dyDescent="0.3">
      <c r="C70" s="1" t="s">
        <v>64</v>
      </c>
      <c r="D70" s="6">
        <v>154006</v>
      </c>
      <c r="E70" s="6">
        <v>7814</v>
      </c>
      <c r="F70" s="6">
        <v>28815</v>
      </c>
      <c r="G70" s="6">
        <v>12954</v>
      </c>
      <c r="H70" s="6">
        <v>22791</v>
      </c>
      <c r="I70" s="6">
        <v>9086</v>
      </c>
      <c r="J70" s="6">
        <v>16135</v>
      </c>
      <c r="K70" s="6">
        <v>24661</v>
      </c>
      <c r="L70" s="6">
        <v>22262</v>
      </c>
      <c r="M70" s="6">
        <v>3116</v>
      </c>
      <c r="N70" s="6">
        <v>5756</v>
      </c>
      <c r="O70" s="14">
        <v>386.3</v>
      </c>
    </row>
    <row r="71" spans="3:15" x14ac:dyDescent="0.3">
      <c r="C71" s="1" t="s">
        <v>65</v>
      </c>
      <c r="D71" s="6">
        <v>154296</v>
      </c>
      <c r="E71" s="6">
        <v>7833</v>
      </c>
      <c r="F71" s="6">
        <v>28731</v>
      </c>
      <c r="G71" s="6">
        <v>12968</v>
      </c>
      <c r="H71" s="6">
        <v>22791</v>
      </c>
      <c r="I71" s="6">
        <v>9097</v>
      </c>
      <c r="J71" s="6">
        <v>16258</v>
      </c>
      <c r="K71" s="6">
        <v>24756</v>
      </c>
      <c r="L71" s="6">
        <v>22324</v>
      </c>
      <c r="M71" s="6">
        <v>3129</v>
      </c>
      <c r="N71" s="6">
        <v>5785</v>
      </c>
      <c r="O71" s="14">
        <v>391.5</v>
      </c>
    </row>
    <row r="72" spans="3:15" x14ac:dyDescent="0.3">
      <c r="C72" s="1" t="s">
        <v>66</v>
      </c>
      <c r="D72" s="6">
        <v>154535</v>
      </c>
      <c r="E72" s="6">
        <v>7859</v>
      </c>
      <c r="F72" s="6">
        <v>28767</v>
      </c>
      <c r="G72" s="6">
        <v>12974</v>
      </c>
      <c r="H72" s="6">
        <v>22814</v>
      </c>
      <c r="I72" s="6">
        <v>9101</v>
      </c>
      <c r="J72" s="6">
        <v>16316</v>
      </c>
      <c r="K72" s="6">
        <v>24827</v>
      </c>
      <c r="L72" s="6">
        <v>22331</v>
      </c>
      <c r="M72" s="6">
        <v>3120</v>
      </c>
      <c r="N72" s="6">
        <v>5798</v>
      </c>
      <c r="O72" s="14">
        <v>395.9</v>
      </c>
    </row>
    <row r="73" spans="3:15" x14ac:dyDescent="0.3">
      <c r="C73" s="1" t="s">
        <v>67</v>
      </c>
      <c r="D73" s="6">
        <v>155007</v>
      </c>
      <c r="E73" s="6">
        <v>7885</v>
      </c>
      <c r="F73" s="6">
        <v>28828</v>
      </c>
      <c r="G73" s="6">
        <v>12985</v>
      </c>
      <c r="H73" s="6">
        <v>22858</v>
      </c>
      <c r="I73" s="6">
        <v>9100</v>
      </c>
      <c r="J73" s="6">
        <v>16415</v>
      </c>
      <c r="K73" s="6">
        <v>24938</v>
      </c>
      <c r="L73" s="6">
        <v>22450</v>
      </c>
      <c r="M73" s="6">
        <v>3097</v>
      </c>
      <c r="N73" s="6">
        <v>5819</v>
      </c>
      <c r="O73" s="14">
        <v>398.7</v>
      </c>
    </row>
    <row r="74" spans="3:15" x14ac:dyDescent="0.3">
      <c r="C74" s="1" t="s">
        <v>68</v>
      </c>
      <c r="D74" s="6">
        <v>155333</v>
      </c>
      <c r="E74" s="6">
        <v>7897</v>
      </c>
      <c r="F74" s="6">
        <v>28859</v>
      </c>
      <c r="G74" s="6">
        <v>12984</v>
      </c>
      <c r="H74" s="6">
        <v>22913</v>
      </c>
      <c r="I74" s="6">
        <v>9099</v>
      </c>
      <c r="J74" s="6">
        <v>16505</v>
      </c>
      <c r="K74" s="6">
        <v>25023</v>
      </c>
      <c r="L74" s="6">
        <v>22510</v>
      </c>
      <c r="M74" s="6">
        <v>3087</v>
      </c>
      <c r="N74" s="6">
        <v>5824</v>
      </c>
      <c r="O74" s="14">
        <v>398.5</v>
      </c>
    </row>
    <row r="75" spans="3:15" x14ac:dyDescent="0.3">
      <c r="C75" s="1" t="s">
        <v>69</v>
      </c>
      <c r="D75" s="6">
        <v>155569</v>
      </c>
      <c r="E75" s="6">
        <v>7888</v>
      </c>
      <c r="F75" s="6">
        <v>28863</v>
      </c>
      <c r="G75" s="6">
        <v>12983</v>
      </c>
      <c r="H75" s="6">
        <v>22952</v>
      </c>
      <c r="I75" s="6">
        <v>9098</v>
      </c>
      <c r="J75" s="6">
        <v>16577</v>
      </c>
      <c r="K75" s="6">
        <v>25088</v>
      </c>
      <c r="L75" s="6">
        <v>22557</v>
      </c>
      <c r="M75" s="6">
        <v>3093</v>
      </c>
      <c r="N75" s="6">
        <v>5835</v>
      </c>
      <c r="O75" s="14">
        <v>400.5</v>
      </c>
    </row>
    <row r="76" spans="3:15" x14ac:dyDescent="0.3">
      <c r="C76" s="1" t="s">
        <v>70</v>
      </c>
      <c r="D76" s="6" t="e">
        <v>#N/A</v>
      </c>
      <c r="E76" s="6" t="e">
        <v>#N/A</v>
      </c>
      <c r="F76" s="6" t="e">
        <v>#N/A</v>
      </c>
      <c r="G76" s="6" t="e">
        <v>#N/A</v>
      </c>
      <c r="H76" s="6" t="e">
        <v>#N/A</v>
      </c>
      <c r="I76" s="6" t="e">
        <v>#N/A</v>
      </c>
      <c r="J76" s="6" t="e">
        <v>#N/A</v>
      </c>
      <c r="K76" s="6" t="e">
        <v>#N/A</v>
      </c>
      <c r="L76" s="6" t="e">
        <v>#N/A</v>
      </c>
      <c r="M76" s="6" t="e">
        <v>#N/A</v>
      </c>
      <c r="N76" s="6" t="e">
        <v>#N/A</v>
      </c>
      <c r="O76" s="14" t="e">
        <v>#N/A</v>
      </c>
    </row>
    <row r="77" spans="3:15" x14ac:dyDescent="0.3">
      <c r="C77" s="1" t="s">
        <v>71</v>
      </c>
      <c r="D77" s="6" t="e">
        <v>#N/A</v>
      </c>
      <c r="E77" s="6" t="e">
        <v>#N/A</v>
      </c>
      <c r="F77" s="6" t="e">
        <v>#N/A</v>
      </c>
      <c r="G77" s="6" t="e">
        <v>#N/A</v>
      </c>
      <c r="H77" s="6" t="e">
        <v>#N/A</v>
      </c>
      <c r="I77" s="6" t="e">
        <v>#N/A</v>
      </c>
      <c r="J77" s="6" t="e">
        <v>#N/A</v>
      </c>
      <c r="K77" s="6" t="e">
        <v>#N/A</v>
      </c>
      <c r="L77" s="6" t="e">
        <v>#N/A</v>
      </c>
      <c r="M77" s="6" t="e">
        <v>#N/A</v>
      </c>
      <c r="N77" s="6" t="e">
        <v>#N/A</v>
      </c>
      <c r="O77" s="14" t="e">
        <v>#N/A</v>
      </c>
    </row>
    <row r="78" spans="3:15" x14ac:dyDescent="0.3">
      <c r="D78" s="6" t="e">
        <v>#N/A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14"/>
    </row>
    <row r="79" spans="3:15" x14ac:dyDescent="0.3">
      <c r="D79" s="6" t="e">
        <v>#N/A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</row>
    <row r="80" spans="3:15" x14ac:dyDescent="0.3">
      <c r="D80" s="6" t="e">
        <v>#N/A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14"/>
    </row>
    <row r="81" spans="1:15" x14ac:dyDescent="0.3">
      <c r="D81" s="6" t="e">
        <v>#N/A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14"/>
    </row>
    <row r="82" spans="1:15" x14ac:dyDescent="0.3">
      <c r="D82" s="6" t="e">
        <v>#N/A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14"/>
    </row>
    <row r="83" spans="1:15" x14ac:dyDescent="0.3">
      <c r="D83" s="6" t="e">
        <v>#N/A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14"/>
    </row>
    <row r="85" spans="1:15" x14ac:dyDescent="0.3">
      <c r="B85" s="16"/>
      <c r="C85" s="17" t="str">
        <f>"Share of TX Emp in "&amp;INDEX(C$6:C$35,COUNTIF($D$6:$D$35,"&lt;&gt;#N/A"))</f>
        <v>Share of TX Emp in 202303</v>
      </c>
      <c r="D85" s="18">
        <f>INDEX(D$6:D$35,COUNTIF($D$6:$D$35,"&lt;&gt;#N/A"))/INDEX($D$6:$D$35,COUNTIF($D$6:$D$35,"&lt;&gt;#N/A"))*100</f>
        <v>100</v>
      </c>
      <c r="E85" s="18">
        <f>INDEX(E$6:E$35,COUNTIF($D$6:$D$35,"&lt;&gt;#N/A"))/INDEX($D$6:$D$35,COUNTIF($D$6:$D$35,"&lt;&gt;#N/A"))*100</f>
        <v>5.8008256687876756</v>
      </c>
      <c r="F85" s="18">
        <f t="shared" ref="F85:O85" si="0">INDEX(F$6:F$35,COUNTIF($D$6:$D$35,"&lt;&gt;#N/A"))/INDEX($D$6:$D$35,COUNTIF($D$6:$D$35,"&lt;&gt;#N/A"))*100</f>
        <v>19.986294198430784</v>
      </c>
      <c r="G85" s="18">
        <f t="shared" si="0"/>
        <v>6.8565318907855666</v>
      </c>
      <c r="H85" s="18">
        <f t="shared" si="0"/>
        <v>15.419979660030284</v>
      </c>
      <c r="I85" s="18">
        <f t="shared" si="0"/>
        <v>6.5283751817718754</v>
      </c>
      <c r="J85" s="18">
        <f t="shared" si="0"/>
        <v>10.634557100335766</v>
      </c>
      <c r="K85" s="18">
        <f t="shared" si="0"/>
        <v>13.478500097599513</v>
      </c>
      <c r="L85" s="18">
        <f t="shared" si="0"/>
        <v>14.636317645414612</v>
      </c>
      <c r="M85" s="18">
        <f t="shared" si="0"/>
        <v>1.7189136885339629</v>
      </c>
      <c r="N85" s="18">
        <f t="shared" si="0"/>
        <v>3.3941530383479459</v>
      </c>
      <c r="O85" s="18">
        <f t="shared" si="0"/>
        <v>1.4473098339884245</v>
      </c>
    </row>
    <row r="86" spans="1:15" s="19" customFormat="1" ht="56.25" customHeight="1" x14ac:dyDescent="0.3">
      <c r="C86" s="20" t="s">
        <v>105</v>
      </c>
      <c r="D86" s="21" t="str">
        <f>D2</f>
        <v>Total</v>
      </c>
      <c r="E86" s="21" t="str">
        <f>E$2&amp;CHAR(10)&amp;TEXT(E$85/100,"(#,###%)")</f>
        <v>Constr.
(6%)</v>
      </c>
      <c r="F86" s="21" t="str">
        <f t="shared" ref="F86:O86" si="1">F$2&amp;CHAR(10)&amp;TEXT(F$85/100,"(#,###%)")</f>
        <v>Trade,
transp.
&amp; util.
(20%)</v>
      </c>
      <c r="G86" s="21" t="str">
        <f t="shared" si="1"/>
        <v>Mfg.
(7%)</v>
      </c>
      <c r="H86" s="21" t="str">
        <f t="shared" si="1"/>
        <v>Prof. &amp;
bus. serv.
(15%)</v>
      </c>
      <c r="I86" s="21" t="str">
        <f t="shared" si="1"/>
        <v>Fin.
activ.
(7%)</v>
      </c>
      <c r="J86" s="21" t="str">
        <f t="shared" si="1"/>
        <v>Leisure
&amp; hosp.
(11%)</v>
      </c>
      <c r="K86" s="21" t="str">
        <f t="shared" si="1"/>
        <v>Educ. &amp;
health
serv.
(13%)</v>
      </c>
      <c r="L86" s="21" t="str">
        <f t="shared" si="1"/>
        <v>Gov't
(15%)</v>
      </c>
      <c r="M86" s="21" t="str">
        <f t="shared" si="1"/>
        <v>Information
(2%)</v>
      </c>
      <c r="N86" s="21" t="str">
        <f t="shared" si="1"/>
        <v>Other services
(3%)</v>
      </c>
      <c r="O86" s="21" t="str">
        <f t="shared" si="1"/>
        <v>Oil &amp; gas,
mining sup.
(1%)</v>
      </c>
    </row>
    <row r="87" spans="1:15" ht="15" customHeight="1" x14ac:dyDescent="0.3">
      <c r="C87" s="15" t="s">
        <v>106</v>
      </c>
      <c r="D87" s="16">
        <f t="shared" ref="D87:O87" si="2">MATCH(LARGE($D$85:$O$85,D$1),$D$85:$O$85,0)</f>
        <v>1</v>
      </c>
      <c r="E87" s="16">
        <f t="shared" si="2"/>
        <v>3</v>
      </c>
      <c r="F87" s="16">
        <f t="shared" si="2"/>
        <v>5</v>
      </c>
      <c r="G87" s="16">
        <f t="shared" si="2"/>
        <v>9</v>
      </c>
      <c r="H87" s="16">
        <f t="shared" si="2"/>
        <v>8</v>
      </c>
      <c r="I87" s="16">
        <f t="shared" si="2"/>
        <v>7</v>
      </c>
      <c r="J87" s="16">
        <f t="shared" si="2"/>
        <v>4</v>
      </c>
      <c r="K87" s="16">
        <f t="shared" si="2"/>
        <v>6</v>
      </c>
      <c r="L87" s="16">
        <f t="shared" si="2"/>
        <v>2</v>
      </c>
      <c r="M87" s="16">
        <f t="shared" si="2"/>
        <v>11</v>
      </c>
      <c r="N87" s="16">
        <f t="shared" si="2"/>
        <v>10</v>
      </c>
      <c r="O87" s="16">
        <f t="shared" si="2"/>
        <v>12</v>
      </c>
    </row>
    <row r="88" spans="1:15" ht="57.6" x14ac:dyDescent="0.3">
      <c r="A88" s="22" t="s">
        <v>107</v>
      </c>
      <c r="C88" s="23"/>
      <c r="D88" s="24" t="str">
        <f>INDEX($D$86:$O$86,D$87)</f>
        <v>Total</v>
      </c>
      <c r="E88" s="24" t="str">
        <f>INDEX($D$86:$O$86,E$87)</f>
        <v>Trade,
transp.
&amp; util.
(20%)</v>
      </c>
      <c r="F88" s="24" t="str">
        <f t="shared" ref="F88:O88" si="3">INDEX($D$86:$O$86,F$87)</f>
        <v>Prof. &amp;
bus. serv.
(15%)</v>
      </c>
      <c r="G88" s="24" t="str">
        <f t="shared" si="3"/>
        <v>Gov't
(15%)</v>
      </c>
      <c r="H88" s="24" t="str">
        <f t="shared" si="3"/>
        <v>Educ. &amp;
health
serv.
(13%)</v>
      </c>
      <c r="I88" s="24" t="str">
        <f t="shared" si="3"/>
        <v>Leisure
&amp; hosp.
(11%)</v>
      </c>
      <c r="J88" s="24" t="str">
        <f t="shared" si="3"/>
        <v>Mfg.
(7%)</v>
      </c>
      <c r="K88" s="24" t="str">
        <f t="shared" si="3"/>
        <v>Fin.
activ.
(7%)</v>
      </c>
      <c r="L88" s="24" t="str">
        <f t="shared" si="3"/>
        <v>Constr.
(6%)</v>
      </c>
      <c r="M88" s="24" t="str">
        <f t="shared" si="3"/>
        <v>Other services
(3%)</v>
      </c>
      <c r="N88" s="24" t="str">
        <f t="shared" si="3"/>
        <v>Information
(2%)</v>
      </c>
      <c r="O88" s="24" t="str">
        <f t="shared" si="3"/>
        <v>Oil &amp; gas,
mining sup.
(1%)</v>
      </c>
    </row>
    <row r="89" spans="1:15" x14ac:dyDescent="0.3">
      <c r="A89" s="25" t="s">
        <v>66</v>
      </c>
      <c r="B89" s="26" t="s">
        <v>69</v>
      </c>
      <c r="C89" s="27" t="s">
        <v>108</v>
      </c>
      <c r="D89" s="27">
        <f>100*((VLOOKUP($B$89,$C$47:$O$83,D$87+1,0)/VLOOKUP($A$89,$C$47:$O$83,D$87+1,0))^4-1)</f>
        <v>2.7033983861919797</v>
      </c>
      <c r="E89" s="27">
        <f t="shared" ref="E89:O89" si="4">100*((VLOOKUP($B$89,$C$47:$O$83,E$87+1,0)/VLOOKUP($A$89,$C$47:$O$83,E$87+1,0))^4-1)</f>
        <v>1.3415597127013346</v>
      </c>
      <c r="F89" s="27">
        <f t="shared" si="4"/>
        <v>2.4416092374978549</v>
      </c>
      <c r="G89" s="27">
        <f t="shared" si="4"/>
        <v>4.1100540483485881</v>
      </c>
      <c r="H89" s="27">
        <f t="shared" si="4"/>
        <v>4.2718759721771749</v>
      </c>
      <c r="I89" s="27">
        <f t="shared" si="4"/>
        <v>6.553805116880973</v>
      </c>
      <c r="J89" s="27">
        <f t="shared" si="4"/>
        <v>0.27776689425873524</v>
      </c>
      <c r="K89" s="27">
        <f t="shared" si="4"/>
        <v>-0.13178846159636048</v>
      </c>
      <c r="L89" s="27">
        <f t="shared" si="4"/>
        <v>1.4842047000503289</v>
      </c>
      <c r="M89" s="27">
        <f t="shared" si="4"/>
        <v>2.5771426721714175</v>
      </c>
      <c r="N89" s="27">
        <f t="shared" si="4"/>
        <v>-3.4168637000869362</v>
      </c>
      <c r="O89" s="27">
        <f t="shared" si="4"/>
        <v>4.7292695933612627</v>
      </c>
    </row>
    <row r="90" spans="1:15" x14ac:dyDescent="0.3">
      <c r="A90" s="25" t="s">
        <v>66</v>
      </c>
      <c r="B90" s="26" t="s">
        <v>69</v>
      </c>
      <c r="C90" s="27" t="s">
        <v>109</v>
      </c>
      <c r="D90" s="27">
        <f>100*((VLOOKUP($B$90,$C$6:$O$42,D$87+1,0)/VLOOKUP($A$90,$C$6:$O$42,D$87+1,0))^4-1)</f>
        <v>3.8806363036630653</v>
      </c>
      <c r="E90" s="27">
        <f t="shared" ref="E90:O90" si="5">100*((VLOOKUP($B$90,$C$6:$O$42,E$87+1,0)/VLOOKUP($A$90,$C$6:$O$42,E$87+1,0))^4-1)</f>
        <v>2.7615655438890441</v>
      </c>
      <c r="F90" s="27">
        <f t="shared" si="5"/>
        <v>3.224023563128342</v>
      </c>
      <c r="G90" s="27">
        <f t="shared" si="5"/>
        <v>3.0543906746588467</v>
      </c>
      <c r="H90" s="27">
        <f t="shared" si="5"/>
        <v>3.9118661439706104</v>
      </c>
      <c r="I90" s="27">
        <f t="shared" si="5"/>
        <v>7.8751450028058612</v>
      </c>
      <c r="J90" s="27">
        <f t="shared" si="5"/>
        <v>0.11083652602168481</v>
      </c>
      <c r="K90" s="27">
        <f t="shared" si="5"/>
        <v>2.6066022009070045</v>
      </c>
      <c r="L90" s="27">
        <f t="shared" si="5"/>
        <v>8.6419838227655532</v>
      </c>
      <c r="M90" s="27">
        <f t="shared" si="5"/>
        <v>8.9731597334259163</v>
      </c>
      <c r="N90" s="27">
        <f t="shared" si="5"/>
        <v>0.87153182125530027</v>
      </c>
      <c r="O90" s="27">
        <f t="shared" si="5"/>
        <v>5.7762689022079261</v>
      </c>
    </row>
    <row r="91" spans="1:15" x14ac:dyDescent="0.3">
      <c r="A91" s="28" t="s">
        <v>110</v>
      </c>
      <c r="B91" s="29" t="str">
        <f>TEXT(INDEX($C$47:$C$83,COUNTIF($D$47:$D$83,"&lt;&gt;#N/A")),"0")</f>
        <v>202303</v>
      </c>
    </row>
    <row r="97" spans="3:15" x14ac:dyDescent="0.3">
      <c r="C97" s="30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3:15" x14ac:dyDescent="0.3"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3:15" x14ac:dyDescent="0.3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</sheetData>
  <mergeCells count="1">
    <mergeCell ref="A1:B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4245-D14E-4D5E-8C59-BC5CBB20E124}">
  <sheetPr>
    <tabColor theme="3" tint="0.79998168889431442"/>
  </sheetPr>
  <dimension ref="A1:U206"/>
  <sheetViews>
    <sheetView workbookViewId="0">
      <pane ySplit="1" topLeftCell="A2" activePane="bottomLeft" state="frozen"/>
      <selection pane="bottomLeft" activeCell="G1" sqref="G1"/>
    </sheetView>
  </sheetViews>
  <sheetFormatPr defaultRowHeight="14.4" x14ac:dyDescent="0.3"/>
  <cols>
    <col min="5" max="6" width="8.77734375" style="32"/>
    <col min="7" max="9" width="8.77734375" style="33"/>
    <col min="10" max="10" width="25.21875" style="32" bestFit="1" customWidth="1"/>
    <col min="11" max="11" width="19.44140625" style="32" bestFit="1" customWidth="1"/>
    <col min="12" max="12" width="8.77734375" style="32"/>
    <col min="18" max="18" width="11.44140625" customWidth="1"/>
    <col min="19" max="19" width="12" customWidth="1"/>
  </cols>
  <sheetData>
    <row r="1" spans="1:21" x14ac:dyDescent="0.3">
      <c r="A1" t="s">
        <v>111</v>
      </c>
      <c r="G1" s="33" t="s">
        <v>112</v>
      </c>
      <c r="H1" s="33" t="s">
        <v>113</v>
      </c>
      <c r="I1" s="33" t="s">
        <v>114</v>
      </c>
      <c r="J1" s="32" t="s">
        <v>115</v>
      </c>
      <c r="K1" s="32" t="s">
        <v>116</v>
      </c>
      <c r="L1" s="32" t="s">
        <v>114</v>
      </c>
      <c r="R1" t="s">
        <v>117</v>
      </c>
      <c r="S1" t="s">
        <v>118</v>
      </c>
    </row>
    <row r="2" spans="1:21" x14ac:dyDescent="0.3">
      <c r="D2" t="s">
        <v>119</v>
      </c>
      <c r="E2" s="32" t="s">
        <v>120</v>
      </c>
      <c r="F2" s="32" t="s">
        <v>121</v>
      </c>
      <c r="J2" s="32" t="s">
        <v>122</v>
      </c>
      <c r="K2" s="32" t="s">
        <v>123</v>
      </c>
      <c r="L2" s="32" t="s">
        <v>124</v>
      </c>
      <c r="O2" s="31" t="s">
        <v>125</v>
      </c>
      <c r="P2" t="s">
        <v>126</v>
      </c>
      <c r="Q2" t="s">
        <v>127</v>
      </c>
      <c r="R2" s="32">
        <v>5202.1000000000004</v>
      </c>
      <c r="S2" s="32">
        <v>12887.7</v>
      </c>
      <c r="T2">
        <f>R2/(R2+S2)</f>
        <v>0.28757089630620569</v>
      </c>
      <c r="U2">
        <f>S2/(R2+S2)</f>
        <v>0.7124291036937942</v>
      </c>
    </row>
    <row r="3" spans="1:21" x14ac:dyDescent="0.3">
      <c r="A3" t="str">
        <f>IF(RIGHT(D3,1)="7",LEFT(D3,4),"")</f>
        <v/>
      </c>
      <c r="B3" t="str">
        <f>_xlfn.CONCAT(LEFT(D3,4),C3)</f>
        <v>20071</v>
      </c>
      <c r="C3">
        <f>IF(_xlfn.NUMBERVALUE(RIGHT(D3,2))&lt;4,1,IF(AND(_xlfn.NUMBERVALUE(RIGHT(D3,2))&lt;7,_xlfn.NUMBERVALUE(RIGHT(D3,2))&gt;3),2,IF(AND(_xlfn.NUMBERVALUE(RIGHT(D3,2))&lt;10,_xlfn.NUMBERVALUE(RIGHT(D3,2))&gt;6),3,4)))</f>
        <v>1</v>
      </c>
      <c r="D3" t="s">
        <v>128</v>
      </c>
      <c r="E3" s="32">
        <f t="shared" ref="E3:E34" si="0">_xlfn.XLOOKUP(B3,$Q$2:$Q$65,$T$2:$T$65)</f>
        <v>0.28757089630620569</v>
      </c>
      <c r="F3" s="32">
        <f t="shared" ref="F3:F34" si="1">_xlfn.XLOOKUP(B3,$Q$2:$Q$65,$U$2:$U$65)</f>
        <v>0.7124291036937942</v>
      </c>
      <c r="G3" s="33">
        <f t="shared" ref="G3:G66" si="2">E3*J3+F3*K3</f>
        <v>25.073676878683013</v>
      </c>
      <c r="H3" s="33">
        <f>_xlfn.XLOOKUP(B3,O$5:O$68,P$5:P$68)</f>
        <v>3.2</v>
      </c>
      <c r="I3" s="33" t="e">
        <f t="shared" ref="I3:I34" si="3">L3</f>
        <v>#N/A</v>
      </c>
      <c r="J3" s="32">
        <v>36.9</v>
      </c>
      <c r="K3" s="32">
        <v>20.3</v>
      </c>
      <c r="L3" s="32" t="e">
        <v>#N/A</v>
      </c>
      <c r="O3" t="s">
        <v>24</v>
      </c>
      <c r="P3" t="s">
        <v>129</v>
      </c>
      <c r="Q3" t="s">
        <v>130</v>
      </c>
      <c r="R3" s="32">
        <v>5393.3</v>
      </c>
      <c r="S3" s="32">
        <v>13055.4</v>
      </c>
      <c r="T3">
        <f t="shared" ref="T3:T66" si="4">R3/(R3+S3)</f>
        <v>0.29234038170711213</v>
      </c>
      <c r="U3">
        <f t="shared" ref="U3:U66" si="5">S3/(R3+S3)</f>
        <v>0.70765961829288782</v>
      </c>
    </row>
    <row r="4" spans="1:21" x14ac:dyDescent="0.3">
      <c r="A4" t="str">
        <f t="shared" ref="A4:A67" si="6">IF(RIGHT(D4,1)="7",LEFT(D4,4),"")</f>
        <v/>
      </c>
      <c r="B4" t="str">
        <f t="shared" ref="B4:B67" si="7">_xlfn.CONCAT(LEFT(D4,4),C4)</f>
        <v>20071</v>
      </c>
      <c r="C4">
        <f t="shared" ref="C4:C67" si="8">IF(_xlfn.NUMBERVALUE(RIGHT(D4,2))&lt;4,1,IF(AND(_xlfn.NUMBERVALUE(RIGHT(D4,2))&lt;7,_xlfn.NUMBERVALUE(RIGHT(D4,2))&gt;3),2,IF(AND(_xlfn.NUMBERVALUE(RIGHT(D4,2))&lt;10,_xlfn.NUMBERVALUE(RIGHT(D4,2))&gt;6),3,4)))</f>
        <v>1</v>
      </c>
      <c r="D4" t="s">
        <v>131</v>
      </c>
      <c r="E4" s="32">
        <f t="shared" si="0"/>
        <v>0.28757089630620569</v>
      </c>
      <c r="F4" s="32">
        <f t="shared" si="1"/>
        <v>0.7124291036937942</v>
      </c>
      <c r="G4" s="33">
        <f t="shared" si="2"/>
        <v>19.937854481531026</v>
      </c>
      <c r="H4" s="33">
        <f>_xlfn.SINGLE(_xlfn.XLOOKUP(B4,O$5:O$68,P$5:P$68))</f>
        <v>3.2</v>
      </c>
      <c r="I4" s="33" t="e">
        <f t="shared" si="3"/>
        <v>#N/A</v>
      </c>
      <c r="J4" s="32">
        <v>23.5</v>
      </c>
      <c r="K4" s="32">
        <v>18.5</v>
      </c>
      <c r="L4" s="32" t="e">
        <v>#N/A</v>
      </c>
      <c r="O4" t="s">
        <v>37</v>
      </c>
      <c r="P4" t="s">
        <v>132</v>
      </c>
      <c r="Q4" t="s">
        <v>133</v>
      </c>
      <c r="R4" s="32">
        <v>5465.5</v>
      </c>
      <c r="S4" s="32">
        <v>13185.9</v>
      </c>
      <c r="T4">
        <f t="shared" si="4"/>
        <v>0.29303430305499856</v>
      </c>
      <c r="U4">
        <f t="shared" si="5"/>
        <v>0.70696569694500133</v>
      </c>
    </row>
    <row r="5" spans="1:21" x14ac:dyDescent="0.3">
      <c r="A5" t="str">
        <f t="shared" si="6"/>
        <v/>
      </c>
      <c r="B5" t="str">
        <f t="shared" si="7"/>
        <v>20071</v>
      </c>
      <c r="C5">
        <f t="shared" si="8"/>
        <v>1</v>
      </c>
      <c r="D5" t="s">
        <v>134</v>
      </c>
      <c r="E5" s="32">
        <f t="shared" si="0"/>
        <v>0.28757089630620569</v>
      </c>
      <c r="F5" s="32">
        <f t="shared" si="1"/>
        <v>0.7124291036937942</v>
      </c>
      <c r="G5" s="33">
        <f t="shared" si="2"/>
        <v>19.537854481531028</v>
      </c>
      <c r="H5" s="33">
        <f>_xlfn.XLOOKUP(B5,O$5:O$68,P$5:P$68)</f>
        <v>3.2</v>
      </c>
      <c r="I5" s="33" t="e">
        <f t="shared" si="3"/>
        <v>#N/A</v>
      </c>
      <c r="J5" s="32">
        <v>23.1</v>
      </c>
      <c r="K5" s="32">
        <v>18.100000000000001</v>
      </c>
      <c r="L5" s="32" t="e">
        <v>#N/A</v>
      </c>
      <c r="O5" t="s">
        <v>127</v>
      </c>
      <c r="P5" s="35">
        <v>3.2</v>
      </c>
      <c r="Q5" t="s">
        <v>135</v>
      </c>
      <c r="R5" s="32">
        <v>5552.6</v>
      </c>
      <c r="S5" s="32">
        <v>13428.9</v>
      </c>
      <c r="T5">
        <f t="shared" si="4"/>
        <v>0.29252693412006431</v>
      </c>
      <c r="U5">
        <f t="shared" si="5"/>
        <v>0.70747306587993575</v>
      </c>
    </row>
    <row r="6" spans="1:21" x14ac:dyDescent="0.3">
      <c r="A6" t="str">
        <f t="shared" si="6"/>
        <v/>
      </c>
      <c r="B6" t="str">
        <f t="shared" si="7"/>
        <v>20072</v>
      </c>
      <c r="C6">
        <f t="shared" si="8"/>
        <v>2</v>
      </c>
      <c r="D6" t="s">
        <v>136</v>
      </c>
      <c r="E6" s="32">
        <f t="shared" si="0"/>
        <v>0.29234038170711213</v>
      </c>
      <c r="F6" s="32">
        <f t="shared" si="1"/>
        <v>0.70765961829288782</v>
      </c>
      <c r="G6" s="33">
        <f t="shared" si="2"/>
        <v>16.687914595608362</v>
      </c>
      <c r="H6" s="33">
        <f t="shared" ref="H6:H37" si="9">_xlfn.XLOOKUP(B6,O$5:O$68,P$5:P$68)</f>
        <v>2.8</v>
      </c>
      <c r="I6" s="33" t="e">
        <f t="shared" si="3"/>
        <v>#N/A</v>
      </c>
      <c r="J6" s="32">
        <v>21.5</v>
      </c>
      <c r="K6" s="32">
        <v>14.7</v>
      </c>
      <c r="L6" s="32" t="e">
        <v>#N/A</v>
      </c>
      <c r="O6" t="s">
        <v>130</v>
      </c>
      <c r="P6" s="35">
        <v>2.8</v>
      </c>
      <c r="Q6" t="s">
        <v>137</v>
      </c>
      <c r="R6" s="32">
        <v>5600.3</v>
      </c>
      <c r="S6" s="32">
        <v>13479.5</v>
      </c>
      <c r="T6">
        <f t="shared" si="4"/>
        <v>0.29351984821643834</v>
      </c>
      <c r="U6">
        <f t="shared" si="5"/>
        <v>0.70648015178356172</v>
      </c>
    </row>
    <row r="7" spans="1:21" x14ac:dyDescent="0.3">
      <c r="A7" t="str">
        <f t="shared" si="6"/>
        <v/>
      </c>
      <c r="B7" t="str">
        <f t="shared" si="7"/>
        <v>20072</v>
      </c>
      <c r="C7">
        <f t="shared" si="8"/>
        <v>2</v>
      </c>
      <c r="D7" t="s">
        <v>138</v>
      </c>
      <c r="E7" s="32">
        <f t="shared" si="0"/>
        <v>0.29234038170711213</v>
      </c>
      <c r="F7" s="32">
        <f t="shared" si="1"/>
        <v>0.70765961829288782</v>
      </c>
      <c r="G7" s="33">
        <f t="shared" si="2"/>
        <v>15.672382877926356</v>
      </c>
      <c r="H7" s="33">
        <f t="shared" si="9"/>
        <v>2.8</v>
      </c>
      <c r="I7" s="33" t="e">
        <f t="shared" si="3"/>
        <v>#N/A</v>
      </c>
      <c r="J7" s="32">
        <v>17.3</v>
      </c>
      <c r="K7" s="32">
        <v>15</v>
      </c>
      <c r="L7" s="32" t="e">
        <v>#N/A</v>
      </c>
      <c r="O7" t="s">
        <v>133</v>
      </c>
      <c r="P7" s="35">
        <v>2.8</v>
      </c>
      <c r="Q7" t="s">
        <v>139</v>
      </c>
      <c r="R7" s="32">
        <v>5722</v>
      </c>
      <c r="S7" s="32">
        <v>13691.7</v>
      </c>
      <c r="T7">
        <f t="shared" si="4"/>
        <v>0.29474031225371772</v>
      </c>
      <c r="U7">
        <f t="shared" si="5"/>
        <v>0.70525968774628223</v>
      </c>
    </row>
    <row r="8" spans="1:21" x14ac:dyDescent="0.3">
      <c r="A8" t="str">
        <f t="shared" si="6"/>
        <v/>
      </c>
      <c r="B8" t="str">
        <f t="shared" si="7"/>
        <v>20072</v>
      </c>
      <c r="C8">
        <f t="shared" si="8"/>
        <v>2</v>
      </c>
      <c r="D8" t="s">
        <v>140</v>
      </c>
      <c r="E8" s="32">
        <f t="shared" si="0"/>
        <v>0.29234038170711213</v>
      </c>
      <c r="F8" s="32">
        <f t="shared" si="1"/>
        <v>0.70765961829288782</v>
      </c>
      <c r="G8" s="33">
        <f t="shared" si="2"/>
        <v>14.696978648902089</v>
      </c>
      <c r="H8" s="33">
        <f t="shared" si="9"/>
        <v>2.8</v>
      </c>
      <c r="I8" s="33" t="e">
        <f t="shared" si="3"/>
        <v>#N/A</v>
      </c>
      <c r="J8" s="32">
        <v>15.9</v>
      </c>
      <c r="K8" s="32">
        <v>14.2</v>
      </c>
      <c r="L8" s="32" t="e">
        <v>#N/A</v>
      </c>
      <c r="O8" t="s">
        <v>135</v>
      </c>
      <c r="P8" s="35">
        <v>2.6</v>
      </c>
      <c r="Q8" t="s">
        <v>141</v>
      </c>
      <c r="R8" s="32">
        <v>5661.9</v>
      </c>
      <c r="S8" s="32">
        <v>13678.2</v>
      </c>
      <c r="T8">
        <f t="shared" si="4"/>
        <v>0.29275443250034899</v>
      </c>
      <c r="U8">
        <f t="shared" si="5"/>
        <v>0.70724556749965106</v>
      </c>
    </row>
    <row r="9" spans="1:21" x14ac:dyDescent="0.3">
      <c r="A9" t="str">
        <f t="shared" si="6"/>
        <v>2007</v>
      </c>
      <c r="B9" t="str">
        <f t="shared" si="7"/>
        <v>20073</v>
      </c>
      <c r="C9">
        <f t="shared" si="8"/>
        <v>3</v>
      </c>
      <c r="D9" t="s">
        <v>142</v>
      </c>
      <c r="E9" s="32">
        <f t="shared" si="0"/>
        <v>0.29303430305499856</v>
      </c>
      <c r="F9" s="32">
        <f t="shared" si="1"/>
        <v>0.70696569694500133</v>
      </c>
      <c r="G9" s="33">
        <f t="shared" si="2"/>
        <v>20.370696569694495</v>
      </c>
      <c r="H9" s="33">
        <f t="shared" si="9"/>
        <v>2.8</v>
      </c>
      <c r="I9" s="33" t="e">
        <f t="shared" si="3"/>
        <v>#N/A</v>
      </c>
      <c r="J9" s="32">
        <v>20.3</v>
      </c>
      <c r="K9" s="32">
        <v>20.399999999999999</v>
      </c>
      <c r="L9" s="32" t="e">
        <v>#N/A</v>
      </c>
      <c r="O9" t="s">
        <v>137</v>
      </c>
      <c r="P9" s="35">
        <v>3.0999999999999996</v>
      </c>
      <c r="Q9" t="s">
        <v>143</v>
      </c>
      <c r="R9" s="32">
        <v>4987.8999999999996</v>
      </c>
      <c r="S9" s="32">
        <v>13319.2</v>
      </c>
      <c r="T9">
        <f t="shared" si="4"/>
        <v>0.27245713411736433</v>
      </c>
      <c r="U9">
        <f t="shared" si="5"/>
        <v>0.72754286588263584</v>
      </c>
    </row>
    <row r="10" spans="1:21" x14ac:dyDescent="0.3">
      <c r="A10" t="str">
        <f t="shared" si="6"/>
        <v/>
      </c>
      <c r="B10" t="str">
        <f t="shared" si="7"/>
        <v>20073</v>
      </c>
      <c r="C10">
        <f t="shared" si="8"/>
        <v>3</v>
      </c>
      <c r="D10" t="s">
        <v>144</v>
      </c>
      <c r="E10" s="32">
        <f t="shared" si="0"/>
        <v>0.29303430305499856</v>
      </c>
      <c r="F10" s="32">
        <f t="shared" si="1"/>
        <v>0.70696569694500133</v>
      </c>
      <c r="G10" s="33">
        <f t="shared" si="2"/>
        <v>16.998158315193496</v>
      </c>
      <c r="H10" s="33">
        <f t="shared" si="9"/>
        <v>2.8</v>
      </c>
      <c r="I10" s="33" t="e">
        <f t="shared" si="3"/>
        <v>#N/A</v>
      </c>
      <c r="J10" s="32">
        <v>18.2</v>
      </c>
      <c r="K10" s="32">
        <v>16.5</v>
      </c>
      <c r="L10" s="32" t="e">
        <v>#N/A</v>
      </c>
      <c r="O10" t="s">
        <v>139</v>
      </c>
      <c r="P10" s="35">
        <v>2.5499999999999998</v>
      </c>
      <c r="Q10" t="s">
        <v>145</v>
      </c>
      <c r="R10" s="32">
        <v>4455.3</v>
      </c>
      <c r="S10" s="32">
        <v>13013.3</v>
      </c>
      <c r="T10">
        <f t="shared" si="4"/>
        <v>0.25504619717664839</v>
      </c>
      <c r="U10">
        <f t="shared" si="5"/>
        <v>0.74495380282335166</v>
      </c>
    </row>
    <row r="11" spans="1:21" x14ac:dyDescent="0.3">
      <c r="A11" t="str">
        <f t="shared" si="6"/>
        <v/>
      </c>
      <c r="B11" t="str">
        <f t="shared" si="7"/>
        <v>20073</v>
      </c>
      <c r="C11">
        <f t="shared" si="8"/>
        <v>3</v>
      </c>
      <c r="D11" t="s">
        <v>146</v>
      </c>
      <c r="E11" s="32">
        <f t="shared" si="0"/>
        <v>0.29303430305499856</v>
      </c>
      <c r="F11" s="32">
        <f t="shared" si="1"/>
        <v>0.70696569694500133</v>
      </c>
      <c r="G11" s="33">
        <f t="shared" si="2"/>
        <v>19.761889187942995</v>
      </c>
      <c r="H11" s="33">
        <f t="shared" si="9"/>
        <v>2.8</v>
      </c>
      <c r="I11" s="33" t="e">
        <f t="shared" si="3"/>
        <v>#N/A</v>
      </c>
      <c r="J11" s="32">
        <v>21.6</v>
      </c>
      <c r="K11" s="32">
        <v>19</v>
      </c>
      <c r="L11" s="32" t="e">
        <v>#N/A</v>
      </c>
      <c r="O11" t="s">
        <v>141</v>
      </c>
      <c r="P11" s="35">
        <v>2.5</v>
      </c>
      <c r="Q11" t="s">
        <v>147</v>
      </c>
      <c r="R11" s="32">
        <v>4364.7</v>
      </c>
      <c r="S11" s="32">
        <v>12977</v>
      </c>
      <c r="T11">
        <f t="shared" si="4"/>
        <v>0.25168812746155217</v>
      </c>
      <c r="U11">
        <f t="shared" si="5"/>
        <v>0.74831187253844778</v>
      </c>
    </row>
    <row r="12" spans="1:21" x14ac:dyDescent="0.3">
      <c r="A12" t="str">
        <f t="shared" si="6"/>
        <v/>
      </c>
      <c r="B12" t="str">
        <f t="shared" si="7"/>
        <v>20074</v>
      </c>
      <c r="C12">
        <f t="shared" si="8"/>
        <v>4</v>
      </c>
      <c r="D12" t="s">
        <v>148</v>
      </c>
      <c r="E12" s="32">
        <f t="shared" si="0"/>
        <v>0.29252693412006431</v>
      </c>
      <c r="F12" s="32">
        <f t="shared" si="1"/>
        <v>0.70747306587993575</v>
      </c>
      <c r="G12" s="33">
        <f t="shared" si="2"/>
        <v>22.70270421199589</v>
      </c>
      <c r="H12" s="33">
        <f t="shared" si="9"/>
        <v>2.6</v>
      </c>
      <c r="I12" s="33" t="e">
        <f t="shared" si="3"/>
        <v>#N/A</v>
      </c>
      <c r="J12" s="32">
        <v>21.5</v>
      </c>
      <c r="K12" s="32">
        <v>23.2</v>
      </c>
      <c r="L12" s="32" t="e">
        <v>#N/A</v>
      </c>
      <c r="O12" t="s">
        <v>143</v>
      </c>
      <c r="P12" s="35">
        <v>2.5499999999999998</v>
      </c>
      <c r="Q12" t="s">
        <v>149</v>
      </c>
      <c r="R12" s="32">
        <v>4526.8</v>
      </c>
      <c r="S12" s="32">
        <v>12979.5</v>
      </c>
      <c r="T12">
        <f t="shared" si="4"/>
        <v>0.25858119648355166</v>
      </c>
      <c r="U12">
        <f t="shared" si="5"/>
        <v>0.7414188035164484</v>
      </c>
    </row>
    <row r="13" spans="1:21" x14ac:dyDescent="0.3">
      <c r="A13" t="str">
        <f t="shared" si="6"/>
        <v/>
      </c>
      <c r="B13" t="str">
        <f t="shared" si="7"/>
        <v>20074</v>
      </c>
      <c r="C13">
        <f t="shared" si="8"/>
        <v>4</v>
      </c>
      <c r="D13" t="s">
        <v>150</v>
      </c>
      <c r="E13" s="32">
        <f t="shared" si="0"/>
        <v>0.29252693412006431</v>
      </c>
      <c r="F13" s="32">
        <f t="shared" si="1"/>
        <v>0.70747306587993575</v>
      </c>
      <c r="G13" s="33">
        <f t="shared" si="2"/>
        <v>19.959290888496696</v>
      </c>
      <c r="H13" s="33">
        <f t="shared" si="9"/>
        <v>2.6</v>
      </c>
      <c r="I13" s="33" t="e">
        <f t="shared" si="3"/>
        <v>#N/A</v>
      </c>
      <c r="J13" s="32">
        <v>27.6</v>
      </c>
      <c r="K13" s="32">
        <v>16.8</v>
      </c>
      <c r="L13" s="32" t="e">
        <v>#N/A</v>
      </c>
      <c r="O13" t="s">
        <v>145</v>
      </c>
      <c r="P13" s="35">
        <v>2</v>
      </c>
      <c r="Q13" t="s">
        <v>151</v>
      </c>
      <c r="R13" s="32">
        <v>4695.3999999999996</v>
      </c>
      <c r="S13" s="32">
        <v>13078.8</v>
      </c>
      <c r="T13">
        <f t="shared" si="4"/>
        <v>0.26416941409458655</v>
      </c>
      <c r="U13">
        <f t="shared" si="5"/>
        <v>0.7358305859054135</v>
      </c>
    </row>
    <row r="14" spans="1:21" x14ac:dyDescent="0.3">
      <c r="A14" t="str">
        <f t="shared" si="6"/>
        <v/>
      </c>
      <c r="B14" t="str">
        <f t="shared" si="7"/>
        <v>20074</v>
      </c>
      <c r="C14">
        <f t="shared" si="8"/>
        <v>4</v>
      </c>
      <c r="D14" t="s">
        <v>152</v>
      </c>
      <c r="E14" s="32">
        <f t="shared" si="0"/>
        <v>0.29252693412006431</v>
      </c>
      <c r="F14" s="32">
        <f t="shared" si="1"/>
        <v>0.70747306587993575</v>
      </c>
      <c r="G14" s="33">
        <f t="shared" si="2"/>
        <v>16.668043094592104</v>
      </c>
      <c r="H14" s="33">
        <f t="shared" si="9"/>
        <v>2.6</v>
      </c>
      <c r="I14" s="33" t="e">
        <f t="shared" si="3"/>
        <v>#N/A</v>
      </c>
      <c r="J14" s="32">
        <v>17.8</v>
      </c>
      <c r="K14" s="32">
        <v>16.2</v>
      </c>
      <c r="L14" s="32" t="e">
        <v>#N/A</v>
      </c>
      <c r="O14" t="s">
        <v>147</v>
      </c>
      <c r="P14" s="35">
        <v>1.9500000000000002</v>
      </c>
      <c r="Q14" t="s">
        <v>153</v>
      </c>
      <c r="R14" s="32">
        <v>4841.2</v>
      </c>
      <c r="S14" s="32">
        <v>13285.8</v>
      </c>
      <c r="T14">
        <f t="shared" si="4"/>
        <v>0.26707121972747833</v>
      </c>
      <c r="U14">
        <f t="shared" si="5"/>
        <v>0.73292878027252162</v>
      </c>
    </row>
    <row r="15" spans="1:21" x14ac:dyDescent="0.3">
      <c r="A15" t="str">
        <f t="shared" si="6"/>
        <v/>
      </c>
      <c r="B15" t="str">
        <f t="shared" si="7"/>
        <v>20081</v>
      </c>
      <c r="C15">
        <f t="shared" si="8"/>
        <v>1</v>
      </c>
      <c r="D15" t="s">
        <v>154</v>
      </c>
      <c r="E15" s="32">
        <f t="shared" si="0"/>
        <v>0.29351984821643834</v>
      </c>
      <c r="F15" s="32">
        <f t="shared" si="1"/>
        <v>0.70648015178356172</v>
      </c>
      <c r="G15" s="33">
        <f t="shared" si="2"/>
        <v>22.50139886162329</v>
      </c>
      <c r="H15" s="33">
        <f t="shared" si="9"/>
        <v>3.0999999999999996</v>
      </c>
      <c r="I15" s="33">
        <f t="shared" si="3"/>
        <v>-1.5023474178403773</v>
      </c>
      <c r="J15" s="32">
        <v>27.8</v>
      </c>
      <c r="K15" s="32">
        <v>20.3</v>
      </c>
      <c r="L15" s="32">
        <v>-1.5023474178403773</v>
      </c>
      <c r="O15" t="s">
        <v>149</v>
      </c>
      <c r="P15" s="35">
        <v>1.1499999999999999</v>
      </c>
      <c r="Q15" t="s">
        <v>155</v>
      </c>
      <c r="R15" s="32">
        <v>4962.6000000000004</v>
      </c>
      <c r="S15" s="32">
        <v>13479.5</v>
      </c>
      <c r="T15">
        <f t="shared" si="4"/>
        <v>0.26909083021998581</v>
      </c>
      <c r="U15">
        <f t="shared" si="5"/>
        <v>0.7309091697800143</v>
      </c>
    </row>
    <row r="16" spans="1:21" x14ac:dyDescent="0.3">
      <c r="A16" t="str">
        <f t="shared" si="6"/>
        <v/>
      </c>
      <c r="B16" t="str">
        <f t="shared" si="7"/>
        <v>20081</v>
      </c>
      <c r="C16">
        <f t="shared" si="8"/>
        <v>1</v>
      </c>
      <c r="D16" t="s">
        <v>156</v>
      </c>
      <c r="E16" s="32">
        <f t="shared" si="0"/>
        <v>0.29351984821643834</v>
      </c>
      <c r="F16" s="32">
        <f t="shared" si="1"/>
        <v>0.70648015178356172</v>
      </c>
      <c r="G16" s="33">
        <f t="shared" si="2"/>
        <v>17.095934967871781</v>
      </c>
      <c r="H16" s="33">
        <f t="shared" si="9"/>
        <v>3.0999999999999996</v>
      </c>
      <c r="I16" s="33">
        <f t="shared" si="3"/>
        <v>0.76335877862594437</v>
      </c>
      <c r="J16" s="32">
        <v>21.9</v>
      </c>
      <c r="K16" s="32">
        <v>15.1</v>
      </c>
      <c r="L16" s="32">
        <v>0.76335877862594437</v>
      </c>
      <c r="O16" t="s">
        <v>151</v>
      </c>
      <c r="P16" s="35">
        <v>0.6</v>
      </c>
      <c r="Q16" t="s">
        <v>157</v>
      </c>
      <c r="R16" s="32">
        <v>5074.8999999999996</v>
      </c>
      <c r="S16" s="32">
        <v>13677.6</v>
      </c>
      <c r="T16">
        <f t="shared" si="4"/>
        <v>0.27062524996667109</v>
      </c>
      <c r="U16">
        <f t="shared" si="5"/>
        <v>0.72937475003332886</v>
      </c>
    </row>
    <row r="17" spans="1:21" x14ac:dyDescent="0.3">
      <c r="A17" t="str">
        <f t="shared" si="6"/>
        <v/>
      </c>
      <c r="B17" t="str">
        <f t="shared" si="7"/>
        <v>20081</v>
      </c>
      <c r="C17">
        <f t="shared" si="8"/>
        <v>1</v>
      </c>
      <c r="D17" t="s">
        <v>158</v>
      </c>
      <c r="E17" s="32">
        <f t="shared" si="0"/>
        <v>0.29351984821643834</v>
      </c>
      <c r="F17" s="32">
        <f t="shared" si="1"/>
        <v>0.70648015178356172</v>
      </c>
      <c r="G17" s="33">
        <f t="shared" si="2"/>
        <v>18.283990922336713</v>
      </c>
      <c r="H17" s="33">
        <f t="shared" si="9"/>
        <v>3.0999999999999996</v>
      </c>
      <c r="I17" s="33">
        <f t="shared" si="3"/>
        <v>1.89843379212149</v>
      </c>
      <c r="J17" s="32">
        <v>23.3</v>
      </c>
      <c r="K17" s="32">
        <v>16.2</v>
      </c>
      <c r="L17" s="32">
        <v>1.89843379212149</v>
      </c>
      <c r="O17" t="s">
        <v>153</v>
      </c>
      <c r="P17" s="35">
        <v>1.1000000000000001</v>
      </c>
      <c r="Q17" t="s">
        <v>159</v>
      </c>
      <c r="R17" s="32">
        <v>5196.6000000000004</v>
      </c>
      <c r="S17" s="32">
        <v>13871.8</v>
      </c>
      <c r="T17">
        <f t="shared" si="4"/>
        <v>0.27252417612384888</v>
      </c>
      <c r="U17">
        <f t="shared" si="5"/>
        <v>0.72747582387615106</v>
      </c>
    </row>
    <row r="18" spans="1:21" x14ac:dyDescent="0.3">
      <c r="A18" t="str">
        <f t="shared" si="6"/>
        <v/>
      </c>
      <c r="B18" t="str">
        <f t="shared" si="7"/>
        <v>20082</v>
      </c>
      <c r="C18">
        <f t="shared" si="8"/>
        <v>2</v>
      </c>
      <c r="D18" t="s">
        <v>160</v>
      </c>
      <c r="E18" s="32">
        <f t="shared" si="0"/>
        <v>0.29474031225371772</v>
      </c>
      <c r="F18" s="32">
        <f t="shared" si="1"/>
        <v>0.70525968774628223</v>
      </c>
      <c r="G18" s="33">
        <f t="shared" si="2"/>
        <v>13.951604279452139</v>
      </c>
      <c r="H18" s="33">
        <f t="shared" si="9"/>
        <v>2.5499999999999998</v>
      </c>
      <c r="I18" s="33">
        <f t="shared" si="3"/>
        <v>0.75117370892019419</v>
      </c>
      <c r="J18" s="32">
        <v>19.100000000000001</v>
      </c>
      <c r="K18" s="32">
        <v>11.8</v>
      </c>
      <c r="L18" s="32">
        <v>0.75117370892019419</v>
      </c>
      <c r="O18" t="s">
        <v>155</v>
      </c>
      <c r="P18" s="35">
        <v>1.4</v>
      </c>
      <c r="Q18" t="s">
        <v>161</v>
      </c>
      <c r="R18" s="32">
        <v>5438.1</v>
      </c>
      <c r="S18" s="32">
        <v>13999.9</v>
      </c>
      <c r="T18">
        <f t="shared" si="4"/>
        <v>0.27976643687622182</v>
      </c>
      <c r="U18">
        <f t="shared" si="5"/>
        <v>0.72023356312377818</v>
      </c>
    </row>
    <row r="19" spans="1:21" x14ac:dyDescent="0.3">
      <c r="A19" t="str">
        <f t="shared" si="6"/>
        <v/>
      </c>
      <c r="B19" t="str">
        <f t="shared" si="7"/>
        <v>20082</v>
      </c>
      <c r="C19">
        <f t="shared" si="8"/>
        <v>2</v>
      </c>
      <c r="D19" t="s">
        <v>162</v>
      </c>
      <c r="E19" s="32">
        <f t="shared" si="0"/>
        <v>0.29474031225371772</v>
      </c>
      <c r="F19" s="32">
        <f t="shared" si="1"/>
        <v>0.70525968774628223</v>
      </c>
      <c r="G19" s="33">
        <f t="shared" si="2"/>
        <v>17.168441873522305</v>
      </c>
      <c r="H19" s="33">
        <f t="shared" si="9"/>
        <v>2.5499999999999998</v>
      </c>
      <c r="I19" s="33">
        <f t="shared" si="3"/>
        <v>1.6152019002375395</v>
      </c>
      <c r="J19" s="32">
        <v>21.4</v>
      </c>
      <c r="K19" s="32">
        <v>15.4</v>
      </c>
      <c r="L19" s="32">
        <v>1.6152019002375395</v>
      </c>
      <c r="O19" t="s">
        <v>157</v>
      </c>
      <c r="P19" s="35">
        <v>2.6</v>
      </c>
      <c r="Q19" t="s">
        <v>163</v>
      </c>
      <c r="R19" s="32">
        <v>5590.1</v>
      </c>
      <c r="S19" s="32">
        <v>14140.8</v>
      </c>
      <c r="T19">
        <f t="shared" si="4"/>
        <v>0.28331703064736025</v>
      </c>
      <c r="U19">
        <f t="shared" si="5"/>
        <v>0.71668296935263964</v>
      </c>
    </row>
    <row r="20" spans="1:21" x14ac:dyDescent="0.3">
      <c r="A20" t="str">
        <f t="shared" si="6"/>
        <v/>
      </c>
      <c r="B20" t="str">
        <f t="shared" si="7"/>
        <v>20082</v>
      </c>
      <c r="C20">
        <f t="shared" si="8"/>
        <v>2</v>
      </c>
      <c r="D20" t="s">
        <v>164</v>
      </c>
      <c r="E20" s="32">
        <f t="shared" si="0"/>
        <v>0.29474031225371772</v>
      </c>
      <c r="F20" s="32">
        <f t="shared" si="1"/>
        <v>0.70525968774628223</v>
      </c>
      <c r="G20" s="33">
        <f t="shared" si="2"/>
        <v>16.141084903959573</v>
      </c>
      <c r="H20" s="33">
        <f t="shared" si="9"/>
        <v>2.5499999999999998</v>
      </c>
      <c r="I20" s="33">
        <f t="shared" si="3"/>
        <v>2.5310410697230168</v>
      </c>
      <c r="J20" s="32">
        <v>22.7</v>
      </c>
      <c r="K20" s="32">
        <v>13.4</v>
      </c>
      <c r="L20" s="32">
        <v>2.5310410697230168</v>
      </c>
      <c r="O20" t="s">
        <v>159</v>
      </c>
      <c r="P20" s="35">
        <v>3</v>
      </c>
      <c r="Q20" t="s">
        <v>165</v>
      </c>
      <c r="R20" s="32">
        <v>5651.1</v>
      </c>
      <c r="S20" s="32">
        <v>14241.8</v>
      </c>
      <c r="T20">
        <f t="shared" si="4"/>
        <v>0.28407622820202183</v>
      </c>
      <c r="U20">
        <f t="shared" si="5"/>
        <v>0.71592377179797806</v>
      </c>
    </row>
    <row r="21" spans="1:21" x14ac:dyDescent="0.3">
      <c r="A21" t="str">
        <f t="shared" si="6"/>
        <v>2008</v>
      </c>
      <c r="B21" t="str">
        <f t="shared" si="7"/>
        <v>20083</v>
      </c>
      <c r="C21">
        <f t="shared" si="8"/>
        <v>3</v>
      </c>
      <c r="D21" t="s">
        <v>166</v>
      </c>
      <c r="E21" s="32">
        <f t="shared" si="0"/>
        <v>0.29275443250034899</v>
      </c>
      <c r="F21" s="32">
        <f t="shared" si="1"/>
        <v>0.70724556749965106</v>
      </c>
      <c r="G21" s="33">
        <f t="shared" si="2"/>
        <v>20.851012145748989</v>
      </c>
      <c r="H21" s="33">
        <f t="shared" si="9"/>
        <v>2.5</v>
      </c>
      <c r="I21" s="33">
        <f t="shared" si="3"/>
        <v>-9.4339622641503862E-2</v>
      </c>
      <c r="J21" s="32">
        <v>18.8</v>
      </c>
      <c r="K21" s="32">
        <v>21.7</v>
      </c>
      <c r="L21" s="32">
        <v>-9.4339622641503862E-2</v>
      </c>
      <c r="O21" t="s">
        <v>161</v>
      </c>
      <c r="P21" s="35">
        <v>2.8</v>
      </c>
      <c r="Q21" t="s">
        <v>167</v>
      </c>
      <c r="R21" s="32">
        <v>5699.2</v>
      </c>
      <c r="S21" s="32">
        <v>14292.899999999998</v>
      </c>
      <c r="T21">
        <f t="shared" si="4"/>
        <v>0.285072603678453</v>
      </c>
      <c r="U21">
        <f t="shared" si="5"/>
        <v>0.714927396321547</v>
      </c>
    </row>
    <row r="22" spans="1:21" x14ac:dyDescent="0.3">
      <c r="A22" t="str">
        <f t="shared" si="6"/>
        <v/>
      </c>
      <c r="B22" t="str">
        <f t="shared" si="7"/>
        <v>20083</v>
      </c>
      <c r="C22">
        <f t="shared" si="8"/>
        <v>3</v>
      </c>
      <c r="D22" t="s">
        <v>168</v>
      </c>
      <c r="E22" s="32">
        <f t="shared" si="0"/>
        <v>0.29275443250034899</v>
      </c>
      <c r="F22" s="32">
        <f t="shared" si="1"/>
        <v>0.70724556749965106</v>
      </c>
      <c r="G22" s="33">
        <f t="shared" si="2"/>
        <v>16.561161524500911</v>
      </c>
      <c r="H22" s="33">
        <f t="shared" si="9"/>
        <v>2.5</v>
      </c>
      <c r="I22" s="33">
        <f t="shared" si="3"/>
        <v>0.47505938242278223</v>
      </c>
      <c r="J22" s="32">
        <v>18.399999999999999</v>
      </c>
      <c r="K22" s="32">
        <v>15.8</v>
      </c>
      <c r="L22" s="32">
        <v>0.47505938242278223</v>
      </c>
      <c r="O22" t="s">
        <v>163</v>
      </c>
      <c r="P22" s="35">
        <v>3.2</v>
      </c>
      <c r="Q22" t="s">
        <v>169</v>
      </c>
      <c r="R22" s="32">
        <v>5766.4</v>
      </c>
      <c r="S22" s="32">
        <v>14667.1</v>
      </c>
      <c r="T22">
        <f t="shared" si="4"/>
        <v>0.28220324467174002</v>
      </c>
      <c r="U22">
        <f t="shared" si="5"/>
        <v>0.71779675532825993</v>
      </c>
    </row>
    <row r="23" spans="1:21" x14ac:dyDescent="0.3">
      <c r="A23" t="str">
        <f t="shared" si="6"/>
        <v/>
      </c>
      <c r="B23" t="str">
        <f t="shared" si="7"/>
        <v>20083</v>
      </c>
      <c r="C23">
        <f t="shared" si="8"/>
        <v>3</v>
      </c>
      <c r="D23" t="s">
        <v>170</v>
      </c>
      <c r="E23" s="32">
        <f t="shared" si="0"/>
        <v>0.29275443250034899</v>
      </c>
      <c r="F23" s="32">
        <f t="shared" si="1"/>
        <v>0.70724556749965106</v>
      </c>
      <c r="G23" s="33">
        <f t="shared" si="2"/>
        <v>13.207538740751083</v>
      </c>
      <c r="H23" s="33">
        <f t="shared" si="9"/>
        <v>2.5</v>
      </c>
      <c r="I23" s="33">
        <f t="shared" si="3"/>
        <v>0.9013282732447836</v>
      </c>
      <c r="J23" s="32">
        <v>15.4</v>
      </c>
      <c r="K23" s="32">
        <v>12.3</v>
      </c>
      <c r="L23" s="32">
        <v>0.9013282732447836</v>
      </c>
      <c r="O23" t="s">
        <v>165</v>
      </c>
      <c r="P23" s="35">
        <v>2.4500000000000002</v>
      </c>
      <c r="Q23" t="s">
        <v>171</v>
      </c>
      <c r="R23" s="32">
        <v>5757.2</v>
      </c>
      <c r="S23" s="32">
        <v>14731.3</v>
      </c>
      <c r="T23">
        <f t="shared" si="4"/>
        <v>0.28099665666105378</v>
      </c>
      <c r="U23">
        <f t="shared" si="5"/>
        <v>0.71900334333894622</v>
      </c>
    </row>
    <row r="24" spans="1:21" x14ac:dyDescent="0.3">
      <c r="A24" t="str">
        <f t="shared" si="6"/>
        <v/>
      </c>
      <c r="B24" t="str">
        <f t="shared" si="7"/>
        <v>20084</v>
      </c>
      <c r="C24">
        <f t="shared" si="8"/>
        <v>4</v>
      </c>
      <c r="D24" t="s">
        <v>172</v>
      </c>
      <c r="E24" s="32">
        <f t="shared" si="0"/>
        <v>0.27245713411736433</v>
      </c>
      <c r="F24" s="32">
        <f t="shared" si="1"/>
        <v>0.72754286588263584</v>
      </c>
      <c r="G24" s="33">
        <f t="shared" si="2"/>
        <v>6.9266514084699384</v>
      </c>
      <c r="H24" s="33">
        <f t="shared" si="9"/>
        <v>2.5499999999999998</v>
      </c>
      <c r="I24" s="33">
        <f t="shared" si="3"/>
        <v>2.1593090211132315</v>
      </c>
      <c r="J24" s="32">
        <v>8.6</v>
      </c>
      <c r="K24" s="32">
        <v>6.3</v>
      </c>
      <c r="L24" s="32">
        <v>2.1593090211132315</v>
      </c>
      <c r="O24" t="s">
        <v>167</v>
      </c>
      <c r="P24" s="35">
        <v>2.0999999999999996</v>
      </c>
      <c r="Q24" t="s">
        <v>173</v>
      </c>
      <c r="R24" s="32">
        <v>5734.5</v>
      </c>
      <c r="S24" s="32">
        <v>14888.5</v>
      </c>
      <c r="T24">
        <f t="shared" si="4"/>
        <v>0.27806332735295541</v>
      </c>
      <c r="U24">
        <f t="shared" si="5"/>
        <v>0.72193667264704453</v>
      </c>
    </row>
    <row r="25" spans="1:21" x14ac:dyDescent="0.3">
      <c r="A25" t="str">
        <f t="shared" si="6"/>
        <v/>
      </c>
      <c r="B25" t="str">
        <f t="shared" si="7"/>
        <v>20084</v>
      </c>
      <c r="C25">
        <f t="shared" si="8"/>
        <v>4</v>
      </c>
      <c r="D25" t="s">
        <v>174</v>
      </c>
      <c r="E25" s="32">
        <f t="shared" si="0"/>
        <v>0.27245713411736433</v>
      </c>
      <c r="F25" s="32">
        <f t="shared" si="1"/>
        <v>0.72754286588263584</v>
      </c>
      <c r="G25" s="33">
        <f t="shared" si="2"/>
        <v>4.5808456828225124</v>
      </c>
      <c r="H25" s="33">
        <f t="shared" si="9"/>
        <v>2.5499999999999998</v>
      </c>
      <c r="I25" s="33">
        <f t="shared" si="3"/>
        <v>3.1310211946049993</v>
      </c>
      <c r="J25" s="32">
        <v>7.2</v>
      </c>
      <c r="K25" s="32">
        <v>3.6</v>
      </c>
      <c r="L25" s="32">
        <v>3.1310211946049993</v>
      </c>
      <c r="O25" t="s">
        <v>169</v>
      </c>
      <c r="P25" s="35">
        <v>2.15</v>
      </c>
      <c r="Q25" t="s">
        <v>175</v>
      </c>
      <c r="R25" s="32">
        <v>5832.6</v>
      </c>
      <c r="S25" s="32">
        <v>15166.3</v>
      </c>
      <c r="T25">
        <f t="shared" si="4"/>
        <v>0.27775740634033214</v>
      </c>
      <c r="U25">
        <f t="shared" si="5"/>
        <v>0.72224259365966781</v>
      </c>
    </row>
    <row r="26" spans="1:21" x14ac:dyDescent="0.3">
      <c r="A26" t="str">
        <f t="shared" si="6"/>
        <v/>
      </c>
      <c r="B26" t="str">
        <f t="shared" si="7"/>
        <v>20084</v>
      </c>
      <c r="C26">
        <f t="shared" si="8"/>
        <v>4</v>
      </c>
      <c r="D26" t="s">
        <v>176</v>
      </c>
      <c r="E26" s="32">
        <f t="shared" si="0"/>
        <v>0.27245713411736433</v>
      </c>
      <c r="F26" s="32">
        <f t="shared" si="1"/>
        <v>0.72754286588263584</v>
      </c>
      <c r="G26" s="33">
        <f t="shared" si="2"/>
        <v>4.5005943049417994</v>
      </c>
      <c r="H26" s="33">
        <f t="shared" si="9"/>
        <v>2.5499999999999998</v>
      </c>
      <c r="I26" s="33">
        <f t="shared" si="3"/>
        <v>9.3720712277400864E-2</v>
      </c>
      <c r="J26" s="32">
        <v>2.9</v>
      </c>
      <c r="K26" s="32">
        <v>5.0999999999999996</v>
      </c>
      <c r="L26" s="32">
        <v>9.3720712277400864E-2</v>
      </c>
      <c r="O26" t="s">
        <v>171</v>
      </c>
      <c r="P26" s="35">
        <v>1.7</v>
      </c>
      <c r="Q26" t="s">
        <v>177</v>
      </c>
      <c r="R26" s="32">
        <v>5910</v>
      </c>
      <c r="S26" s="32">
        <v>15167.1</v>
      </c>
      <c r="T26">
        <f t="shared" si="4"/>
        <v>0.28039910613889008</v>
      </c>
      <c r="U26">
        <f t="shared" si="5"/>
        <v>0.71960089386111004</v>
      </c>
    </row>
    <row r="27" spans="1:21" x14ac:dyDescent="0.3">
      <c r="A27" t="str">
        <f t="shared" si="6"/>
        <v/>
      </c>
      <c r="B27" t="str">
        <f t="shared" si="7"/>
        <v>20091</v>
      </c>
      <c r="C27">
        <f t="shared" si="8"/>
        <v>1</v>
      </c>
      <c r="D27" t="s">
        <v>178</v>
      </c>
      <c r="E27" s="32">
        <f t="shared" si="0"/>
        <v>0.25504619717664839</v>
      </c>
      <c r="F27" s="32">
        <f t="shared" si="1"/>
        <v>0.74495380282335166</v>
      </c>
      <c r="G27" s="33">
        <f t="shared" si="2"/>
        <v>0.25302771830598902</v>
      </c>
      <c r="H27" s="33">
        <f t="shared" si="9"/>
        <v>2</v>
      </c>
      <c r="I27" s="33">
        <f t="shared" si="3"/>
        <v>1.620591039084851</v>
      </c>
      <c r="J27" s="32">
        <v>0.7</v>
      </c>
      <c r="K27" s="32">
        <v>0.1</v>
      </c>
      <c r="L27" s="32">
        <v>1.620591039084851</v>
      </c>
      <c r="O27" t="s">
        <v>173</v>
      </c>
      <c r="P27" s="35">
        <v>1.75</v>
      </c>
      <c r="Q27" t="s">
        <v>179</v>
      </c>
      <c r="R27" s="32">
        <v>5906.2</v>
      </c>
      <c r="S27" s="32">
        <v>15376.9</v>
      </c>
      <c r="T27">
        <f t="shared" si="4"/>
        <v>0.27750656624269959</v>
      </c>
      <c r="U27">
        <f t="shared" si="5"/>
        <v>0.72249343375730046</v>
      </c>
    </row>
    <row r="28" spans="1:21" x14ac:dyDescent="0.3">
      <c r="A28" t="str">
        <f t="shared" si="6"/>
        <v/>
      </c>
      <c r="B28" t="str">
        <f t="shared" si="7"/>
        <v>20091</v>
      </c>
      <c r="C28">
        <f t="shared" si="8"/>
        <v>1</v>
      </c>
      <c r="D28" t="s">
        <v>180</v>
      </c>
      <c r="E28" s="32">
        <f t="shared" si="0"/>
        <v>0.25504619717664839</v>
      </c>
      <c r="F28" s="32">
        <f t="shared" si="1"/>
        <v>0.74495380282335166</v>
      </c>
      <c r="G28" s="33">
        <f t="shared" si="2"/>
        <v>-1.6066027042808242</v>
      </c>
      <c r="H28" s="33">
        <f t="shared" si="9"/>
        <v>2</v>
      </c>
      <c r="I28" s="33">
        <f t="shared" si="3"/>
        <v>1.1837121212121104</v>
      </c>
      <c r="J28" s="32">
        <v>4.8</v>
      </c>
      <c r="K28" s="32">
        <v>-3.8</v>
      </c>
      <c r="L28" s="32">
        <v>1.1837121212121104</v>
      </c>
      <c r="O28" t="s">
        <v>175</v>
      </c>
      <c r="P28" s="35">
        <v>1.9000000000000001</v>
      </c>
      <c r="Q28" t="s">
        <v>181</v>
      </c>
      <c r="R28" s="32">
        <v>5930</v>
      </c>
      <c r="S28" s="32">
        <v>15509.6</v>
      </c>
      <c r="T28">
        <f t="shared" si="4"/>
        <v>0.27659098117502195</v>
      </c>
      <c r="U28">
        <f t="shared" si="5"/>
        <v>0.7234090188249781</v>
      </c>
    </row>
    <row r="29" spans="1:21" x14ac:dyDescent="0.3">
      <c r="A29" t="str">
        <f t="shared" si="6"/>
        <v/>
      </c>
      <c r="B29" t="str">
        <f t="shared" si="7"/>
        <v>20091</v>
      </c>
      <c r="C29">
        <f t="shared" si="8"/>
        <v>1</v>
      </c>
      <c r="D29" t="s">
        <v>182</v>
      </c>
      <c r="E29" s="32">
        <f t="shared" si="0"/>
        <v>0.25504619717664839</v>
      </c>
      <c r="F29" s="32">
        <f t="shared" si="1"/>
        <v>0.74495380282335166</v>
      </c>
      <c r="G29" s="33">
        <f t="shared" si="2"/>
        <v>-7.8335785352003029</v>
      </c>
      <c r="H29" s="33">
        <f t="shared" si="9"/>
        <v>2</v>
      </c>
      <c r="I29" s="33">
        <f t="shared" si="3"/>
        <v>-0.9781089892873629</v>
      </c>
      <c r="J29" s="32">
        <v>-9.1</v>
      </c>
      <c r="K29" s="32">
        <v>-7.4</v>
      </c>
      <c r="L29" s="32">
        <v>-0.9781089892873629</v>
      </c>
      <c r="O29" t="s">
        <v>177</v>
      </c>
      <c r="P29" s="35">
        <v>1.8</v>
      </c>
      <c r="Q29" t="s">
        <v>183</v>
      </c>
      <c r="R29" s="32">
        <v>6014.7</v>
      </c>
      <c r="S29" s="32">
        <v>15797.1</v>
      </c>
      <c r="T29">
        <f t="shared" si="4"/>
        <v>0.27575440816438807</v>
      </c>
      <c r="U29">
        <f t="shared" si="5"/>
        <v>0.72424559183561199</v>
      </c>
    </row>
    <row r="30" spans="1:21" x14ac:dyDescent="0.3">
      <c r="A30" t="str">
        <f t="shared" si="6"/>
        <v/>
      </c>
      <c r="B30" t="str">
        <f t="shared" si="7"/>
        <v>20092</v>
      </c>
      <c r="C30">
        <f t="shared" si="8"/>
        <v>2</v>
      </c>
      <c r="D30" t="s">
        <v>184</v>
      </c>
      <c r="E30" s="32">
        <f t="shared" si="0"/>
        <v>0.25168812746155217</v>
      </c>
      <c r="F30" s="32">
        <f t="shared" si="1"/>
        <v>0.74831187253844778</v>
      </c>
      <c r="G30" s="33">
        <f t="shared" si="2"/>
        <v>-2.968078677407636</v>
      </c>
      <c r="H30" s="33">
        <f t="shared" si="9"/>
        <v>1.9500000000000002</v>
      </c>
      <c r="I30" s="33">
        <f t="shared" si="3"/>
        <v>-1.1183597390494016</v>
      </c>
      <c r="J30" s="32">
        <v>0.1</v>
      </c>
      <c r="K30" s="32">
        <v>-4</v>
      </c>
      <c r="L30" s="32">
        <v>-1.1183597390494016</v>
      </c>
      <c r="O30" t="s">
        <v>179</v>
      </c>
      <c r="P30" s="35">
        <v>1.85</v>
      </c>
      <c r="Q30" t="s">
        <v>185</v>
      </c>
      <c r="R30" s="32">
        <v>6020.2</v>
      </c>
      <c r="S30" s="32">
        <v>16015.1</v>
      </c>
      <c r="T30">
        <f t="shared" si="4"/>
        <v>0.27320708136490085</v>
      </c>
      <c r="U30">
        <f t="shared" si="5"/>
        <v>0.72679291863509921</v>
      </c>
    </row>
    <row r="31" spans="1:21" x14ac:dyDescent="0.3">
      <c r="A31" t="str">
        <f t="shared" si="6"/>
        <v/>
      </c>
      <c r="B31" t="str">
        <f t="shared" si="7"/>
        <v>20092</v>
      </c>
      <c r="C31">
        <f t="shared" si="8"/>
        <v>2</v>
      </c>
      <c r="D31" t="s">
        <v>186</v>
      </c>
      <c r="E31" s="32">
        <f t="shared" si="0"/>
        <v>0.25168812746155217</v>
      </c>
      <c r="F31" s="32">
        <f t="shared" si="1"/>
        <v>0.74831187253844778</v>
      </c>
      <c r="G31" s="33">
        <f t="shared" si="2"/>
        <v>-3.5611416412462442</v>
      </c>
      <c r="H31" s="33">
        <f t="shared" si="9"/>
        <v>1.9500000000000002</v>
      </c>
      <c r="I31" s="33">
        <f t="shared" si="3"/>
        <v>-0.42075736325385416</v>
      </c>
      <c r="J31" s="32">
        <v>-8.5</v>
      </c>
      <c r="K31" s="32">
        <v>-1.9</v>
      </c>
      <c r="L31" s="32">
        <v>-0.42075736325385416</v>
      </c>
      <c r="O31" t="s">
        <v>181</v>
      </c>
      <c r="P31" s="35">
        <v>2.0999999999999996</v>
      </c>
      <c r="Q31" t="s">
        <v>187</v>
      </c>
      <c r="R31" s="32">
        <v>6060.3</v>
      </c>
      <c r="S31" s="32">
        <v>16241.2</v>
      </c>
      <c r="T31">
        <f t="shared" si="4"/>
        <v>0.27174405309059929</v>
      </c>
      <c r="U31">
        <f t="shared" si="5"/>
        <v>0.72825594690940076</v>
      </c>
    </row>
    <row r="32" spans="1:21" x14ac:dyDescent="0.3">
      <c r="A32" t="str">
        <f t="shared" si="6"/>
        <v/>
      </c>
      <c r="B32" t="str">
        <f t="shared" si="7"/>
        <v>20092</v>
      </c>
      <c r="C32">
        <f t="shared" si="8"/>
        <v>2</v>
      </c>
      <c r="D32" t="s">
        <v>188</v>
      </c>
      <c r="E32" s="32">
        <f t="shared" si="0"/>
        <v>0.25168812746155217</v>
      </c>
      <c r="F32" s="32">
        <f t="shared" si="1"/>
        <v>0.74831187253844778</v>
      </c>
      <c r="G32" s="33">
        <f t="shared" si="2"/>
        <v>0.42922031865388033</v>
      </c>
      <c r="H32" s="33">
        <f t="shared" si="9"/>
        <v>1.9500000000000002</v>
      </c>
      <c r="I32" s="33">
        <f t="shared" si="3"/>
        <v>-0.9781089892873629</v>
      </c>
      <c r="J32" s="32">
        <v>2.2999999999999998</v>
      </c>
      <c r="K32" s="32">
        <v>-0.2</v>
      </c>
      <c r="L32" s="32">
        <v>-0.9781089892873629</v>
      </c>
      <c r="O32" t="s">
        <v>183</v>
      </c>
      <c r="P32" s="35">
        <v>2.65</v>
      </c>
      <c r="Q32" t="s">
        <v>189</v>
      </c>
      <c r="R32" s="32">
        <v>6084.6</v>
      </c>
      <c r="S32" s="32">
        <v>16466.2</v>
      </c>
      <c r="T32">
        <f t="shared" si="4"/>
        <v>0.26981747875906842</v>
      </c>
      <c r="U32">
        <f t="shared" si="5"/>
        <v>0.73018252124093153</v>
      </c>
    </row>
    <row r="33" spans="1:21" x14ac:dyDescent="0.3">
      <c r="A33" t="str">
        <f t="shared" si="6"/>
        <v>2009</v>
      </c>
      <c r="B33" t="str">
        <f t="shared" si="7"/>
        <v>20093</v>
      </c>
      <c r="C33">
        <f t="shared" si="8"/>
        <v>3</v>
      </c>
      <c r="D33" t="s">
        <v>190</v>
      </c>
      <c r="E33" s="32">
        <f t="shared" si="0"/>
        <v>0.25858119648355166</v>
      </c>
      <c r="F33" s="32">
        <f t="shared" si="1"/>
        <v>0.7414188035164484</v>
      </c>
      <c r="G33" s="33">
        <f t="shared" si="2"/>
        <v>1.2794051284394761</v>
      </c>
      <c r="H33" s="33">
        <f t="shared" si="9"/>
        <v>1.1499999999999999</v>
      </c>
      <c r="I33" s="33">
        <f t="shared" si="3"/>
        <v>1.0387157695939564</v>
      </c>
      <c r="J33" s="32">
        <v>-0.5</v>
      </c>
      <c r="K33" s="32">
        <v>1.9</v>
      </c>
      <c r="L33" s="32">
        <v>1.0387157695939564</v>
      </c>
      <c r="O33" t="s">
        <v>185</v>
      </c>
      <c r="P33" s="35">
        <v>2</v>
      </c>
      <c r="Q33" t="s">
        <v>191</v>
      </c>
      <c r="R33" s="32">
        <v>5938.9</v>
      </c>
      <c r="S33" s="32">
        <v>16740.599999999999</v>
      </c>
      <c r="T33">
        <f t="shared" si="4"/>
        <v>0.26186203399545843</v>
      </c>
      <c r="U33">
        <f t="shared" si="5"/>
        <v>0.73813796600454151</v>
      </c>
    </row>
    <row r="34" spans="1:21" x14ac:dyDescent="0.3">
      <c r="A34" t="str">
        <f t="shared" si="6"/>
        <v/>
      </c>
      <c r="B34" t="str">
        <f t="shared" si="7"/>
        <v>20093</v>
      </c>
      <c r="C34">
        <f t="shared" si="8"/>
        <v>3</v>
      </c>
      <c r="D34" t="s">
        <v>192</v>
      </c>
      <c r="E34" s="32">
        <f t="shared" si="0"/>
        <v>0.25858119648355166</v>
      </c>
      <c r="F34" s="32">
        <f t="shared" si="1"/>
        <v>0.7414188035164484</v>
      </c>
      <c r="G34" s="33">
        <f t="shared" si="2"/>
        <v>4.977803419340467</v>
      </c>
      <c r="H34" s="33">
        <f t="shared" si="9"/>
        <v>1.1499999999999999</v>
      </c>
      <c r="I34" s="33">
        <f t="shared" si="3"/>
        <v>1.513002364066196</v>
      </c>
      <c r="J34" s="32">
        <v>0.9</v>
      </c>
      <c r="K34" s="32">
        <v>6.4</v>
      </c>
      <c r="L34" s="32">
        <v>1.513002364066196</v>
      </c>
      <c r="O34" t="s">
        <v>187</v>
      </c>
      <c r="P34" s="35">
        <v>3</v>
      </c>
      <c r="Q34" t="s">
        <v>193</v>
      </c>
      <c r="R34" s="32">
        <v>5728.5</v>
      </c>
      <c r="S34" s="32">
        <v>16850.2</v>
      </c>
      <c r="T34">
        <f t="shared" si="4"/>
        <v>0.25371256981137086</v>
      </c>
      <c r="U34">
        <f t="shared" si="5"/>
        <v>0.74628743018862909</v>
      </c>
    </row>
    <row r="35" spans="1:21" x14ac:dyDescent="0.3">
      <c r="A35" t="str">
        <f t="shared" si="6"/>
        <v/>
      </c>
      <c r="B35" t="str">
        <f t="shared" si="7"/>
        <v>20093</v>
      </c>
      <c r="C35">
        <f t="shared" si="8"/>
        <v>3</v>
      </c>
      <c r="D35" t="s">
        <v>194</v>
      </c>
      <c r="E35" s="32">
        <f t="shared" ref="E35:E66" si="10">_xlfn.XLOOKUP(B35,$Q$2:$Q$65,$T$2:$T$65)</f>
        <v>0.25858119648355166</v>
      </c>
      <c r="F35" s="32">
        <f t="shared" ref="F35:F66" si="11">_xlfn.XLOOKUP(B35,$Q$2:$Q$65,$U$2:$U$65)</f>
        <v>0.7414188035164484</v>
      </c>
      <c r="G35" s="33">
        <f t="shared" si="2"/>
        <v>0.91029743578026201</v>
      </c>
      <c r="H35" s="33">
        <f t="shared" si="9"/>
        <v>1.1499999999999999</v>
      </c>
      <c r="I35" s="33">
        <f t="shared" ref="I35:I66" si="12">L35</f>
        <v>1.0813352139163124</v>
      </c>
      <c r="J35" s="32">
        <v>1.8</v>
      </c>
      <c r="K35" s="32">
        <v>0.6</v>
      </c>
      <c r="L35" s="32">
        <v>1.0813352139163124</v>
      </c>
      <c r="O35" t="s">
        <v>189</v>
      </c>
      <c r="P35" s="35">
        <v>2.4500000000000002</v>
      </c>
      <c r="Q35" t="s">
        <v>195</v>
      </c>
      <c r="R35" s="32">
        <v>5758.4</v>
      </c>
      <c r="S35" s="32">
        <v>17033.5</v>
      </c>
      <c r="T35">
        <f t="shared" si="4"/>
        <v>0.25265116115813069</v>
      </c>
      <c r="U35">
        <f t="shared" si="5"/>
        <v>0.7473488388418692</v>
      </c>
    </row>
    <row r="36" spans="1:21" x14ac:dyDescent="0.3">
      <c r="A36" t="str">
        <f t="shared" si="6"/>
        <v/>
      </c>
      <c r="B36" t="str">
        <f t="shared" si="7"/>
        <v>20094</v>
      </c>
      <c r="C36">
        <f t="shared" si="8"/>
        <v>4</v>
      </c>
      <c r="D36" t="s">
        <v>196</v>
      </c>
      <c r="E36" s="32">
        <f t="shared" si="10"/>
        <v>0.26416941409458655</v>
      </c>
      <c r="F36" s="32">
        <f t="shared" si="11"/>
        <v>0.7358305859054135</v>
      </c>
      <c r="G36" s="33">
        <f t="shared" si="2"/>
        <v>5.3282409334878649</v>
      </c>
      <c r="H36" s="33">
        <f t="shared" si="9"/>
        <v>0.6</v>
      </c>
      <c r="I36" s="33">
        <f t="shared" si="12"/>
        <v>0.84546735556598751</v>
      </c>
      <c r="J36" s="32">
        <v>2.9</v>
      </c>
      <c r="K36" s="32">
        <v>6.2</v>
      </c>
      <c r="L36" s="32">
        <v>0.84546735556598751</v>
      </c>
      <c r="O36" t="s">
        <v>191</v>
      </c>
      <c r="P36" s="35">
        <v>2.1</v>
      </c>
      <c r="Q36" t="s">
        <v>197</v>
      </c>
      <c r="R36" s="32">
        <v>5740.2</v>
      </c>
      <c r="S36" s="32">
        <v>17171.400000000001</v>
      </c>
      <c r="T36">
        <f t="shared" si="4"/>
        <v>0.25053684596448955</v>
      </c>
      <c r="U36">
        <f t="shared" si="5"/>
        <v>0.74946315403551034</v>
      </c>
    </row>
    <row r="37" spans="1:21" x14ac:dyDescent="0.3">
      <c r="A37" t="str">
        <f t="shared" si="6"/>
        <v/>
      </c>
      <c r="B37" t="str">
        <f t="shared" si="7"/>
        <v>20094</v>
      </c>
      <c r="C37">
        <f t="shared" si="8"/>
        <v>4</v>
      </c>
      <c r="D37" t="s">
        <v>198</v>
      </c>
      <c r="E37" s="32">
        <f t="shared" si="10"/>
        <v>0.26416941409458655</v>
      </c>
      <c r="F37" s="32">
        <f t="shared" si="11"/>
        <v>0.7358305859054135</v>
      </c>
      <c r="G37" s="33">
        <f t="shared" si="2"/>
        <v>1.5188272889919099</v>
      </c>
      <c r="H37" s="33">
        <f t="shared" si="9"/>
        <v>0.6</v>
      </c>
      <c r="I37" s="33">
        <f t="shared" si="12"/>
        <v>1.6347501167678802</v>
      </c>
      <c r="J37" s="32">
        <v>-0.1</v>
      </c>
      <c r="K37" s="32">
        <v>2.1</v>
      </c>
      <c r="L37" s="32">
        <v>1.6347501167678802</v>
      </c>
      <c r="O37" t="s">
        <v>193</v>
      </c>
      <c r="P37" s="35">
        <v>2.0999999999999996</v>
      </c>
      <c r="Q37" t="s">
        <v>199</v>
      </c>
      <c r="R37" s="32">
        <v>5586.8</v>
      </c>
      <c r="S37" s="32">
        <v>17258</v>
      </c>
      <c r="T37">
        <f t="shared" si="4"/>
        <v>0.24455455946210955</v>
      </c>
      <c r="U37">
        <f t="shared" si="5"/>
        <v>0.75544544053789053</v>
      </c>
    </row>
    <row r="38" spans="1:21" x14ac:dyDescent="0.3">
      <c r="A38" t="str">
        <f t="shared" si="6"/>
        <v/>
      </c>
      <c r="B38" t="str">
        <f t="shared" si="7"/>
        <v>20094</v>
      </c>
      <c r="C38">
        <f t="shared" si="8"/>
        <v>4</v>
      </c>
      <c r="D38" t="s">
        <v>200</v>
      </c>
      <c r="E38" s="32">
        <f t="shared" si="10"/>
        <v>0.26416941409458655</v>
      </c>
      <c r="F38" s="32">
        <f t="shared" si="11"/>
        <v>0.7358305859054135</v>
      </c>
      <c r="G38" s="33">
        <f t="shared" si="2"/>
        <v>4.2037458788581201</v>
      </c>
      <c r="H38" s="33">
        <f t="shared" ref="H38:H69" si="13">_xlfn.XLOOKUP(B38,O$5:O$68,P$5:P$68)</f>
        <v>0.6</v>
      </c>
      <c r="I38" s="33">
        <f t="shared" si="12"/>
        <v>0.23408239700375422</v>
      </c>
      <c r="J38" s="32">
        <v>3.1</v>
      </c>
      <c r="K38" s="32">
        <v>4.5999999999999996</v>
      </c>
      <c r="L38" s="32">
        <v>0.23408239700375422</v>
      </c>
      <c r="O38" t="s">
        <v>195</v>
      </c>
      <c r="P38" s="35">
        <v>1.55</v>
      </c>
      <c r="Q38" t="s">
        <v>201</v>
      </c>
      <c r="R38" s="32">
        <v>5475.6</v>
      </c>
      <c r="S38" s="32">
        <v>17425.099999999999</v>
      </c>
      <c r="T38">
        <f t="shared" si="4"/>
        <v>0.23910186151515023</v>
      </c>
      <c r="U38">
        <f t="shared" si="5"/>
        <v>0.76089813848484988</v>
      </c>
    </row>
    <row r="39" spans="1:21" x14ac:dyDescent="0.3">
      <c r="A39" t="str">
        <f t="shared" si="6"/>
        <v/>
      </c>
      <c r="B39" t="str">
        <f t="shared" si="7"/>
        <v>20101</v>
      </c>
      <c r="C39">
        <f t="shared" si="8"/>
        <v>1</v>
      </c>
      <c r="D39" t="s">
        <v>202</v>
      </c>
      <c r="E39" s="32">
        <f t="shared" si="10"/>
        <v>0.26707121972747833</v>
      </c>
      <c r="F39" s="32">
        <f t="shared" si="11"/>
        <v>0.73292878027252162</v>
      </c>
      <c r="G39" s="33">
        <f t="shared" si="2"/>
        <v>5.0664643901362609</v>
      </c>
      <c r="H39" s="33">
        <f t="shared" si="13"/>
        <v>1.1000000000000001</v>
      </c>
      <c r="I39" s="33">
        <f t="shared" si="12"/>
        <v>-4.6904315197004998E-2</v>
      </c>
      <c r="J39" s="32">
        <v>4.7</v>
      </c>
      <c r="K39" s="32">
        <v>5.2</v>
      </c>
      <c r="L39" s="32">
        <v>-4.6904315197004998E-2</v>
      </c>
      <c r="O39" t="s">
        <v>197</v>
      </c>
      <c r="P39" s="35">
        <v>2.25</v>
      </c>
      <c r="Q39" t="s">
        <v>203</v>
      </c>
      <c r="R39" s="32">
        <v>5528.7</v>
      </c>
      <c r="S39" s="32">
        <v>17666.599999999999</v>
      </c>
      <c r="T39">
        <f t="shared" si="4"/>
        <v>0.23835432178070556</v>
      </c>
      <c r="U39">
        <f t="shared" si="5"/>
        <v>0.76164567821929441</v>
      </c>
    </row>
    <row r="40" spans="1:21" x14ac:dyDescent="0.3">
      <c r="A40" t="str">
        <f t="shared" si="6"/>
        <v/>
      </c>
      <c r="B40" t="str">
        <f t="shared" si="7"/>
        <v>20101</v>
      </c>
      <c r="C40">
        <f t="shared" si="8"/>
        <v>1</v>
      </c>
      <c r="D40" t="s">
        <v>204</v>
      </c>
      <c r="E40" s="32">
        <f t="shared" si="10"/>
        <v>0.26707121972747833</v>
      </c>
      <c r="F40" s="32">
        <f t="shared" si="11"/>
        <v>0.73292878027252162</v>
      </c>
      <c r="G40" s="33">
        <f t="shared" si="2"/>
        <v>8.5664643901362609</v>
      </c>
      <c r="H40" s="33">
        <f t="shared" si="13"/>
        <v>1.1000000000000001</v>
      </c>
      <c r="I40" s="33">
        <f t="shared" si="12"/>
        <v>0.18717828731866781</v>
      </c>
      <c r="J40" s="32">
        <v>8.1999999999999993</v>
      </c>
      <c r="K40" s="32">
        <v>8.6999999999999993</v>
      </c>
      <c r="L40" s="32">
        <v>0.18717828731866781</v>
      </c>
      <c r="O40" t="s">
        <v>199</v>
      </c>
      <c r="P40" s="35">
        <v>1.85</v>
      </c>
      <c r="Q40" t="s">
        <v>205</v>
      </c>
      <c r="R40" s="32">
        <v>5553.9</v>
      </c>
      <c r="S40" s="32">
        <v>17913.400000000001</v>
      </c>
      <c r="T40">
        <f t="shared" si="4"/>
        <v>0.23666548772121201</v>
      </c>
      <c r="U40">
        <f t="shared" si="5"/>
        <v>0.7633345122787879</v>
      </c>
    </row>
    <row r="41" spans="1:21" x14ac:dyDescent="0.3">
      <c r="A41" t="str">
        <f t="shared" si="6"/>
        <v/>
      </c>
      <c r="B41" t="str">
        <f t="shared" si="7"/>
        <v>20101</v>
      </c>
      <c r="C41">
        <f t="shared" si="8"/>
        <v>1</v>
      </c>
      <c r="D41" t="s">
        <v>206</v>
      </c>
      <c r="E41" s="32">
        <f t="shared" si="10"/>
        <v>0.26707121972747833</v>
      </c>
      <c r="F41" s="32">
        <f t="shared" si="11"/>
        <v>0.73292878027252162</v>
      </c>
      <c r="G41" s="33">
        <f t="shared" si="2"/>
        <v>8.9168444861256688</v>
      </c>
      <c r="H41" s="33">
        <f t="shared" si="13"/>
        <v>1.1000000000000001</v>
      </c>
      <c r="I41" s="33">
        <f t="shared" si="12"/>
        <v>0.23518344308559591</v>
      </c>
      <c r="J41" s="32">
        <v>3.2</v>
      </c>
      <c r="K41" s="32">
        <v>11</v>
      </c>
      <c r="L41" s="32">
        <v>0.23518344308559591</v>
      </c>
      <c r="O41" t="s">
        <v>201</v>
      </c>
      <c r="P41" s="35">
        <v>1.95</v>
      </c>
      <c r="Q41" t="s">
        <v>207</v>
      </c>
      <c r="R41" s="32">
        <v>5613.8</v>
      </c>
      <c r="S41" s="32">
        <v>18121</v>
      </c>
      <c r="T41">
        <f t="shared" si="4"/>
        <v>0.23652190033200196</v>
      </c>
      <c r="U41">
        <f t="shared" si="5"/>
        <v>0.76347809966799807</v>
      </c>
    </row>
    <row r="42" spans="1:21" x14ac:dyDescent="0.3">
      <c r="A42" t="str">
        <f t="shared" si="6"/>
        <v/>
      </c>
      <c r="B42" t="str">
        <f t="shared" si="7"/>
        <v>20102</v>
      </c>
      <c r="C42">
        <f t="shared" si="8"/>
        <v>2</v>
      </c>
      <c r="D42" t="s">
        <v>208</v>
      </c>
      <c r="E42" s="32">
        <f t="shared" si="10"/>
        <v>0.26909083021998581</v>
      </c>
      <c r="F42" s="32">
        <f t="shared" si="11"/>
        <v>0.7309091697800143</v>
      </c>
      <c r="G42" s="33">
        <f t="shared" si="2"/>
        <v>10.379635724781885</v>
      </c>
      <c r="H42" s="33">
        <f t="shared" si="13"/>
        <v>1.4</v>
      </c>
      <c r="I42" s="33">
        <f t="shared" si="12"/>
        <v>0.94250706880303348</v>
      </c>
      <c r="J42" s="32">
        <v>16.3</v>
      </c>
      <c r="K42" s="32">
        <v>8.1999999999999993</v>
      </c>
      <c r="L42" s="32">
        <v>0.94250706880303348</v>
      </c>
      <c r="O42" t="s">
        <v>203</v>
      </c>
      <c r="P42" s="35">
        <v>1.6</v>
      </c>
      <c r="Q42" t="s">
        <v>209</v>
      </c>
      <c r="R42" s="32">
        <v>5678.4</v>
      </c>
      <c r="S42" s="32">
        <v>18361.8</v>
      </c>
      <c r="T42">
        <f t="shared" si="4"/>
        <v>0.23620435770085108</v>
      </c>
      <c r="U42">
        <f t="shared" si="5"/>
        <v>0.76379564229914898</v>
      </c>
    </row>
    <row r="43" spans="1:21" x14ac:dyDescent="0.3">
      <c r="A43" t="str">
        <f t="shared" si="6"/>
        <v/>
      </c>
      <c r="B43" t="str">
        <f t="shared" si="7"/>
        <v>20102</v>
      </c>
      <c r="C43">
        <f t="shared" si="8"/>
        <v>2</v>
      </c>
      <c r="D43" t="s">
        <v>210</v>
      </c>
      <c r="E43" s="32">
        <f t="shared" si="10"/>
        <v>0.26909083021998581</v>
      </c>
      <c r="F43" s="32">
        <f t="shared" si="11"/>
        <v>0.7309091697800143</v>
      </c>
      <c r="G43" s="33">
        <f t="shared" si="2"/>
        <v>12.684363494395974</v>
      </c>
      <c r="H43" s="33">
        <f t="shared" si="13"/>
        <v>1.4</v>
      </c>
      <c r="I43" s="33">
        <f t="shared" si="12"/>
        <v>0.42253521126760507</v>
      </c>
      <c r="J43" s="32">
        <v>14</v>
      </c>
      <c r="K43" s="32">
        <v>12.2</v>
      </c>
      <c r="L43" s="32">
        <v>0.42253521126760507</v>
      </c>
      <c r="O43" t="s">
        <v>205</v>
      </c>
      <c r="P43" s="35">
        <v>1.6</v>
      </c>
      <c r="Q43" t="s">
        <v>211</v>
      </c>
      <c r="R43" s="32">
        <v>5666.3</v>
      </c>
      <c r="S43" s="32">
        <v>18544.7</v>
      </c>
      <c r="T43">
        <f t="shared" si="4"/>
        <v>0.23403824707777457</v>
      </c>
      <c r="U43">
        <f t="shared" si="5"/>
        <v>0.76596175292222546</v>
      </c>
    </row>
    <row r="44" spans="1:21" x14ac:dyDescent="0.3">
      <c r="A44" t="str">
        <f t="shared" si="6"/>
        <v/>
      </c>
      <c r="B44" t="str">
        <f t="shared" si="7"/>
        <v>20102</v>
      </c>
      <c r="C44">
        <f t="shared" si="8"/>
        <v>2</v>
      </c>
      <c r="D44" t="s">
        <v>212</v>
      </c>
      <c r="E44" s="32">
        <f t="shared" si="10"/>
        <v>0.26909083021998581</v>
      </c>
      <c r="F44" s="32">
        <f t="shared" si="11"/>
        <v>0.7309091697800143</v>
      </c>
      <c r="G44" s="33">
        <f t="shared" si="2"/>
        <v>9.070182354504098</v>
      </c>
      <c r="H44" s="33">
        <f t="shared" si="13"/>
        <v>1.4</v>
      </c>
      <c r="I44" s="33">
        <f t="shared" si="12"/>
        <v>-0.42333019755409484</v>
      </c>
      <c r="J44" s="32">
        <v>4.0999999999999996</v>
      </c>
      <c r="K44" s="32">
        <v>10.9</v>
      </c>
      <c r="L44" s="32">
        <v>-0.42333019755409484</v>
      </c>
      <c r="O44" t="s">
        <v>207</v>
      </c>
      <c r="P44" s="35">
        <v>1.5499999999999998</v>
      </c>
      <c r="Q44" t="s">
        <v>213</v>
      </c>
      <c r="R44" s="32">
        <v>5707.6</v>
      </c>
      <c r="S44" s="32">
        <v>18710.2</v>
      </c>
      <c r="T44">
        <f t="shared" si="4"/>
        <v>0.2337475120608736</v>
      </c>
      <c r="U44">
        <f t="shared" si="5"/>
        <v>0.76625248793912626</v>
      </c>
    </row>
    <row r="45" spans="1:21" x14ac:dyDescent="0.3">
      <c r="A45" t="str">
        <f t="shared" si="6"/>
        <v>2010</v>
      </c>
      <c r="B45" t="str">
        <f t="shared" si="7"/>
        <v>20103</v>
      </c>
      <c r="C45">
        <f t="shared" si="8"/>
        <v>3</v>
      </c>
      <c r="D45" t="s">
        <v>214</v>
      </c>
      <c r="E45" s="32">
        <f t="shared" si="10"/>
        <v>0.27062524996667109</v>
      </c>
      <c r="F45" s="32">
        <f t="shared" si="11"/>
        <v>0.72937475003332886</v>
      </c>
      <c r="G45" s="33">
        <f t="shared" si="2"/>
        <v>6.175249700039994</v>
      </c>
      <c r="H45" s="33">
        <f t="shared" si="13"/>
        <v>2.6</v>
      </c>
      <c r="I45" s="33">
        <f t="shared" si="12"/>
        <v>-0.51401869158878011</v>
      </c>
      <c r="J45" s="32">
        <v>5.3</v>
      </c>
      <c r="K45" s="32">
        <v>6.5</v>
      </c>
      <c r="L45" s="32">
        <v>-0.51401869158878011</v>
      </c>
      <c r="O45" t="s">
        <v>209</v>
      </c>
      <c r="P45" s="35">
        <v>1.9000000000000001</v>
      </c>
      <c r="Q45" t="s">
        <v>215</v>
      </c>
      <c r="R45" s="32">
        <v>5881.6</v>
      </c>
      <c r="S45" s="32">
        <v>19000.7</v>
      </c>
      <c r="T45">
        <f t="shared" si="4"/>
        <v>0.23637686226755564</v>
      </c>
      <c r="U45">
        <f t="shared" si="5"/>
        <v>0.76362313773244428</v>
      </c>
    </row>
    <row r="46" spans="1:21" x14ac:dyDescent="0.3">
      <c r="A46" t="str">
        <f t="shared" si="6"/>
        <v/>
      </c>
      <c r="B46" t="str">
        <f t="shared" si="7"/>
        <v>20103</v>
      </c>
      <c r="C46">
        <f t="shared" si="8"/>
        <v>3</v>
      </c>
      <c r="D46" t="s">
        <v>216</v>
      </c>
      <c r="E46" s="32">
        <f t="shared" si="10"/>
        <v>0.27062524996667109</v>
      </c>
      <c r="F46" s="32">
        <f t="shared" si="11"/>
        <v>0.72937475003332886</v>
      </c>
      <c r="G46" s="33">
        <f t="shared" si="2"/>
        <v>7.2706252499666704</v>
      </c>
      <c r="H46" s="33">
        <f t="shared" si="13"/>
        <v>2.6</v>
      </c>
      <c r="I46" s="33">
        <f t="shared" si="12"/>
        <v>-0.46576618537492731</v>
      </c>
      <c r="J46" s="32">
        <v>8</v>
      </c>
      <c r="K46" s="32">
        <v>7</v>
      </c>
      <c r="L46" s="32">
        <v>-0.46576618537492731</v>
      </c>
      <c r="O46" t="s">
        <v>211</v>
      </c>
      <c r="P46" s="35">
        <v>2.25</v>
      </c>
      <c r="Q46" t="s">
        <v>217</v>
      </c>
      <c r="R46" s="32">
        <v>6006.1</v>
      </c>
      <c r="S46" s="32">
        <v>19340.8</v>
      </c>
      <c r="T46">
        <f t="shared" si="4"/>
        <v>0.23695599856392696</v>
      </c>
      <c r="U46">
        <f t="shared" si="5"/>
        <v>0.76304400143607298</v>
      </c>
    </row>
    <row r="47" spans="1:21" x14ac:dyDescent="0.3">
      <c r="A47" t="str">
        <f t="shared" si="6"/>
        <v/>
      </c>
      <c r="B47" t="str">
        <f t="shared" si="7"/>
        <v>20103</v>
      </c>
      <c r="C47">
        <f t="shared" si="8"/>
        <v>3</v>
      </c>
      <c r="D47" t="s">
        <v>218</v>
      </c>
      <c r="E47" s="32">
        <f t="shared" si="10"/>
        <v>0.27062524996667109</v>
      </c>
      <c r="F47" s="32">
        <f t="shared" si="11"/>
        <v>0.72937475003332886</v>
      </c>
      <c r="G47" s="33">
        <f t="shared" si="2"/>
        <v>6.9577506999066792</v>
      </c>
      <c r="H47" s="33">
        <f t="shared" si="13"/>
        <v>2.6</v>
      </c>
      <c r="I47" s="33">
        <f t="shared" si="12"/>
        <v>-0.32558139534883956</v>
      </c>
      <c r="J47" s="32">
        <v>9</v>
      </c>
      <c r="K47" s="32">
        <v>6.2</v>
      </c>
      <c r="L47" s="32">
        <v>-0.32558139534883956</v>
      </c>
      <c r="O47" t="s">
        <v>213</v>
      </c>
      <c r="P47" s="35">
        <v>1.75</v>
      </c>
      <c r="Q47" t="s">
        <v>219</v>
      </c>
      <c r="R47" s="32">
        <v>6087.9</v>
      </c>
      <c r="S47" s="32">
        <v>19697.400000000001</v>
      </c>
      <c r="T47">
        <f t="shared" si="4"/>
        <v>0.23609963816593171</v>
      </c>
      <c r="U47">
        <f t="shared" si="5"/>
        <v>0.76390036183406818</v>
      </c>
    </row>
    <row r="48" spans="1:21" x14ac:dyDescent="0.3">
      <c r="A48" t="str">
        <f t="shared" si="6"/>
        <v/>
      </c>
      <c r="B48" t="str">
        <f t="shared" si="7"/>
        <v>20104</v>
      </c>
      <c r="C48">
        <f t="shared" si="8"/>
        <v>4</v>
      </c>
      <c r="D48" t="s">
        <v>220</v>
      </c>
      <c r="E48" s="32">
        <f t="shared" si="10"/>
        <v>0.27252417612384888</v>
      </c>
      <c r="F48" s="32">
        <f t="shared" si="11"/>
        <v>0.72747582387615106</v>
      </c>
      <c r="G48" s="33">
        <f t="shared" si="2"/>
        <v>12.98198065910092</v>
      </c>
      <c r="H48" s="33">
        <f t="shared" si="13"/>
        <v>3</v>
      </c>
      <c r="I48" s="33">
        <f t="shared" si="12"/>
        <v>-0.13972985561246931</v>
      </c>
      <c r="J48" s="32">
        <v>12.4</v>
      </c>
      <c r="K48" s="32">
        <v>13.2</v>
      </c>
      <c r="L48" s="32">
        <v>-0.13972985561246931</v>
      </c>
      <c r="O48" t="s">
        <v>215</v>
      </c>
      <c r="P48" s="35">
        <v>2.0499999999999998</v>
      </c>
      <c r="Q48" t="s">
        <v>221</v>
      </c>
      <c r="R48" s="32">
        <v>6182.6</v>
      </c>
      <c r="S48" s="32">
        <v>19933.8</v>
      </c>
      <c r="T48">
        <f t="shared" si="4"/>
        <v>0.23673247461365274</v>
      </c>
      <c r="U48">
        <f t="shared" si="5"/>
        <v>0.76326752538634723</v>
      </c>
    </row>
    <row r="49" spans="1:21" x14ac:dyDescent="0.3">
      <c r="A49" t="str">
        <f t="shared" si="6"/>
        <v/>
      </c>
      <c r="B49" t="str">
        <f t="shared" si="7"/>
        <v>20104</v>
      </c>
      <c r="C49">
        <f t="shared" si="8"/>
        <v>4</v>
      </c>
      <c r="D49" t="s">
        <v>222</v>
      </c>
      <c r="E49" s="32">
        <f t="shared" si="10"/>
        <v>0.27252417612384888</v>
      </c>
      <c r="F49" s="32">
        <f t="shared" si="11"/>
        <v>0.72747582387615106</v>
      </c>
      <c r="G49" s="33">
        <f t="shared" si="2"/>
        <v>8.2184661534266112</v>
      </c>
      <c r="H49" s="33">
        <f t="shared" si="13"/>
        <v>3</v>
      </c>
      <c r="I49" s="33">
        <f t="shared" si="12"/>
        <v>-1.2867647058823595</v>
      </c>
      <c r="J49" s="32">
        <v>7.2</v>
      </c>
      <c r="K49" s="32">
        <v>8.6</v>
      </c>
      <c r="L49" s="32">
        <v>-1.2867647058823595</v>
      </c>
      <c r="O49" t="s">
        <v>217</v>
      </c>
      <c r="P49" s="35">
        <v>2.1500000000000004</v>
      </c>
      <c r="Q49" t="s">
        <v>223</v>
      </c>
      <c r="R49" s="32">
        <v>6194.2</v>
      </c>
      <c r="S49" s="32">
        <v>20101.599999999999</v>
      </c>
      <c r="T49">
        <f t="shared" si="4"/>
        <v>0.23555853025958517</v>
      </c>
      <c r="U49">
        <f t="shared" si="5"/>
        <v>0.76444146974041483</v>
      </c>
    </row>
    <row r="50" spans="1:21" x14ac:dyDescent="0.3">
      <c r="A50" t="str">
        <f t="shared" si="6"/>
        <v/>
      </c>
      <c r="B50" t="str">
        <f t="shared" si="7"/>
        <v>20104</v>
      </c>
      <c r="C50">
        <f t="shared" si="8"/>
        <v>4</v>
      </c>
      <c r="D50" t="s">
        <v>224</v>
      </c>
      <c r="E50" s="32">
        <f t="shared" si="10"/>
        <v>0.27252417612384888</v>
      </c>
      <c r="F50" s="32">
        <f t="shared" si="11"/>
        <v>0.72747582387615106</v>
      </c>
      <c r="G50" s="33">
        <f t="shared" si="2"/>
        <v>11.209009670449539</v>
      </c>
      <c r="H50" s="33">
        <f t="shared" si="13"/>
        <v>3</v>
      </c>
      <c r="I50" s="33">
        <f t="shared" si="12"/>
        <v>-0.42036431574030697</v>
      </c>
      <c r="J50" s="32">
        <v>11.5</v>
      </c>
      <c r="K50" s="32">
        <v>11.1</v>
      </c>
      <c r="L50" s="32">
        <v>-0.42036431574030697</v>
      </c>
      <c r="O50" t="s">
        <v>219</v>
      </c>
      <c r="P50" s="35">
        <v>1.9500000000000002</v>
      </c>
      <c r="Q50" t="s">
        <v>225</v>
      </c>
      <c r="R50" s="32">
        <v>6123.5</v>
      </c>
      <c r="S50" s="32">
        <v>20336</v>
      </c>
      <c r="T50">
        <f t="shared" si="4"/>
        <v>0.23142916532814301</v>
      </c>
      <c r="U50">
        <f t="shared" si="5"/>
        <v>0.76857083467185694</v>
      </c>
    </row>
    <row r="51" spans="1:21" x14ac:dyDescent="0.3">
      <c r="A51" t="str">
        <f t="shared" si="6"/>
        <v/>
      </c>
      <c r="B51" t="str">
        <f t="shared" si="7"/>
        <v>20111</v>
      </c>
      <c r="C51">
        <f t="shared" si="8"/>
        <v>1</v>
      </c>
      <c r="D51" t="s">
        <v>226</v>
      </c>
      <c r="E51" s="32">
        <f t="shared" si="10"/>
        <v>0.27976643687622182</v>
      </c>
      <c r="F51" s="32">
        <f t="shared" si="11"/>
        <v>0.72023356312377818</v>
      </c>
      <c r="G51" s="33">
        <f t="shared" si="2"/>
        <v>11.139883218438111</v>
      </c>
      <c r="H51" s="33">
        <f t="shared" si="13"/>
        <v>2.8</v>
      </c>
      <c r="I51" s="33">
        <f t="shared" si="12"/>
        <v>3.0032848427968162</v>
      </c>
      <c r="J51" s="32">
        <v>11.5</v>
      </c>
      <c r="K51" s="32">
        <v>11</v>
      </c>
      <c r="L51" s="32">
        <v>3.0032848427968162</v>
      </c>
      <c r="O51" t="s">
        <v>221</v>
      </c>
      <c r="P51" s="35">
        <v>2.3499999999999996</v>
      </c>
      <c r="Q51" t="s">
        <v>227</v>
      </c>
      <c r="R51" s="32">
        <v>6137.7</v>
      </c>
      <c r="S51" s="32">
        <v>20664.3</v>
      </c>
      <c r="T51">
        <f t="shared" si="4"/>
        <v>0.22900156704723526</v>
      </c>
      <c r="U51">
        <f t="shared" si="5"/>
        <v>0.77099843295276471</v>
      </c>
    </row>
    <row r="52" spans="1:21" x14ac:dyDescent="0.3">
      <c r="A52" t="str">
        <f t="shared" si="6"/>
        <v/>
      </c>
      <c r="B52" t="str">
        <f t="shared" si="7"/>
        <v>20111</v>
      </c>
      <c r="C52">
        <f t="shared" si="8"/>
        <v>1</v>
      </c>
      <c r="D52" t="s">
        <v>228</v>
      </c>
      <c r="E52" s="32">
        <f t="shared" si="10"/>
        <v>0.27976643687622182</v>
      </c>
      <c r="F52" s="32">
        <f t="shared" si="11"/>
        <v>0.72023356312377818</v>
      </c>
      <c r="G52" s="33">
        <f t="shared" si="2"/>
        <v>8.1190657475048873</v>
      </c>
      <c r="H52" s="33">
        <f t="shared" si="13"/>
        <v>2.8</v>
      </c>
      <c r="I52" s="33">
        <f t="shared" si="12"/>
        <v>2.7557216254086914</v>
      </c>
      <c r="J52" s="32">
        <v>11</v>
      </c>
      <c r="K52" s="32">
        <v>7</v>
      </c>
      <c r="L52" s="32">
        <v>2.7557216254086914</v>
      </c>
      <c r="O52" t="s">
        <v>223</v>
      </c>
      <c r="P52" s="35">
        <v>2.0499999999999998</v>
      </c>
      <c r="Q52" t="s">
        <v>229</v>
      </c>
      <c r="R52" s="32">
        <v>6046.1</v>
      </c>
      <c r="S52" s="32">
        <v>20930.599999999999</v>
      </c>
      <c r="T52">
        <f t="shared" si="4"/>
        <v>0.22412303951187509</v>
      </c>
      <c r="U52">
        <f t="shared" si="5"/>
        <v>0.77587696048812493</v>
      </c>
    </row>
    <row r="53" spans="1:21" x14ac:dyDescent="0.3">
      <c r="A53" t="str">
        <f t="shared" si="6"/>
        <v/>
      </c>
      <c r="B53" t="str">
        <f t="shared" si="7"/>
        <v>20111</v>
      </c>
      <c r="C53">
        <f t="shared" si="8"/>
        <v>1</v>
      </c>
      <c r="D53" t="s">
        <v>230</v>
      </c>
      <c r="E53" s="32">
        <f t="shared" si="10"/>
        <v>0.27976643687622182</v>
      </c>
      <c r="F53" s="32">
        <f t="shared" si="11"/>
        <v>0.72023356312377818</v>
      </c>
      <c r="G53" s="33">
        <f t="shared" si="2"/>
        <v>11.752373700998044</v>
      </c>
      <c r="H53" s="33">
        <f t="shared" si="13"/>
        <v>2.8</v>
      </c>
      <c r="I53" s="33">
        <f t="shared" si="12"/>
        <v>2.4870952604411078</v>
      </c>
      <c r="J53" s="32">
        <v>10.6</v>
      </c>
      <c r="K53" s="32">
        <v>12.2</v>
      </c>
      <c r="L53" s="32">
        <v>2.4870952604411078</v>
      </c>
      <c r="O53" t="s">
        <v>225</v>
      </c>
      <c r="P53" s="35">
        <v>2.0999999999999996</v>
      </c>
      <c r="Q53" t="s">
        <v>231</v>
      </c>
      <c r="R53" s="32">
        <v>5914.4</v>
      </c>
      <c r="S53" s="32">
        <v>21028.7</v>
      </c>
      <c r="T53">
        <f t="shared" si="4"/>
        <v>0.21951445824719501</v>
      </c>
      <c r="U53">
        <f t="shared" si="5"/>
        <v>0.78048554175280505</v>
      </c>
    </row>
    <row r="54" spans="1:21" x14ac:dyDescent="0.3">
      <c r="A54" t="str">
        <f t="shared" si="6"/>
        <v/>
      </c>
      <c r="B54" t="str">
        <f t="shared" si="7"/>
        <v>20112</v>
      </c>
      <c r="C54">
        <f t="shared" si="8"/>
        <v>2</v>
      </c>
      <c r="D54" t="s">
        <v>232</v>
      </c>
      <c r="E54" s="32">
        <f t="shared" si="10"/>
        <v>0.28331703064736025</v>
      </c>
      <c r="F54" s="32">
        <f t="shared" si="11"/>
        <v>0.71668296935263964</v>
      </c>
      <c r="G54" s="33">
        <f t="shared" si="2"/>
        <v>13.893287685812606</v>
      </c>
      <c r="H54" s="33">
        <f t="shared" si="13"/>
        <v>3.2</v>
      </c>
      <c r="I54" s="33">
        <f t="shared" si="12"/>
        <v>2.3342670401493848</v>
      </c>
      <c r="J54" s="32">
        <v>15.9</v>
      </c>
      <c r="K54" s="32">
        <v>13.1</v>
      </c>
      <c r="L54" s="32">
        <v>2.3342670401493848</v>
      </c>
      <c r="O54" t="s">
        <v>227</v>
      </c>
      <c r="P54" s="35">
        <v>1.8</v>
      </c>
      <c r="Q54" t="s">
        <v>233</v>
      </c>
      <c r="R54" s="32">
        <v>5779.3</v>
      </c>
      <c r="S54" s="32">
        <v>20784.2</v>
      </c>
      <c r="T54">
        <f t="shared" si="4"/>
        <v>0.21756545635929</v>
      </c>
      <c r="U54">
        <f t="shared" si="5"/>
        <v>0.78243454364071008</v>
      </c>
    </row>
    <row r="55" spans="1:21" x14ac:dyDescent="0.3">
      <c r="A55" t="str">
        <f t="shared" si="6"/>
        <v/>
      </c>
      <c r="B55" t="str">
        <f t="shared" si="7"/>
        <v>20112</v>
      </c>
      <c r="C55">
        <f t="shared" si="8"/>
        <v>2</v>
      </c>
      <c r="D55" t="s">
        <v>234</v>
      </c>
      <c r="E55" s="32">
        <f t="shared" si="10"/>
        <v>0.28331703064736025</v>
      </c>
      <c r="F55" s="32">
        <f t="shared" si="11"/>
        <v>0.71668296935263964</v>
      </c>
      <c r="G55" s="33">
        <f t="shared" si="2"/>
        <v>13.678282795006815</v>
      </c>
      <c r="H55" s="33">
        <f t="shared" si="13"/>
        <v>3.2</v>
      </c>
      <c r="I55" s="33">
        <f t="shared" si="12"/>
        <v>2.9453015427769902</v>
      </c>
      <c r="J55" s="32">
        <v>15.9</v>
      </c>
      <c r="K55" s="32">
        <v>12.8</v>
      </c>
      <c r="L55" s="32">
        <v>2.9453015427769902</v>
      </c>
      <c r="O55" t="s">
        <v>229</v>
      </c>
      <c r="P55" s="35">
        <v>2</v>
      </c>
      <c r="Q55" t="s">
        <v>235</v>
      </c>
      <c r="R55" s="32">
        <v>4968.5</v>
      </c>
      <c r="S55" s="32">
        <v>18786.2</v>
      </c>
      <c r="T55">
        <f t="shared" si="4"/>
        <v>0.20915860861219043</v>
      </c>
      <c r="U55">
        <f t="shared" si="5"/>
        <v>0.79084139138780962</v>
      </c>
    </row>
    <row r="56" spans="1:21" x14ac:dyDescent="0.3">
      <c r="A56" t="str">
        <f t="shared" si="6"/>
        <v/>
      </c>
      <c r="B56" t="str">
        <f t="shared" si="7"/>
        <v>20112</v>
      </c>
      <c r="C56">
        <f t="shared" si="8"/>
        <v>2</v>
      </c>
      <c r="D56" t="s">
        <v>236</v>
      </c>
      <c r="E56" s="32">
        <f t="shared" si="10"/>
        <v>0.28331703064736025</v>
      </c>
      <c r="F56" s="32">
        <f t="shared" si="11"/>
        <v>0.71668296935263964</v>
      </c>
      <c r="G56" s="33">
        <f t="shared" si="2"/>
        <v>12.219941310330496</v>
      </c>
      <c r="H56" s="33">
        <f t="shared" si="13"/>
        <v>3.2</v>
      </c>
      <c r="I56" s="33">
        <f t="shared" si="12"/>
        <v>2.6924893717524601</v>
      </c>
      <c r="J56" s="32">
        <v>14.8</v>
      </c>
      <c r="K56" s="32">
        <v>11.2</v>
      </c>
      <c r="L56" s="32">
        <v>2.6924893717524601</v>
      </c>
      <c r="O56" t="s">
        <v>231</v>
      </c>
      <c r="P56" s="35">
        <v>2.25</v>
      </c>
      <c r="Q56" t="s">
        <v>237</v>
      </c>
      <c r="R56" s="32">
        <v>5558.3</v>
      </c>
      <c r="S56" s="32">
        <v>20206.7</v>
      </c>
      <c r="T56">
        <f t="shared" si="4"/>
        <v>0.21573064234426548</v>
      </c>
      <c r="U56">
        <f t="shared" si="5"/>
        <v>0.78426935765573458</v>
      </c>
    </row>
    <row r="57" spans="1:21" x14ac:dyDescent="0.3">
      <c r="A57" t="str">
        <f t="shared" si="6"/>
        <v>2011</v>
      </c>
      <c r="B57" t="str">
        <f t="shared" si="7"/>
        <v>20113</v>
      </c>
      <c r="C57">
        <f t="shared" si="8"/>
        <v>3</v>
      </c>
      <c r="D57" t="s">
        <v>238</v>
      </c>
      <c r="E57" s="32">
        <f t="shared" si="10"/>
        <v>0.28407622820202183</v>
      </c>
      <c r="F57" s="32">
        <f t="shared" si="11"/>
        <v>0.71592377179797806</v>
      </c>
      <c r="G57" s="33">
        <f t="shared" si="2"/>
        <v>16.945478034876764</v>
      </c>
      <c r="H57" s="33">
        <f t="shared" si="13"/>
        <v>2.4500000000000002</v>
      </c>
      <c r="I57" s="33">
        <f t="shared" si="12"/>
        <v>2.8651949271958577</v>
      </c>
      <c r="J57" s="32">
        <v>15.8</v>
      </c>
      <c r="K57" s="32">
        <v>17.399999999999999</v>
      </c>
      <c r="L57" s="32">
        <v>2.8651949271958577</v>
      </c>
      <c r="O57" t="s">
        <v>233</v>
      </c>
      <c r="P57" s="35">
        <v>2.8499999999999996</v>
      </c>
      <c r="Q57" t="s">
        <v>239</v>
      </c>
      <c r="R57" s="32">
        <v>5698.8</v>
      </c>
      <c r="S57" s="32">
        <v>20894.400000000001</v>
      </c>
      <c r="T57">
        <f t="shared" si="4"/>
        <v>0.2142953837823203</v>
      </c>
      <c r="U57">
        <f t="shared" si="5"/>
        <v>0.78570461621767973</v>
      </c>
    </row>
    <row r="58" spans="1:21" x14ac:dyDescent="0.3">
      <c r="A58" t="str">
        <f t="shared" si="6"/>
        <v/>
      </c>
      <c r="B58" t="str">
        <f t="shared" si="7"/>
        <v>20113</v>
      </c>
      <c r="C58">
        <f t="shared" si="8"/>
        <v>3</v>
      </c>
      <c r="D58" t="s">
        <v>240</v>
      </c>
      <c r="E58" s="32">
        <f t="shared" si="10"/>
        <v>0.28407622820202183</v>
      </c>
      <c r="F58" s="32">
        <f t="shared" si="11"/>
        <v>0.71592377179797806</v>
      </c>
      <c r="G58" s="33">
        <f t="shared" si="2"/>
        <v>13.020381141010109</v>
      </c>
      <c r="H58" s="33">
        <f t="shared" si="13"/>
        <v>2.4500000000000002</v>
      </c>
      <c r="I58" s="33">
        <f t="shared" si="12"/>
        <v>2.292934019653714</v>
      </c>
      <c r="J58" s="32">
        <v>16.600000000000001</v>
      </c>
      <c r="K58" s="32">
        <v>11.6</v>
      </c>
      <c r="L58" s="32">
        <v>2.292934019653714</v>
      </c>
      <c r="O58" t="s">
        <v>235</v>
      </c>
      <c r="P58" s="35">
        <v>3.1</v>
      </c>
      <c r="Q58" t="s">
        <v>241</v>
      </c>
      <c r="R58" s="32">
        <v>5987.1</v>
      </c>
      <c r="S58" s="32">
        <v>21558.3</v>
      </c>
      <c r="T58">
        <f t="shared" si="4"/>
        <v>0.21735389575028863</v>
      </c>
      <c r="U58">
        <f t="shared" si="5"/>
        <v>0.78264610424971137</v>
      </c>
    </row>
    <row r="59" spans="1:21" x14ac:dyDescent="0.3">
      <c r="A59" t="str">
        <f t="shared" si="6"/>
        <v/>
      </c>
      <c r="B59" t="str">
        <f t="shared" si="7"/>
        <v>20113</v>
      </c>
      <c r="C59">
        <f t="shared" si="8"/>
        <v>3</v>
      </c>
      <c r="D59" t="s">
        <v>242</v>
      </c>
      <c r="E59" s="32">
        <f t="shared" si="10"/>
        <v>0.28407622820202183</v>
      </c>
      <c r="F59" s="32">
        <f t="shared" si="11"/>
        <v>0.71592377179797806</v>
      </c>
      <c r="G59" s="33">
        <f t="shared" si="2"/>
        <v>13.687386957155567</v>
      </c>
      <c r="H59" s="33">
        <f t="shared" si="13"/>
        <v>2.4500000000000002</v>
      </c>
      <c r="I59" s="33">
        <f t="shared" si="12"/>
        <v>2.3798413439104049</v>
      </c>
      <c r="J59" s="32">
        <v>19.2</v>
      </c>
      <c r="K59" s="32">
        <v>11.5</v>
      </c>
      <c r="L59" s="32">
        <v>2.3798413439104049</v>
      </c>
      <c r="O59" t="s">
        <v>237</v>
      </c>
      <c r="P59" s="35">
        <v>2.6500000000000004</v>
      </c>
      <c r="Q59" t="s">
        <v>243</v>
      </c>
      <c r="R59" s="32">
        <v>6185</v>
      </c>
      <c r="S59" s="32">
        <v>22389.599999999999</v>
      </c>
      <c r="T59">
        <f t="shared" si="4"/>
        <v>0.21645097394189247</v>
      </c>
      <c r="U59">
        <f t="shared" si="5"/>
        <v>0.7835490260581075</v>
      </c>
    </row>
    <row r="60" spans="1:21" x14ac:dyDescent="0.3">
      <c r="A60" t="str">
        <f t="shared" si="6"/>
        <v/>
      </c>
      <c r="B60" t="str">
        <f t="shared" si="7"/>
        <v>20114</v>
      </c>
      <c r="C60">
        <f t="shared" si="8"/>
        <v>4</v>
      </c>
      <c r="D60" t="s">
        <v>244</v>
      </c>
      <c r="E60" s="32">
        <f t="shared" si="10"/>
        <v>0.285072603678453</v>
      </c>
      <c r="F60" s="32">
        <f t="shared" si="11"/>
        <v>0.714927396321547</v>
      </c>
      <c r="G60" s="33">
        <f t="shared" si="2"/>
        <v>13.345231366389726</v>
      </c>
      <c r="H60" s="33">
        <f t="shared" si="13"/>
        <v>2.0999999999999996</v>
      </c>
      <c r="I60" s="33">
        <f t="shared" si="12"/>
        <v>3.6380597014925353</v>
      </c>
      <c r="J60" s="32">
        <v>10.7</v>
      </c>
      <c r="K60" s="32">
        <v>14.4</v>
      </c>
      <c r="L60" s="32">
        <v>3.6380597014925353</v>
      </c>
      <c r="O60" t="s">
        <v>239</v>
      </c>
      <c r="P60" s="35">
        <v>3.05</v>
      </c>
      <c r="Q60" t="s">
        <v>245</v>
      </c>
      <c r="R60" s="32">
        <v>6410.5</v>
      </c>
      <c r="S60" s="32">
        <v>23147.8</v>
      </c>
      <c r="T60">
        <f t="shared" si="4"/>
        <v>0.21687647801125234</v>
      </c>
      <c r="U60">
        <f t="shared" si="5"/>
        <v>0.78312352198874768</v>
      </c>
    </row>
    <row r="61" spans="1:21" x14ac:dyDescent="0.3">
      <c r="A61" t="str">
        <f t="shared" si="6"/>
        <v/>
      </c>
      <c r="B61" t="str">
        <f t="shared" si="7"/>
        <v>20114</v>
      </c>
      <c r="C61">
        <f t="shared" si="8"/>
        <v>4</v>
      </c>
      <c r="D61" t="s">
        <v>246</v>
      </c>
      <c r="E61" s="32">
        <f t="shared" si="10"/>
        <v>0.285072603678453</v>
      </c>
      <c r="F61" s="32">
        <f t="shared" si="11"/>
        <v>0.714927396321547</v>
      </c>
      <c r="G61" s="33">
        <f t="shared" si="2"/>
        <v>14.27239109448232</v>
      </c>
      <c r="H61" s="33">
        <f t="shared" si="13"/>
        <v>2.0999999999999996</v>
      </c>
      <c r="I61" s="33">
        <f t="shared" si="12"/>
        <v>3.1191806331471117</v>
      </c>
      <c r="J61" s="32">
        <v>13.2</v>
      </c>
      <c r="K61" s="32">
        <v>14.7</v>
      </c>
      <c r="L61" s="32">
        <v>3.1191806331471117</v>
      </c>
      <c r="O61" t="s">
        <v>241</v>
      </c>
      <c r="P61" s="35">
        <v>2.0499999999999998</v>
      </c>
      <c r="Q61" t="s">
        <v>247</v>
      </c>
      <c r="R61" s="32">
        <v>6692.3</v>
      </c>
      <c r="S61" s="32">
        <v>23733.3</v>
      </c>
      <c r="T61">
        <f t="shared" si="4"/>
        <v>0.21995622107698781</v>
      </c>
      <c r="U61">
        <f t="shared" si="5"/>
        <v>0.78004377892301224</v>
      </c>
    </row>
    <row r="62" spans="1:21" x14ac:dyDescent="0.3">
      <c r="A62" t="str">
        <f t="shared" si="6"/>
        <v/>
      </c>
      <c r="B62" t="str">
        <f t="shared" si="7"/>
        <v>20114</v>
      </c>
      <c r="C62">
        <f t="shared" si="8"/>
        <v>4</v>
      </c>
      <c r="D62" t="s">
        <v>248</v>
      </c>
      <c r="E62" s="32">
        <f t="shared" si="10"/>
        <v>0.285072603678453</v>
      </c>
      <c r="F62" s="32">
        <f t="shared" si="11"/>
        <v>0.714927396321547</v>
      </c>
      <c r="G62" s="33">
        <f t="shared" si="2"/>
        <v>15.196855758024419</v>
      </c>
      <c r="H62" s="33">
        <f t="shared" si="13"/>
        <v>2.0999999999999996</v>
      </c>
      <c r="I62" s="33">
        <f t="shared" si="12"/>
        <v>3.6585365853658569</v>
      </c>
      <c r="J62" s="32">
        <v>18.7</v>
      </c>
      <c r="K62" s="32">
        <v>13.8</v>
      </c>
      <c r="L62" s="32">
        <v>3.6585365853658569</v>
      </c>
      <c r="O62" t="s">
        <v>243</v>
      </c>
      <c r="P62" s="35">
        <v>2.4</v>
      </c>
      <c r="Q62" t="s">
        <v>249</v>
      </c>
      <c r="R62" s="32">
        <v>6971.6</v>
      </c>
      <c r="S62" s="32">
        <v>24221.8</v>
      </c>
      <c r="T62">
        <f t="shared" si="4"/>
        <v>0.22349599594786076</v>
      </c>
      <c r="U62">
        <f t="shared" si="5"/>
        <v>0.77650400405213915</v>
      </c>
    </row>
    <row r="63" spans="1:21" x14ac:dyDescent="0.3">
      <c r="A63" t="str">
        <f t="shared" si="6"/>
        <v/>
      </c>
      <c r="B63" t="str">
        <f t="shared" si="7"/>
        <v>20121</v>
      </c>
      <c r="C63">
        <f t="shared" si="8"/>
        <v>1</v>
      </c>
      <c r="D63" t="s">
        <v>250</v>
      </c>
      <c r="E63" s="32">
        <f t="shared" si="10"/>
        <v>0.28220324467174002</v>
      </c>
      <c r="F63" s="32">
        <f t="shared" si="11"/>
        <v>0.71779675532825993</v>
      </c>
      <c r="G63" s="33">
        <f t="shared" si="2"/>
        <v>15.036186164876305</v>
      </c>
      <c r="H63" s="33">
        <f t="shared" si="13"/>
        <v>2.15</v>
      </c>
      <c r="I63" s="33">
        <f t="shared" si="12"/>
        <v>1.8678815489749478</v>
      </c>
      <c r="J63" s="32">
        <v>16.399999999999999</v>
      </c>
      <c r="K63" s="32">
        <v>14.5</v>
      </c>
      <c r="L63" s="32">
        <v>1.8678815489749478</v>
      </c>
      <c r="O63" t="s">
        <v>245</v>
      </c>
      <c r="P63" s="35">
        <v>2.9</v>
      </c>
      <c r="Q63" t="s">
        <v>251</v>
      </c>
      <c r="R63" s="32">
        <v>7312.5</v>
      </c>
      <c r="S63" s="32">
        <v>24813.200000000001</v>
      </c>
      <c r="T63">
        <f t="shared" si="4"/>
        <v>0.22762149929806977</v>
      </c>
      <c r="U63">
        <f t="shared" si="5"/>
        <v>0.77237850070193026</v>
      </c>
    </row>
    <row r="64" spans="1:21" x14ac:dyDescent="0.3">
      <c r="A64" t="str">
        <f t="shared" si="6"/>
        <v/>
      </c>
      <c r="B64" t="str">
        <f t="shared" si="7"/>
        <v>20121</v>
      </c>
      <c r="C64">
        <f t="shared" si="8"/>
        <v>1</v>
      </c>
      <c r="D64" t="s">
        <v>252</v>
      </c>
      <c r="E64" s="32">
        <f t="shared" si="10"/>
        <v>0.28220324467174002</v>
      </c>
      <c r="F64" s="32">
        <f t="shared" si="11"/>
        <v>0.71779675532825993</v>
      </c>
      <c r="G64" s="33">
        <f t="shared" si="2"/>
        <v>17.477287787212177</v>
      </c>
      <c r="H64" s="33">
        <f t="shared" si="13"/>
        <v>2.15</v>
      </c>
      <c r="I64" s="33">
        <f t="shared" si="12"/>
        <v>0.68181818181818343</v>
      </c>
      <c r="J64" s="32">
        <v>19.2</v>
      </c>
      <c r="K64" s="32">
        <v>16.8</v>
      </c>
      <c r="L64" s="32">
        <v>0.68181818181818343</v>
      </c>
      <c r="O64" t="s">
        <v>247</v>
      </c>
      <c r="P64" s="35">
        <v>3.55</v>
      </c>
      <c r="Q64" t="s">
        <v>253</v>
      </c>
      <c r="R64" s="32">
        <v>7338.5</v>
      </c>
      <c r="S64" s="32">
        <v>23315.1</v>
      </c>
      <c r="T64">
        <f t="shared" si="4"/>
        <v>0.23940091865229535</v>
      </c>
      <c r="U64">
        <f t="shared" si="5"/>
        <v>0.76059908134770471</v>
      </c>
    </row>
    <row r="65" spans="1:21" x14ac:dyDescent="0.3">
      <c r="A65" t="str">
        <f t="shared" si="6"/>
        <v/>
      </c>
      <c r="B65" t="str">
        <f t="shared" si="7"/>
        <v>20121</v>
      </c>
      <c r="C65">
        <f t="shared" si="8"/>
        <v>1</v>
      </c>
      <c r="D65" t="s">
        <v>254</v>
      </c>
      <c r="E65" s="32">
        <f t="shared" si="10"/>
        <v>0.28220324467174002</v>
      </c>
      <c r="F65" s="32">
        <f t="shared" si="11"/>
        <v>0.71779675532825993</v>
      </c>
      <c r="G65" s="33">
        <f t="shared" si="2"/>
        <v>15.38338855311131</v>
      </c>
      <c r="H65" s="33">
        <f t="shared" si="13"/>
        <v>2.15</v>
      </c>
      <c r="I65" s="33">
        <f t="shared" si="12"/>
        <v>0.64102564102563875</v>
      </c>
      <c r="J65" s="32">
        <v>21.7</v>
      </c>
      <c r="K65" s="32">
        <v>12.9</v>
      </c>
      <c r="L65" s="32">
        <v>0.64102564102563875</v>
      </c>
      <c r="O65" t="s">
        <v>249</v>
      </c>
      <c r="P65" s="35">
        <v>4.5</v>
      </c>
      <c r="Q65" t="s">
        <v>255</v>
      </c>
      <c r="R65" s="32">
        <v>7338.5</v>
      </c>
      <c r="S65" s="32">
        <v>23315.1</v>
      </c>
      <c r="T65">
        <f t="shared" si="4"/>
        <v>0.23940091865229535</v>
      </c>
      <c r="U65">
        <f t="shared" si="5"/>
        <v>0.76059908134770471</v>
      </c>
    </row>
    <row r="66" spans="1:21" x14ac:dyDescent="0.3">
      <c r="A66" t="str">
        <f t="shared" si="6"/>
        <v/>
      </c>
      <c r="B66" t="str">
        <f t="shared" si="7"/>
        <v>20122</v>
      </c>
      <c r="C66">
        <f t="shared" si="8"/>
        <v>2</v>
      </c>
      <c r="D66" t="s">
        <v>256</v>
      </c>
      <c r="E66" s="32">
        <f t="shared" si="10"/>
        <v>0.28099665666105378</v>
      </c>
      <c r="F66" s="32">
        <f t="shared" si="11"/>
        <v>0.71900334333894622</v>
      </c>
      <c r="G66" s="33">
        <f t="shared" si="2"/>
        <v>15.180996656661055</v>
      </c>
      <c r="H66" s="33">
        <f t="shared" si="13"/>
        <v>1.7</v>
      </c>
      <c r="I66" s="33">
        <f t="shared" si="12"/>
        <v>1.642335766423364</v>
      </c>
      <c r="J66" s="32">
        <v>15.9</v>
      </c>
      <c r="K66" s="32">
        <v>14.9</v>
      </c>
      <c r="L66" s="32">
        <v>1.642335766423364</v>
      </c>
      <c r="O66" t="s">
        <v>251</v>
      </c>
      <c r="P66" s="35">
        <v>5.45</v>
      </c>
      <c r="R66" s="32">
        <v>7338.5</v>
      </c>
      <c r="S66" s="32">
        <v>23315.1</v>
      </c>
      <c r="T66">
        <f t="shared" si="4"/>
        <v>0.23940091865229535</v>
      </c>
      <c r="U66">
        <f t="shared" si="5"/>
        <v>0.76059908134770471</v>
      </c>
    </row>
    <row r="67" spans="1:21" x14ac:dyDescent="0.3">
      <c r="A67" t="str">
        <f t="shared" si="6"/>
        <v/>
      </c>
      <c r="B67" t="str">
        <f t="shared" si="7"/>
        <v>20122</v>
      </c>
      <c r="C67">
        <f t="shared" si="8"/>
        <v>2</v>
      </c>
      <c r="D67" t="s">
        <v>257</v>
      </c>
      <c r="E67" s="32">
        <f t="shared" ref="E67:E98" si="14">_xlfn.XLOOKUP(B67,$Q$2:$Q$65,$T$2:$T$65)</f>
        <v>0.28099665666105378</v>
      </c>
      <c r="F67" s="32">
        <f t="shared" ref="F67:F98" si="15">_xlfn.XLOOKUP(B67,$Q$2:$Q$65,$U$2:$U$65)</f>
        <v>0.71900334333894622</v>
      </c>
      <c r="G67" s="33">
        <f t="shared" ref="G67:G130" si="16">E67*J67+F67*K67</f>
        <v>14.616571247285062</v>
      </c>
      <c r="H67" s="33">
        <f t="shared" si="13"/>
        <v>1.7</v>
      </c>
      <c r="I67" s="33">
        <f t="shared" ref="I67:I98" si="17">L67</f>
        <v>-0.22706630336057909</v>
      </c>
      <c r="J67" s="32">
        <v>20.8</v>
      </c>
      <c r="K67" s="32">
        <v>12.2</v>
      </c>
      <c r="L67" s="32">
        <v>-0.22706630336057909</v>
      </c>
      <c r="O67" t="s">
        <v>253</v>
      </c>
      <c r="P67" s="35">
        <v>5.35</v>
      </c>
      <c r="R67" s="32">
        <v>7338.5</v>
      </c>
      <c r="S67" s="32">
        <v>23315.1</v>
      </c>
      <c r="T67">
        <f>R67/(R67+S67)</f>
        <v>0.23940091865229535</v>
      </c>
      <c r="U67">
        <f>S67/(R67+S67)</f>
        <v>0.76059908134770471</v>
      </c>
    </row>
    <row r="68" spans="1:21" x14ac:dyDescent="0.3">
      <c r="A68" t="str">
        <f t="shared" ref="A68:A131" si="18">IF(RIGHT(D68,1)="7",LEFT(D68,4),"")</f>
        <v/>
      </c>
      <c r="B68" t="str">
        <f t="shared" ref="B68:B131" si="19">_xlfn.CONCAT(LEFT(D68,4),C68)</f>
        <v>20122</v>
      </c>
      <c r="C68">
        <f t="shared" ref="C68:C131" si="20">IF(_xlfn.NUMBERVALUE(RIGHT(D68,2))&lt;4,1,IF(AND(_xlfn.NUMBERVALUE(RIGHT(D68,2))&lt;7,_xlfn.NUMBERVALUE(RIGHT(D68,2))&gt;3),2,IF(AND(_xlfn.NUMBERVALUE(RIGHT(D68,2))&lt;10,_xlfn.NUMBERVALUE(RIGHT(D68,2))&gt;6),3,4)))</f>
        <v>2</v>
      </c>
      <c r="D68" t="s">
        <v>258</v>
      </c>
      <c r="E68" s="32">
        <f t="shared" si="14"/>
        <v>0.28099665666105378</v>
      </c>
      <c r="F68" s="32">
        <f t="shared" si="15"/>
        <v>0.71900334333894622</v>
      </c>
      <c r="G68" s="33">
        <f t="shared" si="16"/>
        <v>13.938006686677893</v>
      </c>
      <c r="H68" s="33">
        <f t="shared" si="13"/>
        <v>1.7</v>
      </c>
      <c r="I68" s="33">
        <f t="shared" si="17"/>
        <v>0.68997240110395541</v>
      </c>
      <c r="J68" s="32">
        <v>12.5</v>
      </c>
      <c r="K68" s="32">
        <v>14.5</v>
      </c>
      <c r="L68" s="32">
        <v>0.68997240110395541</v>
      </c>
      <c r="O68" t="s">
        <v>255</v>
      </c>
      <c r="P68" s="35">
        <v>4.3</v>
      </c>
      <c r="R68" s="32">
        <v>7338.5</v>
      </c>
      <c r="S68" s="32">
        <v>23315.1</v>
      </c>
      <c r="T68">
        <f>R68/(R68+S68)</f>
        <v>0.23940091865229535</v>
      </c>
      <c r="U68">
        <f>S68/(R68+S68)</f>
        <v>0.76059908134770471</v>
      </c>
    </row>
    <row r="69" spans="1:21" x14ac:dyDescent="0.3">
      <c r="A69" t="str">
        <f t="shared" si="18"/>
        <v>2012</v>
      </c>
      <c r="B69" t="str">
        <f t="shared" si="19"/>
        <v>20123</v>
      </c>
      <c r="C69">
        <f t="shared" si="20"/>
        <v>3</v>
      </c>
      <c r="D69" t="s">
        <v>259</v>
      </c>
      <c r="E69" s="32">
        <f t="shared" si="14"/>
        <v>0.27806332735295541</v>
      </c>
      <c r="F69" s="32">
        <f t="shared" si="15"/>
        <v>0.72193667264704453</v>
      </c>
      <c r="G69" s="33">
        <f t="shared" si="16"/>
        <v>17.325020608058963</v>
      </c>
      <c r="H69" s="33">
        <f t="shared" si="13"/>
        <v>1.75</v>
      </c>
      <c r="I69" s="33">
        <f t="shared" si="17"/>
        <v>1.2785388127853903</v>
      </c>
      <c r="J69" s="32">
        <v>24.4</v>
      </c>
      <c r="K69" s="32">
        <v>14.6</v>
      </c>
      <c r="L69" s="32">
        <v>1.2785388127853903</v>
      </c>
      <c r="O69" t="s">
        <v>260</v>
      </c>
      <c r="P69" s="35">
        <v>4.3499999999999996</v>
      </c>
    </row>
    <row r="70" spans="1:21" x14ac:dyDescent="0.3">
      <c r="A70" t="str">
        <f t="shared" si="18"/>
        <v/>
      </c>
      <c r="B70" t="str">
        <f t="shared" si="19"/>
        <v>20123</v>
      </c>
      <c r="C70">
        <f t="shared" si="20"/>
        <v>3</v>
      </c>
      <c r="D70" t="s">
        <v>261</v>
      </c>
      <c r="E70" s="32">
        <f t="shared" si="14"/>
        <v>0.27806332735295541</v>
      </c>
      <c r="F70" s="32">
        <f t="shared" si="15"/>
        <v>0.72193667264704453</v>
      </c>
      <c r="G70" s="33">
        <f t="shared" si="16"/>
        <v>9.6790913058235954</v>
      </c>
      <c r="H70" s="33">
        <f t="shared" ref="H70:H101" si="21">_xlfn.XLOOKUP(B70,O$5:O$68,P$5:P$68)</f>
        <v>1.75</v>
      </c>
      <c r="I70" s="33">
        <f t="shared" si="17"/>
        <v>0.36596523330283404</v>
      </c>
      <c r="J70" s="32">
        <v>13</v>
      </c>
      <c r="K70" s="32">
        <v>8.4</v>
      </c>
      <c r="L70" s="32">
        <v>0.36596523330283404</v>
      </c>
      <c r="O70" t="s">
        <v>262</v>
      </c>
      <c r="P70" s="35" t="e">
        <v>#N/A</v>
      </c>
    </row>
    <row r="71" spans="1:21" x14ac:dyDescent="0.3">
      <c r="A71" t="str">
        <f t="shared" si="18"/>
        <v/>
      </c>
      <c r="B71" t="str">
        <f t="shared" si="19"/>
        <v>20123</v>
      </c>
      <c r="C71">
        <f t="shared" si="20"/>
        <v>3</v>
      </c>
      <c r="D71" t="s">
        <v>263</v>
      </c>
      <c r="E71" s="32">
        <f t="shared" si="14"/>
        <v>0.27806332735295541</v>
      </c>
      <c r="F71" s="32">
        <f t="shared" si="15"/>
        <v>0.72193667264704453</v>
      </c>
      <c r="G71" s="33">
        <f t="shared" si="16"/>
        <v>13.456640643941231</v>
      </c>
      <c r="H71" s="33">
        <f t="shared" si="21"/>
        <v>1.75</v>
      </c>
      <c r="I71" s="33">
        <f t="shared" si="17"/>
        <v>1.9598906107566094</v>
      </c>
      <c r="J71" s="32">
        <v>16.2</v>
      </c>
      <c r="K71" s="32">
        <v>12.4</v>
      </c>
      <c r="L71" s="32">
        <v>1.9598906107566094</v>
      </c>
      <c r="O71" t="s">
        <v>264</v>
      </c>
      <c r="P71" s="35" t="e">
        <v>#N/A</v>
      </c>
    </row>
    <row r="72" spans="1:21" x14ac:dyDescent="0.3">
      <c r="A72" t="str">
        <f t="shared" si="18"/>
        <v/>
      </c>
      <c r="B72" t="str">
        <f t="shared" si="19"/>
        <v>20124</v>
      </c>
      <c r="C72">
        <f t="shared" si="20"/>
        <v>4</v>
      </c>
      <c r="D72" t="s">
        <v>265</v>
      </c>
      <c r="E72" s="32">
        <f t="shared" si="14"/>
        <v>0.27775740634033214</v>
      </c>
      <c r="F72" s="32">
        <f t="shared" si="15"/>
        <v>0.72224259365966781</v>
      </c>
      <c r="G72" s="33">
        <f t="shared" si="16"/>
        <v>13.383437227664306</v>
      </c>
      <c r="H72" s="33">
        <f t="shared" si="21"/>
        <v>1.9000000000000001</v>
      </c>
      <c r="I72" s="33">
        <f t="shared" si="17"/>
        <v>9.0009000900082015E-2</v>
      </c>
      <c r="J72" s="32">
        <v>9.6999999999999993</v>
      </c>
      <c r="K72" s="32">
        <v>14.8</v>
      </c>
      <c r="L72" s="32">
        <v>9.0009000900082015E-2</v>
      </c>
      <c r="O72" t="s">
        <v>266</v>
      </c>
      <c r="P72" s="35" t="e">
        <v>#N/A</v>
      </c>
    </row>
    <row r="73" spans="1:21" x14ac:dyDescent="0.3">
      <c r="A73" t="str">
        <f t="shared" si="18"/>
        <v/>
      </c>
      <c r="B73" t="str">
        <f t="shared" si="19"/>
        <v>20124</v>
      </c>
      <c r="C73">
        <f t="shared" si="20"/>
        <v>4</v>
      </c>
      <c r="D73" t="s">
        <v>267</v>
      </c>
      <c r="E73" s="32">
        <f t="shared" si="14"/>
        <v>0.27775740634033214</v>
      </c>
      <c r="F73" s="32">
        <f t="shared" si="15"/>
        <v>0.72224259365966781</v>
      </c>
      <c r="G73" s="33">
        <f t="shared" si="16"/>
        <v>10.655404806918458</v>
      </c>
      <c r="H73" s="33">
        <f t="shared" si="21"/>
        <v>1.9000000000000001</v>
      </c>
      <c r="I73" s="33">
        <f t="shared" si="17"/>
        <v>0.85778781038374774</v>
      </c>
      <c r="J73" s="32">
        <v>16</v>
      </c>
      <c r="K73" s="32">
        <v>8.6</v>
      </c>
      <c r="L73" s="32">
        <v>0.85778781038374774</v>
      </c>
    </row>
    <row r="74" spans="1:21" x14ac:dyDescent="0.3">
      <c r="A74" t="str">
        <f t="shared" si="18"/>
        <v/>
      </c>
      <c r="B74" t="str">
        <f t="shared" si="19"/>
        <v>20124</v>
      </c>
      <c r="C74">
        <f t="shared" si="20"/>
        <v>4</v>
      </c>
      <c r="D74" t="s">
        <v>268</v>
      </c>
      <c r="E74" s="32">
        <f t="shared" si="14"/>
        <v>0.27775740634033214</v>
      </c>
      <c r="F74" s="32">
        <f t="shared" si="15"/>
        <v>0.72224259365966781</v>
      </c>
      <c r="G74" s="33">
        <f t="shared" si="16"/>
        <v>14.027775740634032</v>
      </c>
      <c r="H74" s="33">
        <f t="shared" si="21"/>
        <v>1.9000000000000001</v>
      </c>
      <c r="I74" s="33">
        <f t="shared" si="17"/>
        <v>2.5791855203619818</v>
      </c>
      <c r="J74" s="32">
        <v>14.1</v>
      </c>
      <c r="K74" s="32">
        <v>14</v>
      </c>
      <c r="L74" s="32">
        <v>2.5791855203619818</v>
      </c>
    </row>
    <row r="75" spans="1:21" x14ac:dyDescent="0.3">
      <c r="A75" t="str">
        <f t="shared" si="18"/>
        <v/>
      </c>
      <c r="B75" t="str">
        <f t="shared" si="19"/>
        <v>20131</v>
      </c>
      <c r="C75">
        <f t="shared" si="20"/>
        <v>1</v>
      </c>
      <c r="D75" t="s">
        <v>269</v>
      </c>
      <c r="E75" s="32">
        <f t="shared" si="14"/>
        <v>0.28039910613889008</v>
      </c>
      <c r="F75" s="32">
        <f t="shared" si="15"/>
        <v>0.71960089386111004</v>
      </c>
      <c r="G75" s="33">
        <f t="shared" si="16"/>
        <v>14.338474458061119</v>
      </c>
      <c r="H75" s="33">
        <f t="shared" si="21"/>
        <v>1.8</v>
      </c>
      <c r="I75" s="33">
        <f t="shared" si="17"/>
        <v>1.4758497316637031</v>
      </c>
      <c r="J75" s="32">
        <v>18.8</v>
      </c>
      <c r="K75" s="32">
        <v>12.6</v>
      </c>
      <c r="L75" s="32">
        <v>1.4758497316637031</v>
      </c>
    </row>
    <row r="76" spans="1:21" x14ac:dyDescent="0.3">
      <c r="A76" t="str">
        <f t="shared" si="18"/>
        <v/>
      </c>
      <c r="B76" t="str">
        <f t="shared" si="19"/>
        <v>20131</v>
      </c>
      <c r="C76">
        <f t="shared" si="20"/>
        <v>1</v>
      </c>
      <c r="D76" t="s">
        <v>270</v>
      </c>
      <c r="E76" s="32">
        <f t="shared" si="14"/>
        <v>0.28039910613889008</v>
      </c>
      <c r="F76" s="32">
        <f t="shared" si="15"/>
        <v>0.71960089386111004</v>
      </c>
      <c r="G76" s="33">
        <f t="shared" si="16"/>
        <v>12.50843901675278</v>
      </c>
      <c r="H76" s="33">
        <f t="shared" si="21"/>
        <v>1.8</v>
      </c>
      <c r="I76" s="33">
        <f t="shared" si="17"/>
        <v>2.257336343115135</v>
      </c>
      <c r="J76" s="32">
        <v>13.3</v>
      </c>
      <c r="K76" s="32">
        <v>12.2</v>
      </c>
      <c r="L76" s="32">
        <v>2.257336343115135</v>
      </c>
    </row>
    <row r="77" spans="1:21" x14ac:dyDescent="0.3">
      <c r="A77" t="str">
        <f t="shared" si="18"/>
        <v/>
      </c>
      <c r="B77" t="str">
        <f t="shared" si="19"/>
        <v>20131</v>
      </c>
      <c r="C77">
        <f t="shared" si="20"/>
        <v>1</v>
      </c>
      <c r="D77" t="s">
        <v>271</v>
      </c>
      <c r="E77" s="32">
        <f t="shared" si="14"/>
        <v>0.28039910613889008</v>
      </c>
      <c r="F77" s="32">
        <f t="shared" si="15"/>
        <v>0.71960089386111004</v>
      </c>
      <c r="G77" s="33">
        <f t="shared" si="16"/>
        <v>13.471232759725011</v>
      </c>
      <c r="H77" s="33">
        <f t="shared" si="21"/>
        <v>1.8</v>
      </c>
      <c r="I77" s="33">
        <f t="shared" si="17"/>
        <v>2.6387625113739599</v>
      </c>
      <c r="J77" s="32">
        <v>19.3</v>
      </c>
      <c r="K77" s="32">
        <v>11.2</v>
      </c>
      <c r="L77" s="32">
        <v>2.6387625113739599</v>
      </c>
    </row>
    <row r="78" spans="1:21" x14ac:dyDescent="0.3">
      <c r="A78" t="str">
        <f t="shared" si="18"/>
        <v/>
      </c>
      <c r="B78" t="str">
        <f t="shared" si="19"/>
        <v>20132</v>
      </c>
      <c r="C78">
        <f t="shared" si="20"/>
        <v>2</v>
      </c>
      <c r="D78" t="s">
        <v>272</v>
      </c>
      <c r="E78" s="32">
        <f t="shared" si="14"/>
        <v>0.27750656624269959</v>
      </c>
      <c r="F78" s="32">
        <f t="shared" si="15"/>
        <v>0.72249343375730046</v>
      </c>
      <c r="G78" s="33">
        <f t="shared" si="16"/>
        <v>15.81577166860091</v>
      </c>
      <c r="H78" s="33">
        <f t="shared" si="21"/>
        <v>1.85</v>
      </c>
      <c r="I78" s="33">
        <f t="shared" si="17"/>
        <v>2.1095152603231471</v>
      </c>
      <c r="J78" s="32">
        <v>18.2</v>
      </c>
      <c r="K78" s="32">
        <v>14.9</v>
      </c>
      <c r="L78" s="32">
        <v>2.1095152603231471</v>
      </c>
    </row>
    <row r="79" spans="1:21" x14ac:dyDescent="0.3">
      <c r="A79" t="str">
        <f t="shared" si="18"/>
        <v/>
      </c>
      <c r="B79" t="str">
        <f t="shared" si="19"/>
        <v>20132</v>
      </c>
      <c r="C79">
        <f t="shared" si="20"/>
        <v>2</v>
      </c>
      <c r="D79" t="s">
        <v>273</v>
      </c>
      <c r="E79" s="32">
        <f t="shared" si="14"/>
        <v>0.27750656624269959</v>
      </c>
      <c r="F79" s="32">
        <f t="shared" si="15"/>
        <v>0.72249343375730046</v>
      </c>
      <c r="G79" s="33">
        <f t="shared" si="16"/>
        <v>13.67224934337573</v>
      </c>
      <c r="H79" s="33">
        <f t="shared" si="21"/>
        <v>1.85</v>
      </c>
      <c r="I79" s="33">
        <f t="shared" si="17"/>
        <v>3.2316795630405126</v>
      </c>
      <c r="J79" s="32">
        <v>13.6</v>
      </c>
      <c r="K79" s="32">
        <v>13.7</v>
      </c>
      <c r="L79" s="32">
        <v>3.2316795630405126</v>
      </c>
    </row>
    <row r="80" spans="1:21" x14ac:dyDescent="0.3">
      <c r="A80" t="str">
        <f t="shared" si="18"/>
        <v/>
      </c>
      <c r="B80" t="str">
        <f t="shared" si="19"/>
        <v>20132</v>
      </c>
      <c r="C80">
        <f t="shared" si="20"/>
        <v>2</v>
      </c>
      <c r="D80" t="s">
        <v>274</v>
      </c>
      <c r="E80" s="32">
        <f t="shared" si="14"/>
        <v>0.27750656624269959</v>
      </c>
      <c r="F80" s="32">
        <f t="shared" si="15"/>
        <v>0.72249343375730046</v>
      </c>
      <c r="G80" s="33">
        <f t="shared" si="16"/>
        <v>15.543034144462037</v>
      </c>
      <c r="H80" s="33">
        <f t="shared" si="21"/>
        <v>1.85</v>
      </c>
      <c r="I80" s="33">
        <f t="shared" si="17"/>
        <v>4.202832343535845</v>
      </c>
      <c r="J80" s="32">
        <v>19.3</v>
      </c>
      <c r="K80" s="32">
        <v>14.1</v>
      </c>
      <c r="L80" s="32">
        <v>4.202832343535845</v>
      </c>
      <c r="M80" s="32"/>
      <c r="N80" s="32"/>
      <c r="O80" s="32"/>
    </row>
    <row r="81" spans="1:15" x14ac:dyDescent="0.3">
      <c r="A81" t="str">
        <f t="shared" si="18"/>
        <v>2013</v>
      </c>
      <c r="B81" t="str">
        <f t="shared" si="19"/>
        <v>20133</v>
      </c>
      <c r="C81">
        <f t="shared" si="20"/>
        <v>3</v>
      </c>
      <c r="D81" t="s">
        <v>275</v>
      </c>
      <c r="E81" s="32">
        <f t="shared" si="14"/>
        <v>0.27659098117502195</v>
      </c>
      <c r="F81" s="32">
        <f t="shared" si="15"/>
        <v>0.7234090188249781</v>
      </c>
      <c r="G81" s="33">
        <f t="shared" si="16"/>
        <v>15.965954588705014</v>
      </c>
      <c r="H81" s="33">
        <f t="shared" si="21"/>
        <v>2.0999999999999996</v>
      </c>
      <c r="I81" s="33">
        <f t="shared" si="17"/>
        <v>2.4797114517583374</v>
      </c>
      <c r="J81" s="32">
        <v>16.399999999999999</v>
      </c>
      <c r="K81" s="32">
        <v>15.8</v>
      </c>
      <c r="L81" s="32">
        <v>2.4797114517583374</v>
      </c>
      <c r="M81" s="32"/>
      <c r="N81" s="32"/>
      <c r="O81" s="32"/>
    </row>
    <row r="82" spans="1:15" x14ac:dyDescent="0.3">
      <c r="A82" t="str">
        <f t="shared" si="18"/>
        <v/>
      </c>
      <c r="B82" t="str">
        <f t="shared" si="19"/>
        <v>20133</v>
      </c>
      <c r="C82">
        <f t="shared" si="20"/>
        <v>3</v>
      </c>
      <c r="D82" t="s">
        <v>276</v>
      </c>
      <c r="E82" s="32">
        <f t="shared" si="14"/>
        <v>0.27659098117502195</v>
      </c>
      <c r="F82" s="32">
        <f t="shared" si="15"/>
        <v>0.7234090188249781</v>
      </c>
      <c r="G82" s="33">
        <f t="shared" si="16"/>
        <v>14.86384074329745</v>
      </c>
      <c r="H82" s="33">
        <f t="shared" si="21"/>
        <v>2.0999999999999996</v>
      </c>
      <c r="I82" s="33">
        <f t="shared" si="17"/>
        <v>3.6007292616226039</v>
      </c>
      <c r="J82" s="32">
        <v>13.2</v>
      </c>
      <c r="K82" s="32">
        <v>15.5</v>
      </c>
      <c r="L82" s="32">
        <v>3.6007292616226039</v>
      </c>
      <c r="M82" s="32"/>
      <c r="N82" s="32"/>
      <c r="O82" s="32"/>
    </row>
    <row r="83" spans="1:15" x14ac:dyDescent="0.3">
      <c r="A83" t="str">
        <f t="shared" si="18"/>
        <v/>
      </c>
      <c r="B83" t="str">
        <f t="shared" si="19"/>
        <v>20133</v>
      </c>
      <c r="C83">
        <f t="shared" si="20"/>
        <v>3</v>
      </c>
      <c r="D83" t="s">
        <v>277</v>
      </c>
      <c r="E83" s="32">
        <f t="shared" si="14"/>
        <v>0.27659098117502195</v>
      </c>
      <c r="F83" s="32">
        <f t="shared" si="15"/>
        <v>0.7234090188249781</v>
      </c>
      <c r="G83" s="33">
        <f t="shared" si="16"/>
        <v>13.261726897889886</v>
      </c>
      <c r="H83" s="33">
        <f t="shared" si="21"/>
        <v>2.0999999999999996</v>
      </c>
      <c r="I83" s="33">
        <f t="shared" si="17"/>
        <v>3.2632990612427415</v>
      </c>
      <c r="J83" s="32">
        <v>9.5</v>
      </c>
      <c r="K83" s="32">
        <v>14.7</v>
      </c>
      <c r="L83" s="32">
        <v>3.2632990612427415</v>
      </c>
      <c r="M83" s="32"/>
      <c r="N83" s="32"/>
      <c r="O83" s="32"/>
    </row>
    <row r="84" spans="1:15" x14ac:dyDescent="0.3">
      <c r="A84" t="str">
        <f t="shared" si="18"/>
        <v/>
      </c>
      <c r="B84" t="str">
        <f t="shared" si="19"/>
        <v>20134</v>
      </c>
      <c r="C84">
        <f t="shared" si="20"/>
        <v>4</v>
      </c>
      <c r="D84" t="s">
        <v>278</v>
      </c>
      <c r="E84" s="32">
        <f t="shared" si="14"/>
        <v>0.27575440816438807</v>
      </c>
      <c r="F84" s="32">
        <f t="shared" si="15"/>
        <v>0.72424559183561199</v>
      </c>
      <c r="G84" s="33">
        <f t="shared" si="16"/>
        <v>12.422996726542515</v>
      </c>
      <c r="H84" s="33">
        <f t="shared" si="21"/>
        <v>2.65</v>
      </c>
      <c r="I84" s="33">
        <f t="shared" si="17"/>
        <v>3.7320143884892243</v>
      </c>
      <c r="J84" s="32">
        <v>20.100000000000001</v>
      </c>
      <c r="K84" s="32">
        <v>9.5</v>
      </c>
      <c r="L84" s="32">
        <v>3.7320143884892243</v>
      </c>
      <c r="M84" s="32"/>
      <c r="N84" s="32"/>
      <c r="O84" s="32"/>
    </row>
    <row r="85" spans="1:15" x14ac:dyDescent="0.3">
      <c r="A85" t="str">
        <f t="shared" si="18"/>
        <v/>
      </c>
      <c r="B85" t="str">
        <f t="shared" si="19"/>
        <v>20134</v>
      </c>
      <c r="C85">
        <f t="shared" si="20"/>
        <v>4</v>
      </c>
      <c r="D85" t="s">
        <v>279</v>
      </c>
      <c r="E85" s="32">
        <f t="shared" si="14"/>
        <v>0.27575440816438807</v>
      </c>
      <c r="F85" s="32">
        <f t="shared" si="15"/>
        <v>0.72424559183561199</v>
      </c>
      <c r="G85" s="33">
        <f t="shared" si="16"/>
        <v>13.896357934695899</v>
      </c>
      <c r="H85" s="33">
        <f t="shared" si="21"/>
        <v>2.65</v>
      </c>
      <c r="I85" s="33">
        <f t="shared" si="17"/>
        <v>3.6257833482542523</v>
      </c>
      <c r="J85" s="32">
        <v>15.2</v>
      </c>
      <c r="K85" s="32">
        <v>13.4</v>
      </c>
      <c r="L85" s="32">
        <v>3.6257833482542523</v>
      </c>
      <c r="M85" s="32"/>
      <c r="N85" s="32"/>
      <c r="O85" s="32"/>
    </row>
    <row r="86" spans="1:15" x14ac:dyDescent="0.3">
      <c r="A86" t="str">
        <f t="shared" si="18"/>
        <v/>
      </c>
      <c r="B86" t="str">
        <f t="shared" si="19"/>
        <v>20134</v>
      </c>
      <c r="C86">
        <f t="shared" si="20"/>
        <v>4</v>
      </c>
      <c r="D86" t="s">
        <v>280</v>
      </c>
      <c r="E86" s="32">
        <f t="shared" si="14"/>
        <v>0.27575440816438807</v>
      </c>
      <c r="F86" s="32">
        <f t="shared" si="15"/>
        <v>0.72424559183561199</v>
      </c>
      <c r="G86" s="33">
        <f t="shared" si="16"/>
        <v>19.527263224493165</v>
      </c>
      <c r="H86" s="33">
        <f t="shared" si="21"/>
        <v>2.65</v>
      </c>
      <c r="I86" s="33">
        <f t="shared" si="17"/>
        <v>3.1318923687692957</v>
      </c>
      <c r="J86" s="32">
        <v>21.7</v>
      </c>
      <c r="K86" s="32">
        <v>18.7</v>
      </c>
      <c r="L86" s="32">
        <v>3.1318923687692957</v>
      </c>
      <c r="M86" s="32"/>
      <c r="N86" s="32"/>
      <c r="O86" s="32"/>
    </row>
    <row r="87" spans="1:15" x14ac:dyDescent="0.3">
      <c r="A87" t="str">
        <f t="shared" si="18"/>
        <v/>
      </c>
      <c r="B87" t="str">
        <f t="shared" si="19"/>
        <v>20141</v>
      </c>
      <c r="C87">
        <f t="shared" si="20"/>
        <v>1</v>
      </c>
      <c r="D87" t="s">
        <v>281</v>
      </c>
      <c r="E87" s="32">
        <f t="shared" si="14"/>
        <v>0.27320708136490085</v>
      </c>
      <c r="F87" s="32">
        <f t="shared" si="15"/>
        <v>0.72679291863509921</v>
      </c>
      <c r="G87" s="33">
        <f t="shared" si="16"/>
        <v>18.565507617323114</v>
      </c>
      <c r="H87" s="33">
        <f t="shared" si="21"/>
        <v>2</v>
      </c>
      <c r="I87" s="33">
        <f t="shared" si="17"/>
        <v>3.2172763331864251</v>
      </c>
      <c r="J87" s="32">
        <v>21.4</v>
      </c>
      <c r="K87" s="32">
        <v>17.5</v>
      </c>
      <c r="L87" s="32">
        <v>3.2172763331864251</v>
      </c>
      <c r="M87" s="32"/>
      <c r="N87" s="32"/>
      <c r="O87" s="32"/>
    </row>
    <row r="88" spans="1:15" x14ac:dyDescent="0.3">
      <c r="A88" t="str">
        <f t="shared" si="18"/>
        <v/>
      </c>
      <c r="B88" t="str">
        <f t="shared" si="19"/>
        <v>20141</v>
      </c>
      <c r="C88">
        <f t="shared" si="20"/>
        <v>1</v>
      </c>
      <c r="D88" t="s">
        <v>282</v>
      </c>
      <c r="E88" s="32">
        <f t="shared" si="14"/>
        <v>0.27320708136490085</v>
      </c>
      <c r="F88" s="32">
        <f t="shared" si="15"/>
        <v>0.72679291863509921</v>
      </c>
      <c r="G88" s="33">
        <f t="shared" si="16"/>
        <v>19.459919311286889</v>
      </c>
      <c r="H88" s="33">
        <f t="shared" si="21"/>
        <v>2</v>
      </c>
      <c r="I88" s="33">
        <f t="shared" si="17"/>
        <v>4.635761589403975</v>
      </c>
      <c r="J88" s="32">
        <v>27.6</v>
      </c>
      <c r="K88" s="32">
        <v>16.399999999999999</v>
      </c>
      <c r="L88" s="32">
        <v>4.635761589403975</v>
      </c>
      <c r="M88" s="32"/>
      <c r="N88" s="32"/>
      <c r="O88" s="32"/>
    </row>
    <row r="89" spans="1:15" x14ac:dyDescent="0.3">
      <c r="A89" t="str">
        <f t="shared" si="18"/>
        <v/>
      </c>
      <c r="B89" t="str">
        <f t="shared" si="19"/>
        <v>20141</v>
      </c>
      <c r="C89">
        <f t="shared" si="20"/>
        <v>1</v>
      </c>
      <c r="D89" t="s">
        <v>283</v>
      </c>
      <c r="E89" s="32">
        <f t="shared" si="14"/>
        <v>0.27320708136490085</v>
      </c>
      <c r="F89" s="32">
        <f t="shared" si="15"/>
        <v>0.72679291863509921</v>
      </c>
      <c r="G89" s="33">
        <f t="shared" si="16"/>
        <v>21.772679291863511</v>
      </c>
      <c r="H89" s="33">
        <f t="shared" si="21"/>
        <v>2</v>
      </c>
      <c r="I89" s="33">
        <f t="shared" si="17"/>
        <v>4.9202127659574657</v>
      </c>
      <c r="J89" s="32">
        <v>21.7</v>
      </c>
      <c r="K89" s="32">
        <v>21.8</v>
      </c>
      <c r="L89" s="32">
        <v>4.9202127659574657</v>
      </c>
      <c r="M89" s="32"/>
      <c r="N89" s="32"/>
      <c r="O89" s="32"/>
    </row>
    <row r="90" spans="1:15" x14ac:dyDescent="0.3">
      <c r="A90" t="str">
        <f t="shared" si="18"/>
        <v/>
      </c>
      <c r="B90" t="str">
        <f t="shared" si="19"/>
        <v>20142</v>
      </c>
      <c r="C90">
        <f t="shared" si="20"/>
        <v>2</v>
      </c>
      <c r="D90" t="s">
        <v>284</v>
      </c>
      <c r="E90" s="32">
        <f t="shared" si="14"/>
        <v>0.27174405309059929</v>
      </c>
      <c r="F90" s="32">
        <f t="shared" si="15"/>
        <v>0.72825594690940076</v>
      </c>
      <c r="G90" s="33">
        <f t="shared" si="16"/>
        <v>22.181523215927182</v>
      </c>
      <c r="H90" s="33">
        <f t="shared" si="21"/>
        <v>3</v>
      </c>
      <c r="I90" s="33">
        <f t="shared" si="17"/>
        <v>3.7802197802197846</v>
      </c>
      <c r="J90" s="32">
        <v>22.4</v>
      </c>
      <c r="K90" s="32">
        <v>22.1</v>
      </c>
      <c r="L90" s="32">
        <v>3.7802197802197846</v>
      </c>
      <c r="M90" s="32"/>
      <c r="N90" s="32"/>
      <c r="O90" s="32"/>
    </row>
    <row r="91" spans="1:15" x14ac:dyDescent="0.3">
      <c r="A91" t="str">
        <f t="shared" si="18"/>
        <v/>
      </c>
      <c r="B91" t="str">
        <f t="shared" si="19"/>
        <v>20142</v>
      </c>
      <c r="C91">
        <f t="shared" si="20"/>
        <v>2</v>
      </c>
      <c r="D91" t="s">
        <v>285</v>
      </c>
      <c r="E91" s="32">
        <f t="shared" si="14"/>
        <v>0.27174405309059929</v>
      </c>
      <c r="F91" s="32">
        <f t="shared" si="15"/>
        <v>0.72825594690940076</v>
      </c>
      <c r="G91" s="33">
        <f t="shared" si="16"/>
        <v>17.414150617671456</v>
      </c>
      <c r="H91" s="33">
        <f t="shared" si="21"/>
        <v>3</v>
      </c>
      <c r="I91" s="33">
        <f t="shared" si="17"/>
        <v>4.5855379188712408</v>
      </c>
      <c r="J91" s="32">
        <v>20.399999999999999</v>
      </c>
      <c r="K91" s="32">
        <v>16.3</v>
      </c>
      <c r="L91" s="32">
        <v>4.5855379188712408</v>
      </c>
      <c r="M91" s="32"/>
      <c r="N91" s="32"/>
      <c r="O91" s="32"/>
    </row>
    <row r="92" spans="1:15" x14ac:dyDescent="0.3">
      <c r="A92" t="str">
        <f t="shared" si="18"/>
        <v/>
      </c>
      <c r="B92" t="str">
        <f t="shared" si="19"/>
        <v>20142</v>
      </c>
      <c r="C92">
        <f t="shared" si="20"/>
        <v>2</v>
      </c>
      <c r="D92" t="s">
        <v>286</v>
      </c>
      <c r="E92" s="32">
        <f t="shared" si="14"/>
        <v>0.27174405309059929</v>
      </c>
      <c r="F92" s="32">
        <f t="shared" si="15"/>
        <v>0.72825594690940076</v>
      </c>
      <c r="G92" s="33">
        <f t="shared" si="16"/>
        <v>19.583686299127862</v>
      </c>
      <c r="H92" s="33">
        <f t="shared" si="21"/>
        <v>3</v>
      </c>
      <c r="I92" s="33">
        <f t="shared" si="17"/>
        <v>4.4717229285401228</v>
      </c>
      <c r="J92" s="32">
        <v>18.2</v>
      </c>
      <c r="K92" s="32">
        <v>20.100000000000001</v>
      </c>
      <c r="L92" s="32">
        <v>4.4717229285401228</v>
      </c>
      <c r="M92" s="32"/>
      <c r="N92" s="32"/>
      <c r="O92" s="32"/>
    </row>
    <row r="93" spans="1:15" x14ac:dyDescent="0.3">
      <c r="A93" t="str">
        <f t="shared" si="18"/>
        <v>2014</v>
      </c>
      <c r="B93" t="str">
        <f t="shared" si="19"/>
        <v>20143</v>
      </c>
      <c r="C93">
        <f t="shared" si="20"/>
        <v>3</v>
      </c>
      <c r="D93" t="s">
        <v>287</v>
      </c>
      <c r="E93" s="32">
        <f t="shared" si="14"/>
        <v>0.26981747875906842</v>
      </c>
      <c r="F93" s="32">
        <f t="shared" si="15"/>
        <v>0.73018252124093153</v>
      </c>
      <c r="G93" s="33">
        <f t="shared" si="16"/>
        <v>20.468292033985488</v>
      </c>
      <c r="H93" s="33">
        <f t="shared" si="21"/>
        <v>2.4500000000000002</v>
      </c>
      <c r="I93" s="33">
        <f t="shared" si="17"/>
        <v>4.1355037395512495</v>
      </c>
      <c r="J93" s="32">
        <v>19.3</v>
      </c>
      <c r="K93" s="32">
        <v>20.9</v>
      </c>
      <c r="L93" s="32">
        <v>4.1355037395512495</v>
      </c>
      <c r="M93" s="32"/>
      <c r="N93" s="32"/>
      <c r="O93" s="32"/>
    </row>
    <row r="94" spans="1:15" x14ac:dyDescent="0.3">
      <c r="A94" t="str">
        <f t="shared" si="18"/>
        <v/>
      </c>
      <c r="B94" t="str">
        <f t="shared" si="19"/>
        <v>20143</v>
      </c>
      <c r="C94">
        <f t="shared" si="20"/>
        <v>3</v>
      </c>
      <c r="D94" t="s">
        <v>288</v>
      </c>
      <c r="E94" s="32">
        <f t="shared" si="14"/>
        <v>0.26981747875906842</v>
      </c>
      <c r="F94" s="32">
        <f t="shared" si="15"/>
        <v>0.73018252124093153</v>
      </c>
      <c r="G94" s="33">
        <f t="shared" si="16"/>
        <v>21.539634957518135</v>
      </c>
      <c r="H94" s="33">
        <f t="shared" si="21"/>
        <v>2.4500000000000002</v>
      </c>
      <c r="I94" s="33">
        <f t="shared" si="17"/>
        <v>4.1794984601847718</v>
      </c>
      <c r="J94" s="32">
        <v>23</v>
      </c>
      <c r="K94" s="32">
        <v>21</v>
      </c>
      <c r="L94" s="32">
        <v>4.1794984601847718</v>
      </c>
      <c r="M94" s="32"/>
      <c r="N94" s="32"/>
      <c r="O94" s="32"/>
    </row>
    <row r="95" spans="1:15" x14ac:dyDescent="0.3">
      <c r="A95" t="str">
        <f t="shared" si="18"/>
        <v/>
      </c>
      <c r="B95" t="str">
        <f t="shared" si="19"/>
        <v>20143</v>
      </c>
      <c r="C95">
        <f t="shared" si="20"/>
        <v>3</v>
      </c>
      <c r="D95" t="s">
        <v>289</v>
      </c>
      <c r="E95" s="32">
        <f t="shared" si="14"/>
        <v>0.26981747875906842</v>
      </c>
      <c r="F95" s="32">
        <f t="shared" si="15"/>
        <v>0.73018252124093153</v>
      </c>
      <c r="G95" s="33">
        <f t="shared" si="16"/>
        <v>22.19985011618213</v>
      </c>
      <c r="H95" s="33">
        <f t="shared" si="21"/>
        <v>2.4500000000000002</v>
      </c>
      <c r="I95" s="33">
        <f t="shared" si="17"/>
        <v>3.2900432900432763</v>
      </c>
      <c r="J95" s="32">
        <v>26.8</v>
      </c>
      <c r="K95" s="32">
        <v>20.5</v>
      </c>
      <c r="L95" s="32">
        <v>3.2900432900432763</v>
      </c>
      <c r="M95" s="32"/>
      <c r="N95" s="32"/>
      <c r="O95" s="32"/>
    </row>
    <row r="96" spans="1:15" x14ac:dyDescent="0.3">
      <c r="A96" t="str">
        <f t="shared" si="18"/>
        <v/>
      </c>
      <c r="B96" t="str">
        <f t="shared" si="19"/>
        <v>20144</v>
      </c>
      <c r="C96">
        <f t="shared" si="20"/>
        <v>4</v>
      </c>
      <c r="D96" t="s">
        <v>290</v>
      </c>
      <c r="E96" s="32">
        <f t="shared" si="14"/>
        <v>0.26186203399545843</v>
      </c>
      <c r="F96" s="32">
        <f t="shared" si="15"/>
        <v>0.73813796600454151</v>
      </c>
      <c r="G96" s="33">
        <f t="shared" si="16"/>
        <v>20.166427390374565</v>
      </c>
      <c r="H96" s="33">
        <f t="shared" si="21"/>
        <v>2.1</v>
      </c>
      <c r="I96" s="33">
        <f t="shared" si="17"/>
        <v>4.117902037277843</v>
      </c>
      <c r="J96" s="32">
        <v>24.3</v>
      </c>
      <c r="K96" s="32">
        <v>18.7</v>
      </c>
      <c r="L96" s="32">
        <v>4.117902037277843</v>
      </c>
      <c r="M96" s="32"/>
      <c r="N96" s="32"/>
      <c r="O96" s="32"/>
    </row>
    <row r="97" spans="1:15" x14ac:dyDescent="0.3">
      <c r="A97" t="str">
        <f t="shared" si="18"/>
        <v/>
      </c>
      <c r="B97" t="str">
        <f t="shared" si="19"/>
        <v>20144</v>
      </c>
      <c r="C97">
        <f t="shared" si="20"/>
        <v>4</v>
      </c>
      <c r="D97" t="s">
        <v>291</v>
      </c>
      <c r="E97" s="32">
        <f t="shared" si="14"/>
        <v>0.26186203399545843</v>
      </c>
      <c r="F97" s="32">
        <f t="shared" si="15"/>
        <v>0.73813796600454151</v>
      </c>
      <c r="G97" s="33">
        <f t="shared" si="16"/>
        <v>19.159220441367754</v>
      </c>
      <c r="H97" s="33">
        <f t="shared" si="21"/>
        <v>2.1</v>
      </c>
      <c r="I97" s="33">
        <f t="shared" si="17"/>
        <v>4.8380129589632892</v>
      </c>
      <c r="J97" s="32">
        <v>24.4</v>
      </c>
      <c r="K97" s="32">
        <v>17.3</v>
      </c>
      <c r="L97" s="32">
        <v>4.8380129589632892</v>
      </c>
      <c r="M97" s="32"/>
      <c r="N97" s="32"/>
      <c r="O97" s="32"/>
    </row>
    <row r="98" spans="1:15" x14ac:dyDescent="0.3">
      <c r="A98" t="str">
        <f t="shared" si="18"/>
        <v/>
      </c>
      <c r="B98" t="str">
        <f t="shared" si="19"/>
        <v>20144</v>
      </c>
      <c r="C98">
        <f t="shared" si="20"/>
        <v>4</v>
      </c>
      <c r="D98" t="s">
        <v>292</v>
      </c>
      <c r="E98" s="32">
        <f t="shared" si="14"/>
        <v>0.26186203399545843</v>
      </c>
      <c r="F98" s="32">
        <f t="shared" si="15"/>
        <v>0.73813796600454151</v>
      </c>
      <c r="G98" s="33">
        <f t="shared" si="16"/>
        <v>18.778199695760485</v>
      </c>
      <c r="H98" s="33">
        <f t="shared" si="21"/>
        <v>2.1</v>
      </c>
      <c r="I98" s="33">
        <f t="shared" si="17"/>
        <v>3.2078699743370409</v>
      </c>
      <c r="J98" s="32">
        <v>25.2</v>
      </c>
      <c r="K98" s="32">
        <v>16.5</v>
      </c>
      <c r="L98" s="32">
        <v>3.2078699743370409</v>
      </c>
      <c r="M98" s="32"/>
      <c r="N98" s="32"/>
      <c r="O98" s="32"/>
    </row>
    <row r="99" spans="1:15" x14ac:dyDescent="0.3">
      <c r="A99" t="str">
        <f t="shared" si="18"/>
        <v/>
      </c>
      <c r="B99" t="str">
        <f t="shared" si="19"/>
        <v>20151</v>
      </c>
      <c r="C99">
        <f t="shared" si="20"/>
        <v>1</v>
      </c>
      <c r="D99" t="s">
        <v>293</v>
      </c>
      <c r="E99" s="32">
        <f t="shared" ref="E99:E130" si="22">_xlfn.XLOOKUP(B99,$Q$2:$Q$65,$T$2:$T$65)</f>
        <v>0.25371256981137086</v>
      </c>
      <c r="F99" s="32">
        <f t="shared" ref="F99:F130" si="23">_xlfn.XLOOKUP(B99,$Q$2:$Q$65,$U$2:$U$65)</f>
        <v>0.74628743018862909</v>
      </c>
      <c r="G99" s="33">
        <f t="shared" si="16"/>
        <v>14.770047876981403</v>
      </c>
      <c r="H99" s="33">
        <f t="shared" si="21"/>
        <v>2.0999999999999996</v>
      </c>
      <c r="I99" s="33">
        <f t="shared" ref="I99:I130" si="24">L99</f>
        <v>4.0136635354397932</v>
      </c>
      <c r="J99" s="32">
        <v>18.8</v>
      </c>
      <c r="K99" s="32">
        <v>13.4</v>
      </c>
      <c r="L99" s="32">
        <v>4.0136635354397932</v>
      </c>
      <c r="M99" s="32"/>
      <c r="N99" s="32"/>
      <c r="O99" s="32"/>
    </row>
    <row r="100" spans="1:15" x14ac:dyDescent="0.3">
      <c r="A100" t="str">
        <f t="shared" si="18"/>
        <v/>
      </c>
      <c r="B100" t="str">
        <f t="shared" si="19"/>
        <v>20151</v>
      </c>
      <c r="C100">
        <f t="shared" si="20"/>
        <v>1</v>
      </c>
      <c r="D100" t="s">
        <v>294</v>
      </c>
      <c r="E100" s="32">
        <f t="shared" si="22"/>
        <v>0.25371256981137086</v>
      </c>
      <c r="F100" s="32">
        <f t="shared" si="23"/>
        <v>0.74628743018862909</v>
      </c>
      <c r="G100" s="33">
        <f t="shared" si="16"/>
        <v>15.882053882641605</v>
      </c>
      <c r="H100" s="33">
        <f t="shared" si="21"/>
        <v>2.0999999999999996</v>
      </c>
      <c r="I100" s="33">
        <f t="shared" si="24"/>
        <v>3.6286919831223674</v>
      </c>
      <c r="J100" s="32">
        <v>17.3</v>
      </c>
      <c r="K100" s="32">
        <v>15.4</v>
      </c>
      <c r="L100" s="32">
        <v>3.6286919831223674</v>
      </c>
      <c r="M100" s="32"/>
      <c r="N100" s="32"/>
      <c r="O100" s="32"/>
    </row>
    <row r="101" spans="1:15" x14ac:dyDescent="0.3">
      <c r="A101" t="str">
        <f t="shared" si="18"/>
        <v/>
      </c>
      <c r="B101" t="str">
        <f t="shared" si="19"/>
        <v>20151</v>
      </c>
      <c r="C101">
        <f t="shared" si="20"/>
        <v>1</v>
      </c>
      <c r="D101" t="s">
        <v>295</v>
      </c>
      <c r="E101" s="32">
        <f t="shared" si="22"/>
        <v>0.25371256981137086</v>
      </c>
      <c r="F101" s="32">
        <f t="shared" si="23"/>
        <v>0.74628743018862909</v>
      </c>
      <c r="G101" s="33">
        <f t="shared" si="16"/>
        <v>15.57611377094341</v>
      </c>
      <c r="H101" s="33">
        <f t="shared" si="21"/>
        <v>2.0999999999999996</v>
      </c>
      <c r="I101" s="33">
        <f t="shared" si="24"/>
        <v>3.3375580904097868</v>
      </c>
      <c r="J101" s="32">
        <v>15.8</v>
      </c>
      <c r="K101" s="32">
        <v>15.5</v>
      </c>
      <c r="L101" s="32">
        <v>3.3375580904097868</v>
      </c>
      <c r="M101" s="32"/>
      <c r="N101" s="32"/>
      <c r="O101" s="32"/>
    </row>
    <row r="102" spans="1:15" x14ac:dyDescent="0.3">
      <c r="A102" t="str">
        <f t="shared" si="18"/>
        <v/>
      </c>
      <c r="B102" t="str">
        <f t="shared" si="19"/>
        <v>20152</v>
      </c>
      <c r="C102">
        <f t="shared" si="20"/>
        <v>2</v>
      </c>
      <c r="D102" t="s">
        <v>296</v>
      </c>
      <c r="E102" s="32">
        <f t="shared" si="22"/>
        <v>0.25265116115813069</v>
      </c>
      <c r="F102" s="32">
        <f t="shared" si="23"/>
        <v>0.7473488388418692</v>
      </c>
      <c r="G102" s="33">
        <f t="shared" si="16"/>
        <v>16.375795348347438</v>
      </c>
      <c r="H102" s="33">
        <f t="shared" ref="H102:H133" si="25">_xlfn.XLOOKUP(B102,O$5:O$68,P$5:P$68)</f>
        <v>1.55</v>
      </c>
      <c r="I102" s="33">
        <f t="shared" si="24"/>
        <v>2.9224904701397714</v>
      </c>
      <c r="J102" s="32">
        <v>16.600000000000001</v>
      </c>
      <c r="K102" s="32">
        <v>16.3</v>
      </c>
      <c r="L102" s="32">
        <v>2.9224904701397714</v>
      </c>
      <c r="M102" s="32"/>
      <c r="N102" s="32"/>
      <c r="O102" s="32"/>
    </row>
    <row r="103" spans="1:15" x14ac:dyDescent="0.3">
      <c r="A103" t="str">
        <f t="shared" si="18"/>
        <v/>
      </c>
      <c r="B103" t="str">
        <f t="shared" si="19"/>
        <v>20152</v>
      </c>
      <c r="C103">
        <f t="shared" si="20"/>
        <v>2</v>
      </c>
      <c r="D103" t="s">
        <v>297</v>
      </c>
      <c r="E103" s="32">
        <f t="shared" si="22"/>
        <v>0.25265116115813069</v>
      </c>
      <c r="F103" s="32">
        <f t="shared" si="23"/>
        <v>0.7473488388418692</v>
      </c>
      <c r="G103" s="33">
        <f t="shared" si="16"/>
        <v>15.271553490494428</v>
      </c>
      <c r="H103" s="33">
        <f t="shared" si="25"/>
        <v>1.55</v>
      </c>
      <c r="I103" s="33">
        <f t="shared" si="24"/>
        <v>2.3608768971332239</v>
      </c>
      <c r="J103" s="32">
        <v>14.3</v>
      </c>
      <c r="K103" s="32">
        <v>15.6</v>
      </c>
      <c r="L103" s="32">
        <v>2.3608768971332239</v>
      </c>
      <c r="M103" s="32"/>
      <c r="N103" s="32"/>
      <c r="O103" s="32"/>
    </row>
    <row r="104" spans="1:15" x14ac:dyDescent="0.3">
      <c r="A104" t="str">
        <f t="shared" si="18"/>
        <v/>
      </c>
      <c r="B104" t="str">
        <f t="shared" si="19"/>
        <v>20152</v>
      </c>
      <c r="C104">
        <f t="shared" si="20"/>
        <v>2</v>
      </c>
      <c r="D104" t="s">
        <v>298</v>
      </c>
      <c r="E104" s="32">
        <f t="shared" si="22"/>
        <v>0.25265116115813069</v>
      </c>
      <c r="F104" s="32">
        <f t="shared" si="23"/>
        <v>0.7473488388418692</v>
      </c>
      <c r="G104" s="33">
        <f t="shared" si="16"/>
        <v>14.80106046446325</v>
      </c>
      <c r="H104" s="33">
        <f t="shared" si="25"/>
        <v>1.55</v>
      </c>
      <c r="I104" s="33">
        <f t="shared" si="24"/>
        <v>1.384809064204795</v>
      </c>
      <c r="J104" s="32">
        <v>15.1</v>
      </c>
      <c r="K104" s="32">
        <v>14.7</v>
      </c>
      <c r="L104" s="32">
        <v>1.384809064204795</v>
      </c>
      <c r="M104" s="32"/>
      <c r="N104" s="32"/>
      <c r="O104" s="32"/>
    </row>
    <row r="105" spans="1:15" x14ac:dyDescent="0.3">
      <c r="A105" t="str">
        <f t="shared" si="18"/>
        <v>2015</v>
      </c>
      <c r="B105" t="str">
        <f t="shared" si="19"/>
        <v>20153</v>
      </c>
      <c r="C105">
        <f t="shared" si="20"/>
        <v>3</v>
      </c>
      <c r="D105" t="s">
        <v>299</v>
      </c>
      <c r="E105" s="32">
        <f t="shared" si="22"/>
        <v>0.25053684596448955</v>
      </c>
      <c r="F105" s="32">
        <f t="shared" si="23"/>
        <v>0.74946315403551034</v>
      </c>
      <c r="G105" s="33">
        <f t="shared" si="16"/>
        <v>14.949677892421304</v>
      </c>
      <c r="H105" s="33">
        <f t="shared" si="25"/>
        <v>2.25</v>
      </c>
      <c r="I105" s="33">
        <f t="shared" si="24"/>
        <v>1.9433882551753268</v>
      </c>
      <c r="J105" s="32">
        <v>14.5</v>
      </c>
      <c r="K105" s="32">
        <v>15.1</v>
      </c>
      <c r="L105" s="32">
        <v>1.9433882551753268</v>
      </c>
      <c r="M105" s="32"/>
      <c r="N105" s="32"/>
      <c r="O105" s="32"/>
    </row>
    <row r="106" spans="1:15" x14ac:dyDescent="0.3">
      <c r="A106" t="str">
        <f t="shared" si="18"/>
        <v/>
      </c>
      <c r="B106" t="str">
        <f t="shared" si="19"/>
        <v>20153</v>
      </c>
      <c r="C106">
        <f t="shared" si="20"/>
        <v>3</v>
      </c>
      <c r="D106" t="s">
        <v>300</v>
      </c>
      <c r="E106" s="32">
        <f t="shared" si="22"/>
        <v>0.25053684596448955</v>
      </c>
      <c r="F106" s="32">
        <f t="shared" si="23"/>
        <v>0.74946315403551034</v>
      </c>
      <c r="G106" s="33">
        <f t="shared" si="16"/>
        <v>14.551610537893467</v>
      </c>
      <c r="H106" s="33">
        <f t="shared" si="25"/>
        <v>2.25</v>
      </c>
      <c r="I106" s="33">
        <f t="shared" si="24"/>
        <v>3.5472972972973027</v>
      </c>
      <c r="J106" s="32">
        <v>16.8</v>
      </c>
      <c r="K106" s="32">
        <v>13.8</v>
      </c>
      <c r="L106" s="32">
        <v>3.5472972972973027</v>
      </c>
      <c r="M106" s="32"/>
      <c r="N106" s="32"/>
      <c r="O106" s="32"/>
    </row>
    <row r="107" spans="1:15" x14ac:dyDescent="0.3">
      <c r="A107" t="str">
        <f t="shared" si="18"/>
        <v/>
      </c>
      <c r="B107" t="str">
        <f t="shared" si="19"/>
        <v>20153</v>
      </c>
      <c r="C107">
        <f t="shared" si="20"/>
        <v>3</v>
      </c>
      <c r="D107" t="s">
        <v>301</v>
      </c>
      <c r="E107" s="32">
        <f t="shared" si="22"/>
        <v>0.25053684596448955</v>
      </c>
      <c r="F107" s="32">
        <f t="shared" si="23"/>
        <v>0.74946315403551034</v>
      </c>
      <c r="G107" s="33">
        <f t="shared" si="16"/>
        <v>16.499141046456813</v>
      </c>
      <c r="H107" s="33">
        <f t="shared" si="25"/>
        <v>2.25</v>
      </c>
      <c r="I107" s="33">
        <f t="shared" si="24"/>
        <v>2.0955574182732528</v>
      </c>
      <c r="J107" s="32">
        <v>15.3</v>
      </c>
      <c r="K107" s="32">
        <v>16.899999999999999</v>
      </c>
      <c r="L107" s="32">
        <v>2.0955574182732528</v>
      </c>
      <c r="M107" s="32"/>
      <c r="N107" s="32"/>
      <c r="O107" s="32"/>
    </row>
    <row r="108" spans="1:15" x14ac:dyDescent="0.3">
      <c r="A108" t="str">
        <f t="shared" si="18"/>
        <v/>
      </c>
      <c r="B108" t="str">
        <f t="shared" si="19"/>
        <v>20154</v>
      </c>
      <c r="C108">
        <f t="shared" si="20"/>
        <v>4</v>
      </c>
      <c r="D108" t="s">
        <v>302</v>
      </c>
      <c r="E108" s="32">
        <f t="shared" si="22"/>
        <v>0.24455455946210955</v>
      </c>
      <c r="F108" s="32">
        <f t="shared" si="23"/>
        <v>0.75544544053789053</v>
      </c>
      <c r="G108" s="33">
        <f t="shared" si="16"/>
        <v>15.560297310547696</v>
      </c>
      <c r="H108" s="33">
        <f t="shared" si="25"/>
        <v>1.85</v>
      </c>
      <c r="I108" s="33">
        <f t="shared" si="24"/>
        <v>1.9983347210657865</v>
      </c>
      <c r="J108" s="32">
        <v>17.600000000000001</v>
      </c>
      <c r="K108" s="32">
        <v>14.9</v>
      </c>
      <c r="L108" s="32">
        <v>1.9983347210657865</v>
      </c>
      <c r="M108" s="32"/>
      <c r="N108" s="32"/>
      <c r="O108" s="32"/>
    </row>
    <row r="109" spans="1:15" x14ac:dyDescent="0.3">
      <c r="A109" t="str">
        <f t="shared" si="18"/>
        <v/>
      </c>
      <c r="B109" t="str">
        <f t="shared" si="19"/>
        <v>20154</v>
      </c>
      <c r="C109">
        <f t="shared" si="20"/>
        <v>4</v>
      </c>
      <c r="D109" t="s">
        <v>303</v>
      </c>
      <c r="E109" s="32">
        <f t="shared" si="22"/>
        <v>0.24455455946210955</v>
      </c>
      <c r="F109" s="32">
        <f t="shared" si="23"/>
        <v>0.75544544053789053</v>
      </c>
      <c r="G109" s="33">
        <f t="shared" si="16"/>
        <v>16.277722720268947</v>
      </c>
      <c r="H109" s="33">
        <f t="shared" si="25"/>
        <v>1.85</v>
      </c>
      <c r="I109" s="33">
        <f t="shared" si="24"/>
        <v>1.4421096003296219</v>
      </c>
      <c r="J109" s="32">
        <v>15.9</v>
      </c>
      <c r="K109" s="32">
        <v>16.399999999999999</v>
      </c>
      <c r="L109" s="32">
        <v>1.4421096003296219</v>
      </c>
      <c r="M109" s="32"/>
      <c r="N109" s="32"/>
      <c r="O109" s="32"/>
    </row>
    <row r="110" spans="1:15" x14ac:dyDescent="0.3">
      <c r="A110" t="str">
        <f t="shared" si="18"/>
        <v/>
      </c>
      <c r="B110" t="str">
        <f t="shared" si="19"/>
        <v>20154</v>
      </c>
      <c r="C110">
        <f t="shared" si="20"/>
        <v>4</v>
      </c>
      <c r="D110" t="s">
        <v>304</v>
      </c>
      <c r="E110" s="32">
        <f t="shared" si="22"/>
        <v>0.24455455946210955</v>
      </c>
      <c r="F110" s="32">
        <f t="shared" si="23"/>
        <v>0.75544544053789053</v>
      </c>
      <c r="G110" s="33">
        <f t="shared" si="16"/>
        <v>20.602178176215155</v>
      </c>
      <c r="H110" s="33">
        <f t="shared" si="25"/>
        <v>1.85</v>
      </c>
      <c r="I110" s="33">
        <f t="shared" si="24"/>
        <v>0.91172813924575991</v>
      </c>
      <c r="J110" s="32">
        <v>20.3</v>
      </c>
      <c r="K110" s="32">
        <v>20.7</v>
      </c>
      <c r="L110" s="32">
        <v>0.91172813924575991</v>
      </c>
      <c r="M110" s="32"/>
      <c r="N110" s="32"/>
      <c r="O110" s="32"/>
    </row>
    <row r="111" spans="1:15" x14ac:dyDescent="0.3">
      <c r="A111" t="str">
        <f t="shared" si="18"/>
        <v/>
      </c>
      <c r="B111" t="str">
        <f t="shared" si="19"/>
        <v>20161</v>
      </c>
      <c r="C111">
        <f t="shared" si="20"/>
        <v>1</v>
      </c>
      <c r="D111" t="s">
        <v>305</v>
      </c>
      <c r="E111" s="32">
        <f t="shared" si="22"/>
        <v>0.23910186151515023</v>
      </c>
      <c r="F111" s="32">
        <f t="shared" si="23"/>
        <v>0.76089813848484988</v>
      </c>
      <c r="G111" s="33">
        <f t="shared" si="16"/>
        <v>19.543592553939401</v>
      </c>
      <c r="H111" s="33">
        <f t="shared" si="25"/>
        <v>1.95</v>
      </c>
      <c r="I111" s="33">
        <f t="shared" si="24"/>
        <v>1.0673234811165999</v>
      </c>
      <c r="J111" s="32">
        <v>16.5</v>
      </c>
      <c r="K111" s="32">
        <v>20.5</v>
      </c>
      <c r="L111" s="32">
        <v>1.0673234811165999</v>
      </c>
      <c r="M111" s="32"/>
      <c r="N111" s="32"/>
      <c r="O111" s="32"/>
    </row>
    <row r="112" spans="1:15" x14ac:dyDescent="0.3">
      <c r="A112" t="str">
        <f t="shared" si="18"/>
        <v/>
      </c>
      <c r="B112" t="str">
        <f t="shared" si="19"/>
        <v>20161</v>
      </c>
      <c r="C112">
        <f t="shared" si="20"/>
        <v>1</v>
      </c>
      <c r="D112" t="s">
        <v>306</v>
      </c>
      <c r="E112" s="32">
        <f t="shared" si="22"/>
        <v>0.23910186151515023</v>
      </c>
      <c r="F112" s="32">
        <f t="shared" si="23"/>
        <v>0.76089813848484988</v>
      </c>
      <c r="G112" s="33">
        <f t="shared" si="16"/>
        <v>18.606736038636374</v>
      </c>
      <c r="H112" s="33">
        <f t="shared" si="25"/>
        <v>1.95</v>
      </c>
      <c r="I112" s="33">
        <f t="shared" si="24"/>
        <v>-0.40716612377849071</v>
      </c>
      <c r="J112" s="32">
        <v>12.9</v>
      </c>
      <c r="K112" s="32">
        <v>20.399999999999999</v>
      </c>
      <c r="L112" s="32">
        <v>-0.40716612377849071</v>
      </c>
      <c r="M112" s="32"/>
      <c r="N112" s="32"/>
      <c r="O112" s="32"/>
    </row>
    <row r="113" spans="1:15" x14ac:dyDescent="0.3">
      <c r="A113" t="str">
        <f t="shared" si="18"/>
        <v/>
      </c>
      <c r="B113" t="str">
        <f t="shared" si="19"/>
        <v>20161</v>
      </c>
      <c r="C113">
        <f t="shared" si="20"/>
        <v>1</v>
      </c>
      <c r="D113" t="s">
        <v>307</v>
      </c>
      <c r="E113" s="32">
        <f t="shared" si="22"/>
        <v>0.23910186151515023</v>
      </c>
      <c r="F113" s="32">
        <f t="shared" si="23"/>
        <v>0.76089813848484988</v>
      </c>
      <c r="G113" s="33">
        <f t="shared" si="16"/>
        <v>16.313077766181824</v>
      </c>
      <c r="H113" s="33">
        <f t="shared" si="25"/>
        <v>1.95</v>
      </c>
      <c r="I113" s="33">
        <f t="shared" si="24"/>
        <v>0.28618152085035931</v>
      </c>
      <c r="J113" s="32">
        <v>15.4</v>
      </c>
      <c r="K113" s="32">
        <v>16.600000000000001</v>
      </c>
      <c r="L113" s="32">
        <v>0.28618152085035931</v>
      </c>
      <c r="M113" s="32"/>
      <c r="N113" s="32"/>
      <c r="O113" s="32"/>
    </row>
    <row r="114" spans="1:15" x14ac:dyDescent="0.3">
      <c r="A114" t="str">
        <f t="shared" si="18"/>
        <v/>
      </c>
      <c r="B114" t="str">
        <f t="shared" si="19"/>
        <v>20162</v>
      </c>
      <c r="C114">
        <f t="shared" si="20"/>
        <v>2</v>
      </c>
      <c r="D114" t="s">
        <v>308</v>
      </c>
      <c r="E114" s="32">
        <f t="shared" si="22"/>
        <v>0.23835432178070556</v>
      </c>
      <c r="F114" s="32">
        <f t="shared" si="23"/>
        <v>0.76164567821929441</v>
      </c>
      <c r="G114" s="33">
        <f t="shared" si="16"/>
        <v>16.814518889602635</v>
      </c>
      <c r="H114" s="33">
        <f t="shared" si="25"/>
        <v>1.6</v>
      </c>
      <c r="I114" s="33">
        <f t="shared" si="24"/>
        <v>0.53497942386830921</v>
      </c>
      <c r="J114" s="32">
        <v>17.5</v>
      </c>
      <c r="K114" s="32">
        <v>16.600000000000001</v>
      </c>
      <c r="L114" s="32">
        <v>0.53497942386830921</v>
      </c>
      <c r="M114" s="32"/>
      <c r="N114" s="32"/>
      <c r="O114" s="32"/>
    </row>
    <row r="115" spans="1:15" x14ac:dyDescent="0.3">
      <c r="A115" t="str">
        <f t="shared" si="18"/>
        <v/>
      </c>
      <c r="B115" t="str">
        <f t="shared" si="19"/>
        <v>20162</v>
      </c>
      <c r="C115">
        <f t="shared" si="20"/>
        <v>2</v>
      </c>
      <c r="D115" t="s">
        <v>309</v>
      </c>
      <c r="E115" s="32">
        <f t="shared" si="22"/>
        <v>0.23835432178070556</v>
      </c>
      <c r="F115" s="32">
        <f t="shared" si="23"/>
        <v>0.76164567821929441</v>
      </c>
      <c r="G115" s="33">
        <f t="shared" si="16"/>
        <v>15.440530624738631</v>
      </c>
      <c r="H115" s="33">
        <f t="shared" si="25"/>
        <v>1.6</v>
      </c>
      <c r="I115" s="33">
        <f t="shared" si="24"/>
        <v>1.6062602965403627</v>
      </c>
      <c r="J115" s="32">
        <v>22.6</v>
      </c>
      <c r="K115" s="32">
        <v>13.2</v>
      </c>
      <c r="L115" s="32">
        <v>1.6062602965403627</v>
      </c>
      <c r="M115" s="32"/>
      <c r="N115" s="32"/>
      <c r="O115" s="32"/>
    </row>
    <row r="116" spans="1:15" x14ac:dyDescent="0.3">
      <c r="A116" t="str">
        <f t="shared" si="18"/>
        <v/>
      </c>
      <c r="B116" t="str">
        <f t="shared" si="19"/>
        <v>20162</v>
      </c>
      <c r="C116">
        <f t="shared" si="20"/>
        <v>2</v>
      </c>
      <c r="D116" t="s">
        <v>310</v>
      </c>
      <c r="E116" s="32">
        <f t="shared" si="22"/>
        <v>0.23835432178070556</v>
      </c>
      <c r="F116" s="32">
        <f t="shared" si="23"/>
        <v>0.76164567821929441</v>
      </c>
      <c r="G116" s="33">
        <f t="shared" si="16"/>
        <v>16.016151116821078</v>
      </c>
      <c r="H116" s="33">
        <f t="shared" si="25"/>
        <v>1.6</v>
      </c>
      <c r="I116" s="33">
        <f t="shared" si="24"/>
        <v>0.66225165562914245</v>
      </c>
      <c r="J116" s="32">
        <v>21.5</v>
      </c>
      <c r="K116" s="32">
        <v>14.3</v>
      </c>
      <c r="L116" s="32">
        <v>0.66225165562914245</v>
      </c>
      <c r="M116" s="32"/>
      <c r="N116" s="32"/>
      <c r="O116" s="32"/>
    </row>
    <row r="117" spans="1:15" x14ac:dyDescent="0.3">
      <c r="A117" t="str">
        <f t="shared" si="18"/>
        <v>2016</v>
      </c>
      <c r="B117" t="str">
        <f t="shared" si="19"/>
        <v>20163</v>
      </c>
      <c r="C117">
        <f t="shared" si="20"/>
        <v>3</v>
      </c>
      <c r="D117" t="s">
        <v>311</v>
      </c>
      <c r="E117" s="32">
        <f t="shared" si="22"/>
        <v>0.23666548772121201</v>
      </c>
      <c r="F117" s="32">
        <f t="shared" si="23"/>
        <v>0.7633345122787879</v>
      </c>
      <c r="G117" s="33">
        <f t="shared" si="16"/>
        <v>10.196997524214545</v>
      </c>
      <c r="H117" s="33">
        <f t="shared" si="25"/>
        <v>1.6</v>
      </c>
      <c r="I117" s="33">
        <f t="shared" si="24"/>
        <v>1.1189390799834165</v>
      </c>
      <c r="J117" s="32">
        <v>11.8</v>
      </c>
      <c r="K117" s="32">
        <v>9.6999999999999993</v>
      </c>
      <c r="L117" s="32">
        <v>1.1189390799834165</v>
      </c>
      <c r="M117" s="32"/>
      <c r="N117" s="32"/>
      <c r="O117" s="32"/>
    </row>
    <row r="118" spans="1:15" x14ac:dyDescent="0.3">
      <c r="A118" t="str">
        <f t="shared" si="18"/>
        <v/>
      </c>
      <c r="B118" t="str">
        <f t="shared" si="19"/>
        <v>20163</v>
      </c>
      <c r="C118">
        <f t="shared" si="20"/>
        <v>3</v>
      </c>
      <c r="D118" t="s">
        <v>312</v>
      </c>
      <c r="E118" s="32">
        <f t="shared" si="22"/>
        <v>0.23666548772121201</v>
      </c>
      <c r="F118" s="32">
        <f t="shared" si="23"/>
        <v>0.7633345122787879</v>
      </c>
      <c r="G118" s="33">
        <f t="shared" si="16"/>
        <v>13.805333804911514</v>
      </c>
      <c r="H118" s="33">
        <f t="shared" si="25"/>
        <v>1.6</v>
      </c>
      <c r="I118" s="33">
        <f t="shared" si="24"/>
        <v>-0.40783034257747541</v>
      </c>
      <c r="J118" s="32">
        <v>13.5</v>
      </c>
      <c r="K118" s="32">
        <v>13.9</v>
      </c>
      <c r="L118" s="32">
        <v>-0.40783034257747541</v>
      </c>
      <c r="M118" s="32"/>
      <c r="N118" s="32"/>
      <c r="O118" s="32"/>
    </row>
    <row r="119" spans="1:15" x14ac:dyDescent="0.3">
      <c r="A119" t="str">
        <f t="shared" si="18"/>
        <v/>
      </c>
      <c r="B119" t="str">
        <f t="shared" si="19"/>
        <v>20163</v>
      </c>
      <c r="C119">
        <f t="shared" si="20"/>
        <v>3</v>
      </c>
      <c r="D119" t="s">
        <v>313</v>
      </c>
      <c r="E119" s="32">
        <f t="shared" si="22"/>
        <v>0.23666548772121201</v>
      </c>
      <c r="F119" s="32">
        <f t="shared" si="23"/>
        <v>0.7633345122787879</v>
      </c>
      <c r="G119" s="33">
        <f t="shared" si="16"/>
        <v>17.10932531650424</v>
      </c>
      <c r="H119" s="33">
        <f t="shared" si="25"/>
        <v>1.6</v>
      </c>
      <c r="I119" s="33">
        <f t="shared" si="24"/>
        <v>0.90311986863711446</v>
      </c>
      <c r="J119" s="32">
        <v>22.3</v>
      </c>
      <c r="K119" s="32">
        <v>15.5</v>
      </c>
      <c r="L119" s="32">
        <v>0.90311986863711446</v>
      </c>
      <c r="M119" s="32"/>
      <c r="N119" s="32"/>
      <c r="O119" s="32"/>
    </row>
    <row r="120" spans="1:15" x14ac:dyDescent="0.3">
      <c r="A120" t="str">
        <f t="shared" si="18"/>
        <v/>
      </c>
      <c r="B120" t="str">
        <f t="shared" si="19"/>
        <v>20164</v>
      </c>
      <c r="C120">
        <f t="shared" si="20"/>
        <v>4</v>
      </c>
      <c r="D120" t="s">
        <v>314</v>
      </c>
      <c r="E120" s="32">
        <f t="shared" si="22"/>
        <v>0.23652190033200196</v>
      </c>
      <c r="F120" s="32">
        <f t="shared" si="23"/>
        <v>0.76347809966799807</v>
      </c>
      <c r="G120" s="33">
        <f t="shared" si="16"/>
        <v>13.50626169169321</v>
      </c>
      <c r="H120" s="33">
        <f t="shared" si="25"/>
        <v>1.5499999999999998</v>
      </c>
      <c r="I120" s="33">
        <f t="shared" si="24"/>
        <v>2.2040816326530654</v>
      </c>
      <c r="J120" s="32">
        <v>17.399999999999999</v>
      </c>
      <c r="K120" s="32">
        <v>12.3</v>
      </c>
      <c r="L120" s="32">
        <v>2.2040816326530654</v>
      </c>
      <c r="M120" s="32"/>
      <c r="N120" s="32"/>
      <c r="O120" s="32"/>
    </row>
    <row r="121" spans="1:15" x14ac:dyDescent="0.3">
      <c r="A121" t="str">
        <f t="shared" si="18"/>
        <v/>
      </c>
      <c r="B121" t="str">
        <f t="shared" si="19"/>
        <v>20164</v>
      </c>
      <c r="C121">
        <f t="shared" si="20"/>
        <v>4</v>
      </c>
      <c r="D121" t="s">
        <v>315</v>
      </c>
      <c r="E121" s="32">
        <f t="shared" si="22"/>
        <v>0.23652190033200196</v>
      </c>
      <c r="F121" s="32">
        <f t="shared" si="23"/>
        <v>0.76347809966799807</v>
      </c>
      <c r="G121" s="33">
        <f t="shared" si="16"/>
        <v>18.778435040531203</v>
      </c>
      <c r="H121" s="33">
        <f t="shared" si="25"/>
        <v>1.5499999999999998</v>
      </c>
      <c r="I121" s="33">
        <f t="shared" si="24"/>
        <v>0.69049553208773151</v>
      </c>
      <c r="J121" s="32">
        <v>20</v>
      </c>
      <c r="K121" s="32">
        <v>18.399999999999999</v>
      </c>
      <c r="L121" s="32">
        <v>0.69049553208773151</v>
      </c>
      <c r="M121" s="32"/>
      <c r="N121" s="32"/>
      <c r="O121" s="32"/>
    </row>
    <row r="122" spans="1:15" x14ac:dyDescent="0.3">
      <c r="A122" t="str">
        <f t="shared" si="18"/>
        <v/>
      </c>
      <c r="B122" t="str">
        <f t="shared" si="19"/>
        <v>20164</v>
      </c>
      <c r="C122">
        <f t="shared" si="20"/>
        <v>4</v>
      </c>
      <c r="D122" t="s">
        <v>316</v>
      </c>
      <c r="E122" s="32">
        <f t="shared" si="22"/>
        <v>0.23652190033200196</v>
      </c>
      <c r="F122" s="32">
        <f t="shared" si="23"/>
        <v>0.76347809966799807</v>
      </c>
      <c r="G122" s="33">
        <f t="shared" si="16"/>
        <v>19.083826280398405</v>
      </c>
      <c r="H122" s="33">
        <f t="shared" si="25"/>
        <v>1.5499999999999998</v>
      </c>
      <c r="I122" s="33">
        <f t="shared" si="24"/>
        <v>2.0533880903490731</v>
      </c>
      <c r="J122" s="32">
        <v>20</v>
      </c>
      <c r="K122" s="32">
        <v>18.8</v>
      </c>
      <c r="L122" s="32">
        <v>2.0533880903490731</v>
      </c>
      <c r="M122" s="32"/>
      <c r="N122" s="32"/>
      <c r="O122" s="32"/>
    </row>
    <row r="123" spans="1:15" x14ac:dyDescent="0.3">
      <c r="A123" t="str">
        <f t="shared" si="18"/>
        <v/>
      </c>
      <c r="B123" t="str">
        <f t="shared" si="19"/>
        <v>20171</v>
      </c>
      <c r="C123">
        <f t="shared" si="20"/>
        <v>1</v>
      </c>
      <c r="D123" t="s">
        <v>317</v>
      </c>
      <c r="E123" s="32">
        <f t="shared" si="22"/>
        <v>0.23620435770085108</v>
      </c>
      <c r="F123" s="32">
        <f t="shared" si="23"/>
        <v>0.76379564229914898</v>
      </c>
      <c r="G123" s="33">
        <f t="shared" si="16"/>
        <v>18.62671525195298</v>
      </c>
      <c r="H123" s="33">
        <f t="shared" si="25"/>
        <v>1.9000000000000001</v>
      </c>
      <c r="I123" s="33">
        <f t="shared" si="24"/>
        <v>3.046303818034124</v>
      </c>
      <c r="J123" s="32">
        <v>21.3</v>
      </c>
      <c r="K123" s="32">
        <v>17.8</v>
      </c>
      <c r="L123" s="32">
        <v>3.046303818034124</v>
      </c>
      <c r="M123" s="32"/>
      <c r="N123" s="32"/>
      <c r="O123" s="32"/>
    </row>
    <row r="124" spans="1:15" x14ac:dyDescent="0.3">
      <c r="A124" t="str">
        <f t="shared" si="18"/>
        <v/>
      </c>
      <c r="B124" t="str">
        <f t="shared" si="19"/>
        <v>20171</v>
      </c>
      <c r="C124">
        <f t="shared" si="20"/>
        <v>1</v>
      </c>
      <c r="D124" t="s">
        <v>318</v>
      </c>
      <c r="E124" s="32">
        <f t="shared" si="22"/>
        <v>0.23620435770085108</v>
      </c>
      <c r="F124" s="32">
        <f t="shared" si="23"/>
        <v>0.76379564229914898</v>
      </c>
      <c r="G124" s="33">
        <f t="shared" si="16"/>
        <v>18.219649586941873</v>
      </c>
      <c r="H124" s="33">
        <f t="shared" si="25"/>
        <v>1.9000000000000001</v>
      </c>
      <c r="I124" s="33">
        <f t="shared" si="24"/>
        <v>2.9435813573180702</v>
      </c>
      <c r="J124" s="32">
        <v>19.899999999999999</v>
      </c>
      <c r="K124" s="32">
        <v>17.7</v>
      </c>
      <c r="L124" s="32">
        <v>2.9435813573180702</v>
      </c>
      <c r="M124" s="32"/>
      <c r="N124" s="32"/>
      <c r="O124" s="32"/>
    </row>
    <row r="125" spans="1:15" x14ac:dyDescent="0.3">
      <c r="A125" t="str">
        <f t="shared" si="18"/>
        <v/>
      </c>
      <c r="B125" t="str">
        <f t="shared" si="19"/>
        <v>20171</v>
      </c>
      <c r="C125">
        <f t="shared" si="20"/>
        <v>1</v>
      </c>
      <c r="D125" t="s">
        <v>319</v>
      </c>
      <c r="E125" s="32">
        <f t="shared" si="22"/>
        <v>0.23620435770085108</v>
      </c>
      <c r="F125" s="32">
        <f t="shared" si="23"/>
        <v>0.76379564229914898</v>
      </c>
      <c r="G125" s="33">
        <f t="shared" si="16"/>
        <v>17.268437866573489</v>
      </c>
      <c r="H125" s="33">
        <f t="shared" si="25"/>
        <v>1.9000000000000001</v>
      </c>
      <c r="I125" s="33">
        <f t="shared" si="24"/>
        <v>2.4867509172441959</v>
      </c>
      <c r="J125" s="32">
        <v>20.399999999999999</v>
      </c>
      <c r="K125" s="32">
        <v>16.3</v>
      </c>
      <c r="L125" s="32">
        <v>2.4867509172441959</v>
      </c>
      <c r="M125" s="32"/>
      <c r="N125" s="32"/>
      <c r="O125" s="32"/>
    </row>
    <row r="126" spans="1:15" x14ac:dyDescent="0.3">
      <c r="A126" t="str">
        <f t="shared" si="18"/>
        <v/>
      </c>
      <c r="B126" t="str">
        <f t="shared" si="19"/>
        <v>20172</v>
      </c>
      <c r="C126">
        <f t="shared" si="20"/>
        <v>2</v>
      </c>
      <c r="D126" t="s">
        <v>320</v>
      </c>
      <c r="E126" s="32">
        <f t="shared" si="22"/>
        <v>0.23403824707777457</v>
      </c>
      <c r="F126" s="32">
        <f t="shared" si="23"/>
        <v>0.76596175292222546</v>
      </c>
      <c r="G126" s="33">
        <f t="shared" si="16"/>
        <v>17.791480318863329</v>
      </c>
      <c r="H126" s="33">
        <f t="shared" si="25"/>
        <v>2.25</v>
      </c>
      <c r="I126" s="33">
        <f t="shared" si="24"/>
        <v>4.8710601719197832</v>
      </c>
      <c r="J126" s="32">
        <v>19.399999999999999</v>
      </c>
      <c r="K126" s="32">
        <v>17.3</v>
      </c>
      <c r="L126" s="32">
        <v>4.8710601719197832</v>
      </c>
      <c r="M126" s="32"/>
      <c r="N126" s="32"/>
      <c r="O126" s="32"/>
    </row>
    <row r="127" spans="1:15" x14ac:dyDescent="0.3">
      <c r="A127" t="str">
        <f t="shared" si="18"/>
        <v/>
      </c>
      <c r="B127" t="str">
        <f t="shared" si="19"/>
        <v>20172</v>
      </c>
      <c r="C127">
        <f t="shared" si="20"/>
        <v>2</v>
      </c>
      <c r="D127" t="s">
        <v>321</v>
      </c>
      <c r="E127" s="32">
        <f t="shared" si="22"/>
        <v>0.23403824707777457</v>
      </c>
      <c r="F127" s="32">
        <f t="shared" si="23"/>
        <v>0.76596175292222546</v>
      </c>
      <c r="G127" s="33">
        <f t="shared" si="16"/>
        <v>19.055286853083309</v>
      </c>
      <c r="H127" s="33">
        <f t="shared" si="25"/>
        <v>2.25</v>
      </c>
      <c r="I127" s="33">
        <f t="shared" si="24"/>
        <v>2.3915687069314906</v>
      </c>
      <c r="J127" s="32">
        <v>24.8</v>
      </c>
      <c r="K127" s="32">
        <v>17.3</v>
      </c>
      <c r="L127" s="32">
        <v>2.3915687069314906</v>
      </c>
      <c r="M127" s="32"/>
      <c r="N127" s="32"/>
      <c r="O127" s="32"/>
    </row>
    <row r="128" spans="1:15" x14ac:dyDescent="0.3">
      <c r="A128" t="str">
        <f t="shared" si="18"/>
        <v/>
      </c>
      <c r="B128" t="str">
        <f t="shared" si="19"/>
        <v>20172</v>
      </c>
      <c r="C128">
        <f t="shared" si="20"/>
        <v>2</v>
      </c>
      <c r="D128" t="s">
        <v>322</v>
      </c>
      <c r="E128" s="32">
        <f t="shared" si="22"/>
        <v>0.23403824707777457</v>
      </c>
      <c r="F128" s="32">
        <f t="shared" si="23"/>
        <v>0.76596175292222546</v>
      </c>
      <c r="G128" s="33">
        <f t="shared" si="16"/>
        <v>21.036173227045559</v>
      </c>
      <c r="H128" s="33">
        <f t="shared" si="25"/>
        <v>2.25</v>
      </c>
      <c r="I128" s="33">
        <f t="shared" si="24"/>
        <v>2.960526315789469</v>
      </c>
      <c r="J128" s="32">
        <v>20.5</v>
      </c>
      <c r="K128" s="32">
        <v>21.2</v>
      </c>
      <c r="L128" s="32">
        <v>2.960526315789469</v>
      </c>
      <c r="M128" s="32"/>
      <c r="N128" s="32"/>
      <c r="O128" s="32"/>
    </row>
    <row r="129" spans="1:15" x14ac:dyDescent="0.3">
      <c r="A129" t="str">
        <f t="shared" si="18"/>
        <v>2017</v>
      </c>
      <c r="B129" t="str">
        <f t="shared" si="19"/>
        <v>20173</v>
      </c>
      <c r="C129">
        <f t="shared" si="20"/>
        <v>3</v>
      </c>
      <c r="D129" t="s">
        <v>323</v>
      </c>
      <c r="E129" s="32">
        <f t="shared" si="22"/>
        <v>0.2337475120608736</v>
      </c>
      <c r="F129" s="32">
        <f t="shared" si="23"/>
        <v>0.76625248793912626</v>
      </c>
      <c r="G129" s="33">
        <f t="shared" si="16"/>
        <v>17.775238555480016</v>
      </c>
      <c r="H129" s="33">
        <f t="shared" si="25"/>
        <v>1.75</v>
      </c>
      <c r="I129" s="33">
        <f t="shared" si="24"/>
        <v>4.7950819672131217</v>
      </c>
      <c r="J129" s="32">
        <v>21.3</v>
      </c>
      <c r="K129" s="32">
        <v>16.7</v>
      </c>
      <c r="L129" s="32">
        <v>4.7950819672131217</v>
      </c>
      <c r="M129" s="32"/>
      <c r="N129" s="32"/>
      <c r="O129" s="32"/>
    </row>
    <row r="130" spans="1:15" x14ac:dyDescent="0.3">
      <c r="A130" t="str">
        <f t="shared" si="18"/>
        <v/>
      </c>
      <c r="B130" t="str">
        <f t="shared" si="19"/>
        <v>20173</v>
      </c>
      <c r="C130">
        <f t="shared" si="20"/>
        <v>3</v>
      </c>
      <c r="D130" t="s">
        <v>324</v>
      </c>
      <c r="E130" s="32">
        <f t="shared" si="22"/>
        <v>0.2337475120608736</v>
      </c>
      <c r="F130" s="32">
        <f t="shared" si="23"/>
        <v>0.76625248793912626</v>
      </c>
      <c r="G130" s="33">
        <f t="shared" si="16"/>
        <v>18.630974125433085</v>
      </c>
      <c r="H130" s="33">
        <f t="shared" si="25"/>
        <v>1.75</v>
      </c>
      <c r="I130" s="33">
        <f t="shared" si="24"/>
        <v>3.3579033579033357</v>
      </c>
      <c r="J130" s="32">
        <v>26.6</v>
      </c>
      <c r="K130" s="32">
        <v>16.2</v>
      </c>
      <c r="L130" s="32">
        <v>3.3579033579033357</v>
      </c>
      <c r="M130" s="32"/>
      <c r="N130" s="32"/>
      <c r="O130" s="32"/>
    </row>
    <row r="131" spans="1:15" x14ac:dyDescent="0.3">
      <c r="A131" t="str">
        <f t="shared" si="18"/>
        <v/>
      </c>
      <c r="B131" t="str">
        <f t="shared" si="19"/>
        <v>20173</v>
      </c>
      <c r="C131">
        <f t="shared" si="20"/>
        <v>3</v>
      </c>
      <c r="D131" t="s">
        <v>325</v>
      </c>
      <c r="E131" s="32">
        <f t="shared" ref="E131:E162" si="26">_xlfn.XLOOKUP(B131,$Q$2:$Q$65,$T$2:$T$65)</f>
        <v>0.2337475120608736</v>
      </c>
      <c r="F131" s="32">
        <f t="shared" ref="F131:F162" si="27">_xlfn.XLOOKUP(B131,$Q$2:$Q$65,$U$2:$U$65)</f>
        <v>0.76625248793912626</v>
      </c>
      <c r="G131" s="33">
        <f t="shared" ref="G131:G194" si="28">E131*J131+F131*K131</f>
        <v>19.177723627845257</v>
      </c>
      <c r="H131" s="33">
        <f t="shared" si="25"/>
        <v>1.75</v>
      </c>
      <c r="I131" s="33">
        <f t="shared" ref="I131:I162" si="29">L131</f>
        <v>3.6615134255492343</v>
      </c>
      <c r="J131" s="32">
        <v>27.3</v>
      </c>
      <c r="K131" s="32">
        <v>16.7</v>
      </c>
      <c r="L131" s="32">
        <v>3.6615134255492343</v>
      </c>
      <c r="M131" s="32"/>
      <c r="N131" s="32"/>
      <c r="O131" s="32"/>
    </row>
    <row r="132" spans="1:15" x14ac:dyDescent="0.3">
      <c r="A132" t="str">
        <f t="shared" ref="A132:A195" si="30">IF(RIGHT(D132,1)="7",LEFT(D132,4),"")</f>
        <v/>
      </c>
      <c r="B132" t="str">
        <f t="shared" ref="B132:B195" si="31">_xlfn.CONCAT(LEFT(D132,4),C132)</f>
        <v>20174</v>
      </c>
      <c r="C132">
        <f t="shared" ref="C132:C195" si="32">IF(_xlfn.NUMBERVALUE(RIGHT(D132,2))&lt;4,1,IF(AND(_xlfn.NUMBERVALUE(RIGHT(D132,2))&lt;7,_xlfn.NUMBERVALUE(RIGHT(D132,2))&gt;3),2,IF(AND(_xlfn.NUMBERVALUE(RIGHT(D132,2))&lt;10,_xlfn.NUMBERVALUE(RIGHT(D132,2))&gt;6),3,4)))</f>
        <v>4</v>
      </c>
      <c r="D132" t="s">
        <v>326</v>
      </c>
      <c r="E132" s="32">
        <f t="shared" si="26"/>
        <v>0.23637686226755564</v>
      </c>
      <c r="F132" s="32">
        <f t="shared" si="27"/>
        <v>0.76362313773244428</v>
      </c>
      <c r="G132" s="33">
        <f t="shared" si="28"/>
        <v>19.10552199756453</v>
      </c>
      <c r="H132" s="33">
        <f t="shared" si="25"/>
        <v>2.0499999999999998</v>
      </c>
      <c r="I132" s="33">
        <f t="shared" si="29"/>
        <v>3.1150159744409045</v>
      </c>
      <c r="J132" s="32">
        <v>23</v>
      </c>
      <c r="K132" s="32">
        <v>17.899999999999999</v>
      </c>
      <c r="L132" s="32">
        <v>3.1150159744409045</v>
      </c>
      <c r="M132" s="32"/>
      <c r="N132" s="32"/>
      <c r="O132" s="32"/>
    </row>
    <row r="133" spans="1:15" x14ac:dyDescent="0.3">
      <c r="A133" t="str">
        <f t="shared" si="30"/>
        <v/>
      </c>
      <c r="B133" t="str">
        <f t="shared" si="31"/>
        <v>20174</v>
      </c>
      <c r="C133">
        <f t="shared" si="32"/>
        <v>4</v>
      </c>
      <c r="D133" t="s">
        <v>327</v>
      </c>
      <c r="E133" s="32">
        <f t="shared" si="26"/>
        <v>0.23637686226755564</v>
      </c>
      <c r="F133" s="32">
        <f t="shared" si="27"/>
        <v>0.76362313773244428</v>
      </c>
      <c r="G133" s="33">
        <f t="shared" si="28"/>
        <v>19.047202629981953</v>
      </c>
      <c r="H133" s="33">
        <f t="shared" si="25"/>
        <v>2.0499999999999998</v>
      </c>
      <c r="I133" s="33">
        <f t="shared" si="29"/>
        <v>3.267446551028641</v>
      </c>
      <c r="J133" s="32">
        <v>15</v>
      </c>
      <c r="K133" s="32">
        <v>20.3</v>
      </c>
      <c r="L133" s="32">
        <v>3.267446551028641</v>
      </c>
      <c r="M133" s="32"/>
      <c r="N133" s="32"/>
      <c r="O133" s="32"/>
    </row>
    <row r="134" spans="1:15" x14ac:dyDescent="0.3">
      <c r="A134" t="str">
        <f t="shared" si="30"/>
        <v/>
      </c>
      <c r="B134" t="str">
        <f t="shared" si="31"/>
        <v>20174</v>
      </c>
      <c r="C134">
        <f t="shared" si="32"/>
        <v>4</v>
      </c>
      <c r="D134" t="s">
        <v>328</v>
      </c>
      <c r="E134" s="32">
        <f t="shared" si="26"/>
        <v>0.23637686226755564</v>
      </c>
      <c r="F134" s="32">
        <f t="shared" si="27"/>
        <v>0.76362313773244428</v>
      </c>
      <c r="G134" s="33">
        <f t="shared" si="28"/>
        <v>23.152797370018042</v>
      </c>
      <c r="H134" s="33">
        <f t="shared" ref="H134:H165" si="33">_xlfn.XLOOKUP(B134,O$5:O$68,P$5:P$68)</f>
        <v>2.0499999999999998</v>
      </c>
      <c r="I134" s="33">
        <f t="shared" si="29"/>
        <v>3.340040241448694</v>
      </c>
      <c r="J134" s="32">
        <v>27.2</v>
      </c>
      <c r="K134" s="32">
        <v>21.9</v>
      </c>
      <c r="L134" s="32">
        <v>3.340040241448694</v>
      </c>
      <c r="M134" s="32"/>
      <c r="N134" s="32"/>
      <c r="O134" s="32"/>
    </row>
    <row r="135" spans="1:15" x14ac:dyDescent="0.3">
      <c r="A135" t="str">
        <f t="shared" si="30"/>
        <v/>
      </c>
      <c r="B135" t="str">
        <f t="shared" si="31"/>
        <v>20181</v>
      </c>
      <c r="C135">
        <f t="shared" si="32"/>
        <v>1</v>
      </c>
      <c r="D135" t="s">
        <v>329</v>
      </c>
      <c r="E135" s="32">
        <f t="shared" si="26"/>
        <v>0.23695599856392696</v>
      </c>
      <c r="F135" s="32">
        <f t="shared" si="27"/>
        <v>0.76304400143607298</v>
      </c>
      <c r="G135" s="33">
        <f t="shared" si="28"/>
        <v>17.340646785208445</v>
      </c>
      <c r="H135" s="33">
        <f t="shared" si="33"/>
        <v>2.1500000000000004</v>
      </c>
      <c r="I135" s="33">
        <f t="shared" si="29"/>
        <v>1.4584154513204384</v>
      </c>
      <c r="J135" s="32">
        <v>25.2</v>
      </c>
      <c r="K135" s="32">
        <v>14.9</v>
      </c>
      <c r="L135" s="32">
        <v>1.4584154513204384</v>
      </c>
      <c r="M135" s="32"/>
      <c r="N135" s="32"/>
      <c r="O135" s="32"/>
    </row>
    <row r="136" spans="1:15" x14ac:dyDescent="0.3">
      <c r="A136" t="str">
        <f t="shared" si="30"/>
        <v/>
      </c>
      <c r="B136" t="str">
        <f t="shared" si="31"/>
        <v>20181</v>
      </c>
      <c r="C136">
        <f t="shared" si="32"/>
        <v>1</v>
      </c>
      <c r="D136" t="s">
        <v>330</v>
      </c>
      <c r="E136" s="32">
        <f t="shared" si="26"/>
        <v>0.23695599856392696</v>
      </c>
      <c r="F136" s="32">
        <f t="shared" si="27"/>
        <v>0.76304400143607298</v>
      </c>
      <c r="G136" s="33">
        <f t="shared" si="28"/>
        <v>26.440646785208447</v>
      </c>
      <c r="H136" s="33">
        <f t="shared" si="33"/>
        <v>2.1500000000000004</v>
      </c>
      <c r="I136" s="33">
        <f t="shared" si="29"/>
        <v>2.0651310563939651</v>
      </c>
      <c r="J136" s="32">
        <v>34.299999999999997</v>
      </c>
      <c r="K136" s="32">
        <v>24</v>
      </c>
      <c r="L136" s="32">
        <v>2.0651310563939651</v>
      </c>
      <c r="M136" s="32"/>
      <c r="N136" s="32"/>
      <c r="O136" s="32"/>
    </row>
    <row r="137" spans="1:15" x14ac:dyDescent="0.3">
      <c r="A137" t="str">
        <f t="shared" si="30"/>
        <v/>
      </c>
      <c r="B137" t="str">
        <f t="shared" si="31"/>
        <v>20181</v>
      </c>
      <c r="C137">
        <f t="shared" si="32"/>
        <v>1</v>
      </c>
      <c r="D137" t="s">
        <v>331</v>
      </c>
      <c r="E137" s="32">
        <f t="shared" si="26"/>
        <v>0.23695599856392696</v>
      </c>
      <c r="F137" s="32">
        <f t="shared" si="27"/>
        <v>0.76304400143607298</v>
      </c>
      <c r="G137" s="33">
        <f t="shared" si="28"/>
        <v>20.84260639368128</v>
      </c>
      <c r="H137" s="33">
        <f t="shared" si="33"/>
        <v>2.1500000000000004</v>
      </c>
      <c r="I137" s="33">
        <f t="shared" si="29"/>
        <v>1.9888623707239539</v>
      </c>
      <c r="J137" s="32">
        <v>24.2</v>
      </c>
      <c r="K137" s="32">
        <v>19.8</v>
      </c>
      <c r="L137" s="32">
        <v>1.9888623707239539</v>
      </c>
      <c r="M137" s="32"/>
      <c r="N137" s="32"/>
      <c r="O137" s="32"/>
    </row>
    <row r="138" spans="1:15" x14ac:dyDescent="0.3">
      <c r="A138" t="str">
        <f t="shared" si="30"/>
        <v/>
      </c>
      <c r="B138" t="str">
        <f t="shared" si="31"/>
        <v>20182</v>
      </c>
      <c r="C138">
        <f t="shared" si="32"/>
        <v>2</v>
      </c>
      <c r="D138" t="s">
        <v>332</v>
      </c>
      <c r="E138" s="32">
        <f t="shared" si="26"/>
        <v>0.23609963816593171</v>
      </c>
      <c r="F138" s="32">
        <f t="shared" si="27"/>
        <v>0.76390036183406818</v>
      </c>
      <c r="G138" s="33">
        <f t="shared" si="28"/>
        <v>25.956888227013064</v>
      </c>
      <c r="H138" s="33">
        <f t="shared" si="33"/>
        <v>1.9500000000000002</v>
      </c>
      <c r="I138" s="33">
        <f t="shared" si="29"/>
        <v>0.93676814988290502</v>
      </c>
      <c r="J138" s="32">
        <v>29.7</v>
      </c>
      <c r="K138" s="32">
        <v>24.8</v>
      </c>
      <c r="L138" s="32">
        <v>0.93676814988290502</v>
      </c>
      <c r="M138" s="32"/>
      <c r="N138" s="32"/>
      <c r="O138" s="32"/>
    </row>
    <row r="139" spans="1:15" x14ac:dyDescent="0.3">
      <c r="A139" t="str">
        <f t="shared" si="30"/>
        <v/>
      </c>
      <c r="B139" t="str">
        <f t="shared" si="31"/>
        <v>20182</v>
      </c>
      <c r="C139">
        <f t="shared" si="32"/>
        <v>2</v>
      </c>
      <c r="D139" t="s">
        <v>333</v>
      </c>
      <c r="E139" s="32">
        <f t="shared" si="26"/>
        <v>0.23609963816593171</v>
      </c>
      <c r="F139" s="32">
        <f t="shared" si="27"/>
        <v>0.76390036183406818</v>
      </c>
      <c r="G139" s="33">
        <f t="shared" si="28"/>
        <v>23.812489674349337</v>
      </c>
      <c r="H139" s="33">
        <f t="shared" si="33"/>
        <v>1.9500000000000002</v>
      </c>
      <c r="I139" s="33">
        <f t="shared" si="29"/>
        <v>1.2272367379255744</v>
      </c>
      <c r="J139" s="32">
        <v>24.5</v>
      </c>
      <c r="K139" s="32">
        <v>23.6</v>
      </c>
      <c r="L139" s="32">
        <v>1.2272367379255744</v>
      </c>
      <c r="M139" s="32"/>
      <c r="N139" s="32"/>
      <c r="O139" s="32"/>
    </row>
    <row r="140" spans="1:15" x14ac:dyDescent="0.3">
      <c r="A140" t="str">
        <f t="shared" si="30"/>
        <v/>
      </c>
      <c r="B140" t="str">
        <f t="shared" si="31"/>
        <v>20182</v>
      </c>
      <c r="C140">
        <f t="shared" si="32"/>
        <v>2</v>
      </c>
      <c r="D140" t="s">
        <v>334</v>
      </c>
      <c r="E140" s="32">
        <f t="shared" si="26"/>
        <v>0.23609963816593171</v>
      </c>
      <c r="F140" s="32">
        <f t="shared" si="27"/>
        <v>0.76390036183406818</v>
      </c>
      <c r="G140" s="33">
        <f t="shared" si="28"/>
        <v>25.805477539528333</v>
      </c>
      <c r="H140" s="33">
        <f t="shared" si="33"/>
        <v>1.9500000000000002</v>
      </c>
      <c r="I140" s="33">
        <f t="shared" si="29"/>
        <v>2.1565495207667595</v>
      </c>
      <c r="J140" s="32">
        <v>31</v>
      </c>
      <c r="K140" s="32">
        <v>24.2</v>
      </c>
      <c r="L140" s="32">
        <v>2.1565495207667595</v>
      </c>
      <c r="M140" s="32"/>
      <c r="N140" s="32"/>
      <c r="O140" s="32"/>
    </row>
    <row r="141" spans="1:15" x14ac:dyDescent="0.3">
      <c r="A141" t="str">
        <f t="shared" si="30"/>
        <v>2018</v>
      </c>
      <c r="B141" t="str">
        <f t="shared" si="31"/>
        <v>20183</v>
      </c>
      <c r="C141">
        <f t="shared" si="32"/>
        <v>3</v>
      </c>
      <c r="D141" t="s">
        <v>335</v>
      </c>
      <c r="E141" s="32">
        <f t="shared" si="26"/>
        <v>0.23673247461365274</v>
      </c>
      <c r="F141" s="32">
        <f t="shared" si="27"/>
        <v>0.76326752538634723</v>
      </c>
      <c r="G141" s="33">
        <f t="shared" si="28"/>
        <v>28.315087837527379</v>
      </c>
      <c r="H141" s="33">
        <f t="shared" si="33"/>
        <v>2.3499999999999996</v>
      </c>
      <c r="I141" s="33">
        <f t="shared" si="29"/>
        <v>1.720766523269468</v>
      </c>
      <c r="J141" s="32">
        <v>33.200000000000003</v>
      </c>
      <c r="K141" s="32">
        <v>26.8</v>
      </c>
      <c r="L141" s="32">
        <v>1.720766523269468</v>
      </c>
      <c r="M141" s="32"/>
      <c r="N141" s="32"/>
      <c r="O141" s="32"/>
    </row>
    <row r="142" spans="1:15" x14ac:dyDescent="0.3">
      <c r="A142" t="str">
        <f t="shared" si="30"/>
        <v/>
      </c>
      <c r="B142" t="str">
        <f t="shared" si="31"/>
        <v>20183</v>
      </c>
      <c r="C142">
        <f t="shared" si="32"/>
        <v>3</v>
      </c>
      <c r="D142" t="s">
        <v>336</v>
      </c>
      <c r="E142" s="32">
        <f t="shared" si="26"/>
        <v>0.23673247461365274</v>
      </c>
      <c r="F142" s="32">
        <f t="shared" si="27"/>
        <v>0.76326752538634723</v>
      </c>
      <c r="G142" s="33">
        <f t="shared" si="28"/>
        <v>28.267741342604644</v>
      </c>
      <c r="H142" s="33">
        <f t="shared" si="33"/>
        <v>2.3499999999999996</v>
      </c>
      <c r="I142" s="33">
        <f t="shared" si="29"/>
        <v>2.416798732171177</v>
      </c>
      <c r="J142" s="32">
        <v>33</v>
      </c>
      <c r="K142" s="32">
        <v>26.8</v>
      </c>
      <c r="L142" s="32">
        <v>2.416798732171177</v>
      </c>
      <c r="M142" s="32"/>
      <c r="N142" s="32"/>
      <c r="O142" s="32"/>
    </row>
    <row r="143" spans="1:15" x14ac:dyDescent="0.3">
      <c r="A143" t="str">
        <f t="shared" si="30"/>
        <v/>
      </c>
      <c r="B143" t="str">
        <f t="shared" si="31"/>
        <v>20183</v>
      </c>
      <c r="C143">
        <f t="shared" si="32"/>
        <v>3</v>
      </c>
      <c r="D143" t="s">
        <v>337</v>
      </c>
      <c r="E143" s="32">
        <f t="shared" si="26"/>
        <v>0.23673247461365274</v>
      </c>
      <c r="F143" s="32">
        <f t="shared" si="27"/>
        <v>0.76326752538634723</v>
      </c>
      <c r="G143" s="33">
        <f t="shared" si="28"/>
        <v>25.780383973288814</v>
      </c>
      <c r="H143" s="33">
        <f t="shared" si="33"/>
        <v>2.3499999999999996</v>
      </c>
      <c r="I143" s="33">
        <f t="shared" si="29"/>
        <v>2.9042386185243352</v>
      </c>
      <c r="J143" s="32">
        <v>34.1</v>
      </c>
      <c r="K143" s="32">
        <v>23.2</v>
      </c>
      <c r="L143" s="32">
        <v>2.9042386185243352</v>
      </c>
      <c r="M143" s="32"/>
      <c r="N143" s="32"/>
      <c r="O143" s="32"/>
    </row>
    <row r="144" spans="1:15" x14ac:dyDescent="0.3">
      <c r="A144" t="str">
        <f t="shared" si="30"/>
        <v/>
      </c>
      <c r="B144" t="str">
        <f t="shared" si="31"/>
        <v>20184</v>
      </c>
      <c r="C144">
        <f t="shared" si="32"/>
        <v>4</v>
      </c>
      <c r="D144" t="s">
        <v>338</v>
      </c>
      <c r="E144" s="32">
        <f t="shared" si="26"/>
        <v>0.23555853025958517</v>
      </c>
      <c r="F144" s="32">
        <f t="shared" si="27"/>
        <v>0.76444146974041483</v>
      </c>
      <c r="G144" s="33">
        <f t="shared" si="28"/>
        <v>24.114699685881394</v>
      </c>
      <c r="H144" s="33">
        <f t="shared" si="33"/>
        <v>2.0499999999999998</v>
      </c>
      <c r="I144" s="33">
        <f t="shared" si="29"/>
        <v>0.81332300542216185</v>
      </c>
      <c r="J144" s="32">
        <v>32.6</v>
      </c>
      <c r="K144" s="32">
        <v>21.5</v>
      </c>
      <c r="L144" s="32">
        <v>0.81332300542216185</v>
      </c>
      <c r="M144" s="32"/>
      <c r="N144" s="32"/>
      <c r="O144" s="32"/>
    </row>
    <row r="145" spans="1:15" x14ac:dyDescent="0.3">
      <c r="A145" t="str">
        <f t="shared" si="30"/>
        <v/>
      </c>
      <c r="B145" t="str">
        <f t="shared" si="31"/>
        <v>20184</v>
      </c>
      <c r="C145">
        <f t="shared" si="32"/>
        <v>4</v>
      </c>
      <c r="D145" t="s">
        <v>339</v>
      </c>
      <c r="E145" s="32">
        <f t="shared" si="26"/>
        <v>0.23555853025958517</v>
      </c>
      <c r="F145" s="32">
        <f t="shared" si="27"/>
        <v>0.76444146974041483</v>
      </c>
      <c r="G145" s="33">
        <f t="shared" si="28"/>
        <v>23.124005354467254</v>
      </c>
      <c r="H145" s="33">
        <f t="shared" si="33"/>
        <v>2.0499999999999998</v>
      </c>
      <c r="I145" s="33">
        <f t="shared" si="29"/>
        <v>2.2265624999999956</v>
      </c>
      <c r="J145" s="32">
        <v>24.5</v>
      </c>
      <c r="K145" s="32">
        <v>22.7</v>
      </c>
      <c r="L145" s="32">
        <v>2.2265624999999956</v>
      </c>
      <c r="M145" s="32"/>
      <c r="N145" s="32"/>
      <c r="O145" s="32"/>
    </row>
    <row r="146" spans="1:15" x14ac:dyDescent="0.3">
      <c r="A146" t="str">
        <f t="shared" si="30"/>
        <v/>
      </c>
      <c r="B146" t="str">
        <f t="shared" si="31"/>
        <v>20184</v>
      </c>
      <c r="C146">
        <f t="shared" si="32"/>
        <v>4</v>
      </c>
      <c r="D146" t="s">
        <v>340</v>
      </c>
      <c r="E146" s="32">
        <f t="shared" si="26"/>
        <v>0.23555853025958517</v>
      </c>
      <c r="F146" s="32">
        <f t="shared" si="27"/>
        <v>0.76444146974041483</v>
      </c>
      <c r="G146" s="33">
        <f t="shared" si="28"/>
        <v>22.790694331414144</v>
      </c>
      <c r="H146" s="33">
        <f t="shared" si="33"/>
        <v>2.0499999999999998</v>
      </c>
      <c r="I146" s="33">
        <f t="shared" si="29"/>
        <v>3.4267912772585563</v>
      </c>
      <c r="J146" s="32">
        <v>29.9</v>
      </c>
      <c r="K146" s="32">
        <v>20.6</v>
      </c>
      <c r="L146" s="32">
        <v>3.4267912772585563</v>
      </c>
      <c r="M146" s="32"/>
      <c r="N146" s="32"/>
      <c r="O146" s="32"/>
    </row>
    <row r="147" spans="1:15" x14ac:dyDescent="0.3">
      <c r="A147" t="str">
        <f t="shared" si="30"/>
        <v/>
      </c>
      <c r="B147" t="str">
        <f t="shared" si="31"/>
        <v>20191</v>
      </c>
      <c r="C147">
        <f t="shared" si="32"/>
        <v>1</v>
      </c>
      <c r="D147" t="s">
        <v>341</v>
      </c>
      <c r="E147" s="32">
        <f t="shared" si="26"/>
        <v>0.23142916532814301</v>
      </c>
      <c r="F147" s="32">
        <f t="shared" si="27"/>
        <v>0.76857083467185694</v>
      </c>
      <c r="G147" s="33">
        <f t="shared" si="28"/>
        <v>20.882862487953286</v>
      </c>
      <c r="H147" s="33">
        <f t="shared" si="33"/>
        <v>2.0999999999999996</v>
      </c>
      <c r="I147" s="33">
        <f t="shared" si="29"/>
        <v>2.2921522921522941</v>
      </c>
      <c r="J147" s="32">
        <v>27.8</v>
      </c>
      <c r="K147" s="32">
        <v>18.8</v>
      </c>
      <c r="L147" s="32">
        <v>2.2921522921522941</v>
      </c>
      <c r="M147" s="32"/>
      <c r="N147" s="32"/>
      <c r="O147" s="32"/>
    </row>
    <row r="148" spans="1:15" x14ac:dyDescent="0.3">
      <c r="A148" t="str">
        <f t="shared" si="30"/>
        <v/>
      </c>
      <c r="B148" t="str">
        <f t="shared" si="31"/>
        <v>20191</v>
      </c>
      <c r="C148">
        <f t="shared" si="32"/>
        <v>1</v>
      </c>
      <c r="D148" t="s">
        <v>342</v>
      </c>
      <c r="E148" s="32">
        <f t="shared" si="26"/>
        <v>0.23142916532814301</v>
      </c>
      <c r="F148" s="32">
        <f t="shared" si="27"/>
        <v>0.76857083467185694</v>
      </c>
      <c r="G148" s="33">
        <f t="shared" si="28"/>
        <v>21.691148736748616</v>
      </c>
      <c r="H148" s="33">
        <f t="shared" si="33"/>
        <v>2.0999999999999996</v>
      </c>
      <c r="I148" s="33">
        <f t="shared" si="29"/>
        <v>2.2957198443579685</v>
      </c>
      <c r="J148" s="32">
        <v>29.3</v>
      </c>
      <c r="K148" s="32">
        <v>19.399999999999999</v>
      </c>
      <c r="L148" s="32">
        <v>2.2957198443579685</v>
      </c>
      <c r="M148" s="32"/>
      <c r="N148" s="32"/>
      <c r="O148" s="32"/>
    </row>
    <row r="149" spans="1:15" x14ac:dyDescent="0.3">
      <c r="A149" t="str">
        <f t="shared" si="30"/>
        <v/>
      </c>
      <c r="B149" t="str">
        <f t="shared" si="31"/>
        <v>20191</v>
      </c>
      <c r="C149">
        <f t="shared" si="32"/>
        <v>1</v>
      </c>
      <c r="D149" t="s">
        <v>343</v>
      </c>
      <c r="E149" s="32">
        <f t="shared" si="26"/>
        <v>0.23142916532814301</v>
      </c>
      <c r="F149" s="32">
        <f t="shared" si="27"/>
        <v>0.76857083467185694</v>
      </c>
      <c r="G149" s="33">
        <f t="shared" si="28"/>
        <v>24.258861656493885</v>
      </c>
      <c r="H149" s="33">
        <f t="shared" si="33"/>
        <v>2.0999999999999996</v>
      </c>
      <c r="I149" s="33">
        <f t="shared" si="29"/>
        <v>1.7550702028081178</v>
      </c>
      <c r="J149" s="32">
        <v>30.1</v>
      </c>
      <c r="K149" s="32">
        <v>22.5</v>
      </c>
      <c r="L149" s="32">
        <v>1.7550702028081178</v>
      </c>
    </row>
    <row r="150" spans="1:15" x14ac:dyDescent="0.3">
      <c r="A150" t="str">
        <f t="shared" si="30"/>
        <v/>
      </c>
      <c r="B150" t="str">
        <f t="shared" si="31"/>
        <v>20192</v>
      </c>
      <c r="C150">
        <f t="shared" si="32"/>
        <v>2</v>
      </c>
      <c r="D150" t="s">
        <v>344</v>
      </c>
      <c r="E150" s="32">
        <f t="shared" si="26"/>
        <v>0.22900156704723526</v>
      </c>
      <c r="F150" s="32">
        <f t="shared" si="27"/>
        <v>0.77099843295276471</v>
      </c>
      <c r="G150" s="33">
        <f t="shared" si="28"/>
        <v>22.109112379673157</v>
      </c>
      <c r="H150" s="33">
        <f t="shared" si="33"/>
        <v>1.8</v>
      </c>
      <c r="I150" s="33">
        <f t="shared" si="29"/>
        <v>0.81206496519721227</v>
      </c>
      <c r="J150" s="32">
        <v>28.2</v>
      </c>
      <c r="K150" s="32">
        <v>20.3</v>
      </c>
      <c r="L150" s="32">
        <v>0.81206496519721227</v>
      </c>
    </row>
    <row r="151" spans="1:15" x14ac:dyDescent="0.3">
      <c r="A151" t="str">
        <f t="shared" si="30"/>
        <v/>
      </c>
      <c r="B151" t="str">
        <f t="shared" si="31"/>
        <v>20192</v>
      </c>
      <c r="C151">
        <f t="shared" si="32"/>
        <v>2</v>
      </c>
      <c r="D151" t="s">
        <v>345</v>
      </c>
      <c r="E151" s="32">
        <f t="shared" si="26"/>
        <v>0.22900156704723526</v>
      </c>
      <c r="F151" s="32">
        <f t="shared" si="27"/>
        <v>0.77099843295276471</v>
      </c>
      <c r="G151" s="33">
        <f t="shared" si="28"/>
        <v>20.646513319901498</v>
      </c>
      <c r="H151" s="33">
        <f t="shared" si="33"/>
        <v>1.8</v>
      </c>
      <c r="I151" s="33">
        <f t="shared" si="29"/>
        <v>1.9945248337895904</v>
      </c>
      <c r="J151" s="32">
        <v>27.2</v>
      </c>
      <c r="K151" s="32">
        <v>18.7</v>
      </c>
      <c r="L151" s="32">
        <v>1.9945248337895904</v>
      </c>
    </row>
    <row r="152" spans="1:15" x14ac:dyDescent="0.3">
      <c r="A152" t="str">
        <f t="shared" si="30"/>
        <v/>
      </c>
      <c r="B152" t="str">
        <f t="shared" si="31"/>
        <v>20192</v>
      </c>
      <c r="C152">
        <f t="shared" si="32"/>
        <v>2</v>
      </c>
      <c r="D152" t="s">
        <v>346</v>
      </c>
      <c r="E152" s="32">
        <f t="shared" si="26"/>
        <v>0.22900156704723526</v>
      </c>
      <c r="F152" s="32">
        <f t="shared" si="27"/>
        <v>0.77099843295276471</v>
      </c>
      <c r="G152" s="33">
        <f t="shared" si="28"/>
        <v>17.630507051712559</v>
      </c>
      <c r="H152" s="33">
        <f t="shared" si="33"/>
        <v>1.8</v>
      </c>
      <c r="I152" s="33">
        <f t="shared" si="29"/>
        <v>1.9155590304925862</v>
      </c>
      <c r="J152" s="32">
        <v>21.1</v>
      </c>
      <c r="K152" s="32">
        <v>16.600000000000001</v>
      </c>
      <c r="L152" s="32">
        <v>1.9155590304925862</v>
      </c>
    </row>
    <row r="153" spans="1:15" x14ac:dyDescent="0.3">
      <c r="A153" t="str">
        <f t="shared" si="30"/>
        <v>2019</v>
      </c>
      <c r="B153" t="str">
        <f t="shared" si="31"/>
        <v>20193</v>
      </c>
      <c r="C153">
        <f t="shared" si="32"/>
        <v>3</v>
      </c>
      <c r="D153" t="s">
        <v>347</v>
      </c>
      <c r="E153" s="32">
        <f t="shared" si="26"/>
        <v>0.22412303951187509</v>
      </c>
      <c r="F153" s="32">
        <f t="shared" si="27"/>
        <v>0.77587696048812493</v>
      </c>
      <c r="G153" s="33">
        <f t="shared" si="28"/>
        <v>20.508640048634561</v>
      </c>
      <c r="H153" s="33">
        <f t="shared" si="33"/>
        <v>2</v>
      </c>
      <c r="I153" s="33">
        <f t="shared" si="29"/>
        <v>-0.34602076124566894</v>
      </c>
      <c r="J153" s="32">
        <v>19.5</v>
      </c>
      <c r="K153" s="32">
        <v>20.8</v>
      </c>
      <c r="L153" s="32">
        <v>-0.34602076124566894</v>
      </c>
    </row>
    <row r="154" spans="1:15" x14ac:dyDescent="0.3">
      <c r="A154" t="str">
        <f t="shared" si="30"/>
        <v/>
      </c>
      <c r="B154" t="str">
        <f t="shared" si="31"/>
        <v>20193</v>
      </c>
      <c r="C154">
        <f t="shared" si="32"/>
        <v>3</v>
      </c>
      <c r="D154" t="s">
        <v>348</v>
      </c>
      <c r="E154" s="32">
        <f t="shared" si="26"/>
        <v>0.22412303951187509</v>
      </c>
      <c r="F154" s="32">
        <f t="shared" si="27"/>
        <v>0.77587696048812493</v>
      </c>
      <c r="G154" s="33">
        <f t="shared" si="28"/>
        <v>21.434387452876003</v>
      </c>
      <c r="H154" s="33">
        <f t="shared" si="33"/>
        <v>2</v>
      </c>
      <c r="I154" s="33">
        <f t="shared" si="29"/>
        <v>0.42553191489360653</v>
      </c>
      <c r="J154" s="32">
        <v>26.4</v>
      </c>
      <c r="K154" s="32">
        <v>20</v>
      </c>
      <c r="L154" s="32">
        <v>0.42553191489360653</v>
      </c>
    </row>
    <row r="155" spans="1:15" x14ac:dyDescent="0.3">
      <c r="A155" t="str">
        <f t="shared" si="30"/>
        <v/>
      </c>
      <c r="B155" t="str">
        <f t="shared" si="31"/>
        <v>20193</v>
      </c>
      <c r="C155">
        <f t="shared" si="32"/>
        <v>3</v>
      </c>
      <c r="D155" t="s">
        <v>349</v>
      </c>
      <c r="E155" s="32">
        <f t="shared" si="26"/>
        <v>0.22412303951187509</v>
      </c>
      <c r="F155" s="32">
        <f t="shared" si="27"/>
        <v>0.77587696048812493</v>
      </c>
      <c r="G155" s="33">
        <f t="shared" si="28"/>
        <v>15.327544510633251</v>
      </c>
      <c r="H155" s="33">
        <f t="shared" si="33"/>
        <v>2</v>
      </c>
      <c r="I155" s="33">
        <f t="shared" si="29"/>
        <v>0.34324942791761348</v>
      </c>
      <c r="J155" s="32">
        <v>17.5</v>
      </c>
      <c r="K155" s="32">
        <v>14.7</v>
      </c>
      <c r="L155" s="32">
        <v>0.34324942791761348</v>
      </c>
    </row>
    <row r="156" spans="1:15" x14ac:dyDescent="0.3">
      <c r="A156" t="str">
        <f t="shared" si="30"/>
        <v/>
      </c>
      <c r="B156" t="str">
        <f t="shared" si="31"/>
        <v>20194</v>
      </c>
      <c r="C156">
        <f t="shared" si="32"/>
        <v>4</v>
      </c>
      <c r="D156" t="s">
        <v>350</v>
      </c>
      <c r="E156" s="32">
        <f t="shared" si="26"/>
        <v>0.21951445824719501</v>
      </c>
      <c r="F156" s="32">
        <f t="shared" si="27"/>
        <v>0.78048554175280505</v>
      </c>
      <c r="G156" s="33">
        <f t="shared" si="28"/>
        <v>19.426834699793268</v>
      </c>
      <c r="H156" s="33">
        <f t="shared" si="33"/>
        <v>2.25</v>
      </c>
      <c r="I156" s="33">
        <f t="shared" si="29"/>
        <v>0.72992700729925808</v>
      </c>
      <c r="J156" s="32">
        <v>21.3</v>
      </c>
      <c r="K156" s="32">
        <v>18.899999999999999</v>
      </c>
      <c r="L156" s="32">
        <v>0.72992700729925808</v>
      </c>
    </row>
    <row r="157" spans="1:15" x14ac:dyDescent="0.3">
      <c r="A157" t="str">
        <f t="shared" si="30"/>
        <v/>
      </c>
      <c r="B157" t="str">
        <f t="shared" si="31"/>
        <v>20194</v>
      </c>
      <c r="C157">
        <f t="shared" si="32"/>
        <v>4</v>
      </c>
      <c r="D157" t="s">
        <v>351</v>
      </c>
      <c r="E157" s="32">
        <f t="shared" si="26"/>
        <v>0.21951445824719501</v>
      </c>
      <c r="F157" s="32">
        <f t="shared" si="27"/>
        <v>0.78048554175280505</v>
      </c>
      <c r="G157" s="33">
        <f t="shared" si="28"/>
        <v>16.934154941339344</v>
      </c>
      <c r="H157" s="33">
        <f t="shared" si="33"/>
        <v>2.25</v>
      </c>
      <c r="I157" s="33">
        <f t="shared" si="29"/>
        <v>1.0317157050057313</v>
      </c>
      <c r="J157" s="32">
        <v>19.899999999999999</v>
      </c>
      <c r="K157" s="32">
        <v>16.100000000000001</v>
      </c>
      <c r="L157" s="32">
        <v>1.0317157050057313</v>
      </c>
    </row>
    <row r="158" spans="1:15" x14ac:dyDescent="0.3">
      <c r="A158" t="str">
        <f t="shared" si="30"/>
        <v/>
      </c>
      <c r="B158" t="str">
        <f t="shared" si="31"/>
        <v>20194</v>
      </c>
      <c r="C158">
        <f t="shared" si="32"/>
        <v>4</v>
      </c>
      <c r="D158" t="s">
        <v>352</v>
      </c>
      <c r="E158" s="32">
        <f t="shared" si="26"/>
        <v>0.21951445824719501</v>
      </c>
      <c r="F158" s="32">
        <f t="shared" si="27"/>
        <v>0.78048554175280505</v>
      </c>
      <c r="G158" s="33">
        <f t="shared" si="28"/>
        <v>17.826816142166273</v>
      </c>
      <c r="H158" s="33">
        <f t="shared" si="33"/>
        <v>2.25</v>
      </c>
      <c r="I158" s="33">
        <f t="shared" si="29"/>
        <v>0.97891566265060348</v>
      </c>
      <c r="J158" s="32">
        <v>13.3</v>
      </c>
      <c r="K158" s="32">
        <v>19.100000000000001</v>
      </c>
      <c r="L158" s="32">
        <v>0.97891566265060348</v>
      </c>
    </row>
    <row r="159" spans="1:15" x14ac:dyDescent="0.3">
      <c r="A159" t="str">
        <f t="shared" si="30"/>
        <v/>
      </c>
      <c r="B159" t="str">
        <f t="shared" si="31"/>
        <v>20201</v>
      </c>
      <c r="C159">
        <f t="shared" si="32"/>
        <v>1</v>
      </c>
      <c r="D159" t="s">
        <v>353</v>
      </c>
      <c r="E159" s="32">
        <f t="shared" si="26"/>
        <v>0.21756545635929</v>
      </c>
      <c r="F159" s="32">
        <f t="shared" si="27"/>
        <v>0.78243454364071008</v>
      </c>
      <c r="G159" s="33">
        <f t="shared" si="28"/>
        <v>18.251494720198771</v>
      </c>
      <c r="H159" s="33">
        <f t="shared" si="33"/>
        <v>2.8499999999999996</v>
      </c>
      <c r="I159" s="33">
        <f t="shared" si="29"/>
        <v>1.4052411697683231</v>
      </c>
      <c r="J159" s="32">
        <v>15.2</v>
      </c>
      <c r="K159" s="32">
        <v>19.100000000000001</v>
      </c>
      <c r="L159" s="32">
        <v>1.4052411697683231</v>
      </c>
    </row>
    <row r="160" spans="1:15" x14ac:dyDescent="0.3">
      <c r="A160" t="str">
        <f t="shared" si="30"/>
        <v/>
      </c>
      <c r="B160" t="str">
        <f t="shared" si="31"/>
        <v>20201</v>
      </c>
      <c r="C160">
        <f t="shared" si="32"/>
        <v>1</v>
      </c>
      <c r="D160" t="s">
        <v>354</v>
      </c>
      <c r="E160" s="32">
        <f t="shared" si="26"/>
        <v>0.21756545635929</v>
      </c>
      <c r="F160" s="32">
        <f t="shared" si="27"/>
        <v>0.78243454364071008</v>
      </c>
      <c r="G160" s="33">
        <f t="shared" si="28"/>
        <v>19.013774916709021</v>
      </c>
      <c r="H160" s="33">
        <f t="shared" si="33"/>
        <v>2.8499999999999996</v>
      </c>
      <c r="I160" s="33">
        <f t="shared" si="29"/>
        <v>2.4724229745150428</v>
      </c>
      <c r="J160" s="32">
        <v>22.3</v>
      </c>
      <c r="K160" s="32">
        <v>18.100000000000001</v>
      </c>
      <c r="L160" s="32">
        <v>2.4724229745150428</v>
      </c>
    </row>
    <row r="161" spans="1:12" x14ac:dyDescent="0.3">
      <c r="A161" t="str">
        <f t="shared" si="30"/>
        <v/>
      </c>
      <c r="B161" t="str">
        <f t="shared" si="31"/>
        <v>20201</v>
      </c>
      <c r="C161">
        <f t="shared" si="32"/>
        <v>1</v>
      </c>
      <c r="D161" t="s">
        <v>355</v>
      </c>
      <c r="E161" s="32">
        <f t="shared" si="26"/>
        <v>0.21756545635929</v>
      </c>
      <c r="F161" s="32">
        <f t="shared" si="27"/>
        <v>0.78243454364071008</v>
      </c>
      <c r="G161" s="33">
        <f t="shared" si="28"/>
        <v>-9.9620652398968517</v>
      </c>
      <c r="H161" s="33">
        <f t="shared" si="33"/>
        <v>2.8499999999999996</v>
      </c>
      <c r="I161" s="33">
        <f t="shared" si="29"/>
        <v>3.0279800689919423</v>
      </c>
      <c r="J161" s="32">
        <v>4.2</v>
      </c>
      <c r="K161" s="32">
        <v>-13.9</v>
      </c>
      <c r="L161" s="32">
        <v>3.0279800689919423</v>
      </c>
    </row>
    <row r="162" spans="1:12" x14ac:dyDescent="0.3">
      <c r="A162" t="str">
        <f t="shared" si="30"/>
        <v/>
      </c>
      <c r="B162" t="str">
        <f t="shared" si="31"/>
        <v>20202</v>
      </c>
      <c r="C162">
        <f t="shared" si="32"/>
        <v>2</v>
      </c>
      <c r="D162" t="s">
        <v>356</v>
      </c>
      <c r="E162" s="32">
        <f t="shared" si="26"/>
        <v>0.20915860861219043</v>
      </c>
      <c r="F162" s="32">
        <f t="shared" si="27"/>
        <v>0.79084139138780962</v>
      </c>
      <c r="G162" s="33">
        <f t="shared" si="28"/>
        <v>-19.591332662588876</v>
      </c>
      <c r="H162" s="33">
        <f t="shared" si="33"/>
        <v>3.1</v>
      </c>
      <c r="I162" s="33">
        <f t="shared" si="29"/>
        <v>5.2550824702723542</v>
      </c>
      <c r="J162" s="32">
        <v>-3.3</v>
      </c>
      <c r="K162" s="32">
        <v>-23.9</v>
      </c>
      <c r="L162" s="32">
        <v>5.2550824702723542</v>
      </c>
    </row>
    <row r="163" spans="1:12" x14ac:dyDescent="0.3">
      <c r="A163" t="str">
        <f t="shared" si="30"/>
        <v/>
      </c>
      <c r="B163" t="str">
        <f t="shared" si="31"/>
        <v>20202</v>
      </c>
      <c r="C163">
        <f t="shared" si="32"/>
        <v>2</v>
      </c>
      <c r="D163" t="s">
        <v>357</v>
      </c>
      <c r="E163" s="32">
        <f t="shared" ref="E163:E191" si="34">_xlfn.XLOOKUP(B163,$Q$2:$Q$65,$T$2:$T$65)</f>
        <v>0.20915860861219043</v>
      </c>
      <c r="F163" s="32">
        <f t="shared" ref="F163:F191" si="35">_xlfn.XLOOKUP(B163,$Q$2:$Q$65,$U$2:$U$65)</f>
        <v>0.79084139138780962</v>
      </c>
      <c r="G163" s="33">
        <f t="shared" si="28"/>
        <v>-6.0685628528249147</v>
      </c>
      <c r="H163" s="33">
        <f t="shared" si="33"/>
        <v>3.1</v>
      </c>
      <c r="I163" s="33">
        <f t="shared" ref="I163:I199" si="36">L163</f>
        <v>3.1825153374233306</v>
      </c>
      <c r="J163" s="32">
        <v>0.1</v>
      </c>
      <c r="K163" s="32">
        <v>-7.7</v>
      </c>
      <c r="L163" s="32">
        <v>3.1825153374233306</v>
      </c>
    </row>
    <row r="164" spans="1:12" x14ac:dyDescent="0.3">
      <c r="A164" t="str">
        <f t="shared" si="30"/>
        <v/>
      </c>
      <c r="B164" t="str">
        <f t="shared" si="31"/>
        <v>20202</v>
      </c>
      <c r="C164">
        <f t="shared" si="32"/>
        <v>2</v>
      </c>
      <c r="D164" t="s">
        <v>358</v>
      </c>
      <c r="E164" s="32">
        <f t="shared" si="34"/>
        <v>0.20915860861219043</v>
      </c>
      <c r="F164" s="32">
        <f t="shared" si="35"/>
        <v>0.79084139138780962</v>
      </c>
      <c r="G164" s="33">
        <f t="shared" si="28"/>
        <v>6.8745048348326865</v>
      </c>
      <c r="H164" s="33">
        <f t="shared" si="33"/>
        <v>3.1</v>
      </c>
      <c r="I164" s="33">
        <f t="shared" si="36"/>
        <v>2.1097046413502074</v>
      </c>
      <c r="J164" s="32">
        <v>6.4</v>
      </c>
      <c r="K164" s="32">
        <v>7</v>
      </c>
      <c r="L164" s="32">
        <v>2.1097046413502074</v>
      </c>
    </row>
    <row r="165" spans="1:12" x14ac:dyDescent="0.3">
      <c r="A165" t="str">
        <f t="shared" si="30"/>
        <v>2020</v>
      </c>
      <c r="B165" t="str">
        <f t="shared" si="31"/>
        <v>20203</v>
      </c>
      <c r="C165">
        <f t="shared" si="32"/>
        <v>3</v>
      </c>
      <c r="D165" t="s">
        <v>359</v>
      </c>
      <c r="E165" s="32">
        <f t="shared" si="34"/>
        <v>0.21573064234426548</v>
      </c>
      <c r="F165" s="32">
        <f t="shared" si="35"/>
        <v>0.78426935765573458</v>
      </c>
      <c r="G165" s="33">
        <f t="shared" si="28"/>
        <v>2.7121373956918302</v>
      </c>
      <c r="H165" s="33">
        <f t="shared" si="33"/>
        <v>2.6500000000000004</v>
      </c>
      <c r="I165" s="33">
        <f t="shared" si="36"/>
        <v>3.8966049382715973</v>
      </c>
      <c r="J165" s="32">
        <v>9.3000000000000007</v>
      </c>
      <c r="K165" s="32">
        <v>0.9</v>
      </c>
      <c r="L165" s="32">
        <v>3.8966049382715973</v>
      </c>
    </row>
    <row r="166" spans="1:12" x14ac:dyDescent="0.3">
      <c r="A166" t="str">
        <f t="shared" si="30"/>
        <v/>
      </c>
      <c r="B166" t="str">
        <f t="shared" si="31"/>
        <v>20203</v>
      </c>
      <c r="C166">
        <f t="shared" si="32"/>
        <v>3</v>
      </c>
      <c r="D166" t="s">
        <v>360</v>
      </c>
      <c r="E166" s="32">
        <f t="shared" si="34"/>
        <v>0.21573064234426548</v>
      </c>
      <c r="F166" s="32">
        <f t="shared" si="35"/>
        <v>0.78426935765573458</v>
      </c>
      <c r="G166" s="33">
        <f t="shared" si="28"/>
        <v>7.1298909373180663</v>
      </c>
      <c r="H166" s="33">
        <f t="shared" ref="H166:H193" si="37">_xlfn.XLOOKUP(B166,O$5:O$68,P$5:P$68)</f>
        <v>2.6500000000000004</v>
      </c>
      <c r="I166" s="33">
        <f t="shared" si="36"/>
        <v>4.6224961479198745</v>
      </c>
      <c r="J166" s="32">
        <v>15.6</v>
      </c>
      <c r="K166" s="32">
        <v>4.8</v>
      </c>
      <c r="L166" s="32">
        <v>4.6224961479198745</v>
      </c>
    </row>
    <row r="167" spans="1:12" x14ac:dyDescent="0.3">
      <c r="A167" t="str">
        <f t="shared" si="30"/>
        <v/>
      </c>
      <c r="B167" t="str">
        <f t="shared" si="31"/>
        <v>20203</v>
      </c>
      <c r="C167">
        <f t="shared" si="32"/>
        <v>3</v>
      </c>
      <c r="D167" t="s">
        <v>361</v>
      </c>
      <c r="E167" s="32">
        <f t="shared" si="34"/>
        <v>0.21573064234426548</v>
      </c>
      <c r="F167" s="32">
        <f t="shared" si="35"/>
        <v>0.78426935765573458</v>
      </c>
      <c r="G167" s="33">
        <f t="shared" si="28"/>
        <v>9.3925872307393767</v>
      </c>
      <c r="H167" s="33">
        <f t="shared" si="37"/>
        <v>2.6500000000000004</v>
      </c>
      <c r="I167" s="33">
        <f t="shared" si="36"/>
        <v>2.0904599011782654</v>
      </c>
      <c r="J167" s="32">
        <v>17</v>
      </c>
      <c r="K167" s="32">
        <v>7.3</v>
      </c>
      <c r="L167" s="32">
        <v>2.0904599011782654</v>
      </c>
    </row>
    <row r="168" spans="1:12" x14ac:dyDescent="0.3">
      <c r="A168" t="str">
        <f t="shared" si="30"/>
        <v/>
      </c>
      <c r="B168" t="str">
        <f t="shared" si="31"/>
        <v>20204</v>
      </c>
      <c r="C168">
        <f t="shared" si="32"/>
        <v>4</v>
      </c>
      <c r="D168" t="s">
        <v>362</v>
      </c>
      <c r="E168" s="32">
        <f t="shared" si="34"/>
        <v>0.2142953837823203</v>
      </c>
      <c r="F168" s="32">
        <f t="shared" si="35"/>
        <v>0.78570461621767973</v>
      </c>
      <c r="G168" s="33">
        <f t="shared" si="28"/>
        <v>11.035792608636795</v>
      </c>
      <c r="H168" s="33">
        <f t="shared" si="37"/>
        <v>3.05</v>
      </c>
      <c r="I168" s="33">
        <f t="shared" si="36"/>
        <v>3.1655225019069588</v>
      </c>
      <c r="J168" s="32">
        <v>17.399999999999999</v>
      </c>
      <c r="K168" s="32">
        <v>9.3000000000000007</v>
      </c>
      <c r="L168" s="32">
        <v>3.1655225019069588</v>
      </c>
    </row>
    <row r="169" spans="1:12" x14ac:dyDescent="0.3">
      <c r="A169" t="str">
        <f t="shared" si="30"/>
        <v/>
      </c>
      <c r="B169" t="str">
        <f t="shared" si="31"/>
        <v>20204</v>
      </c>
      <c r="C169">
        <f t="shared" si="32"/>
        <v>4</v>
      </c>
      <c r="D169" t="s">
        <v>41</v>
      </c>
      <c r="E169" s="32">
        <f t="shared" si="34"/>
        <v>0.2142953837823203</v>
      </c>
      <c r="F169" s="32">
        <f t="shared" si="35"/>
        <v>0.78570461621767973</v>
      </c>
      <c r="G169" s="33">
        <f t="shared" si="28"/>
        <v>12.292879382699336</v>
      </c>
      <c r="H169" s="33">
        <f t="shared" si="37"/>
        <v>3.05</v>
      </c>
      <c r="I169" s="33">
        <f t="shared" si="36"/>
        <v>3.9712556732223847</v>
      </c>
      <c r="J169" s="32">
        <v>14.1</v>
      </c>
      <c r="K169" s="32">
        <v>11.8</v>
      </c>
      <c r="L169" s="32">
        <v>3.9712556732223847</v>
      </c>
    </row>
    <row r="170" spans="1:12" x14ac:dyDescent="0.3">
      <c r="A170" t="str">
        <f t="shared" si="30"/>
        <v/>
      </c>
      <c r="B170" t="str">
        <f t="shared" si="31"/>
        <v>20204</v>
      </c>
      <c r="C170">
        <f t="shared" si="32"/>
        <v>4</v>
      </c>
      <c r="D170" t="s">
        <v>42</v>
      </c>
      <c r="E170" s="32">
        <f t="shared" si="34"/>
        <v>0.2142953837823203</v>
      </c>
      <c r="F170" s="32">
        <f t="shared" si="35"/>
        <v>0.78570461621767973</v>
      </c>
      <c r="G170" s="33">
        <f t="shared" si="28"/>
        <v>11.492960606470827</v>
      </c>
      <c r="H170" s="33">
        <f t="shared" si="37"/>
        <v>3.05</v>
      </c>
      <c r="I170" s="33">
        <f t="shared" si="36"/>
        <v>2.0879940343027537</v>
      </c>
      <c r="J170" s="32">
        <v>19.899999999999999</v>
      </c>
      <c r="K170" s="32">
        <v>9.1999999999999993</v>
      </c>
      <c r="L170" s="32">
        <v>2.0879940343027537</v>
      </c>
    </row>
    <row r="171" spans="1:12" x14ac:dyDescent="0.3">
      <c r="A171" t="str">
        <f t="shared" si="30"/>
        <v/>
      </c>
      <c r="B171" t="str">
        <f t="shared" si="31"/>
        <v>20211</v>
      </c>
      <c r="C171">
        <f t="shared" si="32"/>
        <v>1</v>
      </c>
      <c r="D171" t="s">
        <v>43</v>
      </c>
      <c r="E171" s="32">
        <f t="shared" si="34"/>
        <v>0.21735389575028863</v>
      </c>
      <c r="F171" s="32">
        <f t="shared" si="35"/>
        <v>0.78264610424971137</v>
      </c>
      <c r="G171" s="33">
        <f t="shared" si="28"/>
        <v>13.338917205776644</v>
      </c>
      <c r="H171" s="33">
        <f t="shared" si="37"/>
        <v>2.0499999999999998</v>
      </c>
      <c r="I171" s="33">
        <f t="shared" si="36"/>
        <v>3.0711610486891416</v>
      </c>
      <c r="J171" s="32">
        <v>17.8</v>
      </c>
      <c r="K171" s="32">
        <v>12.1</v>
      </c>
      <c r="L171" s="32">
        <v>3.0711610486891416</v>
      </c>
    </row>
    <row r="172" spans="1:12" x14ac:dyDescent="0.3">
      <c r="A172" t="str">
        <f t="shared" si="30"/>
        <v/>
      </c>
      <c r="B172" t="str">
        <f t="shared" si="31"/>
        <v>20211</v>
      </c>
      <c r="C172">
        <f t="shared" si="32"/>
        <v>1</v>
      </c>
      <c r="D172" t="s">
        <v>44</v>
      </c>
      <c r="E172" s="32">
        <f t="shared" si="34"/>
        <v>0.21735389575028863</v>
      </c>
      <c r="F172" s="32">
        <f t="shared" si="35"/>
        <v>0.78264610424971137</v>
      </c>
      <c r="G172" s="33">
        <f t="shared" si="28"/>
        <v>13.639003245550983</v>
      </c>
      <c r="H172" s="33">
        <f t="shared" si="37"/>
        <v>2.0499999999999998</v>
      </c>
      <c r="I172" s="33">
        <f t="shared" si="36"/>
        <v>4.0460282108389034</v>
      </c>
      <c r="J172" s="32">
        <v>16.3</v>
      </c>
      <c r="K172" s="32">
        <v>12.9</v>
      </c>
      <c r="L172" s="32">
        <v>4.0460282108389034</v>
      </c>
    </row>
    <row r="173" spans="1:12" x14ac:dyDescent="0.3">
      <c r="A173" t="str">
        <f t="shared" si="30"/>
        <v/>
      </c>
      <c r="B173" t="str">
        <f t="shared" si="31"/>
        <v>20211</v>
      </c>
      <c r="C173">
        <f t="shared" si="32"/>
        <v>1</v>
      </c>
      <c r="D173" t="s">
        <v>45</v>
      </c>
      <c r="E173" s="32">
        <f t="shared" si="34"/>
        <v>0.21735389575028863</v>
      </c>
      <c r="F173" s="32">
        <f t="shared" si="35"/>
        <v>0.78264610424971137</v>
      </c>
      <c r="G173" s="33">
        <f t="shared" si="28"/>
        <v>21.773624997277224</v>
      </c>
      <c r="H173" s="33">
        <f t="shared" si="37"/>
        <v>2.0499999999999998</v>
      </c>
      <c r="I173" s="33">
        <f t="shared" si="36"/>
        <v>3.0505952380952328</v>
      </c>
      <c r="J173" s="32">
        <v>27.8</v>
      </c>
      <c r="K173" s="32">
        <v>20.100000000000001</v>
      </c>
      <c r="L173" s="32">
        <v>3.0505952380952328</v>
      </c>
    </row>
    <row r="174" spans="1:12" x14ac:dyDescent="0.3">
      <c r="A174" t="str">
        <f t="shared" si="30"/>
        <v/>
      </c>
      <c r="B174" t="str">
        <f t="shared" si="31"/>
        <v>20212</v>
      </c>
      <c r="C174">
        <f t="shared" si="32"/>
        <v>2</v>
      </c>
      <c r="D174" t="s">
        <v>46</v>
      </c>
      <c r="E174" s="32">
        <f t="shared" si="34"/>
        <v>0.21645097394189247</v>
      </c>
      <c r="F174" s="32">
        <f t="shared" si="35"/>
        <v>0.7835490260581075</v>
      </c>
      <c r="G174" s="33">
        <f t="shared" si="28"/>
        <v>25.398280290887712</v>
      </c>
      <c r="H174" s="33">
        <f t="shared" si="37"/>
        <v>2.4</v>
      </c>
      <c r="I174" s="33">
        <f t="shared" si="36"/>
        <v>1.8221574344023272</v>
      </c>
      <c r="J174" s="32">
        <v>37.700000000000003</v>
      </c>
      <c r="K174" s="32">
        <v>22</v>
      </c>
      <c r="L174" s="32">
        <v>1.8221574344023272</v>
      </c>
    </row>
    <row r="175" spans="1:12" x14ac:dyDescent="0.3">
      <c r="A175" t="str">
        <f t="shared" si="30"/>
        <v/>
      </c>
      <c r="B175" t="str">
        <f t="shared" si="31"/>
        <v>20212</v>
      </c>
      <c r="C175">
        <f t="shared" si="32"/>
        <v>2</v>
      </c>
      <c r="D175" t="s">
        <v>47</v>
      </c>
      <c r="E175" s="32">
        <f t="shared" si="34"/>
        <v>0.21645097394189247</v>
      </c>
      <c r="F175" s="32">
        <f t="shared" si="35"/>
        <v>0.7835490260581075</v>
      </c>
      <c r="G175" s="33">
        <f t="shared" si="28"/>
        <v>29.870572466456224</v>
      </c>
      <c r="H175" s="33">
        <f t="shared" si="37"/>
        <v>2.4</v>
      </c>
      <c r="I175" s="33">
        <f t="shared" si="36"/>
        <v>6.020066889632103</v>
      </c>
      <c r="J175" s="32">
        <v>39.9</v>
      </c>
      <c r="K175" s="32">
        <v>27.1</v>
      </c>
      <c r="L175" s="32">
        <v>6.020066889632103</v>
      </c>
    </row>
    <row r="176" spans="1:12" x14ac:dyDescent="0.3">
      <c r="A176" t="str">
        <f t="shared" si="30"/>
        <v/>
      </c>
      <c r="B176" t="str">
        <f t="shared" si="31"/>
        <v>20212</v>
      </c>
      <c r="C176">
        <f t="shared" si="32"/>
        <v>2</v>
      </c>
      <c r="D176" t="s">
        <v>48</v>
      </c>
      <c r="E176" s="32">
        <f t="shared" si="34"/>
        <v>0.21645097394189247</v>
      </c>
      <c r="F176" s="32">
        <f t="shared" si="35"/>
        <v>0.7835490260581075</v>
      </c>
      <c r="G176" s="33">
        <f t="shared" si="28"/>
        <v>35.136376362223793</v>
      </c>
      <c r="H176" s="33">
        <f t="shared" si="37"/>
        <v>2.4</v>
      </c>
      <c r="I176" s="33">
        <f t="shared" si="36"/>
        <v>6.2734785875281585</v>
      </c>
      <c r="J176" s="32">
        <v>48.3</v>
      </c>
      <c r="K176" s="32">
        <v>31.5</v>
      </c>
      <c r="L176" s="32">
        <v>6.2734785875281585</v>
      </c>
    </row>
    <row r="177" spans="1:12" x14ac:dyDescent="0.3">
      <c r="A177" t="str">
        <f t="shared" si="30"/>
        <v>2021</v>
      </c>
      <c r="B177" t="str">
        <f t="shared" si="31"/>
        <v>20213</v>
      </c>
      <c r="C177">
        <f t="shared" si="32"/>
        <v>3</v>
      </c>
      <c r="D177" t="s">
        <v>49</v>
      </c>
      <c r="E177" s="32">
        <f t="shared" si="34"/>
        <v>0.21687647801125234</v>
      </c>
      <c r="F177" s="32">
        <f t="shared" si="35"/>
        <v>0.78312352198874768</v>
      </c>
      <c r="G177" s="33">
        <f t="shared" si="28"/>
        <v>32.177277786611548</v>
      </c>
      <c r="H177" s="33">
        <f t="shared" si="37"/>
        <v>2.9</v>
      </c>
      <c r="I177" s="33">
        <f t="shared" si="36"/>
        <v>5.9784626810248875</v>
      </c>
      <c r="J177" s="32">
        <v>46.9</v>
      </c>
      <c r="K177" s="32">
        <v>28.1</v>
      </c>
      <c r="L177" s="32">
        <v>5.9784626810248875</v>
      </c>
    </row>
    <row r="178" spans="1:12" x14ac:dyDescent="0.3">
      <c r="A178" t="str">
        <f t="shared" si="30"/>
        <v/>
      </c>
      <c r="B178" t="str">
        <f t="shared" si="31"/>
        <v>20213</v>
      </c>
      <c r="C178">
        <f t="shared" si="32"/>
        <v>3</v>
      </c>
      <c r="D178" t="s">
        <v>50</v>
      </c>
      <c r="E178" s="32">
        <f t="shared" si="34"/>
        <v>0.21687647801125234</v>
      </c>
      <c r="F178" s="32">
        <f t="shared" si="35"/>
        <v>0.78312352198874768</v>
      </c>
      <c r="G178" s="33">
        <f t="shared" si="28"/>
        <v>35.563953610322656</v>
      </c>
      <c r="H178" s="33">
        <f t="shared" si="37"/>
        <v>2.9</v>
      </c>
      <c r="I178" s="33">
        <f t="shared" si="36"/>
        <v>7.5846833578792294</v>
      </c>
      <c r="J178" s="32">
        <v>44.1</v>
      </c>
      <c r="K178" s="32">
        <v>33.200000000000003</v>
      </c>
      <c r="L178" s="32">
        <v>7.5846833578792294</v>
      </c>
    </row>
    <row r="179" spans="1:12" x14ac:dyDescent="0.3">
      <c r="A179" t="str">
        <f t="shared" si="30"/>
        <v/>
      </c>
      <c r="B179" t="str">
        <f t="shared" si="31"/>
        <v>20213</v>
      </c>
      <c r="C179">
        <f t="shared" si="32"/>
        <v>3</v>
      </c>
      <c r="D179" t="s">
        <v>51</v>
      </c>
      <c r="E179" s="32">
        <f t="shared" si="34"/>
        <v>0.21687647801125234</v>
      </c>
      <c r="F179" s="32">
        <f t="shared" si="35"/>
        <v>0.78312352198874768</v>
      </c>
      <c r="G179" s="33">
        <f t="shared" si="28"/>
        <v>31.156774239384539</v>
      </c>
      <c r="H179" s="33">
        <f t="shared" si="37"/>
        <v>2.9</v>
      </c>
      <c r="I179" s="33">
        <f t="shared" si="36"/>
        <v>7.7438570364854797</v>
      </c>
      <c r="J179" s="32">
        <v>44</v>
      </c>
      <c r="K179" s="32">
        <v>27.6</v>
      </c>
      <c r="L179" s="32">
        <v>7.7438570364854797</v>
      </c>
    </row>
    <row r="180" spans="1:12" x14ac:dyDescent="0.3">
      <c r="A180" t="str">
        <f t="shared" si="30"/>
        <v/>
      </c>
      <c r="B180" t="str">
        <f t="shared" si="31"/>
        <v>20214</v>
      </c>
      <c r="C180">
        <f t="shared" si="32"/>
        <v>4</v>
      </c>
      <c r="D180" t="s">
        <v>52</v>
      </c>
      <c r="E180" s="32">
        <f t="shared" si="34"/>
        <v>0.21995622107698781</v>
      </c>
      <c r="F180" s="32">
        <f t="shared" si="35"/>
        <v>0.78004377892301224</v>
      </c>
      <c r="G180" s="33">
        <f t="shared" si="28"/>
        <v>37.677566588662181</v>
      </c>
      <c r="H180" s="33">
        <f t="shared" si="37"/>
        <v>3.55</v>
      </c>
      <c r="I180" s="33">
        <f t="shared" si="36"/>
        <v>7.9482439926062742</v>
      </c>
      <c r="J180" s="32">
        <v>45.4</v>
      </c>
      <c r="K180" s="32">
        <v>35.5</v>
      </c>
      <c r="L180" s="32">
        <v>7.9482439926062742</v>
      </c>
    </row>
    <row r="181" spans="1:12" x14ac:dyDescent="0.3">
      <c r="A181" t="str">
        <f t="shared" si="30"/>
        <v/>
      </c>
      <c r="B181" t="str">
        <f t="shared" si="31"/>
        <v>20214</v>
      </c>
      <c r="C181">
        <f t="shared" si="32"/>
        <v>4</v>
      </c>
      <c r="D181" t="s">
        <v>53</v>
      </c>
      <c r="E181" s="32">
        <f t="shared" si="34"/>
        <v>0.21995622107698781</v>
      </c>
      <c r="F181" s="32">
        <f t="shared" si="35"/>
        <v>0.78004377892301224</v>
      </c>
      <c r="G181" s="33">
        <f t="shared" si="28"/>
        <v>38.759430874000842</v>
      </c>
      <c r="H181" s="33">
        <f t="shared" si="37"/>
        <v>3.55</v>
      </c>
      <c r="I181" s="33">
        <f t="shared" si="36"/>
        <v>6.5842124408876046</v>
      </c>
      <c r="J181" s="32">
        <v>48.9</v>
      </c>
      <c r="K181" s="32">
        <v>35.9</v>
      </c>
      <c r="L181" s="32">
        <v>6.5842124408876046</v>
      </c>
    </row>
    <row r="182" spans="1:12" x14ac:dyDescent="0.3">
      <c r="A182" t="str">
        <f t="shared" si="30"/>
        <v/>
      </c>
      <c r="B182" t="str">
        <f t="shared" si="31"/>
        <v>20214</v>
      </c>
      <c r="C182">
        <f t="shared" si="32"/>
        <v>4</v>
      </c>
      <c r="D182" t="s">
        <v>54</v>
      </c>
      <c r="E182" s="32">
        <f t="shared" si="34"/>
        <v>0.21995622107698781</v>
      </c>
      <c r="F182" s="32">
        <f t="shared" si="35"/>
        <v>0.78004377892301224</v>
      </c>
      <c r="G182" s="33">
        <f t="shared" si="28"/>
        <v>38.58754469920067</v>
      </c>
      <c r="H182" s="33">
        <f t="shared" si="37"/>
        <v>3.55</v>
      </c>
      <c r="I182" s="33">
        <f t="shared" si="36"/>
        <v>6.5010956902848749</v>
      </c>
      <c r="J182" s="32">
        <v>46.7</v>
      </c>
      <c r="K182" s="32">
        <v>36.299999999999997</v>
      </c>
      <c r="L182" s="32">
        <v>6.5010956902848749</v>
      </c>
    </row>
    <row r="183" spans="1:12" x14ac:dyDescent="0.3">
      <c r="A183" t="str">
        <f t="shared" si="30"/>
        <v/>
      </c>
      <c r="B183" t="str">
        <f t="shared" si="31"/>
        <v>20221</v>
      </c>
      <c r="C183">
        <f t="shared" si="32"/>
        <v>1</v>
      </c>
      <c r="D183" t="s">
        <v>55</v>
      </c>
      <c r="E183" s="32">
        <f t="shared" si="34"/>
        <v>0.22349599594786076</v>
      </c>
      <c r="F183" s="32">
        <f t="shared" si="35"/>
        <v>0.77650400405213915</v>
      </c>
      <c r="G183" s="33">
        <f t="shared" si="28"/>
        <v>40.116049548943039</v>
      </c>
      <c r="H183" s="33">
        <f t="shared" si="37"/>
        <v>4.5</v>
      </c>
      <c r="I183" s="33">
        <f t="shared" si="36"/>
        <v>9.4113372093023173</v>
      </c>
      <c r="J183" s="32">
        <v>49.9</v>
      </c>
      <c r="K183" s="32">
        <v>37.299999999999997</v>
      </c>
      <c r="L183" s="32">
        <v>9.4113372093023173</v>
      </c>
    </row>
    <row r="184" spans="1:12" x14ac:dyDescent="0.3">
      <c r="A184" t="str">
        <f t="shared" si="30"/>
        <v/>
      </c>
      <c r="B184" t="str">
        <f t="shared" si="31"/>
        <v>20221</v>
      </c>
      <c r="C184">
        <f t="shared" si="32"/>
        <v>1</v>
      </c>
      <c r="D184" t="s">
        <v>56</v>
      </c>
      <c r="E184" s="32">
        <f t="shared" si="34"/>
        <v>0.22349599594786076</v>
      </c>
      <c r="F184" s="32">
        <f t="shared" si="35"/>
        <v>0.77650400405213915</v>
      </c>
      <c r="G184" s="33">
        <f t="shared" si="28"/>
        <v>36.523211961504671</v>
      </c>
      <c r="H184" s="33">
        <f t="shared" si="37"/>
        <v>4.5</v>
      </c>
      <c r="I184" s="33">
        <f t="shared" si="36"/>
        <v>4.7449161612557855</v>
      </c>
      <c r="J184" s="32">
        <v>43.9</v>
      </c>
      <c r="K184" s="32">
        <v>34.4</v>
      </c>
      <c r="L184" s="32">
        <v>4.7449161612557855</v>
      </c>
    </row>
    <row r="185" spans="1:12" x14ac:dyDescent="0.3">
      <c r="A185" t="str">
        <f t="shared" si="30"/>
        <v/>
      </c>
      <c r="B185" t="str">
        <f t="shared" si="31"/>
        <v>20221</v>
      </c>
      <c r="C185">
        <f t="shared" si="32"/>
        <v>1</v>
      </c>
      <c r="D185" t="s">
        <v>57</v>
      </c>
      <c r="E185" s="32">
        <f t="shared" si="34"/>
        <v>0.22349599594786076</v>
      </c>
      <c r="F185" s="32">
        <f t="shared" si="35"/>
        <v>0.77650400405213915</v>
      </c>
      <c r="G185" s="33">
        <f t="shared" si="28"/>
        <v>40.379375124224993</v>
      </c>
      <c r="H185" s="33">
        <f t="shared" si="37"/>
        <v>4.5</v>
      </c>
      <c r="I185" s="33">
        <f t="shared" si="36"/>
        <v>6.0649819494584811</v>
      </c>
      <c r="J185" s="32">
        <v>54.9</v>
      </c>
      <c r="K185" s="32">
        <v>36.200000000000003</v>
      </c>
      <c r="L185" s="32">
        <v>6.0649819494584811</v>
      </c>
    </row>
    <row r="186" spans="1:12" x14ac:dyDescent="0.3">
      <c r="A186" t="str">
        <f t="shared" si="30"/>
        <v/>
      </c>
      <c r="B186" t="str">
        <f t="shared" si="31"/>
        <v>20222</v>
      </c>
      <c r="C186">
        <f t="shared" si="32"/>
        <v>2</v>
      </c>
      <c r="D186" t="s">
        <v>58</v>
      </c>
      <c r="E186" s="32">
        <f t="shared" si="34"/>
        <v>0.22762149929806977</v>
      </c>
      <c r="F186" s="32">
        <f t="shared" si="35"/>
        <v>0.77237850070193026</v>
      </c>
      <c r="G186" s="33">
        <f t="shared" si="28"/>
        <v>36.64271128722487</v>
      </c>
      <c r="H186" s="33">
        <f t="shared" si="37"/>
        <v>5.45</v>
      </c>
      <c r="I186" s="33">
        <f t="shared" si="36"/>
        <v>6.2992125984251857</v>
      </c>
      <c r="J186" s="32">
        <v>50.7</v>
      </c>
      <c r="K186" s="32">
        <v>32.5</v>
      </c>
      <c r="L186" s="32">
        <v>6.2992125984251857</v>
      </c>
    </row>
    <row r="187" spans="1:12" x14ac:dyDescent="0.3">
      <c r="A187" t="str">
        <f t="shared" si="30"/>
        <v/>
      </c>
      <c r="B187" t="str">
        <f t="shared" si="31"/>
        <v>20222</v>
      </c>
      <c r="C187">
        <f t="shared" si="32"/>
        <v>2</v>
      </c>
      <c r="D187" t="s">
        <v>59</v>
      </c>
      <c r="E187" s="32">
        <f t="shared" si="34"/>
        <v>0.22762149929806977</v>
      </c>
      <c r="F187" s="32">
        <f t="shared" si="35"/>
        <v>0.77237850070193026</v>
      </c>
      <c r="G187" s="33">
        <f t="shared" si="28"/>
        <v>37.896419688909504</v>
      </c>
      <c r="H187" s="33">
        <f t="shared" si="37"/>
        <v>5.45</v>
      </c>
      <c r="I187" s="33">
        <f t="shared" si="36"/>
        <v>5.2225727304591629</v>
      </c>
      <c r="J187" s="32">
        <v>50.1</v>
      </c>
      <c r="K187" s="32">
        <v>34.299999999999997</v>
      </c>
      <c r="L187" s="32">
        <v>5.2225727304591629</v>
      </c>
    </row>
    <row r="188" spans="1:12" x14ac:dyDescent="0.3">
      <c r="A188" t="str">
        <f t="shared" si="30"/>
        <v/>
      </c>
      <c r="B188" t="str">
        <f t="shared" si="31"/>
        <v>20222</v>
      </c>
      <c r="C188">
        <f t="shared" si="32"/>
        <v>2</v>
      </c>
      <c r="D188" t="s">
        <v>60</v>
      </c>
      <c r="E188" s="32">
        <f t="shared" si="34"/>
        <v>0.22762149929806977</v>
      </c>
      <c r="F188" s="32">
        <f t="shared" si="35"/>
        <v>0.77237850070193026</v>
      </c>
      <c r="G188" s="33">
        <f t="shared" si="28"/>
        <v>37.559846789330663</v>
      </c>
      <c r="H188" s="33">
        <f t="shared" si="37"/>
        <v>5.45</v>
      </c>
      <c r="I188" s="33">
        <f t="shared" si="36"/>
        <v>4.5952633439377832</v>
      </c>
      <c r="J188" s="32">
        <v>49.3</v>
      </c>
      <c r="K188" s="32">
        <v>34.1</v>
      </c>
      <c r="L188" s="32">
        <v>4.5952633439377832</v>
      </c>
    </row>
    <row r="189" spans="1:12" x14ac:dyDescent="0.3">
      <c r="A189" t="str">
        <f t="shared" si="30"/>
        <v>2022</v>
      </c>
      <c r="B189" t="str">
        <f t="shared" si="31"/>
        <v>20223</v>
      </c>
      <c r="C189">
        <f t="shared" si="32"/>
        <v>3</v>
      </c>
      <c r="D189" t="s">
        <v>61</v>
      </c>
      <c r="E189" s="32">
        <f t="shared" si="34"/>
        <v>0.23940091865229535</v>
      </c>
      <c r="F189" s="32">
        <f t="shared" si="35"/>
        <v>0.76059908134770471</v>
      </c>
      <c r="G189" s="33">
        <f t="shared" si="28"/>
        <v>29.689769553983872</v>
      </c>
      <c r="H189" s="33">
        <f t="shared" si="37"/>
        <v>5.35</v>
      </c>
      <c r="I189" s="33">
        <f t="shared" si="36"/>
        <v>4.414856341976181</v>
      </c>
      <c r="J189" s="32">
        <v>37.6</v>
      </c>
      <c r="K189" s="32">
        <v>27.2</v>
      </c>
      <c r="L189" s="32">
        <v>4.414856341976181</v>
      </c>
    </row>
    <row r="190" spans="1:12" x14ac:dyDescent="0.3">
      <c r="A190" t="str">
        <f t="shared" si="30"/>
        <v/>
      </c>
      <c r="B190" t="str">
        <f t="shared" si="31"/>
        <v>20223</v>
      </c>
      <c r="C190">
        <f t="shared" si="32"/>
        <v>3</v>
      </c>
      <c r="D190" t="s">
        <v>62</v>
      </c>
      <c r="E190" s="32">
        <f t="shared" si="34"/>
        <v>0.23940091865229535</v>
      </c>
      <c r="F190" s="32">
        <f t="shared" si="35"/>
        <v>0.76059908134770471</v>
      </c>
      <c r="G190" s="33">
        <f t="shared" si="28"/>
        <v>30.268317913719763</v>
      </c>
      <c r="H190" s="33">
        <f t="shared" si="37"/>
        <v>5.35</v>
      </c>
      <c r="I190" s="33">
        <f t="shared" si="36"/>
        <v>2.7036276522929503</v>
      </c>
      <c r="J190" s="32">
        <v>45.1</v>
      </c>
      <c r="K190" s="32">
        <v>25.6</v>
      </c>
      <c r="L190" s="32">
        <v>2.7036276522929503</v>
      </c>
    </row>
    <row r="191" spans="1:12" x14ac:dyDescent="0.3">
      <c r="A191" t="str">
        <f t="shared" si="30"/>
        <v/>
      </c>
      <c r="B191" t="str">
        <f t="shared" si="31"/>
        <v>20223</v>
      </c>
      <c r="C191">
        <f t="shared" si="32"/>
        <v>3</v>
      </c>
      <c r="D191" t="s">
        <v>63</v>
      </c>
      <c r="E191" s="32">
        <f t="shared" si="34"/>
        <v>0.23940091865229535</v>
      </c>
      <c r="F191" s="32">
        <f t="shared" si="35"/>
        <v>0.76059908134770471</v>
      </c>
      <c r="G191" s="33">
        <f t="shared" si="28"/>
        <v>26.720691207558005</v>
      </c>
      <c r="H191" s="33">
        <f t="shared" si="37"/>
        <v>5.35</v>
      </c>
      <c r="I191" s="33">
        <f t="shared" si="36"/>
        <v>3.5590877677954325</v>
      </c>
      <c r="J191" s="32">
        <v>36</v>
      </c>
      <c r="K191" s="32">
        <v>23.8</v>
      </c>
      <c r="L191" s="32">
        <v>3.5590877677954325</v>
      </c>
    </row>
    <row r="192" spans="1:12" x14ac:dyDescent="0.3">
      <c r="A192" t="str">
        <f t="shared" si="30"/>
        <v/>
      </c>
      <c r="B192" t="str">
        <f t="shared" si="31"/>
        <v>20224</v>
      </c>
      <c r="C192">
        <f t="shared" si="32"/>
        <v>4</v>
      </c>
      <c r="D192" t="s">
        <v>64</v>
      </c>
      <c r="E192" s="32">
        <f t="shared" ref="E192:F195" si="38">E191</f>
        <v>0.23940091865229535</v>
      </c>
      <c r="F192" s="32">
        <f t="shared" si="38"/>
        <v>0.76059908134770471</v>
      </c>
      <c r="G192" s="33">
        <f t="shared" si="28"/>
        <v>25.403732677401678</v>
      </c>
      <c r="H192" s="33">
        <f t="shared" si="37"/>
        <v>4.3</v>
      </c>
      <c r="I192" s="33">
        <f t="shared" si="36"/>
        <v>4.6575342465753344</v>
      </c>
      <c r="J192" s="32">
        <v>35.9</v>
      </c>
      <c r="K192" s="32">
        <v>22.1</v>
      </c>
      <c r="L192" s="32">
        <v>4.6575342465753344</v>
      </c>
    </row>
    <row r="193" spans="1:12" x14ac:dyDescent="0.3">
      <c r="A193" t="str">
        <f t="shared" si="30"/>
        <v/>
      </c>
      <c r="B193" t="str">
        <f t="shared" si="31"/>
        <v>20224</v>
      </c>
      <c r="C193">
        <f t="shared" si="32"/>
        <v>4</v>
      </c>
      <c r="D193" t="s">
        <v>65</v>
      </c>
      <c r="E193" s="32">
        <f>E192</f>
        <v>0.23940091865229535</v>
      </c>
      <c r="F193" s="32">
        <f t="shared" si="38"/>
        <v>0.76059908134770471</v>
      </c>
      <c r="G193" s="33">
        <f t="shared" si="28"/>
        <v>27.661589829579562</v>
      </c>
      <c r="H193" s="33">
        <f t="shared" si="37"/>
        <v>4.3</v>
      </c>
      <c r="I193" s="33">
        <f t="shared" si="36"/>
        <v>3.8907849829351582</v>
      </c>
      <c r="J193" s="32">
        <v>35.799999999999997</v>
      </c>
      <c r="K193" s="32">
        <v>25.1</v>
      </c>
      <c r="L193" s="32">
        <v>3.8907849829351582</v>
      </c>
    </row>
    <row r="194" spans="1:12" x14ac:dyDescent="0.3">
      <c r="A194" t="str">
        <f t="shared" si="30"/>
        <v/>
      </c>
      <c r="B194" t="str">
        <f t="shared" si="31"/>
        <v>20224</v>
      </c>
      <c r="C194">
        <f t="shared" si="32"/>
        <v>4</v>
      </c>
      <c r="D194" t="s">
        <v>66</v>
      </c>
      <c r="E194" s="32">
        <f>E193</f>
        <v>0.23940091865229535</v>
      </c>
      <c r="F194" s="32">
        <f t="shared" si="38"/>
        <v>0.76059908134770471</v>
      </c>
      <c r="G194" s="33">
        <f t="shared" si="28"/>
        <v>23.323433136727822</v>
      </c>
      <c r="H194" s="33">
        <f>_xlfn.XLOOKUP(B194,O$5:O$69,P$5:P$69)</f>
        <v>4.3</v>
      </c>
      <c r="I194" s="33">
        <f t="shared" si="36"/>
        <v>4.6982167352537685</v>
      </c>
      <c r="J194" s="32">
        <v>34.200000000000003</v>
      </c>
      <c r="K194" s="32">
        <v>19.899999999999999</v>
      </c>
      <c r="L194" s="32">
        <v>4.6982167352537685</v>
      </c>
    </row>
    <row r="195" spans="1:12" x14ac:dyDescent="0.3">
      <c r="A195" t="str">
        <f t="shared" si="30"/>
        <v/>
      </c>
      <c r="B195" t="str">
        <f t="shared" si="31"/>
        <v>20231</v>
      </c>
      <c r="C195">
        <f t="shared" si="32"/>
        <v>1</v>
      </c>
      <c r="D195" s="31" t="s">
        <v>67</v>
      </c>
      <c r="E195" s="32">
        <f>E194</f>
        <v>0.23940091865229535</v>
      </c>
      <c r="F195" s="32">
        <f t="shared" si="38"/>
        <v>0.76059908134770471</v>
      </c>
      <c r="G195" s="33">
        <f t="shared" ref="G195:G206" si="39">E195*J195+F195*K195</f>
        <v>23.8067280841402</v>
      </c>
      <c r="H195" s="33">
        <f>_xlfn.SINGLE(_xlfn.XLOOKUP(B195,O$5:O$69,P$5:P$69))</f>
        <v>4.3499999999999996</v>
      </c>
      <c r="I195" s="33">
        <f t="shared" si="36"/>
        <v>4.1514447027565682</v>
      </c>
      <c r="J195" s="32">
        <v>30.5</v>
      </c>
      <c r="K195" s="32">
        <v>21.7</v>
      </c>
      <c r="L195" s="32">
        <v>4.1514447027565682</v>
      </c>
    </row>
    <row r="196" spans="1:12" x14ac:dyDescent="0.3">
      <c r="A196" t="str">
        <f t="shared" ref="A196:A206" si="40">IF(RIGHT(D196,1)="7",LEFT(D196,4),"")</f>
        <v/>
      </c>
      <c r="B196" t="str">
        <f t="shared" ref="B196:B206" si="41">_xlfn.CONCAT(LEFT(D196,4),C196)</f>
        <v>20231</v>
      </c>
      <c r="C196">
        <f t="shared" ref="C196:C206" si="42">IF(_xlfn.NUMBERVALUE(RIGHT(D196,2))&lt;4,1,IF(AND(_xlfn.NUMBERVALUE(RIGHT(D196,2))&lt;7,_xlfn.NUMBERVALUE(RIGHT(D196,2))&gt;3),2,IF(AND(_xlfn.NUMBERVALUE(RIGHT(D196,2))&lt;10,_xlfn.NUMBERVALUE(RIGHT(D196,2))&gt;6),3,4)))</f>
        <v>1</v>
      </c>
      <c r="D196" t="s">
        <v>68</v>
      </c>
      <c r="E196" s="32">
        <f t="shared" ref="E196:F206" si="43">E195</f>
        <v>0.23940091865229535</v>
      </c>
      <c r="F196" s="32">
        <f t="shared" si="43"/>
        <v>0.76059908134770471</v>
      </c>
      <c r="G196" s="33">
        <f t="shared" si="39"/>
        <v>22.584032218075528</v>
      </c>
      <c r="H196" s="33">
        <f>_xlfn.SINGLE(_xlfn.XLOOKUP(B196,O$5:O$69,P$5:P$69))</f>
        <v>4.3499999999999996</v>
      </c>
      <c r="I196" s="33">
        <f t="shared" si="36"/>
        <v>6.2329700272479638</v>
      </c>
      <c r="J196" s="32">
        <v>32.700000000000003</v>
      </c>
      <c r="K196" s="32">
        <v>19.399999999999999</v>
      </c>
      <c r="L196" s="32">
        <v>6.2329700272479638</v>
      </c>
    </row>
    <row r="197" spans="1:12" x14ac:dyDescent="0.3">
      <c r="A197" t="str">
        <f t="shared" si="40"/>
        <v/>
      </c>
      <c r="B197" t="str">
        <f t="shared" si="41"/>
        <v>20231</v>
      </c>
      <c r="C197">
        <f t="shared" si="42"/>
        <v>1</v>
      </c>
      <c r="D197" t="s">
        <v>69</v>
      </c>
      <c r="E197" s="32">
        <f t="shared" si="43"/>
        <v>0.23940091865229535</v>
      </c>
      <c r="F197" s="32">
        <f t="shared" si="43"/>
        <v>0.76059908134770471</v>
      </c>
      <c r="G197" s="33">
        <f t="shared" si="39"/>
        <v>22.361589829579561</v>
      </c>
      <c r="H197" s="33">
        <f>_xlfn.SINGLE(_xlfn.XLOOKUP(B197,O$5:O$69,P$5:P$69))</f>
        <v>4.3499999999999996</v>
      </c>
      <c r="I197" s="33">
        <f t="shared" si="36"/>
        <v>5.9223961878829279</v>
      </c>
      <c r="J197" s="32">
        <v>30.5</v>
      </c>
      <c r="K197" s="32">
        <v>19.8</v>
      </c>
      <c r="L197" s="32">
        <v>5.9223961878829279</v>
      </c>
    </row>
    <row r="198" spans="1:12" x14ac:dyDescent="0.3">
      <c r="A198" t="str">
        <f t="shared" si="40"/>
        <v/>
      </c>
      <c r="B198" t="str">
        <f t="shared" si="41"/>
        <v>20232</v>
      </c>
      <c r="C198">
        <f t="shared" si="42"/>
        <v>2</v>
      </c>
      <c r="D198" t="s">
        <v>70</v>
      </c>
      <c r="E198" s="32">
        <f t="shared" si="43"/>
        <v>0.23940091865229535</v>
      </c>
      <c r="F198" s="32">
        <f t="shared" si="43"/>
        <v>0.76059908134770471</v>
      </c>
      <c r="G198" s="33">
        <f t="shared" si="39"/>
        <v>22.996497638124069</v>
      </c>
      <c r="I198" s="33" t="e">
        <f t="shared" si="36"/>
        <v>#N/A</v>
      </c>
      <c r="J198" s="32">
        <v>37.6</v>
      </c>
      <c r="K198" s="32">
        <v>18.399999999999999</v>
      </c>
      <c r="L198" s="32" t="e">
        <v>#N/A</v>
      </c>
    </row>
    <row r="199" spans="1:12" x14ac:dyDescent="0.3">
      <c r="A199" t="str">
        <f t="shared" si="40"/>
        <v/>
      </c>
      <c r="B199" t="str">
        <f t="shared" si="41"/>
        <v>20232</v>
      </c>
      <c r="C199">
        <f t="shared" si="42"/>
        <v>2</v>
      </c>
      <c r="D199" t="s">
        <v>71</v>
      </c>
      <c r="E199" s="32">
        <f t="shared" si="43"/>
        <v>0.23940091865229535</v>
      </c>
      <c r="F199" s="32">
        <f t="shared" si="43"/>
        <v>0.76059908134770471</v>
      </c>
      <c r="G199" s="33" t="e">
        <f t="shared" si="39"/>
        <v>#N/A</v>
      </c>
      <c r="I199" s="33" t="e">
        <f t="shared" si="36"/>
        <v>#N/A</v>
      </c>
      <c r="J199" s="32" t="e">
        <v>#N/A</v>
      </c>
      <c r="K199" s="32" t="e">
        <v>#N/A</v>
      </c>
      <c r="L199" s="32" t="e">
        <v>#N/A</v>
      </c>
    </row>
    <row r="200" spans="1:12" x14ac:dyDescent="0.3">
      <c r="A200" t="str">
        <f t="shared" si="40"/>
        <v/>
      </c>
      <c r="B200" t="str">
        <f t="shared" si="41"/>
        <v>20232</v>
      </c>
      <c r="C200">
        <f t="shared" si="42"/>
        <v>2</v>
      </c>
      <c r="D200" t="s">
        <v>363</v>
      </c>
      <c r="E200" s="32">
        <f t="shared" si="43"/>
        <v>0.23940091865229535</v>
      </c>
      <c r="F200" s="32">
        <f t="shared" si="43"/>
        <v>0.76059908134770471</v>
      </c>
      <c r="G200" s="33" t="e">
        <f t="shared" si="39"/>
        <v>#N/A</v>
      </c>
      <c r="J200" s="32" t="e">
        <v>#N/A</v>
      </c>
      <c r="K200" s="32" t="e">
        <v>#N/A</v>
      </c>
      <c r="L200" s="32" t="e">
        <v>#N/A</v>
      </c>
    </row>
    <row r="201" spans="1:12" x14ac:dyDescent="0.3">
      <c r="A201" t="str">
        <f t="shared" si="40"/>
        <v>2023</v>
      </c>
      <c r="B201" t="str">
        <f t="shared" si="41"/>
        <v>20233</v>
      </c>
      <c r="C201">
        <f t="shared" si="42"/>
        <v>3</v>
      </c>
      <c r="D201" t="s">
        <v>364</v>
      </c>
      <c r="E201" s="32">
        <f t="shared" si="43"/>
        <v>0.23940091865229535</v>
      </c>
      <c r="F201" s="32">
        <f t="shared" si="43"/>
        <v>0.76059908134770471</v>
      </c>
      <c r="G201" s="33" t="e">
        <f t="shared" si="39"/>
        <v>#N/A</v>
      </c>
      <c r="J201" s="32" t="e">
        <v>#N/A</v>
      </c>
      <c r="K201" s="32" t="e">
        <v>#N/A</v>
      </c>
      <c r="L201" s="32" t="e">
        <v>#N/A</v>
      </c>
    </row>
    <row r="202" spans="1:12" x14ac:dyDescent="0.3">
      <c r="A202" t="str">
        <f t="shared" si="40"/>
        <v/>
      </c>
      <c r="B202" t="str">
        <f t="shared" si="41"/>
        <v>20233</v>
      </c>
      <c r="C202">
        <f t="shared" si="42"/>
        <v>3</v>
      </c>
      <c r="D202" t="s">
        <v>365</v>
      </c>
      <c r="E202" s="32">
        <f t="shared" si="43"/>
        <v>0.23940091865229535</v>
      </c>
      <c r="F202" s="32">
        <f t="shared" si="43"/>
        <v>0.76059908134770471</v>
      </c>
      <c r="G202" s="33" t="e">
        <f t="shared" si="39"/>
        <v>#N/A</v>
      </c>
      <c r="J202" s="32" t="e">
        <v>#N/A</v>
      </c>
      <c r="K202" s="32" t="e">
        <v>#N/A</v>
      </c>
      <c r="L202" s="32" t="e">
        <v>#N/A</v>
      </c>
    </row>
    <row r="203" spans="1:12" x14ac:dyDescent="0.3">
      <c r="A203" t="str">
        <f t="shared" si="40"/>
        <v/>
      </c>
      <c r="B203" t="str">
        <f t="shared" si="41"/>
        <v>20233</v>
      </c>
      <c r="C203">
        <f t="shared" si="42"/>
        <v>3</v>
      </c>
      <c r="D203" t="s">
        <v>366</v>
      </c>
      <c r="E203" s="32">
        <f t="shared" si="43"/>
        <v>0.23940091865229535</v>
      </c>
      <c r="F203" s="32">
        <f t="shared" si="43"/>
        <v>0.76059908134770471</v>
      </c>
      <c r="G203" s="33" t="e">
        <f t="shared" si="39"/>
        <v>#N/A</v>
      </c>
      <c r="J203" s="32" t="e">
        <v>#N/A</v>
      </c>
      <c r="K203" s="32" t="e">
        <v>#N/A</v>
      </c>
      <c r="L203" s="32" t="e">
        <v>#N/A</v>
      </c>
    </row>
    <row r="204" spans="1:12" x14ac:dyDescent="0.3">
      <c r="A204" t="str">
        <f t="shared" si="40"/>
        <v/>
      </c>
      <c r="B204" t="str">
        <f t="shared" si="41"/>
        <v>20234</v>
      </c>
      <c r="C204">
        <f t="shared" si="42"/>
        <v>4</v>
      </c>
      <c r="D204" t="s">
        <v>367</v>
      </c>
      <c r="E204" s="32">
        <f t="shared" si="43"/>
        <v>0.23940091865229535</v>
      </c>
      <c r="F204" s="32">
        <f t="shared" si="43"/>
        <v>0.76059908134770471</v>
      </c>
      <c r="G204" s="33" t="e">
        <f t="shared" si="39"/>
        <v>#N/A</v>
      </c>
      <c r="J204" s="32" t="e">
        <v>#N/A</v>
      </c>
      <c r="K204" s="32" t="e">
        <v>#N/A</v>
      </c>
      <c r="L204" s="32" t="e">
        <v>#N/A</v>
      </c>
    </row>
    <row r="205" spans="1:12" x14ac:dyDescent="0.3">
      <c r="A205" t="str">
        <f t="shared" si="40"/>
        <v/>
      </c>
      <c r="B205" t="str">
        <f t="shared" si="41"/>
        <v>20234</v>
      </c>
      <c r="C205">
        <f t="shared" si="42"/>
        <v>4</v>
      </c>
      <c r="D205" t="s">
        <v>368</v>
      </c>
      <c r="E205" s="32">
        <f t="shared" si="43"/>
        <v>0.23940091865229535</v>
      </c>
      <c r="F205" s="32">
        <f t="shared" si="43"/>
        <v>0.76059908134770471</v>
      </c>
      <c r="G205" s="33" t="e">
        <f t="shared" si="39"/>
        <v>#N/A</v>
      </c>
      <c r="J205" s="32" t="e">
        <v>#N/A</v>
      </c>
      <c r="K205" s="32" t="e">
        <v>#N/A</v>
      </c>
      <c r="L205" s="32" t="e">
        <v>#N/A</v>
      </c>
    </row>
    <row r="206" spans="1:12" x14ac:dyDescent="0.3">
      <c r="A206" t="str">
        <f t="shared" si="40"/>
        <v/>
      </c>
      <c r="B206" t="str">
        <f t="shared" si="41"/>
        <v>20234</v>
      </c>
      <c r="C206">
        <f t="shared" si="42"/>
        <v>4</v>
      </c>
      <c r="D206" t="s">
        <v>369</v>
      </c>
      <c r="E206" s="32">
        <f t="shared" si="43"/>
        <v>0.23940091865229535</v>
      </c>
      <c r="F206" s="32">
        <f t="shared" si="43"/>
        <v>0.76059908134770471</v>
      </c>
      <c r="G206" s="33" t="e">
        <f t="shared" si="39"/>
        <v>#N/A</v>
      </c>
      <c r="J206" s="32" t="e">
        <v>#N/A</v>
      </c>
      <c r="K206" s="32" t="e">
        <v>#N/A</v>
      </c>
      <c r="L206" s="32" t="e">
        <v>#N/A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9C9B-29DF-42EF-B985-53930131CA70}">
  <sheetPr>
    <tabColor theme="3" tint="0.79998168889431442"/>
  </sheetPr>
  <dimension ref="A1:I136"/>
  <sheetViews>
    <sheetView workbookViewId="0">
      <selection activeCell="H1" sqref="H1:H1048576"/>
    </sheetView>
  </sheetViews>
  <sheetFormatPr defaultRowHeight="14.4" x14ac:dyDescent="0.3"/>
  <cols>
    <col min="4" max="5" width="10.5546875" bestFit="1" customWidth="1"/>
  </cols>
  <sheetData>
    <row r="1" spans="1:9" x14ac:dyDescent="0.3">
      <c r="E1" t="s">
        <v>109</v>
      </c>
      <c r="F1" t="s">
        <v>386</v>
      </c>
      <c r="G1" t="s">
        <v>389</v>
      </c>
      <c r="H1" t="s">
        <v>387</v>
      </c>
      <c r="I1" t="s">
        <v>390</v>
      </c>
    </row>
    <row r="2" spans="1:9" x14ac:dyDescent="0.3">
      <c r="B2" s="31" t="s">
        <v>370</v>
      </c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tr">
        <f>_xlfn.CONCAT("index(", H1,"salesa@dalfed, 201701=100)")</f>
        <v>index(Houstonsalesa@dalfed, 201701=100)</v>
      </c>
      <c r="I2" t="str">
        <f>_xlfn.CONCAT("index(", I1,"salesa@dalfed, 201701=100)")</f>
        <v>index(San Antoniosalesa@dalfed, 201701=100)</v>
      </c>
    </row>
    <row r="3" spans="1:9" x14ac:dyDescent="0.3">
      <c r="B3" t="s">
        <v>24</v>
      </c>
      <c r="C3" t="s">
        <v>376</v>
      </c>
      <c r="D3" t="s">
        <v>377</v>
      </c>
      <c r="E3" t="s">
        <v>378</v>
      </c>
      <c r="F3" t="s">
        <v>379</v>
      </c>
      <c r="G3" t="s">
        <v>380</v>
      </c>
      <c r="H3" t="s">
        <v>381</v>
      </c>
      <c r="I3" t="s">
        <v>382</v>
      </c>
    </row>
    <row r="4" spans="1:9" x14ac:dyDescent="0.3">
      <c r="B4" t="s">
        <v>37</v>
      </c>
      <c r="C4" t="s">
        <v>383</v>
      </c>
      <c r="D4" t="s">
        <v>384</v>
      </c>
      <c r="E4" t="s">
        <v>384</v>
      </c>
      <c r="F4" t="s">
        <v>384</v>
      </c>
      <c r="G4" t="s">
        <v>384</v>
      </c>
      <c r="H4" t="s">
        <v>384</v>
      </c>
      <c r="I4" t="s">
        <v>384</v>
      </c>
    </row>
    <row r="5" spans="1:9" x14ac:dyDescent="0.3">
      <c r="A5" t="str">
        <f>IF(RIGHT(B5,1)="7",LEFT(B5,4),"")</f>
        <v/>
      </c>
      <c r="B5" t="s">
        <v>317</v>
      </c>
      <c r="C5" s="34">
        <v>4.1425000000000001</v>
      </c>
      <c r="D5" s="34">
        <v>100</v>
      </c>
      <c r="E5" s="34">
        <v>100</v>
      </c>
      <c r="F5" s="34">
        <v>100</v>
      </c>
      <c r="G5" s="34">
        <v>100</v>
      </c>
      <c r="H5" s="34">
        <v>100</v>
      </c>
      <c r="I5" s="34">
        <v>100</v>
      </c>
    </row>
    <row r="6" spans="1:9" x14ac:dyDescent="0.3">
      <c r="A6" t="str">
        <f t="shared" ref="A6:A69" si="0">IF(RIGHT(B6,1)="7",LEFT(B6,4),"")</f>
        <v/>
      </c>
      <c r="B6" t="s">
        <v>318</v>
      </c>
      <c r="C6" s="34">
        <v>4.125</v>
      </c>
      <c r="D6" s="34">
        <v>96.031746031746039</v>
      </c>
      <c r="E6" s="34">
        <v>96.280212152493505</v>
      </c>
      <c r="F6" s="34">
        <v>97.791236195226219</v>
      </c>
      <c r="G6" s="34">
        <v>95.565803476410068</v>
      </c>
      <c r="H6" s="34">
        <v>98.527349228611499</v>
      </c>
      <c r="I6" s="34">
        <v>96.422051843738586</v>
      </c>
    </row>
    <row r="7" spans="1:9" x14ac:dyDescent="0.3">
      <c r="A7" t="str">
        <f t="shared" si="0"/>
        <v/>
      </c>
      <c r="B7" t="s">
        <v>319</v>
      </c>
      <c r="C7" s="34">
        <v>4.1879999999999997</v>
      </c>
      <c r="D7" s="34">
        <v>98.80952380952381</v>
      </c>
      <c r="E7" s="34">
        <v>101.67301462997899</v>
      </c>
      <c r="F7" s="34">
        <v>98.04061275382972</v>
      </c>
      <c r="G7" s="34">
        <v>102.11658980726025</v>
      </c>
      <c r="H7" s="34">
        <v>104.50210378681626</v>
      </c>
      <c r="I7" s="34">
        <v>97.626871120847028</v>
      </c>
    </row>
    <row r="8" spans="1:9" x14ac:dyDescent="0.3">
      <c r="A8" t="str">
        <f t="shared" si="0"/>
        <v/>
      </c>
      <c r="B8" t="s">
        <v>320</v>
      </c>
      <c r="C8" s="34">
        <v>4.03</v>
      </c>
      <c r="D8" s="34">
        <v>98.015873015873012</v>
      </c>
      <c r="E8" s="34">
        <v>95.408108781547014</v>
      </c>
      <c r="F8" s="34">
        <v>96.544353402208756</v>
      </c>
      <c r="G8" s="34">
        <v>96.535414449568407</v>
      </c>
      <c r="H8" s="34">
        <v>98.232819074333804</v>
      </c>
      <c r="I8" s="34">
        <v>91.748813435560422</v>
      </c>
    </row>
    <row r="9" spans="1:9" x14ac:dyDescent="0.3">
      <c r="A9" t="str">
        <f t="shared" si="0"/>
        <v/>
      </c>
      <c r="B9" t="s">
        <v>321</v>
      </c>
      <c r="C9" s="34">
        <v>4.0175000000000001</v>
      </c>
      <c r="D9" s="34">
        <v>98.214285714285708</v>
      </c>
      <c r="E9" s="34">
        <v>98.604634606485604</v>
      </c>
      <c r="F9" s="34">
        <v>99.002493765586024</v>
      </c>
      <c r="G9" s="34">
        <v>97.58779709116709</v>
      </c>
      <c r="H9" s="34">
        <v>100.15427769985973</v>
      </c>
      <c r="I9" s="34">
        <v>98.430083972252646</v>
      </c>
    </row>
    <row r="10" spans="1:9" x14ac:dyDescent="0.3">
      <c r="A10" t="str">
        <f t="shared" si="0"/>
        <v/>
      </c>
      <c r="B10" t="s">
        <v>322</v>
      </c>
      <c r="C10" s="34">
        <v>3.9259999999999997</v>
      </c>
      <c r="D10" s="34">
        <v>96.626984126984127</v>
      </c>
      <c r="E10" s="34">
        <v>103.53824796212581</v>
      </c>
      <c r="F10" s="34">
        <v>109.22693266832917</v>
      </c>
      <c r="G10" s="34">
        <v>101.75002956131016</v>
      </c>
      <c r="H10" s="34">
        <v>102.52454417952315</v>
      </c>
      <c r="I10" s="34">
        <v>105.07484483388099</v>
      </c>
    </row>
    <row r="11" spans="1:9" x14ac:dyDescent="0.3">
      <c r="A11" t="str">
        <f t="shared" si="0"/>
        <v>2017</v>
      </c>
      <c r="B11" t="s">
        <v>323</v>
      </c>
      <c r="C11" s="34">
        <v>4</v>
      </c>
      <c r="D11" s="34">
        <v>96.230158730158735</v>
      </c>
      <c r="E11" s="34">
        <v>95.98120528245471</v>
      </c>
      <c r="F11" s="34">
        <v>97.149982187388673</v>
      </c>
      <c r="G11" s="34">
        <v>96.771904930826537</v>
      </c>
      <c r="H11" s="34">
        <v>95.04908835904628</v>
      </c>
      <c r="I11" s="34">
        <v>97.188755020080322</v>
      </c>
    </row>
    <row r="12" spans="1:9" x14ac:dyDescent="0.3">
      <c r="A12" t="str">
        <f t="shared" si="0"/>
        <v/>
      </c>
      <c r="B12" t="s">
        <v>324</v>
      </c>
      <c r="C12" s="34">
        <v>3.9024999999999999</v>
      </c>
      <c r="D12" s="34">
        <v>94.642857142857139</v>
      </c>
      <c r="E12" s="34">
        <v>93.888157192183115</v>
      </c>
      <c r="F12" s="34">
        <v>99.928749554684714</v>
      </c>
      <c r="G12" s="34">
        <v>99.52701903748374</v>
      </c>
      <c r="H12" s="34">
        <v>76.690042075736315</v>
      </c>
      <c r="I12" s="34">
        <v>96.787148594377513</v>
      </c>
    </row>
    <row r="13" spans="1:9" x14ac:dyDescent="0.3">
      <c r="A13" t="str">
        <f t="shared" si="0"/>
        <v/>
      </c>
      <c r="B13" t="s">
        <v>325</v>
      </c>
      <c r="C13" s="34">
        <v>3.8180000000000001</v>
      </c>
      <c r="D13" s="34">
        <v>96.031746031746039</v>
      </c>
      <c r="E13" s="34">
        <v>98.729220802335107</v>
      </c>
      <c r="F13" s="34">
        <v>96.651229070181685</v>
      </c>
      <c r="G13" s="34">
        <v>98.214496866501122</v>
      </c>
      <c r="H13" s="34">
        <v>101.15007012622721</v>
      </c>
      <c r="I13" s="34">
        <v>98.430083972252646</v>
      </c>
    </row>
    <row r="14" spans="1:9" x14ac:dyDescent="0.3">
      <c r="A14" t="str">
        <f t="shared" si="0"/>
        <v/>
      </c>
      <c r="B14" t="s">
        <v>326</v>
      </c>
      <c r="C14" s="34">
        <v>3.9125000000000005</v>
      </c>
      <c r="D14" s="34">
        <v>96.031746031746039</v>
      </c>
      <c r="E14" s="34">
        <v>101.04652404513578</v>
      </c>
      <c r="F14" s="34">
        <v>98.646241539009623</v>
      </c>
      <c r="G14" s="34">
        <v>100.13006976469197</v>
      </c>
      <c r="H14" s="34">
        <v>102.38429172510519</v>
      </c>
      <c r="I14" s="34">
        <v>102.37312887915297</v>
      </c>
    </row>
    <row r="15" spans="1:9" x14ac:dyDescent="0.3">
      <c r="A15" t="str">
        <f t="shared" si="0"/>
        <v/>
      </c>
      <c r="B15" t="s">
        <v>327</v>
      </c>
      <c r="C15" s="34">
        <v>3.9050000000000002</v>
      </c>
      <c r="D15" s="34">
        <v>98.80952380952381</v>
      </c>
      <c r="E15" s="34">
        <v>103.5702844124871</v>
      </c>
      <c r="F15" s="34">
        <v>102.386889918062</v>
      </c>
      <c r="G15" s="34">
        <v>103.58283079106066</v>
      </c>
      <c r="H15" s="34">
        <v>104.61430575035062</v>
      </c>
      <c r="I15" s="34">
        <v>102.88426433004747</v>
      </c>
    </row>
    <row r="16" spans="1:9" x14ac:dyDescent="0.3">
      <c r="A16" t="str">
        <f t="shared" si="0"/>
        <v/>
      </c>
      <c r="B16" t="s">
        <v>328</v>
      </c>
      <c r="C16" s="34">
        <v>3.9079999999999999</v>
      </c>
      <c r="D16" s="34">
        <v>98.214285714285708</v>
      </c>
      <c r="E16" s="34">
        <v>102.20339586373829</v>
      </c>
      <c r="F16" s="34">
        <v>109.22693266832917</v>
      </c>
      <c r="G16" s="34">
        <v>102.12841433132316</v>
      </c>
      <c r="H16" s="34">
        <v>100.46283309957924</v>
      </c>
      <c r="I16" s="34">
        <v>99.123767798466588</v>
      </c>
    </row>
    <row r="17" spans="1:9" x14ac:dyDescent="0.3">
      <c r="A17" t="str">
        <f t="shared" si="0"/>
        <v/>
      </c>
      <c r="B17" t="s">
        <v>329</v>
      </c>
      <c r="C17" s="34">
        <v>4.0250000000000004</v>
      </c>
      <c r="D17" s="34">
        <v>95.238095238095227</v>
      </c>
      <c r="E17" s="34">
        <v>101.88659096572098</v>
      </c>
      <c r="F17" s="34">
        <v>103.77627360171</v>
      </c>
      <c r="G17" s="34">
        <v>101.61995979661818</v>
      </c>
      <c r="H17" s="34">
        <v>103.74474053295933</v>
      </c>
      <c r="I17" s="34">
        <v>101.38736765242788</v>
      </c>
    </row>
    <row r="18" spans="1:9" x14ac:dyDescent="0.3">
      <c r="A18" t="str">
        <f t="shared" si="0"/>
        <v/>
      </c>
      <c r="B18" t="s">
        <v>330</v>
      </c>
      <c r="C18" s="34">
        <v>4.3599999999999994</v>
      </c>
      <c r="D18" s="34">
        <v>96.825396825396822</v>
      </c>
      <c r="E18" s="34">
        <v>100.95397429964761</v>
      </c>
      <c r="F18" s="34">
        <v>103.45564659779123</v>
      </c>
      <c r="G18" s="34">
        <v>101.13515431003901</v>
      </c>
      <c r="H18" s="34">
        <v>103.05750350631135</v>
      </c>
      <c r="I18" s="34">
        <v>97.553851770719234</v>
      </c>
    </row>
    <row r="19" spans="1:9" x14ac:dyDescent="0.3">
      <c r="A19" t="str">
        <f t="shared" si="0"/>
        <v/>
      </c>
      <c r="B19" t="s">
        <v>331</v>
      </c>
      <c r="C19" s="34">
        <v>4.4399999999999995</v>
      </c>
      <c r="D19" s="34">
        <v>97.420634920634924</v>
      </c>
      <c r="E19" s="34">
        <v>103.57384401808281</v>
      </c>
      <c r="F19" s="34">
        <v>109.47630922693267</v>
      </c>
      <c r="G19" s="34">
        <v>101.40711836348586</v>
      </c>
      <c r="H19" s="34">
        <v>101.97755960729313</v>
      </c>
      <c r="I19" s="34">
        <v>105.65899963490324</v>
      </c>
    </row>
    <row r="20" spans="1:9" x14ac:dyDescent="0.3">
      <c r="A20" t="str">
        <f t="shared" si="0"/>
        <v/>
      </c>
      <c r="B20" t="s">
        <v>332</v>
      </c>
      <c r="C20" s="34">
        <v>4.46</v>
      </c>
      <c r="D20" s="34">
        <v>96.031746031746039</v>
      </c>
      <c r="E20" s="34">
        <v>102.8583632933471</v>
      </c>
      <c r="F20" s="34">
        <v>102.60064125400783</v>
      </c>
      <c r="G20" s="34">
        <v>99.467896417169214</v>
      </c>
      <c r="H20" s="34">
        <v>101.82328190743337</v>
      </c>
      <c r="I20" s="34">
        <v>103.13983205549471</v>
      </c>
    </row>
    <row r="21" spans="1:9" x14ac:dyDescent="0.3">
      <c r="A21" t="str">
        <f t="shared" si="0"/>
        <v/>
      </c>
      <c r="B21" t="s">
        <v>333</v>
      </c>
      <c r="C21" s="34">
        <v>4.5975000000000001</v>
      </c>
      <c r="D21" s="34">
        <v>95.634920634920633</v>
      </c>
      <c r="E21" s="34">
        <v>105.0653187626811</v>
      </c>
      <c r="F21" s="34">
        <v>107.16066975418596</v>
      </c>
      <c r="G21" s="34">
        <v>102.05746718694573</v>
      </c>
      <c r="H21" s="34">
        <v>105.2875175315568</v>
      </c>
      <c r="I21" s="34">
        <v>105.98758671047828</v>
      </c>
    </row>
    <row r="22" spans="1:9" x14ac:dyDescent="0.3">
      <c r="A22" t="str">
        <f t="shared" si="0"/>
        <v/>
      </c>
      <c r="B22" t="s">
        <v>334</v>
      </c>
      <c r="C22" s="34">
        <v>4.556</v>
      </c>
      <c r="D22" s="34">
        <v>95.833333333333343</v>
      </c>
      <c r="E22" s="34">
        <v>104.13982130779908</v>
      </c>
      <c r="F22" s="34">
        <v>105.94941218382614</v>
      </c>
      <c r="G22" s="34">
        <v>100.378384770013</v>
      </c>
      <c r="H22" s="34">
        <v>105.35764375876578</v>
      </c>
      <c r="I22" s="34">
        <v>105.58598028477546</v>
      </c>
    </row>
    <row r="23" spans="1:9" x14ac:dyDescent="0.3">
      <c r="A23" t="str">
        <f t="shared" si="0"/>
        <v>2018</v>
      </c>
      <c r="B23" t="s">
        <v>335</v>
      </c>
      <c r="C23" s="34">
        <v>4.53</v>
      </c>
      <c r="D23" s="34">
        <v>94.841269841269835</v>
      </c>
      <c r="E23" s="34">
        <v>103.6023208628484</v>
      </c>
      <c r="F23" s="34">
        <v>103.63377271107946</v>
      </c>
      <c r="G23" s="34">
        <v>100.39020929407592</v>
      </c>
      <c r="H23" s="34">
        <v>102.74894810659188</v>
      </c>
      <c r="I23" s="34">
        <v>103.97955458196422</v>
      </c>
    </row>
    <row r="24" spans="1:9" x14ac:dyDescent="0.3">
      <c r="A24" t="str">
        <f t="shared" si="0"/>
        <v/>
      </c>
      <c r="B24" t="s">
        <v>336</v>
      </c>
      <c r="C24" s="34">
        <v>4.5540000000000003</v>
      </c>
      <c r="D24" s="34">
        <v>93.452380952380949</v>
      </c>
      <c r="E24" s="34">
        <v>102.100167301463</v>
      </c>
      <c r="F24" s="34">
        <v>101.88813680085499</v>
      </c>
      <c r="G24" s="34">
        <v>96.239801347995751</v>
      </c>
      <c r="H24" s="34">
        <v>102.41234221598879</v>
      </c>
      <c r="I24" s="34">
        <v>102.2635998539613</v>
      </c>
    </row>
    <row r="25" spans="1:9" x14ac:dyDescent="0.3">
      <c r="A25" t="str">
        <f t="shared" si="0"/>
        <v/>
      </c>
      <c r="B25" t="s">
        <v>337</v>
      </c>
      <c r="C25" s="34">
        <v>4.7</v>
      </c>
      <c r="D25" s="34">
        <v>91.666666666666657</v>
      </c>
      <c r="E25" s="34">
        <v>96.557861388958102</v>
      </c>
      <c r="F25" s="34">
        <v>97.185607410046316</v>
      </c>
      <c r="G25" s="34">
        <v>91.403571006266986</v>
      </c>
      <c r="H25" s="34">
        <v>96.676016830294529</v>
      </c>
      <c r="I25" s="34">
        <v>97.699890470974807</v>
      </c>
    </row>
    <row r="26" spans="1:9" x14ac:dyDescent="0.3">
      <c r="A26" t="str">
        <f t="shared" si="0"/>
        <v/>
      </c>
      <c r="B26" t="s">
        <v>338</v>
      </c>
      <c r="C26" s="34">
        <v>4.8949999999999996</v>
      </c>
      <c r="D26" s="34">
        <v>90.674603174603178</v>
      </c>
      <c r="E26" s="34">
        <v>99.576406934111702</v>
      </c>
      <c r="F26" s="34">
        <v>99.821873886711785</v>
      </c>
      <c r="G26" s="34">
        <v>93.969492727917697</v>
      </c>
      <c r="H26" s="34">
        <v>100.74333800841515</v>
      </c>
      <c r="I26" s="34">
        <v>98.57612267250822</v>
      </c>
    </row>
    <row r="27" spans="1:9" x14ac:dyDescent="0.3">
      <c r="A27" t="str">
        <f t="shared" si="0"/>
        <v/>
      </c>
      <c r="B27" t="s">
        <v>339</v>
      </c>
      <c r="C27" s="34">
        <v>4.918000000000001</v>
      </c>
      <c r="D27" s="34">
        <v>91.269841269841265</v>
      </c>
      <c r="E27" s="34">
        <v>99.836258142597799</v>
      </c>
      <c r="F27" s="34">
        <v>100.1781261132882</v>
      </c>
      <c r="G27" s="34">
        <v>94.371526546056515</v>
      </c>
      <c r="H27" s="34">
        <v>101.4446002805049</v>
      </c>
      <c r="I27" s="34">
        <v>102.33661920408908</v>
      </c>
    </row>
    <row r="28" spans="1:9" x14ac:dyDescent="0.3">
      <c r="A28" t="str">
        <f t="shared" si="0"/>
        <v/>
      </c>
      <c r="B28" t="s">
        <v>340</v>
      </c>
      <c r="C28" s="34">
        <v>4.6775000000000002</v>
      </c>
      <c r="D28" s="34">
        <v>88.69047619047619</v>
      </c>
      <c r="E28" s="34">
        <v>95.974086071263315</v>
      </c>
      <c r="F28" s="34">
        <v>97.791236195226219</v>
      </c>
      <c r="G28" s="34">
        <v>92.148516022230112</v>
      </c>
      <c r="H28" s="34">
        <v>97.180925666199158</v>
      </c>
      <c r="I28" s="34">
        <v>96.896677619569189</v>
      </c>
    </row>
    <row r="29" spans="1:9" x14ac:dyDescent="0.3">
      <c r="A29" t="str">
        <f t="shared" si="0"/>
        <v/>
      </c>
      <c r="B29" t="s">
        <v>341</v>
      </c>
      <c r="C29" s="34">
        <v>4.4775</v>
      </c>
      <c r="D29" s="34">
        <v>87.5</v>
      </c>
      <c r="E29" s="34">
        <v>95.856619086605193</v>
      </c>
      <c r="F29" s="34">
        <v>100.64125400783755</v>
      </c>
      <c r="G29" s="34">
        <v>88.411966418351668</v>
      </c>
      <c r="H29" s="34">
        <v>93.997194950911648</v>
      </c>
      <c r="I29" s="34">
        <v>100.58415480102228</v>
      </c>
    </row>
    <row r="30" spans="1:9" x14ac:dyDescent="0.3">
      <c r="A30" t="str">
        <f t="shared" si="0"/>
        <v/>
      </c>
      <c r="B30" t="s">
        <v>342</v>
      </c>
      <c r="C30" s="34">
        <v>4.415</v>
      </c>
      <c r="D30" s="34">
        <v>93.849206349206355</v>
      </c>
      <c r="E30" s="34">
        <v>103.9903178727797</v>
      </c>
      <c r="F30" s="34">
        <v>109.33380833630211</v>
      </c>
      <c r="G30" s="34">
        <v>101.77367860943598</v>
      </c>
      <c r="H30" s="34">
        <v>101.58485273492286</v>
      </c>
      <c r="I30" s="34">
        <v>107.77656078860898</v>
      </c>
    </row>
    <row r="31" spans="1:9" x14ac:dyDescent="0.3">
      <c r="A31" t="str">
        <f t="shared" si="0"/>
        <v/>
      </c>
      <c r="B31" t="s">
        <v>343</v>
      </c>
      <c r="C31" s="34">
        <v>4.2739999999999991</v>
      </c>
      <c r="D31" s="34">
        <v>93.055555555555557</v>
      </c>
      <c r="E31" s="34">
        <v>104.7627522870466</v>
      </c>
      <c r="F31" s="34">
        <v>105.91378696116851</v>
      </c>
      <c r="G31" s="34">
        <v>102.1875369516377</v>
      </c>
      <c r="H31" s="34">
        <v>103.99719495091165</v>
      </c>
      <c r="I31" s="34">
        <v>108.87185104052574</v>
      </c>
    </row>
    <row r="32" spans="1:9" x14ac:dyDescent="0.3">
      <c r="A32" t="str">
        <f t="shared" si="0"/>
        <v/>
      </c>
      <c r="B32" t="s">
        <v>344</v>
      </c>
      <c r="C32" s="34">
        <v>4.2249999999999996</v>
      </c>
      <c r="D32" s="34">
        <v>94.047619047619051</v>
      </c>
      <c r="E32" s="34">
        <v>108.24048695404549</v>
      </c>
      <c r="F32" s="34">
        <v>114.60634128963305</v>
      </c>
      <c r="G32" s="34">
        <v>103.45276102636869</v>
      </c>
      <c r="H32" s="34">
        <v>108.00841514726507</v>
      </c>
      <c r="I32" s="34">
        <v>110.77035414384812</v>
      </c>
    </row>
    <row r="33" spans="1:9" x14ac:dyDescent="0.3">
      <c r="A33" t="str">
        <f t="shared" si="0"/>
        <v/>
      </c>
      <c r="B33" t="s">
        <v>345</v>
      </c>
      <c r="C33" s="34">
        <v>4.1280000000000001</v>
      </c>
      <c r="D33" s="34">
        <v>96.626984126984127</v>
      </c>
      <c r="E33" s="34">
        <v>112.72203039903179</v>
      </c>
      <c r="F33" s="34">
        <v>116.38760242251513</v>
      </c>
      <c r="G33" s="34">
        <v>109.25860234125577</v>
      </c>
      <c r="H33" s="34">
        <v>112.20196353436185</v>
      </c>
      <c r="I33" s="34">
        <v>113.98320554947061</v>
      </c>
    </row>
    <row r="34" spans="1:9" x14ac:dyDescent="0.3">
      <c r="A34" t="str">
        <f t="shared" si="0"/>
        <v/>
      </c>
      <c r="B34" t="s">
        <v>346</v>
      </c>
      <c r="C34" s="34">
        <v>3.91</v>
      </c>
      <c r="D34" s="34">
        <v>95.436507936507937</v>
      </c>
      <c r="E34" s="34">
        <v>98.067134161534895</v>
      </c>
      <c r="F34" s="34">
        <v>102.81439258995368</v>
      </c>
      <c r="G34" s="34">
        <v>93.496511765401451</v>
      </c>
      <c r="H34" s="34">
        <v>97.223001402524545</v>
      </c>
      <c r="I34" s="34">
        <v>104.70974808324205</v>
      </c>
    </row>
    <row r="35" spans="1:9" x14ac:dyDescent="0.3">
      <c r="A35" t="str">
        <f t="shared" si="0"/>
        <v>2019</v>
      </c>
      <c r="B35" t="s">
        <v>347</v>
      </c>
      <c r="C35" s="34">
        <v>3.91</v>
      </c>
      <c r="D35" s="34">
        <v>96.230158730158735</v>
      </c>
      <c r="E35" s="34">
        <v>111.4868472573239</v>
      </c>
      <c r="F35" s="34">
        <v>112.71820448877806</v>
      </c>
      <c r="G35" s="34">
        <v>106.27882227740332</v>
      </c>
      <c r="H35" s="34">
        <v>114.29172510518934</v>
      </c>
      <c r="I35" s="34">
        <v>111.86564439576487</v>
      </c>
    </row>
    <row r="36" spans="1:9" x14ac:dyDescent="0.3">
      <c r="A36" t="str">
        <f t="shared" si="0"/>
        <v/>
      </c>
      <c r="B36" t="s">
        <v>348</v>
      </c>
      <c r="C36" s="34">
        <v>3.7700000000000005</v>
      </c>
      <c r="D36" s="34">
        <v>96.825396825396822</v>
      </c>
      <c r="E36" s="34">
        <v>108.73527213184779</v>
      </c>
      <c r="F36" s="34">
        <v>110.83006768792305</v>
      </c>
      <c r="G36" s="34">
        <v>101.20610145441647</v>
      </c>
      <c r="H36" s="34">
        <v>110.21037868162693</v>
      </c>
      <c r="I36" s="34">
        <v>114.01971522453451</v>
      </c>
    </row>
    <row r="37" spans="1:9" x14ac:dyDescent="0.3">
      <c r="A37" t="str">
        <f t="shared" si="0"/>
        <v/>
      </c>
      <c r="B37" t="s">
        <v>349</v>
      </c>
      <c r="C37" s="34">
        <v>3.8124999999999996</v>
      </c>
      <c r="D37" s="34">
        <v>93.849206349206355</v>
      </c>
      <c r="E37" s="34">
        <v>103.77318193144201</v>
      </c>
      <c r="F37" s="34">
        <v>108.30067687923048</v>
      </c>
      <c r="G37" s="34">
        <v>98.805723069646447</v>
      </c>
      <c r="H37" s="34">
        <v>104.68443197755961</v>
      </c>
      <c r="I37" s="34">
        <v>105.403431909456</v>
      </c>
    </row>
    <row r="38" spans="1:9" x14ac:dyDescent="0.3">
      <c r="A38" t="str">
        <f t="shared" si="0"/>
        <v/>
      </c>
      <c r="B38" t="s">
        <v>350</v>
      </c>
      <c r="C38" s="34">
        <v>3.86</v>
      </c>
      <c r="D38" s="34">
        <v>93.452380952380949</v>
      </c>
      <c r="E38" s="34">
        <v>106.54611469049229</v>
      </c>
      <c r="F38" s="34">
        <v>111.82757392233702</v>
      </c>
      <c r="G38" s="34">
        <v>100.60305072720823</v>
      </c>
      <c r="H38" s="34">
        <v>107.15287517531557</v>
      </c>
      <c r="I38" s="34">
        <v>112.08470244614823</v>
      </c>
    </row>
    <row r="39" spans="1:9" x14ac:dyDescent="0.3">
      <c r="A39" t="str">
        <f t="shared" si="0"/>
        <v/>
      </c>
      <c r="B39" t="s">
        <v>351</v>
      </c>
      <c r="C39" s="34">
        <v>3.8840000000000003</v>
      </c>
      <c r="D39" s="34">
        <v>93.055555555555557</v>
      </c>
      <c r="E39" s="34">
        <v>103.19296621934291</v>
      </c>
      <c r="F39" s="34">
        <v>110.50944068400428</v>
      </c>
      <c r="G39" s="34">
        <v>97.386780182097667</v>
      </c>
      <c r="H39" s="34">
        <v>103.56241234221599</v>
      </c>
      <c r="I39" s="34">
        <v>106.38919313618109</v>
      </c>
    </row>
    <row r="40" spans="1:9" x14ac:dyDescent="0.3">
      <c r="A40" t="str">
        <f t="shared" si="0"/>
        <v/>
      </c>
      <c r="B40" t="s">
        <v>352</v>
      </c>
      <c r="C40" s="34">
        <v>3.8525</v>
      </c>
      <c r="D40" s="34">
        <v>96.031746031746039</v>
      </c>
      <c r="E40" s="34">
        <v>111.05969458583988</v>
      </c>
      <c r="F40" s="34">
        <v>113.46633416458853</v>
      </c>
      <c r="G40" s="34">
        <v>106.45619013834693</v>
      </c>
      <c r="H40" s="34">
        <v>113.77279102384293</v>
      </c>
      <c r="I40" s="34">
        <v>112.74187659729829</v>
      </c>
    </row>
    <row r="41" spans="1:9" x14ac:dyDescent="0.3">
      <c r="A41" t="str">
        <f t="shared" si="0"/>
        <v/>
      </c>
      <c r="B41" t="s">
        <v>353</v>
      </c>
      <c r="C41" s="34">
        <v>3.7750000000000004</v>
      </c>
      <c r="D41" s="34">
        <v>94.642857142857139</v>
      </c>
      <c r="E41" s="34">
        <v>107.52856583490549</v>
      </c>
      <c r="F41" s="34">
        <v>109.86818667616673</v>
      </c>
      <c r="G41" s="34">
        <v>103.2990422135509</v>
      </c>
      <c r="H41" s="34">
        <v>103.63253856942495</v>
      </c>
      <c r="I41" s="34">
        <v>110.40525739320921</v>
      </c>
    </row>
    <row r="42" spans="1:9" x14ac:dyDescent="0.3">
      <c r="A42" t="str">
        <f t="shared" si="0"/>
        <v/>
      </c>
      <c r="B42" t="s">
        <v>354</v>
      </c>
      <c r="C42" s="34">
        <v>3.6625000000000001</v>
      </c>
      <c r="D42" s="34">
        <v>100</v>
      </c>
      <c r="E42" s="34">
        <v>116.41690100736839</v>
      </c>
      <c r="F42" s="34">
        <v>123.5482721767011</v>
      </c>
      <c r="G42" s="34">
        <v>114.80430412675891</v>
      </c>
      <c r="H42" s="34">
        <v>115.41374474053296</v>
      </c>
      <c r="I42" s="34">
        <v>119.89777290982111</v>
      </c>
    </row>
    <row r="43" spans="1:9" x14ac:dyDescent="0.3">
      <c r="A43" t="str">
        <f t="shared" si="0"/>
        <v/>
      </c>
      <c r="B43" t="s">
        <v>355</v>
      </c>
      <c r="C43" s="34">
        <v>3.855</v>
      </c>
      <c r="D43" s="34">
        <v>95.039682539682531</v>
      </c>
      <c r="E43" s="34">
        <v>106.60306838002349</v>
      </c>
      <c r="F43" s="34">
        <v>111.64944780904879</v>
      </c>
      <c r="G43" s="34">
        <v>103.35816483386544</v>
      </c>
      <c r="H43" s="34">
        <v>105.14726507713885</v>
      </c>
      <c r="I43" s="34">
        <v>111.42752829499818</v>
      </c>
    </row>
    <row r="44" spans="1:9" x14ac:dyDescent="0.3">
      <c r="A44" t="str">
        <f t="shared" si="0"/>
        <v/>
      </c>
      <c r="B44" t="s">
        <v>356</v>
      </c>
      <c r="C44" s="34">
        <v>3.7124999999999995</v>
      </c>
      <c r="D44" s="34">
        <v>80.753968253968253</v>
      </c>
      <c r="E44" s="34">
        <v>87.548499626241423</v>
      </c>
      <c r="F44" s="34">
        <v>88.956180976131108</v>
      </c>
      <c r="G44" s="34">
        <v>83.44566631193095</v>
      </c>
      <c r="H44" s="34">
        <v>84.249649368863956</v>
      </c>
      <c r="I44" s="34">
        <v>96.969696969696969</v>
      </c>
    </row>
    <row r="45" spans="1:9" x14ac:dyDescent="0.3">
      <c r="A45" t="str">
        <f t="shared" si="0"/>
        <v/>
      </c>
      <c r="B45" t="s">
        <v>357</v>
      </c>
      <c r="C45" s="34">
        <v>3.5640000000000001</v>
      </c>
      <c r="D45" s="34">
        <v>74.206349206349216</v>
      </c>
      <c r="E45" s="34">
        <v>86.594525326593825</v>
      </c>
      <c r="F45" s="34">
        <v>82.97114356964731</v>
      </c>
      <c r="G45" s="34">
        <v>81.459146269362662</v>
      </c>
      <c r="H45" s="34">
        <v>84.137447405329596</v>
      </c>
      <c r="I45" s="34">
        <v>96.093464768163557</v>
      </c>
    </row>
    <row r="46" spans="1:9" x14ac:dyDescent="0.3">
      <c r="A46" t="str">
        <f t="shared" si="0"/>
        <v/>
      </c>
      <c r="B46" t="s">
        <v>358</v>
      </c>
      <c r="C46" s="34">
        <v>3.4099999999999997</v>
      </c>
      <c r="D46" s="34">
        <v>87.5</v>
      </c>
      <c r="E46" s="34">
        <v>111.69686398747018</v>
      </c>
      <c r="F46" s="34">
        <v>114.99821873886711</v>
      </c>
      <c r="G46" s="34">
        <v>106.60990895116471</v>
      </c>
      <c r="H46" s="34">
        <v>110.51893408134643</v>
      </c>
      <c r="I46" s="34">
        <v>119.71522453450166</v>
      </c>
    </row>
    <row r="47" spans="1:9" x14ac:dyDescent="0.3">
      <c r="A47" t="str">
        <f t="shared" si="0"/>
        <v>2020</v>
      </c>
      <c r="B47" t="s">
        <v>359</v>
      </c>
      <c r="C47" s="34">
        <v>3.1840000000000002</v>
      </c>
      <c r="D47" s="34">
        <v>106.54761904761905</v>
      </c>
      <c r="E47" s="34">
        <v>128.73313636849036</v>
      </c>
      <c r="F47" s="34">
        <v>128.32205201282508</v>
      </c>
      <c r="G47" s="34">
        <v>125.2453588743053</v>
      </c>
      <c r="H47" s="34">
        <v>129.35483870967741</v>
      </c>
      <c r="I47" s="34">
        <v>130.23001095290252</v>
      </c>
    </row>
    <row r="48" spans="1:9" x14ac:dyDescent="0.3">
      <c r="A48" t="str">
        <f t="shared" si="0"/>
        <v/>
      </c>
      <c r="B48" t="s">
        <v>360</v>
      </c>
      <c r="C48" s="34">
        <v>3.1000000000000005</v>
      </c>
      <c r="D48" s="34">
        <v>107.14285714285714</v>
      </c>
      <c r="E48" s="34">
        <v>121.65664044423879</v>
      </c>
      <c r="F48" s="34">
        <v>130.60206626291415</v>
      </c>
      <c r="G48" s="34">
        <v>113.75192148516022</v>
      </c>
      <c r="H48" s="34">
        <v>119.35483870967742</v>
      </c>
      <c r="I48" s="34">
        <v>127.56480467323841</v>
      </c>
    </row>
    <row r="49" spans="1:9" x14ac:dyDescent="0.3">
      <c r="A49" t="str">
        <f t="shared" si="0"/>
        <v/>
      </c>
      <c r="B49" t="s">
        <v>361</v>
      </c>
      <c r="C49" s="34">
        <v>3.0325000000000002</v>
      </c>
      <c r="D49" s="34">
        <v>112.6984126984127</v>
      </c>
      <c r="E49" s="34">
        <v>129.32047129178088</v>
      </c>
      <c r="F49" s="34">
        <v>137.26398289989311</v>
      </c>
      <c r="G49" s="34">
        <v>121.28414331323165</v>
      </c>
      <c r="H49" s="34">
        <v>130.71528751753158</v>
      </c>
      <c r="I49" s="34">
        <v>135.77948156261411</v>
      </c>
    </row>
    <row r="50" spans="1:9" x14ac:dyDescent="0.3">
      <c r="A50" t="str">
        <f t="shared" si="0"/>
        <v/>
      </c>
      <c r="B50" t="s">
        <v>362</v>
      </c>
      <c r="C50" s="34">
        <v>3.032</v>
      </c>
      <c r="D50" s="34">
        <v>116.07142857142858</v>
      </c>
      <c r="E50" s="34">
        <v>132.09696365642688</v>
      </c>
      <c r="F50" s="34">
        <v>140.79087994299962</v>
      </c>
      <c r="G50" s="34">
        <v>123.12876906704504</v>
      </c>
      <c r="H50" s="34">
        <v>136.10098176718094</v>
      </c>
      <c r="I50" s="34">
        <v>135.19532676159182</v>
      </c>
    </row>
    <row r="51" spans="1:9" x14ac:dyDescent="0.3">
      <c r="A51" t="str">
        <f t="shared" si="0"/>
        <v/>
      </c>
      <c r="B51" t="s">
        <v>41</v>
      </c>
      <c r="C51" s="34">
        <v>2.9924999999999997</v>
      </c>
      <c r="D51" s="34">
        <v>114.28571428571428</v>
      </c>
      <c r="E51" s="34">
        <v>129.76186238564767</v>
      </c>
      <c r="F51" s="34">
        <v>138.76024225151406</v>
      </c>
      <c r="G51" s="34">
        <v>119.23850065034883</v>
      </c>
      <c r="H51" s="34">
        <v>133.54838709677418</v>
      </c>
      <c r="I51" s="34">
        <v>139.64950711938664</v>
      </c>
    </row>
    <row r="52" spans="1:9" x14ac:dyDescent="0.3">
      <c r="A52" t="str">
        <f t="shared" si="0"/>
        <v/>
      </c>
      <c r="B52" t="s">
        <v>42</v>
      </c>
      <c r="C52" s="34">
        <v>2.9125000000000001</v>
      </c>
      <c r="D52" s="34">
        <v>115.07936507936508</v>
      </c>
      <c r="E52" s="34">
        <v>132.68429857971736</v>
      </c>
      <c r="F52" s="34">
        <v>131.06519415746348</v>
      </c>
      <c r="G52" s="34">
        <v>120.59832091758307</v>
      </c>
      <c r="H52" s="34">
        <v>139.01823281907434</v>
      </c>
      <c r="I52" s="34">
        <v>141.47499087258123</v>
      </c>
    </row>
    <row r="53" spans="1:9" x14ac:dyDescent="0.3">
      <c r="A53" t="str">
        <f t="shared" si="0"/>
        <v/>
      </c>
      <c r="B53" t="s">
        <v>43</v>
      </c>
      <c r="C53" s="34">
        <v>2.8940000000000001</v>
      </c>
      <c r="D53" s="34">
        <v>115.27777777777777</v>
      </c>
      <c r="E53" s="34">
        <v>127.68305271775888</v>
      </c>
      <c r="F53" s="34">
        <v>133.13145707160669</v>
      </c>
      <c r="G53" s="34">
        <v>115.01714555989122</v>
      </c>
      <c r="H53" s="34">
        <v>133.35203366058906</v>
      </c>
      <c r="I53" s="34">
        <v>137.16684921504199</v>
      </c>
    </row>
    <row r="54" spans="1:9" x14ac:dyDescent="0.3">
      <c r="A54" t="str">
        <f t="shared" si="0"/>
        <v/>
      </c>
      <c r="B54" t="s">
        <v>44</v>
      </c>
      <c r="C54" s="34">
        <v>2.9724999999999997</v>
      </c>
      <c r="D54" s="34">
        <v>108.33333333333333</v>
      </c>
      <c r="E54" s="34">
        <v>111.02053892428718</v>
      </c>
      <c r="F54" s="34">
        <v>107.23192019950125</v>
      </c>
      <c r="G54" s="34">
        <v>106.5626108549131</v>
      </c>
      <c r="H54" s="34">
        <v>113.52033660589061</v>
      </c>
      <c r="I54" s="34">
        <v>117.45162468054033</v>
      </c>
    </row>
    <row r="55" spans="1:9" x14ac:dyDescent="0.3">
      <c r="A55" t="str">
        <f t="shared" si="0"/>
        <v/>
      </c>
      <c r="B55" t="s">
        <v>45</v>
      </c>
      <c r="C55" s="34">
        <v>3.2649999999999997</v>
      </c>
      <c r="D55" s="34">
        <v>105.15873015873017</v>
      </c>
      <c r="E55" s="34">
        <v>119.07948599295197</v>
      </c>
      <c r="F55" s="34">
        <v>120.1282508015675</v>
      </c>
      <c r="G55" s="34">
        <v>103.32269126167672</v>
      </c>
      <c r="H55" s="34">
        <v>127.57363253856941</v>
      </c>
      <c r="I55" s="34">
        <v>122.96458561518801</v>
      </c>
    </row>
    <row r="56" spans="1:9" x14ac:dyDescent="0.3">
      <c r="A56" t="str">
        <f t="shared" si="0"/>
        <v/>
      </c>
      <c r="B56" t="s">
        <v>46</v>
      </c>
      <c r="C56" s="34">
        <v>3.1779999999999999</v>
      </c>
      <c r="D56" s="34">
        <v>103.96825396825398</v>
      </c>
      <c r="E56" s="34">
        <v>125.97444203182286</v>
      </c>
      <c r="F56" s="34">
        <v>123.29889561809762</v>
      </c>
      <c r="G56" s="34">
        <v>112.20290883291948</v>
      </c>
      <c r="H56" s="34">
        <v>136.22720897615707</v>
      </c>
      <c r="I56" s="34">
        <v>130.08397225264696</v>
      </c>
    </row>
    <row r="57" spans="1:9" x14ac:dyDescent="0.3">
      <c r="A57" t="str">
        <f t="shared" si="0"/>
        <v/>
      </c>
      <c r="B57" t="s">
        <v>47</v>
      </c>
      <c r="C57" s="34">
        <v>3.1074999999999999</v>
      </c>
      <c r="D57" s="34">
        <v>103.37301587301589</v>
      </c>
      <c r="E57" s="34">
        <v>117.76243192254299</v>
      </c>
      <c r="F57" s="34">
        <v>117.95511221945137</v>
      </c>
      <c r="G57" s="34">
        <v>102.82606125103464</v>
      </c>
      <c r="H57" s="34">
        <v>125.04908835904629</v>
      </c>
      <c r="I57" s="34">
        <v>121.90580503833517</v>
      </c>
    </row>
    <row r="58" spans="1:9" x14ac:dyDescent="0.3">
      <c r="A58" t="str">
        <f t="shared" si="0"/>
        <v/>
      </c>
      <c r="B58" t="s">
        <v>48</v>
      </c>
      <c r="C58" s="34">
        <v>3.1374999999999997</v>
      </c>
      <c r="D58" s="34">
        <v>104.96031746031747</v>
      </c>
      <c r="E58" s="34">
        <v>120.70978535578259</v>
      </c>
      <c r="F58" s="34">
        <v>124.15390096188102</v>
      </c>
      <c r="G58" s="34">
        <v>105.27373773205628</v>
      </c>
      <c r="H58" s="34">
        <v>128.03646563814868</v>
      </c>
      <c r="I58" s="34">
        <v>126.7250821467689</v>
      </c>
    </row>
    <row r="59" spans="1:9" x14ac:dyDescent="0.3">
      <c r="A59" t="str">
        <f t="shared" si="0"/>
        <v>2021</v>
      </c>
      <c r="B59" t="s">
        <v>49</v>
      </c>
      <c r="C59" s="34">
        <v>3.0860000000000003</v>
      </c>
      <c r="D59" s="34">
        <v>106.54761904761905</v>
      </c>
      <c r="E59" s="34">
        <v>122.84910831879827</v>
      </c>
      <c r="F59" s="34">
        <v>121.01888136800855</v>
      </c>
      <c r="G59" s="34">
        <v>107.54404635213433</v>
      </c>
      <c r="H59" s="34">
        <v>130.84151472650771</v>
      </c>
      <c r="I59" s="34">
        <v>126.83461117196057</v>
      </c>
    </row>
    <row r="60" spans="1:9" x14ac:dyDescent="0.3">
      <c r="A60" t="str">
        <f t="shared" si="0"/>
        <v/>
      </c>
      <c r="B60" t="s">
        <v>50</v>
      </c>
      <c r="C60" s="34">
        <v>3.0550000000000002</v>
      </c>
      <c r="D60" s="34">
        <v>104.96031746031747</v>
      </c>
      <c r="E60" s="34">
        <v>122.77791620688427</v>
      </c>
      <c r="F60" s="34">
        <v>122.47951549697184</v>
      </c>
      <c r="G60" s="34">
        <v>107.92243112214734</v>
      </c>
      <c r="H60" s="34">
        <v>133.15568022440391</v>
      </c>
      <c r="I60" s="34">
        <v>125.81234027017159</v>
      </c>
    </row>
    <row r="61" spans="1:9" x14ac:dyDescent="0.3">
      <c r="A61" t="str">
        <f t="shared" si="0"/>
        <v/>
      </c>
      <c r="B61" t="s">
        <v>51</v>
      </c>
      <c r="C61" s="34">
        <v>3.06</v>
      </c>
      <c r="D61" s="34">
        <v>108.33333333333333</v>
      </c>
      <c r="E61" s="34">
        <v>125.80358096322928</v>
      </c>
      <c r="F61" s="34">
        <v>128.82080513003206</v>
      </c>
      <c r="G61" s="34">
        <v>111.54073548539671</v>
      </c>
      <c r="H61" s="34">
        <v>131.72510518934081</v>
      </c>
      <c r="I61" s="34">
        <v>133.07776560788608</v>
      </c>
    </row>
    <row r="62" spans="1:9" x14ac:dyDescent="0.3">
      <c r="A62" t="str">
        <f t="shared" si="0"/>
        <v/>
      </c>
      <c r="B62" t="s">
        <v>52</v>
      </c>
      <c r="C62" s="34">
        <v>3.1959999999999997</v>
      </c>
      <c r="D62" s="34">
        <v>109.32539682539681</v>
      </c>
      <c r="E62" s="34">
        <v>124.13768554444167</v>
      </c>
      <c r="F62" s="34">
        <v>121.41075881724261</v>
      </c>
      <c r="G62" s="34">
        <v>112.13196168854202</v>
      </c>
      <c r="H62" s="34">
        <v>129.00420757363253</v>
      </c>
      <c r="I62" s="34">
        <v>127.60131434830231</v>
      </c>
    </row>
    <row r="63" spans="1:9" x14ac:dyDescent="0.3">
      <c r="A63" t="str">
        <f t="shared" si="0"/>
        <v/>
      </c>
      <c r="B63" t="s">
        <v>53</v>
      </c>
      <c r="C63" s="34">
        <v>3.1875000000000004</v>
      </c>
      <c r="D63" s="34">
        <v>112.3015873015873</v>
      </c>
      <c r="E63" s="34">
        <v>134.07610436763605</v>
      </c>
      <c r="F63" s="34">
        <v>129.67581047381546</v>
      </c>
      <c r="G63" s="34">
        <v>122.53754286389973</v>
      </c>
      <c r="H63" s="34">
        <v>141.29032258064515</v>
      </c>
      <c r="I63" s="34">
        <v>132.20153340635267</v>
      </c>
    </row>
    <row r="64" spans="1:9" x14ac:dyDescent="0.3">
      <c r="A64" t="str">
        <f t="shared" si="0"/>
        <v/>
      </c>
      <c r="B64" t="s">
        <v>54</v>
      </c>
      <c r="C64" s="34">
        <v>3.2619999999999996</v>
      </c>
      <c r="D64" s="34">
        <v>107.93650793650794</v>
      </c>
      <c r="E64" s="34">
        <v>127.43388032605986</v>
      </c>
      <c r="F64" s="34">
        <v>123.76202351264696</v>
      </c>
      <c r="G64" s="34">
        <v>112.60494265105829</v>
      </c>
      <c r="H64" s="34">
        <v>132.8892005610098</v>
      </c>
      <c r="I64" s="34">
        <v>132.60313983205549</v>
      </c>
    </row>
    <row r="65" spans="1:9" x14ac:dyDescent="0.3">
      <c r="A65" t="str">
        <f t="shared" si="0"/>
        <v/>
      </c>
      <c r="B65" t="s">
        <v>55</v>
      </c>
      <c r="C65" s="34">
        <v>3.5724999999999998</v>
      </c>
      <c r="D65" s="34">
        <v>111.50793650793651</v>
      </c>
      <c r="E65" s="34">
        <v>133.46385220517567</v>
      </c>
      <c r="F65" s="34">
        <v>124.33202707516922</v>
      </c>
      <c r="G65" s="34">
        <v>116.34149225493672</v>
      </c>
      <c r="H65" s="34">
        <v>143.32398316970546</v>
      </c>
      <c r="I65" s="34">
        <v>135.48740416210296</v>
      </c>
    </row>
    <row r="66" spans="1:9" x14ac:dyDescent="0.3">
      <c r="A66" t="str">
        <f t="shared" si="0"/>
        <v/>
      </c>
      <c r="B66" t="s">
        <v>56</v>
      </c>
      <c r="C66" s="34">
        <v>4.0674999999999999</v>
      </c>
      <c r="D66" s="34">
        <v>104.56349206349206</v>
      </c>
      <c r="E66" s="34">
        <v>123.30829744064357</v>
      </c>
      <c r="F66" s="34">
        <v>115.39009618810117</v>
      </c>
      <c r="G66" s="34">
        <v>107.48492373181979</v>
      </c>
      <c r="H66" s="34">
        <v>134.99298737727909</v>
      </c>
      <c r="I66" s="34">
        <v>126.54253377144944</v>
      </c>
    </row>
    <row r="67" spans="1:9" x14ac:dyDescent="0.3">
      <c r="A67" t="str">
        <f t="shared" si="0"/>
        <v/>
      </c>
      <c r="B67" t="s">
        <v>57</v>
      </c>
      <c r="C67" s="34">
        <v>4.3875000000000002</v>
      </c>
      <c r="D67" s="34">
        <v>100.39682539682539</v>
      </c>
      <c r="E67" s="34">
        <v>121.25796461752039</v>
      </c>
      <c r="F67" s="34">
        <v>113.32383327395796</v>
      </c>
      <c r="G67" s="34">
        <v>102.62504434196525</v>
      </c>
      <c r="H67" s="34">
        <v>135.5960729312763</v>
      </c>
      <c r="I67" s="34">
        <v>124.35195326761593</v>
      </c>
    </row>
    <row r="68" spans="1:9" x14ac:dyDescent="0.3">
      <c r="A68" t="str">
        <f t="shared" si="0"/>
        <v/>
      </c>
      <c r="B68" t="s">
        <v>58</v>
      </c>
      <c r="C68" s="34">
        <v>5.1779999999999999</v>
      </c>
      <c r="D68" s="34">
        <v>98.412698412698404</v>
      </c>
      <c r="E68" s="34">
        <v>118.04364076460328</v>
      </c>
      <c r="F68" s="34">
        <v>112.11257570359814</v>
      </c>
      <c r="G68" s="34">
        <v>100.8986638287809</v>
      </c>
      <c r="H68" s="34">
        <v>126.84431977559608</v>
      </c>
      <c r="I68" s="34">
        <v>121.65023731288791</v>
      </c>
    </row>
    <row r="69" spans="1:9" x14ac:dyDescent="0.3">
      <c r="A69" t="str">
        <f t="shared" si="0"/>
        <v/>
      </c>
      <c r="B69" t="s">
        <v>59</v>
      </c>
      <c r="C69" s="34">
        <v>5.5</v>
      </c>
      <c r="D69" s="34">
        <v>95.436507936507937</v>
      </c>
      <c r="E69" s="34">
        <v>115.69074146584559</v>
      </c>
      <c r="F69" s="34">
        <v>109.15568222301388</v>
      </c>
      <c r="G69" s="34">
        <v>100.81589216034055</v>
      </c>
      <c r="H69" s="34">
        <v>124.69845722300141</v>
      </c>
      <c r="I69" s="34">
        <v>119.56918583424607</v>
      </c>
    </row>
    <row r="70" spans="1:9" x14ac:dyDescent="0.3">
      <c r="A70" t="str">
        <f t="shared" ref="A70:A133" si="1">IF(RIGHT(B70,1)="7",LEFT(B70,4),"")</f>
        <v/>
      </c>
      <c r="B70" t="s">
        <v>60</v>
      </c>
      <c r="C70" s="34">
        <v>5.7750000000000004</v>
      </c>
      <c r="D70" s="34">
        <v>90.873015873015873</v>
      </c>
      <c r="E70" s="34">
        <v>111.39073790623999</v>
      </c>
      <c r="F70" s="34">
        <v>99.893124332027071</v>
      </c>
      <c r="G70" s="34">
        <v>97.978006385243006</v>
      </c>
      <c r="H70" s="34">
        <v>117.93828892005611</v>
      </c>
      <c r="I70" s="34">
        <v>113.94669587440671</v>
      </c>
    </row>
    <row r="71" spans="1:9" x14ac:dyDescent="0.3">
      <c r="A71" t="str">
        <f t="shared" si="1"/>
        <v>2022</v>
      </c>
      <c r="B71" t="s">
        <v>61</v>
      </c>
      <c r="C71" s="34">
        <v>5.8160000000000007</v>
      </c>
      <c r="D71" s="34">
        <v>86.507936507936506</v>
      </c>
      <c r="E71" s="34">
        <v>102.35645890435339</v>
      </c>
      <c r="F71" s="34">
        <v>85.536159600997507</v>
      </c>
      <c r="G71" s="34">
        <v>91.202554097197591</v>
      </c>
      <c r="H71" s="34">
        <v>105.17531556802244</v>
      </c>
      <c r="I71" s="34">
        <v>107.30193501277839</v>
      </c>
    </row>
    <row r="72" spans="1:9" x14ac:dyDescent="0.3">
      <c r="A72" t="str">
        <f t="shared" si="1"/>
        <v/>
      </c>
      <c r="B72" t="s">
        <v>62</v>
      </c>
      <c r="C72" s="34">
        <v>5.6449999999999996</v>
      </c>
      <c r="D72" s="34">
        <v>84.325396825396822</v>
      </c>
      <c r="E72" s="34">
        <v>104.7200370198982</v>
      </c>
      <c r="F72" s="34">
        <v>91.449946562166019</v>
      </c>
      <c r="G72" s="34">
        <v>94.466122738559775</v>
      </c>
      <c r="H72" s="34">
        <v>106.24123422159887</v>
      </c>
      <c r="I72" s="34">
        <v>107.48448338809784</v>
      </c>
    </row>
    <row r="73" spans="1:9" x14ac:dyDescent="0.3">
      <c r="A73" t="str">
        <f t="shared" si="1"/>
        <v/>
      </c>
      <c r="B73" t="s">
        <v>63</v>
      </c>
      <c r="C73" s="34">
        <v>6.3999999999999995</v>
      </c>
      <c r="D73" s="34">
        <v>83.134920634920633</v>
      </c>
      <c r="E73" s="34">
        <v>104.7520734702595</v>
      </c>
      <c r="F73" s="34">
        <v>99.750623441396513</v>
      </c>
      <c r="G73" s="34">
        <v>92.680619605060897</v>
      </c>
      <c r="H73" s="34">
        <v>108.17671809256662</v>
      </c>
      <c r="I73" s="34">
        <v>111.57356699525374</v>
      </c>
    </row>
    <row r="74" spans="1:9" x14ac:dyDescent="0.3">
      <c r="A74" t="str">
        <f t="shared" si="1"/>
        <v/>
      </c>
      <c r="B74" t="s">
        <v>64</v>
      </c>
      <c r="C74" s="34">
        <v>7.1424999999999992</v>
      </c>
      <c r="D74" s="34">
        <v>78.571428571428569</v>
      </c>
      <c r="E74" s="34">
        <v>98.10273021749191</v>
      </c>
      <c r="F74" s="34">
        <v>87.709298183113646</v>
      </c>
      <c r="G74" s="34">
        <v>86.200780418588153</v>
      </c>
      <c r="H74" s="34">
        <v>101.38849929873773</v>
      </c>
      <c r="I74" s="34">
        <v>102.22709017889741</v>
      </c>
    </row>
    <row r="75" spans="1:9" x14ac:dyDescent="0.3">
      <c r="A75" t="str">
        <f t="shared" si="1"/>
        <v/>
      </c>
      <c r="B75" t="s">
        <v>65</v>
      </c>
      <c r="C75" s="34">
        <v>7.07</v>
      </c>
      <c r="D75" s="34">
        <v>73.015873015873012</v>
      </c>
      <c r="E75" s="34">
        <v>93.172676467447403</v>
      </c>
      <c r="F75" s="34">
        <v>82.116138225863907</v>
      </c>
      <c r="G75" s="34">
        <v>84.39162823696347</v>
      </c>
      <c r="H75" s="34">
        <v>94.417952314165504</v>
      </c>
      <c r="I75" s="34">
        <v>97.955458196422057</v>
      </c>
    </row>
    <row r="76" spans="1:9" x14ac:dyDescent="0.3">
      <c r="A76" t="str">
        <f t="shared" si="1"/>
        <v/>
      </c>
      <c r="B76" t="s">
        <v>66</v>
      </c>
      <c r="C76" s="34">
        <v>6.7279999999999998</v>
      </c>
      <c r="D76" s="34">
        <v>71.825396825396822</v>
      </c>
      <c r="E76" s="34">
        <v>91.805787918698613</v>
      </c>
      <c r="F76" s="34">
        <v>88.884930530815822</v>
      </c>
      <c r="G76" s="34">
        <v>82.665247723779117</v>
      </c>
      <c r="H76" s="34">
        <v>91.921458625525943</v>
      </c>
      <c r="I76" s="34">
        <v>93.610806863818908</v>
      </c>
    </row>
    <row r="77" spans="1:9" x14ac:dyDescent="0.3">
      <c r="A77" t="str">
        <f t="shared" si="1"/>
        <v/>
      </c>
      <c r="B77" t="s">
        <v>67</v>
      </c>
      <c r="C77" s="34">
        <v>6.5550000000000006</v>
      </c>
      <c r="D77" s="34">
        <v>71.230158730158735</v>
      </c>
      <c r="E77" s="34">
        <v>95.294201402484603</v>
      </c>
      <c r="F77" s="34">
        <v>88.884930530815822</v>
      </c>
      <c r="G77" s="34">
        <v>84.131488707579521</v>
      </c>
      <c r="H77" s="34">
        <v>98.471248246844326</v>
      </c>
      <c r="I77" s="34">
        <v>97.006206644760866</v>
      </c>
    </row>
    <row r="78" spans="1:9" x14ac:dyDescent="0.3">
      <c r="A78" t="str">
        <f t="shared" si="1"/>
        <v/>
      </c>
      <c r="B78" t="s">
        <v>68</v>
      </c>
      <c r="C78" s="34">
        <v>6.7374999999999998</v>
      </c>
      <c r="D78" s="34">
        <v>81.349206349206355</v>
      </c>
      <c r="E78" s="34">
        <v>104.1540597301819</v>
      </c>
      <c r="F78" s="34">
        <v>96.081225507659411</v>
      </c>
      <c r="G78" s="34">
        <v>105.1200189192385</v>
      </c>
      <c r="H78" s="34">
        <v>101.75315568022441</v>
      </c>
      <c r="I78" s="34">
        <v>108.32420591456736</v>
      </c>
    </row>
    <row r="79" spans="1:9" x14ac:dyDescent="0.3">
      <c r="A79" t="str">
        <f t="shared" si="1"/>
        <v/>
      </c>
      <c r="B79" t="s">
        <v>69</v>
      </c>
      <c r="C79" s="34">
        <v>7.0319999999999991</v>
      </c>
      <c r="D79" s="34">
        <v>79.166666666666657</v>
      </c>
      <c r="E79" s="34">
        <v>106.88783682767948</v>
      </c>
      <c r="F79" s="34">
        <v>97.470609191307446</v>
      </c>
      <c r="G79" s="34">
        <v>102.53044814946199</v>
      </c>
      <c r="H79" s="34" t="e">
        <v>#N/A</v>
      </c>
      <c r="I79" s="34">
        <v>109.96714129244249</v>
      </c>
    </row>
    <row r="80" spans="1:9" x14ac:dyDescent="0.3">
      <c r="A80" t="str">
        <f t="shared" si="1"/>
        <v/>
      </c>
      <c r="B80" t="s">
        <v>70</v>
      </c>
      <c r="C80" s="34">
        <v>6.9024999999999999</v>
      </c>
      <c r="D80" s="34" t="e">
        <v>#N/A</v>
      </c>
      <c r="E80" s="34" t="e">
        <v>#N/A</v>
      </c>
      <c r="F80" s="34" t="e">
        <v>#N/A</v>
      </c>
      <c r="G80" s="34" t="e">
        <v>#N/A</v>
      </c>
      <c r="H80" s="34" t="e">
        <v>#N/A</v>
      </c>
      <c r="I80" s="34" t="e">
        <v>#N/A</v>
      </c>
    </row>
    <row r="81" spans="1:9" x14ac:dyDescent="0.3">
      <c r="A81" t="str">
        <f t="shared" si="1"/>
        <v/>
      </c>
      <c r="B81" t="s">
        <v>71</v>
      </c>
      <c r="C81" s="34" t="e">
        <v>#N/A</v>
      </c>
      <c r="D81" s="34" t="e">
        <v>#N/A</v>
      </c>
      <c r="E81" s="34" t="e">
        <v>#N/A</v>
      </c>
      <c r="F81" s="34" t="e">
        <v>#N/A</v>
      </c>
      <c r="G81" s="34" t="e">
        <v>#N/A</v>
      </c>
      <c r="H81" s="34" t="e">
        <v>#N/A</v>
      </c>
      <c r="I81" s="34" t="e">
        <v>#N/A</v>
      </c>
    </row>
    <row r="82" spans="1:9" x14ac:dyDescent="0.3">
      <c r="A82" t="str">
        <f t="shared" si="1"/>
        <v/>
      </c>
      <c r="B82" t="s">
        <v>363</v>
      </c>
      <c r="C82" s="34" t="e">
        <v>#N/A</v>
      </c>
      <c r="D82" s="34" t="e">
        <v>#N/A</v>
      </c>
      <c r="E82" s="34" t="e">
        <v>#N/A</v>
      </c>
      <c r="F82" s="34" t="e">
        <v>#N/A</v>
      </c>
      <c r="G82" s="34" t="e">
        <v>#N/A</v>
      </c>
      <c r="H82" s="34" t="e">
        <v>#N/A</v>
      </c>
      <c r="I82" s="34" t="e">
        <v>#N/A</v>
      </c>
    </row>
    <row r="83" spans="1:9" x14ac:dyDescent="0.3">
      <c r="A83" t="str">
        <f t="shared" si="1"/>
        <v>2023</v>
      </c>
      <c r="B83" t="s">
        <v>364</v>
      </c>
      <c r="C83" s="34" t="e">
        <v>#N/A</v>
      </c>
      <c r="D83" s="34" t="e">
        <v>#N/A</v>
      </c>
      <c r="E83" s="34" t="e">
        <v>#N/A</v>
      </c>
      <c r="F83" s="34" t="e">
        <v>#N/A</v>
      </c>
      <c r="G83" s="34" t="e">
        <v>#N/A</v>
      </c>
      <c r="H83" s="34" t="e">
        <v>#N/A</v>
      </c>
      <c r="I83" s="34" t="e">
        <v>#N/A</v>
      </c>
    </row>
    <row r="84" spans="1:9" x14ac:dyDescent="0.3">
      <c r="A84" t="str">
        <f t="shared" si="1"/>
        <v/>
      </c>
      <c r="B84" t="s">
        <v>365</v>
      </c>
      <c r="C84" s="34" t="e">
        <v>#N/A</v>
      </c>
      <c r="D84" s="34" t="e">
        <v>#N/A</v>
      </c>
      <c r="E84" s="34" t="e">
        <v>#N/A</v>
      </c>
      <c r="F84" s="34" t="e">
        <v>#N/A</v>
      </c>
      <c r="G84" s="34" t="e">
        <v>#N/A</v>
      </c>
      <c r="H84" s="34" t="e">
        <v>#N/A</v>
      </c>
      <c r="I84" s="34" t="e">
        <v>#N/A</v>
      </c>
    </row>
    <row r="85" spans="1:9" x14ac:dyDescent="0.3">
      <c r="A85" t="str">
        <f t="shared" si="1"/>
        <v/>
      </c>
      <c r="B85" t="s">
        <v>366</v>
      </c>
      <c r="C85" s="34" t="e">
        <v>#N/A</v>
      </c>
      <c r="D85" s="34" t="e">
        <v>#N/A</v>
      </c>
      <c r="E85" s="34" t="e">
        <v>#N/A</v>
      </c>
      <c r="F85" s="34" t="e">
        <v>#N/A</v>
      </c>
      <c r="G85" s="34" t="e">
        <v>#N/A</v>
      </c>
      <c r="H85" s="34" t="e">
        <v>#N/A</v>
      </c>
      <c r="I85" s="34" t="e">
        <v>#N/A</v>
      </c>
    </row>
    <row r="86" spans="1:9" x14ac:dyDescent="0.3">
      <c r="A86" t="str">
        <f t="shared" si="1"/>
        <v/>
      </c>
      <c r="B86" t="s">
        <v>367</v>
      </c>
      <c r="C86" s="34" t="e">
        <v>#N/A</v>
      </c>
      <c r="D86" s="34" t="e">
        <v>#N/A</v>
      </c>
      <c r="E86" s="34" t="e">
        <v>#N/A</v>
      </c>
      <c r="F86" s="34" t="e">
        <v>#N/A</v>
      </c>
      <c r="G86" s="34" t="e">
        <v>#N/A</v>
      </c>
      <c r="H86" s="34" t="e">
        <v>#N/A</v>
      </c>
      <c r="I86" s="34" t="e">
        <v>#N/A</v>
      </c>
    </row>
    <row r="87" spans="1:9" x14ac:dyDescent="0.3">
      <c r="A87" t="str">
        <f t="shared" si="1"/>
        <v/>
      </c>
      <c r="B87" t="s">
        <v>368</v>
      </c>
      <c r="C87" s="34" t="e">
        <v>#N/A</v>
      </c>
      <c r="D87" s="34" t="e">
        <v>#N/A</v>
      </c>
      <c r="E87" s="34" t="e">
        <v>#N/A</v>
      </c>
      <c r="F87" s="34" t="e">
        <v>#N/A</v>
      </c>
      <c r="G87" s="34" t="e">
        <v>#N/A</v>
      </c>
      <c r="H87" s="34" t="e">
        <v>#N/A</v>
      </c>
      <c r="I87" s="34" t="e">
        <v>#N/A</v>
      </c>
    </row>
    <row r="88" spans="1:9" x14ac:dyDescent="0.3">
      <c r="A88" t="str">
        <f t="shared" si="1"/>
        <v/>
      </c>
      <c r="B88" t="s">
        <v>369</v>
      </c>
      <c r="C88" s="34" t="e">
        <v>#N/A</v>
      </c>
      <c r="D88" s="34" t="e">
        <v>#N/A</v>
      </c>
      <c r="E88" s="34" t="e">
        <v>#N/A</v>
      </c>
      <c r="F88" s="34" t="e">
        <v>#N/A</v>
      </c>
      <c r="G88" s="34" t="e">
        <v>#N/A</v>
      </c>
      <c r="H88" s="34" t="e">
        <v>#N/A</v>
      </c>
      <c r="I88" s="34" t="e">
        <v>#N/A</v>
      </c>
    </row>
    <row r="89" spans="1:9" x14ac:dyDescent="0.3">
      <c r="A89" t="str">
        <f t="shared" si="1"/>
        <v/>
      </c>
      <c r="C89" s="34"/>
      <c r="D89" s="34"/>
      <c r="E89" s="34"/>
      <c r="F89" s="34"/>
      <c r="G89" s="34"/>
      <c r="H89" s="34"/>
      <c r="I89" s="34"/>
    </row>
    <row r="90" spans="1:9" x14ac:dyDescent="0.3">
      <c r="A90" t="str">
        <f t="shared" si="1"/>
        <v/>
      </c>
      <c r="C90" s="34"/>
      <c r="D90" s="34"/>
      <c r="E90" s="34"/>
      <c r="F90" s="34"/>
      <c r="G90" s="34"/>
      <c r="H90" s="34"/>
      <c r="I90" s="34"/>
    </row>
    <row r="91" spans="1:9" x14ac:dyDescent="0.3">
      <c r="A91" t="str">
        <f t="shared" si="1"/>
        <v/>
      </c>
      <c r="C91" s="34"/>
      <c r="D91" s="34"/>
      <c r="E91" s="34"/>
      <c r="F91" s="34"/>
      <c r="G91" s="34"/>
      <c r="H91" s="34"/>
      <c r="I91" s="34"/>
    </row>
    <row r="92" spans="1:9" x14ac:dyDescent="0.3">
      <c r="A92" t="str">
        <f t="shared" si="1"/>
        <v/>
      </c>
      <c r="C92" s="34"/>
      <c r="D92" s="34"/>
      <c r="E92" s="34"/>
      <c r="F92" s="34"/>
      <c r="G92" s="34"/>
      <c r="H92" s="34"/>
      <c r="I92" s="34"/>
    </row>
    <row r="93" spans="1:9" x14ac:dyDescent="0.3">
      <c r="A93" t="str">
        <f t="shared" si="1"/>
        <v/>
      </c>
      <c r="C93" s="34"/>
      <c r="D93" s="34"/>
      <c r="E93" s="34"/>
      <c r="F93" s="34"/>
      <c r="G93" s="34"/>
      <c r="H93" s="34"/>
      <c r="I93" s="34"/>
    </row>
    <row r="94" spans="1:9" x14ac:dyDescent="0.3">
      <c r="A94" t="str">
        <f t="shared" si="1"/>
        <v/>
      </c>
      <c r="C94" s="34"/>
      <c r="D94" s="34"/>
      <c r="E94" s="34"/>
      <c r="F94" s="34"/>
      <c r="G94" s="34"/>
      <c r="H94" s="34"/>
      <c r="I94" s="34"/>
    </row>
    <row r="95" spans="1:9" x14ac:dyDescent="0.3">
      <c r="A95" t="str">
        <f t="shared" si="1"/>
        <v/>
      </c>
      <c r="C95" s="34"/>
      <c r="D95" s="34"/>
      <c r="E95" s="34"/>
      <c r="F95" s="34"/>
      <c r="G95" s="34"/>
      <c r="H95" s="34"/>
      <c r="I95" s="34"/>
    </row>
    <row r="96" spans="1:9" x14ac:dyDescent="0.3">
      <c r="A96" t="str">
        <f t="shared" si="1"/>
        <v/>
      </c>
      <c r="C96" s="34"/>
      <c r="D96" s="34"/>
      <c r="E96" s="34"/>
      <c r="F96" s="34"/>
      <c r="G96" s="34"/>
      <c r="H96" s="34"/>
      <c r="I96" s="34"/>
    </row>
    <row r="97" spans="1:9" x14ac:dyDescent="0.3">
      <c r="A97" t="str">
        <f t="shared" si="1"/>
        <v/>
      </c>
      <c r="C97" s="34"/>
      <c r="D97" s="34"/>
      <c r="E97" s="34"/>
      <c r="F97" s="34"/>
      <c r="G97" s="34"/>
      <c r="H97" s="34"/>
      <c r="I97" s="34"/>
    </row>
    <row r="98" spans="1:9" x14ac:dyDescent="0.3">
      <c r="A98" t="str">
        <f t="shared" si="1"/>
        <v/>
      </c>
      <c r="C98" s="34"/>
      <c r="D98" s="34"/>
      <c r="E98" s="34"/>
      <c r="F98" s="34"/>
      <c r="G98" s="34"/>
      <c r="H98" s="34"/>
      <c r="I98" s="34"/>
    </row>
    <row r="99" spans="1:9" x14ac:dyDescent="0.3">
      <c r="A99" t="str">
        <f t="shared" si="1"/>
        <v/>
      </c>
      <c r="C99" s="34"/>
      <c r="D99" s="34"/>
      <c r="E99" s="34"/>
      <c r="F99" s="34"/>
      <c r="G99" s="34"/>
      <c r="H99" s="34"/>
      <c r="I99" s="34"/>
    </row>
    <row r="100" spans="1:9" x14ac:dyDescent="0.3">
      <c r="A100" t="str">
        <f t="shared" si="1"/>
        <v/>
      </c>
      <c r="C100" s="34"/>
      <c r="D100" s="34"/>
      <c r="E100" s="34"/>
      <c r="F100" s="34"/>
      <c r="G100" s="34"/>
      <c r="H100" s="34"/>
      <c r="I100" s="34"/>
    </row>
    <row r="101" spans="1:9" x14ac:dyDescent="0.3">
      <c r="A101" t="str">
        <f t="shared" si="1"/>
        <v/>
      </c>
      <c r="C101" s="34"/>
      <c r="D101" s="34"/>
      <c r="E101" s="34"/>
      <c r="F101" s="34"/>
      <c r="G101" s="34"/>
      <c r="H101" s="34"/>
      <c r="I101" s="34"/>
    </row>
    <row r="102" spans="1:9" x14ac:dyDescent="0.3">
      <c r="A102" t="str">
        <f t="shared" si="1"/>
        <v/>
      </c>
      <c r="C102" s="34"/>
      <c r="D102" s="34"/>
      <c r="E102" s="34"/>
      <c r="F102" s="34"/>
      <c r="G102" s="34"/>
      <c r="H102" s="34"/>
      <c r="I102" s="34"/>
    </row>
    <row r="103" spans="1:9" x14ac:dyDescent="0.3">
      <c r="A103" t="str">
        <f t="shared" si="1"/>
        <v/>
      </c>
      <c r="C103" s="34"/>
      <c r="D103" s="34"/>
      <c r="E103" s="34"/>
      <c r="F103" s="34"/>
      <c r="G103" s="34"/>
      <c r="H103" s="34"/>
      <c r="I103" s="34"/>
    </row>
    <row r="104" spans="1:9" x14ac:dyDescent="0.3">
      <c r="A104" t="str">
        <f t="shared" si="1"/>
        <v/>
      </c>
      <c r="C104" s="34"/>
      <c r="D104" s="34"/>
      <c r="E104" s="34"/>
      <c r="F104" s="34"/>
      <c r="G104" s="34"/>
      <c r="H104" s="34"/>
      <c r="I104" s="34"/>
    </row>
    <row r="105" spans="1:9" x14ac:dyDescent="0.3">
      <c r="A105" t="str">
        <f t="shared" si="1"/>
        <v/>
      </c>
      <c r="C105" s="34"/>
      <c r="D105" s="34"/>
      <c r="E105" s="34"/>
      <c r="F105" s="34"/>
      <c r="G105" s="34"/>
      <c r="H105" s="34"/>
      <c r="I105" s="34"/>
    </row>
    <row r="106" spans="1:9" x14ac:dyDescent="0.3">
      <c r="A106" t="str">
        <f t="shared" si="1"/>
        <v/>
      </c>
      <c r="C106" s="34"/>
      <c r="D106" s="34"/>
      <c r="E106" s="34"/>
      <c r="F106" s="34"/>
      <c r="G106" s="34"/>
      <c r="H106" s="34"/>
      <c r="I106" s="34"/>
    </row>
    <row r="107" spans="1:9" x14ac:dyDescent="0.3">
      <c r="A107" t="str">
        <f t="shared" si="1"/>
        <v/>
      </c>
      <c r="C107" s="34"/>
      <c r="D107" s="34"/>
      <c r="E107" s="34"/>
      <c r="F107" s="34"/>
      <c r="G107" s="34"/>
      <c r="H107" s="34"/>
      <c r="I107" s="34"/>
    </row>
    <row r="108" spans="1:9" x14ac:dyDescent="0.3">
      <c r="A108" t="str">
        <f t="shared" si="1"/>
        <v/>
      </c>
      <c r="C108" s="34"/>
      <c r="D108" s="34"/>
      <c r="E108" s="34"/>
      <c r="F108" s="34"/>
      <c r="G108" s="34"/>
      <c r="H108" s="34"/>
      <c r="I108" s="34"/>
    </row>
    <row r="109" spans="1:9" x14ac:dyDescent="0.3">
      <c r="A109" t="str">
        <f t="shared" si="1"/>
        <v/>
      </c>
      <c r="C109" s="34"/>
      <c r="D109" s="34"/>
      <c r="E109" s="34"/>
      <c r="F109" s="34"/>
      <c r="G109" s="34"/>
      <c r="H109" s="34"/>
      <c r="I109" s="34"/>
    </row>
    <row r="110" spans="1:9" x14ac:dyDescent="0.3">
      <c r="A110" t="str">
        <f t="shared" si="1"/>
        <v/>
      </c>
      <c r="C110" s="34"/>
      <c r="D110" s="34"/>
      <c r="E110" s="34"/>
      <c r="F110" s="34"/>
      <c r="G110" s="34"/>
      <c r="H110" s="34"/>
      <c r="I110" s="34"/>
    </row>
    <row r="111" spans="1:9" x14ac:dyDescent="0.3">
      <c r="A111" t="str">
        <f t="shared" si="1"/>
        <v/>
      </c>
      <c r="C111" s="34"/>
      <c r="D111" s="34"/>
      <c r="E111" s="34"/>
      <c r="F111" s="34"/>
      <c r="G111" s="34"/>
      <c r="H111" s="34"/>
      <c r="I111" s="34"/>
    </row>
    <row r="112" spans="1:9" x14ac:dyDescent="0.3">
      <c r="A112" t="str">
        <f t="shared" si="1"/>
        <v/>
      </c>
      <c r="C112" s="34"/>
      <c r="D112" s="34"/>
      <c r="E112" s="34"/>
      <c r="F112" s="34"/>
      <c r="G112" s="34"/>
      <c r="H112" s="34"/>
      <c r="I112" s="34"/>
    </row>
    <row r="113" spans="1:9" x14ac:dyDescent="0.3">
      <c r="A113" t="str">
        <f t="shared" si="1"/>
        <v/>
      </c>
      <c r="C113" s="34"/>
      <c r="D113" s="34"/>
      <c r="E113" s="34"/>
      <c r="F113" s="34"/>
      <c r="G113" s="34"/>
      <c r="H113" s="34"/>
      <c r="I113" s="34"/>
    </row>
    <row r="114" spans="1:9" x14ac:dyDescent="0.3">
      <c r="A114" t="str">
        <f t="shared" si="1"/>
        <v/>
      </c>
      <c r="C114" s="34"/>
      <c r="D114" s="34"/>
      <c r="E114" s="34"/>
      <c r="F114" s="34"/>
      <c r="G114" s="34"/>
      <c r="H114" s="34"/>
      <c r="I114" s="34"/>
    </row>
    <row r="115" spans="1:9" x14ac:dyDescent="0.3">
      <c r="A115" t="str">
        <f t="shared" si="1"/>
        <v/>
      </c>
      <c r="C115" s="34"/>
      <c r="D115" s="34"/>
      <c r="E115" s="34"/>
      <c r="F115" s="34"/>
      <c r="G115" s="34"/>
      <c r="H115" s="34"/>
      <c r="I115" s="34"/>
    </row>
    <row r="116" spans="1:9" x14ac:dyDescent="0.3">
      <c r="A116" t="str">
        <f t="shared" si="1"/>
        <v/>
      </c>
      <c r="C116" s="34"/>
      <c r="D116" s="34"/>
      <c r="E116" s="34"/>
      <c r="F116" s="34"/>
      <c r="G116" s="34"/>
      <c r="H116" s="34"/>
      <c r="I116" s="34"/>
    </row>
    <row r="117" spans="1:9" x14ac:dyDescent="0.3">
      <c r="A117" t="str">
        <f t="shared" si="1"/>
        <v/>
      </c>
      <c r="C117" s="34"/>
      <c r="D117" s="34"/>
      <c r="E117" s="34"/>
      <c r="F117" s="34"/>
      <c r="G117" s="34"/>
      <c r="H117" s="34"/>
      <c r="I117" s="34"/>
    </row>
    <row r="118" spans="1:9" x14ac:dyDescent="0.3">
      <c r="A118" t="str">
        <f t="shared" si="1"/>
        <v/>
      </c>
      <c r="C118" s="34"/>
      <c r="D118" s="34"/>
      <c r="E118" s="34"/>
      <c r="F118" s="34"/>
      <c r="G118" s="34"/>
      <c r="H118" s="34"/>
      <c r="I118" s="34"/>
    </row>
    <row r="119" spans="1:9" x14ac:dyDescent="0.3">
      <c r="A119" t="str">
        <f t="shared" si="1"/>
        <v/>
      </c>
      <c r="C119" s="34"/>
      <c r="D119" s="34"/>
      <c r="E119" s="34"/>
      <c r="F119" s="34"/>
      <c r="G119" s="34"/>
      <c r="H119" s="34"/>
      <c r="I119" s="34"/>
    </row>
    <row r="120" spans="1:9" x14ac:dyDescent="0.3">
      <c r="A120" t="str">
        <f t="shared" si="1"/>
        <v/>
      </c>
      <c r="C120" s="34"/>
      <c r="D120" s="34"/>
      <c r="E120" s="34"/>
      <c r="F120" s="34"/>
      <c r="G120" s="34"/>
      <c r="H120" s="34"/>
      <c r="I120" s="34"/>
    </row>
    <row r="121" spans="1:9" x14ac:dyDescent="0.3">
      <c r="A121" t="str">
        <f t="shared" si="1"/>
        <v/>
      </c>
      <c r="C121" s="34"/>
      <c r="D121" s="34"/>
      <c r="E121" s="34"/>
      <c r="F121" s="34"/>
      <c r="G121" s="34"/>
      <c r="H121" s="34"/>
      <c r="I121" s="34"/>
    </row>
    <row r="122" spans="1:9" x14ac:dyDescent="0.3">
      <c r="A122" t="str">
        <f t="shared" si="1"/>
        <v/>
      </c>
      <c r="C122" s="34"/>
      <c r="D122" s="34"/>
      <c r="E122" s="34"/>
      <c r="F122" s="34"/>
      <c r="G122" s="34"/>
      <c r="H122" s="34"/>
      <c r="I122" s="34"/>
    </row>
    <row r="123" spans="1:9" x14ac:dyDescent="0.3">
      <c r="A123" t="str">
        <f t="shared" si="1"/>
        <v/>
      </c>
      <c r="C123" s="34"/>
      <c r="D123" s="34"/>
      <c r="E123" s="34"/>
      <c r="F123" s="34"/>
      <c r="G123" s="34"/>
      <c r="H123" s="34"/>
      <c r="I123" s="34"/>
    </row>
    <row r="124" spans="1:9" x14ac:dyDescent="0.3">
      <c r="A124" t="str">
        <f t="shared" si="1"/>
        <v/>
      </c>
      <c r="C124" s="34"/>
      <c r="D124" s="34"/>
      <c r="E124" s="34"/>
      <c r="F124" s="34"/>
      <c r="G124" s="34"/>
      <c r="H124" s="34"/>
      <c r="I124" s="34"/>
    </row>
    <row r="125" spans="1:9" x14ac:dyDescent="0.3">
      <c r="A125" t="str">
        <f t="shared" si="1"/>
        <v/>
      </c>
      <c r="C125" s="34"/>
      <c r="D125" s="34"/>
      <c r="E125" s="34"/>
      <c r="F125" s="34"/>
      <c r="G125" s="34"/>
      <c r="H125" s="34"/>
      <c r="I125" s="34"/>
    </row>
    <row r="126" spans="1:9" x14ac:dyDescent="0.3">
      <c r="A126" t="str">
        <f t="shared" si="1"/>
        <v/>
      </c>
      <c r="C126" s="34"/>
      <c r="D126" s="34"/>
      <c r="E126" s="34"/>
      <c r="F126" s="34"/>
      <c r="G126" s="34"/>
      <c r="H126" s="34"/>
      <c r="I126" s="34"/>
    </row>
    <row r="127" spans="1:9" x14ac:dyDescent="0.3">
      <c r="A127" t="str">
        <f t="shared" si="1"/>
        <v/>
      </c>
      <c r="C127" s="34"/>
      <c r="D127" s="34"/>
      <c r="E127" s="34"/>
      <c r="F127" s="34"/>
      <c r="G127" s="34"/>
      <c r="H127" s="34"/>
      <c r="I127" s="34"/>
    </row>
    <row r="128" spans="1:9" x14ac:dyDescent="0.3">
      <c r="A128" t="str">
        <f t="shared" si="1"/>
        <v/>
      </c>
      <c r="C128" s="34"/>
      <c r="D128" s="34"/>
      <c r="E128" s="34"/>
      <c r="F128" s="34"/>
      <c r="G128" s="34"/>
      <c r="H128" s="34"/>
      <c r="I128" s="34"/>
    </row>
    <row r="129" spans="1:9" x14ac:dyDescent="0.3">
      <c r="A129" t="str">
        <f t="shared" si="1"/>
        <v/>
      </c>
      <c r="C129" s="34"/>
      <c r="D129" s="34"/>
      <c r="E129" s="34"/>
      <c r="F129" s="34"/>
      <c r="G129" s="34"/>
      <c r="H129" s="34"/>
      <c r="I129" s="34"/>
    </row>
    <row r="130" spans="1:9" x14ac:dyDescent="0.3">
      <c r="A130" t="str">
        <f t="shared" si="1"/>
        <v/>
      </c>
      <c r="C130" s="34"/>
      <c r="D130" s="34"/>
      <c r="E130" s="34"/>
      <c r="F130" s="34"/>
      <c r="G130" s="34"/>
      <c r="H130" s="34"/>
      <c r="I130" s="34"/>
    </row>
    <row r="131" spans="1:9" x14ac:dyDescent="0.3">
      <c r="A131" t="str">
        <f t="shared" si="1"/>
        <v/>
      </c>
      <c r="C131" s="34"/>
      <c r="D131" s="34"/>
      <c r="E131" s="34"/>
      <c r="F131" s="34"/>
      <c r="G131" s="34"/>
      <c r="H131" s="34"/>
      <c r="I131" s="34"/>
    </row>
    <row r="132" spans="1:9" x14ac:dyDescent="0.3">
      <c r="A132" t="str">
        <f t="shared" si="1"/>
        <v/>
      </c>
      <c r="C132" s="34"/>
      <c r="D132" s="34"/>
      <c r="E132" s="34"/>
      <c r="F132" s="34"/>
      <c r="G132" s="34"/>
      <c r="H132" s="34"/>
      <c r="I132" s="34"/>
    </row>
    <row r="133" spans="1:9" x14ac:dyDescent="0.3">
      <c r="A133" t="str">
        <f t="shared" si="1"/>
        <v/>
      </c>
      <c r="C133" s="34"/>
      <c r="D133" s="34"/>
      <c r="E133" s="34"/>
      <c r="F133" s="34"/>
      <c r="G133" s="34"/>
      <c r="H133" s="34"/>
      <c r="I133" s="34"/>
    </row>
    <row r="134" spans="1:9" x14ac:dyDescent="0.3">
      <c r="A134" t="str">
        <f>IF(RIGHT(B134,1)="7",LEFT(B134,4),"")</f>
        <v/>
      </c>
      <c r="C134" s="34"/>
      <c r="D134" s="34"/>
      <c r="E134" s="34"/>
      <c r="F134" s="34"/>
      <c r="G134" s="34"/>
      <c r="H134" s="34"/>
      <c r="I134" s="34"/>
    </row>
    <row r="135" spans="1:9" x14ac:dyDescent="0.3">
      <c r="A135" t="str">
        <f>IF(RIGHT(B135,1)="7",LEFT(B135,4),"")</f>
        <v/>
      </c>
      <c r="C135" s="34"/>
      <c r="D135" s="34"/>
      <c r="E135" s="34"/>
      <c r="F135" s="34"/>
      <c r="G135" s="34"/>
      <c r="H135" s="34"/>
      <c r="I135" s="34"/>
    </row>
    <row r="136" spans="1:9" x14ac:dyDescent="0.3">
      <c r="A136" t="str">
        <f>IF(RIGHT(B136,1)="7",LEFT(B136,4),"")</f>
        <v/>
      </c>
      <c r="C136" s="34"/>
      <c r="D136" s="34"/>
      <c r="E136" s="34"/>
      <c r="F136" s="34"/>
      <c r="G136" s="34"/>
      <c r="H136" s="34"/>
      <c r="I136" s="3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2055-06A2-4C04-9EB8-EDF53D890783}">
  <sheetPr>
    <tabColor theme="3" tint="0.79998168889431442"/>
  </sheetPr>
  <dimension ref="A1:E179"/>
  <sheetViews>
    <sheetView workbookViewId="0">
      <pane xSplit="1" ySplit="1" topLeftCell="B152" activePane="bottomRight" state="frozen"/>
      <selection pane="topRight" activeCell="B1" sqref="B1"/>
      <selection pane="bottomLeft" activeCell="A2" sqref="A2"/>
      <selection pane="bottomRight" activeCell="B167" sqref="B167"/>
    </sheetView>
  </sheetViews>
  <sheetFormatPr defaultRowHeight="14.4" x14ac:dyDescent="0.3"/>
  <cols>
    <col min="1" max="1" width="17.44140625" customWidth="1"/>
    <col min="2" max="4" width="16" bestFit="1" customWidth="1"/>
    <col min="5" max="5" width="20.77734375" customWidth="1"/>
  </cols>
  <sheetData>
    <row r="1" spans="1:5" x14ac:dyDescent="0.3">
      <c r="B1" t="s">
        <v>385</v>
      </c>
      <c r="C1" t="s">
        <v>386</v>
      </c>
      <c r="D1" t="s">
        <v>387</v>
      </c>
      <c r="E1" t="s">
        <v>388</v>
      </c>
    </row>
    <row r="2" spans="1:5" x14ac:dyDescent="0.3">
      <c r="A2" s="36">
        <v>43873</v>
      </c>
      <c r="B2">
        <v>99.7</v>
      </c>
      <c r="C2">
        <v>98.57</v>
      </c>
      <c r="D2">
        <v>98.95</v>
      </c>
      <c r="E2">
        <v>99.05</v>
      </c>
    </row>
    <row r="3" spans="1:5" x14ac:dyDescent="0.3">
      <c r="A3" s="36">
        <v>43880</v>
      </c>
      <c r="B3">
        <v>97.9</v>
      </c>
      <c r="C3">
        <v>99.69</v>
      </c>
      <c r="D3">
        <v>97.76</v>
      </c>
      <c r="E3">
        <v>97.09</v>
      </c>
    </row>
    <row r="4" spans="1:5" x14ac:dyDescent="0.3">
      <c r="A4" s="36">
        <v>43887</v>
      </c>
      <c r="B4">
        <v>98.38</v>
      </c>
      <c r="C4">
        <v>101.77</v>
      </c>
      <c r="D4">
        <v>98.51</v>
      </c>
      <c r="E4">
        <v>98.92</v>
      </c>
    </row>
    <row r="5" spans="1:5" x14ac:dyDescent="0.3">
      <c r="A5" s="36">
        <v>43894</v>
      </c>
      <c r="B5">
        <v>99.07</v>
      </c>
      <c r="C5">
        <v>101.75</v>
      </c>
      <c r="D5">
        <v>98.46</v>
      </c>
      <c r="E5">
        <v>99.04</v>
      </c>
    </row>
    <row r="6" spans="1:5" x14ac:dyDescent="0.3">
      <c r="A6" s="37">
        <v>43901</v>
      </c>
      <c r="B6">
        <v>95.9</v>
      </c>
      <c r="C6">
        <v>95.14</v>
      </c>
      <c r="D6">
        <v>94.92</v>
      </c>
      <c r="E6">
        <v>92.4</v>
      </c>
    </row>
    <row r="7" spans="1:5" x14ac:dyDescent="0.3">
      <c r="A7" s="37">
        <v>43908</v>
      </c>
      <c r="B7">
        <v>66.72</v>
      </c>
      <c r="C7">
        <v>54.83</v>
      </c>
      <c r="D7">
        <v>66.19</v>
      </c>
      <c r="E7">
        <v>50.27</v>
      </c>
    </row>
    <row r="8" spans="1:5" x14ac:dyDescent="0.3">
      <c r="A8" s="36">
        <v>43915</v>
      </c>
      <c r="B8">
        <v>33.01</v>
      </c>
      <c r="C8">
        <v>26.34</v>
      </c>
      <c r="D8">
        <v>33.44</v>
      </c>
      <c r="E8">
        <v>20.92</v>
      </c>
    </row>
    <row r="9" spans="1:5" x14ac:dyDescent="0.3">
      <c r="A9" s="36">
        <v>43922</v>
      </c>
      <c r="B9">
        <v>21.96</v>
      </c>
      <c r="C9">
        <v>22.46</v>
      </c>
      <c r="D9">
        <v>23.82</v>
      </c>
      <c r="E9">
        <v>16.190000000000001</v>
      </c>
    </row>
    <row r="10" spans="1:5" x14ac:dyDescent="0.3">
      <c r="A10" s="36">
        <v>43929</v>
      </c>
      <c r="B10">
        <v>21.32</v>
      </c>
      <c r="C10">
        <v>22.52</v>
      </c>
      <c r="D10">
        <v>23.4</v>
      </c>
      <c r="E10">
        <v>15.2</v>
      </c>
    </row>
    <row r="11" spans="1:5" x14ac:dyDescent="0.3">
      <c r="A11" s="36">
        <v>43936</v>
      </c>
      <c r="B11">
        <v>20.99</v>
      </c>
      <c r="C11">
        <v>22.12</v>
      </c>
      <c r="D11">
        <v>21.48</v>
      </c>
      <c r="E11">
        <v>14.6</v>
      </c>
    </row>
    <row r="12" spans="1:5" x14ac:dyDescent="0.3">
      <c r="A12" s="36">
        <v>43943</v>
      </c>
      <c r="B12">
        <v>22.09</v>
      </c>
      <c r="C12">
        <v>22.49</v>
      </c>
      <c r="D12">
        <v>23.16</v>
      </c>
      <c r="E12">
        <v>15.26</v>
      </c>
    </row>
    <row r="13" spans="1:5" x14ac:dyDescent="0.3">
      <c r="A13" s="36">
        <v>43950</v>
      </c>
      <c r="B13">
        <v>23.2</v>
      </c>
      <c r="C13">
        <v>23.28</v>
      </c>
      <c r="D13">
        <v>24.3</v>
      </c>
      <c r="E13">
        <v>15.83</v>
      </c>
    </row>
    <row r="14" spans="1:5" x14ac:dyDescent="0.3">
      <c r="A14" s="36">
        <v>43957</v>
      </c>
      <c r="B14">
        <v>24.47</v>
      </c>
      <c r="C14">
        <v>24.59</v>
      </c>
      <c r="D14">
        <v>26.07</v>
      </c>
      <c r="E14">
        <v>16.63</v>
      </c>
    </row>
    <row r="15" spans="1:5" x14ac:dyDescent="0.3">
      <c r="A15" s="36">
        <v>43964</v>
      </c>
      <c r="B15">
        <v>25.81</v>
      </c>
      <c r="C15">
        <v>25.31</v>
      </c>
      <c r="D15">
        <v>26.5</v>
      </c>
      <c r="E15">
        <v>17.25</v>
      </c>
    </row>
    <row r="16" spans="1:5" x14ac:dyDescent="0.3">
      <c r="A16" s="36">
        <v>43971</v>
      </c>
      <c r="B16">
        <v>27.38</v>
      </c>
      <c r="C16">
        <v>26.63</v>
      </c>
      <c r="D16">
        <v>28.37</v>
      </c>
      <c r="E16">
        <v>18.079999999999998</v>
      </c>
    </row>
    <row r="17" spans="1:5" x14ac:dyDescent="0.3">
      <c r="A17" s="36">
        <v>43978</v>
      </c>
      <c r="B17">
        <v>30.46</v>
      </c>
      <c r="C17">
        <v>26.23</v>
      </c>
      <c r="D17">
        <v>29.17</v>
      </c>
      <c r="E17">
        <v>18.649999999999999</v>
      </c>
    </row>
    <row r="18" spans="1:5" x14ac:dyDescent="0.3">
      <c r="A18" s="36">
        <v>43985</v>
      </c>
      <c r="B18">
        <v>33.82</v>
      </c>
      <c r="C18">
        <v>27.04</v>
      </c>
      <c r="D18">
        <v>31.99</v>
      </c>
      <c r="E18">
        <v>19.239999999999998</v>
      </c>
    </row>
    <row r="19" spans="1:5" x14ac:dyDescent="0.3">
      <c r="A19" s="36">
        <v>43992</v>
      </c>
      <c r="B19">
        <v>35.270000000000003</v>
      </c>
      <c r="C19">
        <v>29.11</v>
      </c>
      <c r="D19">
        <v>33.630000000000003</v>
      </c>
      <c r="E19">
        <v>20.83</v>
      </c>
    </row>
    <row r="20" spans="1:5" x14ac:dyDescent="0.3">
      <c r="A20" s="36">
        <v>43999</v>
      </c>
      <c r="B20">
        <v>36.32</v>
      </c>
      <c r="C20">
        <v>29.63</v>
      </c>
      <c r="D20">
        <v>34.19</v>
      </c>
      <c r="E20">
        <v>22.01</v>
      </c>
    </row>
    <row r="21" spans="1:5" x14ac:dyDescent="0.3">
      <c r="A21" s="36">
        <v>44006</v>
      </c>
      <c r="B21">
        <v>35.75</v>
      </c>
      <c r="C21">
        <v>27.52</v>
      </c>
      <c r="D21">
        <v>31.95</v>
      </c>
      <c r="E21">
        <v>21.87</v>
      </c>
    </row>
    <row r="22" spans="1:5" x14ac:dyDescent="0.3">
      <c r="A22" s="36">
        <v>44013</v>
      </c>
      <c r="B22">
        <v>33.25</v>
      </c>
      <c r="C22">
        <v>28.04</v>
      </c>
      <c r="D22">
        <v>26.81</v>
      </c>
      <c r="E22">
        <v>21.57</v>
      </c>
    </row>
    <row r="23" spans="1:5" x14ac:dyDescent="0.3">
      <c r="A23" s="36">
        <v>44020</v>
      </c>
      <c r="B23">
        <v>30.84</v>
      </c>
      <c r="C23">
        <v>27.59</v>
      </c>
      <c r="D23">
        <v>24.08</v>
      </c>
      <c r="E23">
        <v>20.76</v>
      </c>
    </row>
    <row r="24" spans="1:5" x14ac:dyDescent="0.3">
      <c r="A24" s="36">
        <v>44027</v>
      </c>
      <c r="B24">
        <v>31.49</v>
      </c>
      <c r="C24">
        <v>28.2</v>
      </c>
      <c r="D24">
        <v>24.82</v>
      </c>
      <c r="E24">
        <v>21.42</v>
      </c>
    </row>
    <row r="25" spans="1:5" x14ac:dyDescent="0.3">
      <c r="A25" s="36">
        <v>44034</v>
      </c>
      <c r="B25">
        <v>32.1</v>
      </c>
      <c r="C25">
        <v>27.65</v>
      </c>
      <c r="D25">
        <v>24.88</v>
      </c>
      <c r="E25">
        <v>21.21</v>
      </c>
    </row>
    <row r="26" spans="1:5" x14ac:dyDescent="0.3">
      <c r="A26" s="36">
        <v>44041</v>
      </c>
      <c r="B26">
        <v>32.82</v>
      </c>
      <c r="C26">
        <v>28.92</v>
      </c>
      <c r="D26">
        <v>25.62</v>
      </c>
      <c r="E26">
        <v>21.6</v>
      </c>
    </row>
    <row r="27" spans="1:5" x14ac:dyDescent="0.3">
      <c r="A27" s="36">
        <v>44048</v>
      </c>
      <c r="B27">
        <v>34.22</v>
      </c>
      <c r="C27">
        <v>29.17</v>
      </c>
      <c r="D27">
        <v>26.71</v>
      </c>
      <c r="E27">
        <v>21.71</v>
      </c>
    </row>
    <row r="28" spans="1:5" x14ac:dyDescent="0.3">
      <c r="A28" s="36">
        <v>44055</v>
      </c>
      <c r="B28">
        <v>34.53</v>
      </c>
      <c r="C28">
        <v>29.13</v>
      </c>
      <c r="D28">
        <v>27.02</v>
      </c>
      <c r="E28">
        <v>21.85</v>
      </c>
    </row>
    <row r="29" spans="1:5" x14ac:dyDescent="0.3">
      <c r="A29" s="36">
        <v>44062</v>
      </c>
      <c r="B29">
        <v>35.119999999999997</v>
      </c>
      <c r="C29">
        <v>30.03</v>
      </c>
      <c r="D29">
        <v>27.55</v>
      </c>
      <c r="E29">
        <v>22.31</v>
      </c>
    </row>
    <row r="30" spans="1:5" x14ac:dyDescent="0.3">
      <c r="A30" s="36">
        <v>44069</v>
      </c>
      <c r="B30">
        <v>36.18</v>
      </c>
      <c r="C30">
        <v>30.68</v>
      </c>
      <c r="D30">
        <v>26.72</v>
      </c>
      <c r="E30">
        <v>22.59</v>
      </c>
    </row>
    <row r="31" spans="1:5" x14ac:dyDescent="0.3">
      <c r="A31" s="36">
        <v>44076</v>
      </c>
      <c r="B31">
        <v>36.979999999999997</v>
      </c>
      <c r="C31">
        <v>32.1</v>
      </c>
      <c r="D31">
        <v>27.68</v>
      </c>
      <c r="E31">
        <v>23.08</v>
      </c>
    </row>
    <row r="32" spans="1:5" x14ac:dyDescent="0.3">
      <c r="A32" s="36">
        <v>44083</v>
      </c>
      <c r="B32">
        <v>36.5</v>
      </c>
      <c r="C32">
        <v>30.73</v>
      </c>
      <c r="D32">
        <v>29.38</v>
      </c>
      <c r="E32">
        <v>22.98</v>
      </c>
    </row>
    <row r="33" spans="1:5" x14ac:dyDescent="0.3">
      <c r="A33" s="36">
        <v>44090</v>
      </c>
      <c r="B33">
        <v>39.42</v>
      </c>
      <c r="C33">
        <v>32.93</v>
      </c>
      <c r="D33">
        <v>31.52</v>
      </c>
      <c r="E33">
        <v>24.62</v>
      </c>
    </row>
    <row r="34" spans="1:5" x14ac:dyDescent="0.3">
      <c r="A34" s="36">
        <v>44097</v>
      </c>
      <c r="B34">
        <v>39.450000000000003</v>
      </c>
      <c r="C34">
        <v>33.57</v>
      </c>
      <c r="D34">
        <v>28.83</v>
      </c>
      <c r="E34">
        <v>24.63</v>
      </c>
    </row>
    <row r="35" spans="1:5" x14ac:dyDescent="0.3">
      <c r="A35" s="36">
        <v>44104</v>
      </c>
      <c r="B35">
        <v>39.71</v>
      </c>
      <c r="C35">
        <v>33.409999999999997</v>
      </c>
      <c r="D35">
        <v>33.380000000000003</v>
      </c>
      <c r="E35">
        <v>25.1</v>
      </c>
    </row>
    <row r="36" spans="1:5" x14ac:dyDescent="0.3">
      <c r="A36" s="36">
        <v>44111</v>
      </c>
      <c r="B36">
        <v>40.29</v>
      </c>
      <c r="C36">
        <v>34.630000000000003</v>
      </c>
      <c r="D36">
        <v>34.39</v>
      </c>
      <c r="E36">
        <v>25.68</v>
      </c>
    </row>
    <row r="37" spans="1:5" x14ac:dyDescent="0.3">
      <c r="A37" s="36">
        <v>44118</v>
      </c>
      <c r="B37">
        <v>41.16</v>
      </c>
      <c r="C37">
        <v>34.6</v>
      </c>
      <c r="D37">
        <v>34.65</v>
      </c>
      <c r="E37">
        <v>25.95</v>
      </c>
    </row>
    <row r="38" spans="1:5" x14ac:dyDescent="0.3">
      <c r="A38" s="36">
        <v>44125</v>
      </c>
      <c r="B38">
        <v>41.44</v>
      </c>
      <c r="C38">
        <v>35.4</v>
      </c>
      <c r="D38">
        <v>36.159999999999997</v>
      </c>
      <c r="E38">
        <v>26.27</v>
      </c>
    </row>
    <row r="39" spans="1:5" x14ac:dyDescent="0.3">
      <c r="A39" s="36">
        <v>44132</v>
      </c>
      <c r="B39">
        <v>40.93</v>
      </c>
      <c r="C39">
        <v>35.99</v>
      </c>
      <c r="D39">
        <v>36.47</v>
      </c>
      <c r="E39">
        <v>26.23</v>
      </c>
    </row>
    <row r="40" spans="1:5" x14ac:dyDescent="0.3">
      <c r="A40" s="36">
        <v>44139</v>
      </c>
      <c r="B40">
        <v>40.83</v>
      </c>
      <c r="C40">
        <v>35.89</v>
      </c>
      <c r="D40">
        <v>36.81</v>
      </c>
      <c r="E40">
        <v>25.52</v>
      </c>
    </row>
    <row r="41" spans="1:5" x14ac:dyDescent="0.3">
      <c r="A41" s="36">
        <v>44146</v>
      </c>
      <c r="B41">
        <v>41.63</v>
      </c>
      <c r="C41">
        <v>35.25</v>
      </c>
      <c r="D41">
        <v>37.33</v>
      </c>
      <c r="E41">
        <v>26.58</v>
      </c>
    </row>
    <row r="42" spans="1:5" x14ac:dyDescent="0.3">
      <c r="A42" s="36">
        <v>44153</v>
      </c>
      <c r="B42">
        <v>40.68</v>
      </c>
      <c r="C42">
        <v>35.869999999999997</v>
      </c>
      <c r="D42">
        <v>37.729999999999997</v>
      </c>
      <c r="E42">
        <v>25.58</v>
      </c>
    </row>
    <row r="43" spans="1:5" x14ac:dyDescent="0.3">
      <c r="A43" s="36">
        <v>44160</v>
      </c>
      <c r="B43">
        <v>33.61</v>
      </c>
      <c r="C43">
        <v>31.16</v>
      </c>
      <c r="D43">
        <v>30.59</v>
      </c>
      <c r="E43">
        <v>21.95</v>
      </c>
    </row>
    <row r="44" spans="1:5" x14ac:dyDescent="0.3">
      <c r="A44" s="36">
        <v>44167</v>
      </c>
      <c r="B44">
        <v>38.67</v>
      </c>
      <c r="C44">
        <v>34.71</v>
      </c>
      <c r="D44">
        <v>36.090000000000003</v>
      </c>
      <c r="E44">
        <v>24.09</v>
      </c>
    </row>
    <row r="45" spans="1:5" x14ac:dyDescent="0.3">
      <c r="A45" s="36">
        <v>44174</v>
      </c>
      <c r="B45">
        <v>37.44</v>
      </c>
      <c r="C45">
        <v>35.35</v>
      </c>
      <c r="D45">
        <v>35.130000000000003</v>
      </c>
      <c r="E45">
        <v>23.72</v>
      </c>
    </row>
    <row r="46" spans="1:5" x14ac:dyDescent="0.3">
      <c r="A46" s="36">
        <v>44181</v>
      </c>
      <c r="B46">
        <v>36.799999999999997</v>
      </c>
      <c r="C46">
        <v>35.01</v>
      </c>
      <c r="D46">
        <v>34.57</v>
      </c>
      <c r="E46">
        <v>23.29</v>
      </c>
    </row>
    <row r="47" spans="1:5" x14ac:dyDescent="0.3">
      <c r="A47" s="36">
        <v>44188</v>
      </c>
      <c r="B47">
        <v>32.08</v>
      </c>
      <c r="C47">
        <v>30.35</v>
      </c>
      <c r="D47">
        <v>28.5</v>
      </c>
      <c r="E47">
        <v>20.55</v>
      </c>
    </row>
    <row r="48" spans="1:5" x14ac:dyDescent="0.3">
      <c r="A48" s="36">
        <v>44195</v>
      </c>
      <c r="B48">
        <v>26.96</v>
      </c>
      <c r="C48">
        <v>24.19</v>
      </c>
      <c r="D48">
        <v>22.49</v>
      </c>
      <c r="E48">
        <v>17.010000000000002</v>
      </c>
    </row>
    <row r="49" spans="1:5" x14ac:dyDescent="0.3">
      <c r="A49" s="36">
        <v>44202</v>
      </c>
      <c r="B49">
        <v>31.67</v>
      </c>
      <c r="C49">
        <v>28.73</v>
      </c>
      <c r="D49">
        <v>28.92</v>
      </c>
      <c r="E49">
        <v>19.89</v>
      </c>
    </row>
    <row r="50" spans="1:5" x14ac:dyDescent="0.3">
      <c r="A50" s="36">
        <v>44209</v>
      </c>
      <c r="B50">
        <v>35.619999999999997</v>
      </c>
      <c r="C50">
        <v>33.450000000000003</v>
      </c>
      <c r="D50">
        <v>32.58</v>
      </c>
      <c r="E50">
        <v>22.86</v>
      </c>
    </row>
    <row r="51" spans="1:5" x14ac:dyDescent="0.3">
      <c r="A51" s="36">
        <v>44216</v>
      </c>
      <c r="B51">
        <v>36.07</v>
      </c>
      <c r="C51">
        <v>34.75</v>
      </c>
      <c r="D51">
        <v>32.68</v>
      </c>
      <c r="E51">
        <v>22.62</v>
      </c>
    </row>
    <row r="52" spans="1:5" x14ac:dyDescent="0.3">
      <c r="A52" s="36">
        <v>44223</v>
      </c>
      <c r="B52">
        <v>36.92</v>
      </c>
      <c r="C52">
        <v>35.54</v>
      </c>
      <c r="D52">
        <v>33.880000000000003</v>
      </c>
      <c r="E52">
        <v>23.6</v>
      </c>
    </row>
    <row r="53" spans="1:5" x14ac:dyDescent="0.3">
      <c r="A53" s="36">
        <v>44230</v>
      </c>
      <c r="B53">
        <v>36.799999999999997</v>
      </c>
      <c r="C53">
        <v>35.07</v>
      </c>
      <c r="D53">
        <v>34.11</v>
      </c>
      <c r="E53">
        <v>22.59</v>
      </c>
    </row>
    <row r="54" spans="1:5" x14ac:dyDescent="0.3">
      <c r="A54" s="36">
        <v>44237</v>
      </c>
      <c r="B54">
        <v>35.979999999999997</v>
      </c>
      <c r="C54">
        <v>36.33</v>
      </c>
      <c r="D54">
        <v>34.69</v>
      </c>
      <c r="E54">
        <v>24.15</v>
      </c>
    </row>
    <row r="55" spans="1:5" x14ac:dyDescent="0.3">
      <c r="A55" s="36">
        <v>44244</v>
      </c>
      <c r="B55">
        <v>13.81</v>
      </c>
      <c r="C55">
        <v>13.36</v>
      </c>
      <c r="D55">
        <v>18.45</v>
      </c>
      <c r="E55">
        <v>17.59</v>
      </c>
    </row>
    <row r="56" spans="1:5" x14ac:dyDescent="0.3">
      <c r="A56" s="36">
        <v>44251</v>
      </c>
      <c r="B56">
        <v>25.88</v>
      </c>
      <c r="C56">
        <v>23.02</v>
      </c>
      <c r="D56">
        <v>26.66</v>
      </c>
      <c r="E56">
        <v>20.32</v>
      </c>
    </row>
    <row r="57" spans="1:5" x14ac:dyDescent="0.3">
      <c r="A57" s="36">
        <v>44258</v>
      </c>
      <c r="B57">
        <v>37.6</v>
      </c>
      <c r="C57">
        <v>36.15</v>
      </c>
      <c r="D57">
        <v>36.14</v>
      </c>
      <c r="E57">
        <v>24.96</v>
      </c>
    </row>
    <row r="58" spans="1:5" x14ac:dyDescent="0.3">
      <c r="A58" s="36">
        <v>44265</v>
      </c>
      <c r="B58">
        <v>37.53</v>
      </c>
      <c r="C58">
        <v>37.24</v>
      </c>
      <c r="D58">
        <v>36.9</v>
      </c>
      <c r="E58">
        <v>25.23</v>
      </c>
    </row>
    <row r="59" spans="1:5" x14ac:dyDescent="0.3">
      <c r="A59" s="36">
        <v>44272</v>
      </c>
      <c r="B59">
        <v>36.549999999999997</v>
      </c>
      <c r="C59">
        <v>34.159999999999997</v>
      </c>
      <c r="D59">
        <v>34</v>
      </c>
      <c r="E59">
        <v>24.46</v>
      </c>
    </row>
    <row r="60" spans="1:5" x14ac:dyDescent="0.3">
      <c r="A60" s="36">
        <v>44279</v>
      </c>
      <c r="B60">
        <v>38.090000000000003</v>
      </c>
      <c r="C60">
        <v>32.31</v>
      </c>
      <c r="D60">
        <v>34.74</v>
      </c>
      <c r="E60">
        <v>24.21</v>
      </c>
    </row>
    <row r="61" spans="1:5" x14ac:dyDescent="0.3">
      <c r="A61" s="36">
        <v>44286</v>
      </c>
      <c r="B61">
        <v>39.69</v>
      </c>
      <c r="C61">
        <v>37.36</v>
      </c>
      <c r="D61">
        <v>37.35</v>
      </c>
      <c r="E61">
        <v>24.8</v>
      </c>
    </row>
    <row r="62" spans="1:5" x14ac:dyDescent="0.3">
      <c r="A62" s="36">
        <v>44293</v>
      </c>
      <c r="B62">
        <v>38.46</v>
      </c>
      <c r="C62">
        <v>36.729999999999997</v>
      </c>
      <c r="D62">
        <v>34.71</v>
      </c>
      <c r="E62">
        <v>23.98</v>
      </c>
    </row>
    <row r="63" spans="1:5" x14ac:dyDescent="0.3">
      <c r="A63" s="36">
        <v>44300</v>
      </c>
      <c r="B63">
        <v>41.04</v>
      </c>
      <c r="C63">
        <v>39.39</v>
      </c>
      <c r="D63">
        <v>38.700000000000003</v>
      </c>
      <c r="E63">
        <v>25.9</v>
      </c>
    </row>
    <row r="64" spans="1:5" x14ac:dyDescent="0.3">
      <c r="A64" s="36">
        <v>44307</v>
      </c>
      <c r="B64">
        <v>41.16</v>
      </c>
      <c r="C64">
        <v>38.799999999999997</v>
      </c>
      <c r="D64">
        <v>39.28</v>
      </c>
      <c r="E64">
        <v>26.05</v>
      </c>
    </row>
    <row r="65" spans="1:5" x14ac:dyDescent="0.3">
      <c r="A65" s="36">
        <v>44314</v>
      </c>
      <c r="B65">
        <v>41.23</v>
      </c>
      <c r="C65">
        <v>40.229999999999997</v>
      </c>
      <c r="D65">
        <v>39.68</v>
      </c>
      <c r="E65">
        <v>26.51</v>
      </c>
    </row>
    <row r="66" spans="1:5" x14ac:dyDescent="0.3">
      <c r="A66" s="36">
        <v>44321</v>
      </c>
      <c r="B66">
        <v>41.78</v>
      </c>
      <c r="C66">
        <v>40.840000000000003</v>
      </c>
      <c r="D66">
        <v>41.55</v>
      </c>
      <c r="E66">
        <v>27.07</v>
      </c>
    </row>
    <row r="67" spans="1:5" x14ac:dyDescent="0.3">
      <c r="A67" s="36">
        <v>44328</v>
      </c>
      <c r="B67">
        <v>42.28</v>
      </c>
      <c r="C67">
        <v>43.35</v>
      </c>
      <c r="D67">
        <v>42.87</v>
      </c>
      <c r="E67">
        <v>27.78</v>
      </c>
    </row>
    <row r="68" spans="1:5" x14ac:dyDescent="0.3">
      <c r="A68" s="36">
        <v>44335</v>
      </c>
      <c r="B68">
        <v>43.09</v>
      </c>
      <c r="C68">
        <v>43.44</v>
      </c>
      <c r="D68">
        <v>42.26</v>
      </c>
      <c r="E68">
        <v>28.05</v>
      </c>
    </row>
    <row r="69" spans="1:5" x14ac:dyDescent="0.3">
      <c r="A69" s="36">
        <v>44342</v>
      </c>
      <c r="B69">
        <v>43.46</v>
      </c>
      <c r="C69">
        <v>45.17</v>
      </c>
      <c r="D69">
        <v>44.74</v>
      </c>
      <c r="E69">
        <v>28.97</v>
      </c>
    </row>
    <row r="70" spans="1:5" x14ac:dyDescent="0.3">
      <c r="A70" s="36">
        <v>44349</v>
      </c>
      <c r="B70">
        <v>46</v>
      </c>
      <c r="C70">
        <v>45.06</v>
      </c>
      <c r="D70">
        <v>43.92</v>
      </c>
      <c r="E70">
        <v>28.99</v>
      </c>
    </row>
    <row r="71" spans="1:5" x14ac:dyDescent="0.3">
      <c r="A71" s="36">
        <v>44356</v>
      </c>
      <c r="B71">
        <v>49.67</v>
      </c>
      <c r="C71">
        <v>48.73</v>
      </c>
      <c r="D71">
        <v>47.66</v>
      </c>
      <c r="E71">
        <v>31.49</v>
      </c>
    </row>
    <row r="72" spans="1:5" x14ac:dyDescent="0.3">
      <c r="A72" s="36">
        <v>44363</v>
      </c>
      <c r="B72">
        <v>49.21</v>
      </c>
      <c r="C72">
        <v>50.32</v>
      </c>
      <c r="D72">
        <v>48.84</v>
      </c>
      <c r="E72">
        <v>32.06</v>
      </c>
    </row>
    <row r="73" spans="1:5" x14ac:dyDescent="0.3">
      <c r="A73" s="36">
        <v>44370</v>
      </c>
      <c r="B73">
        <v>49.28</v>
      </c>
      <c r="C73">
        <v>49.06</v>
      </c>
      <c r="D73">
        <v>48.77</v>
      </c>
      <c r="E73">
        <v>31.98</v>
      </c>
    </row>
    <row r="74" spans="1:5" x14ac:dyDescent="0.3">
      <c r="A74" s="36">
        <v>44377</v>
      </c>
      <c r="B74">
        <v>50.12</v>
      </c>
      <c r="C74">
        <v>51.22</v>
      </c>
      <c r="D74">
        <v>48.97</v>
      </c>
      <c r="E74">
        <v>32.700000000000003</v>
      </c>
    </row>
    <row r="75" spans="1:5" x14ac:dyDescent="0.3">
      <c r="A75" s="36">
        <v>44384</v>
      </c>
      <c r="B75">
        <v>47.34</v>
      </c>
      <c r="C75">
        <v>47.52</v>
      </c>
      <c r="D75">
        <v>47.58</v>
      </c>
      <c r="E75">
        <v>31.02</v>
      </c>
    </row>
    <row r="76" spans="1:5" x14ac:dyDescent="0.3">
      <c r="A76" s="36">
        <v>44391</v>
      </c>
      <c r="B76">
        <v>50.73</v>
      </c>
      <c r="C76">
        <v>52.65</v>
      </c>
      <c r="D76">
        <v>51.23</v>
      </c>
      <c r="E76">
        <v>34.47</v>
      </c>
    </row>
    <row r="77" spans="1:5" x14ac:dyDescent="0.3">
      <c r="A77" s="36">
        <v>44398</v>
      </c>
      <c r="B77">
        <v>50.05</v>
      </c>
      <c r="C77">
        <v>53.48</v>
      </c>
      <c r="D77">
        <v>51.63</v>
      </c>
      <c r="E77">
        <v>34.85</v>
      </c>
    </row>
    <row r="78" spans="1:5" x14ac:dyDescent="0.3">
      <c r="A78" s="36">
        <v>44405</v>
      </c>
      <c r="B78">
        <v>49.57</v>
      </c>
      <c r="C78">
        <v>51.41</v>
      </c>
      <c r="D78">
        <v>50.71</v>
      </c>
      <c r="E78">
        <v>34.29</v>
      </c>
    </row>
    <row r="79" spans="1:5" x14ac:dyDescent="0.3">
      <c r="A79" s="36">
        <v>44412</v>
      </c>
      <c r="B79">
        <v>47.91</v>
      </c>
      <c r="C79">
        <v>47</v>
      </c>
      <c r="D79">
        <v>49.28</v>
      </c>
      <c r="E79">
        <v>32.92</v>
      </c>
    </row>
    <row r="80" spans="1:5" x14ac:dyDescent="0.3">
      <c r="A80" s="36">
        <v>44419</v>
      </c>
      <c r="B80">
        <v>45.97</v>
      </c>
      <c r="C80">
        <v>45.87</v>
      </c>
      <c r="D80">
        <v>46.85</v>
      </c>
      <c r="E80">
        <v>32.07</v>
      </c>
    </row>
    <row r="81" spans="1:5" x14ac:dyDescent="0.3">
      <c r="A81" s="36">
        <v>44426</v>
      </c>
      <c r="B81">
        <v>45.25</v>
      </c>
      <c r="C81">
        <v>44.13</v>
      </c>
      <c r="D81">
        <v>45.69</v>
      </c>
      <c r="E81">
        <v>31.26</v>
      </c>
    </row>
    <row r="82" spans="1:5" x14ac:dyDescent="0.3">
      <c r="A82" s="36">
        <v>44433</v>
      </c>
      <c r="B82">
        <v>46.76</v>
      </c>
      <c r="C82">
        <v>48.53</v>
      </c>
      <c r="D82">
        <v>48.25</v>
      </c>
      <c r="E82">
        <v>33.119999999999997</v>
      </c>
    </row>
    <row r="83" spans="1:5" x14ac:dyDescent="0.3">
      <c r="A83" s="36">
        <v>44440</v>
      </c>
      <c r="B83">
        <v>44.3</v>
      </c>
      <c r="C83">
        <v>46.51</v>
      </c>
      <c r="D83">
        <v>46.29</v>
      </c>
      <c r="E83">
        <v>31.63</v>
      </c>
    </row>
    <row r="84" spans="1:5" x14ac:dyDescent="0.3">
      <c r="A84" s="36">
        <v>44447</v>
      </c>
      <c r="B84">
        <v>42.55</v>
      </c>
      <c r="C84">
        <v>45.22</v>
      </c>
      <c r="D84">
        <v>45.36</v>
      </c>
      <c r="E84">
        <v>30.89</v>
      </c>
    </row>
    <row r="85" spans="1:5" x14ac:dyDescent="0.3">
      <c r="A85" s="36">
        <v>44454</v>
      </c>
      <c r="B85">
        <v>45.67</v>
      </c>
      <c r="C85">
        <v>47.37</v>
      </c>
      <c r="D85">
        <v>40.479999999999997</v>
      </c>
      <c r="E85">
        <v>33.590000000000003</v>
      </c>
    </row>
    <row r="86" spans="1:5" x14ac:dyDescent="0.3">
      <c r="A86" s="36">
        <v>44461</v>
      </c>
      <c r="B86">
        <v>45.6</v>
      </c>
      <c r="C86">
        <v>48.02</v>
      </c>
      <c r="D86">
        <v>48.73</v>
      </c>
      <c r="E86">
        <v>34.36</v>
      </c>
    </row>
    <row r="87" spans="1:5" x14ac:dyDescent="0.3">
      <c r="A87" s="36">
        <v>44468</v>
      </c>
      <c r="B87">
        <v>46.13</v>
      </c>
      <c r="C87">
        <v>48.54</v>
      </c>
      <c r="D87">
        <v>48.58</v>
      </c>
      <c r="E87">
        <v>35.01</v>
      </c>
    </row>
    <row r="88" spans="1:5" x14ac:dyDescent="0.3">
      <c r="A88" s="36">
        <v>44475</v>
      </c>
      <c r="B88">
        <v>46.8</v>
      </c>
      <c r="C88">
        <v>51.07</v>
      </c>
      <c r="D88">
        <v>50.25</v>
      </c>
      <c r="E88">
        <v>36.119999999999997</v>
      </c>
    </row>
    <row r="89" spans="1:5" x14ac:dyDescent="0.3">
      <c r="A89" s="36">
        <v>44482</v>
      </c>
      <c r="B89">
        <v>47.24</v>
      </c>
      <c r="C89">
        <v>47.69</v>
      </c>
      <c r="D89">
        <v>50.26</v>
      </c>
      <c r="E89">
        <v>36.21</v>
      </c>
    </row>
    <row r="90" spans="1:5" x14ac:dyDescent="0.3">
      <c r="A90" s="36">
        <v>44489</v>
      </c>
      <c r="B90">
        <v>47.77</v>
      </c>
      <c r="C90">
        <v>48.91</v>
      </c>
      <c r="D90">
        <v>51.37</v>
      </c>
      <c r="E90">
        <v>36.9</v>
      </c>
    </row>
    <row r="91" spans="1:5" x14ac:dyDescent="0.3">
      <c r="A91" s="36">
        <v>44496</v>
      </c>
      <c r="B91">
        <v>48.46</v>
      </c>
      <c r="C91">
        <v>50.42</v>
      </c>
      <c r="D91">
        <v>50.65</v>
      </c>
      <c r="E91">
        <v>36.76</v>
      </c>
    </row>
    <row r="92" spans="1:5" x14ac:dyDescent="0.3">
      <c r="A92" s="36">
        <v>44503</v>
      </c>
      <c r="B92">
        <v>48.46</v>
      </c>
      <c r="C92">
        <v>51.96</v>
      </c>
      <c r="D92">
        <v>51.4</v>
      </c>
      <c r="E92">
        <v>37.770000000000003</v>
      </c>
    </row>
    <row r="93" spans="1:5" x14ac:dyDescent="0.3">
      <c r="A93" s="36">
        <v>44510</v>
      </c>
      <c r="B93">
        <v>49.78</v>
      </c>
      <c r="C93">
        <v>55.3</v>
      </c>
      <c r="D93">
        <v>52.25</v>
      </c>
      <c r="E93">
        <v>38.99</v>
      </c>
    </row>
    <row r="94" spans="1:5" x14ac:dyDescent="0.3">
      <c r="A94" s="36">
        <v>44517</v>
      </c>
      <c r="B94">
        <v>49.03</v>
      </c>
      <c r="C94">
        <v>55.61</v>
      </c>
      <c r="D94">
        <v>51.84</v>
      </c>
      <c r="E94">
        <v>38.76</v>
      </c>
    </row>
    <row r="95" spans="1:5" x14ac:dyDescent="0.3">
      <c r="A95" s="36">
        <v>44524</v>
      </c>
      <c r="B95">
        <v>41.56</v>
      </c>
      <c r="C95">
        <v>45.99</v>
      </c>
      <c r="D95">
        <v>41.96</v>
      </c>
      <c r="E95">
        <v>32.5</v>
      </c>
    </row>
    <row r="96" spans="1:5" x14ac:dyDescent="0.3">
      <c r="A96" s="36">
        <v>44531</v>
      </c>
      <c r="B96">
        <v>52.34</v>
      </c>
      <c r="C96">
        <v>59.34</v>
      </c>
      <c r="D96">
        <v>54.95</v>
      </c>
      <c r="E96">
        <v>40.630000000000003</v>
      </c>
    </row>
    <row r="97" spans="1:5" x14ac:dyDescent="0.3">
      <c r="A97" s="36">
        <v>44538</v>
      </c>
      <c r="B97">
        <v>50.8</v>
      </c>
      <c r="C97">
        <v>57.33</v>
      </c>
      <c r="D97">
        <v>53.61</v>
      </c>
      <c r="E97">
        <v>39.81</v>
      </c>
    </row>
    <row r="98" spans="1:5" x14ac:dyDescent="0.3">
      <c r="A98" s="36">
        <v>44545</v>
      </c>
      <c r="B98">
        <v>50.93</v>
      </c>
      <c r="C98">
        <v>58.28</v>
      </c>
      <c r="D98">
        <v>52.33</v>
      </c>
      <c r="E98">
        <v>39.5</v>
      </c>
    </row>
    <row r="99" spans="1:5" x14ac:dyDescent="0.3">
      <c r="A99" s="36">
        <v>44552</v>
      </c>
      <c r="B99">
        <v>41.46</v>
      </c>
      <c r="C99">
        <v>43.9</v>
      </c>
      <c r="D99">
        <v>40.43</v>
      </c>
      <c r="E99">
        <v>30.33</v>
      </c>
    </row>
    <row r="100" spans="1:5" x14ac:dyDescent="0.3">
      <c r="A100" s="36">
        <v>44559</v>
      </c>
      <c r="B100">
        <v>26.21</v>
      </c>
      <c r="C100">
        <v>23.38</v>
      </c>
      <c r="D100">
        <v>23.29</v>
      </c>
      <c r="E100">
        <v>17.55</v>
      </c>
    </row>
    <row r="101" spans="1:5" x14ac:dyDescent="0.3">
      <c r="A101" s="36">
        <v>44566</v>
      </c>
      <c r="B101">
        <v>35.07</v>
      </c>
      <c r="C101">
        <v>35.56</v>
      </c>
      <c r="D101">
        <v>34.369999999999997</v>
      </c>
      <c r="E101">
        <v>23.35</v>
      </c>
    </row>
    <row r="102" spans="1:5" x14ac:dyDescent="0.3">
      <c r="A102" s="36">
        <v>44573</v>
      </c>
      <c r="B102">
        <v>39.96</v>
      </c>
      <c r="C102">
        <v>41.85</v>
      </c>
      <c r="D102">
        <v>41.9</v>
      </c>
      <c r="E102">
        <v>27.91</v>
      </c>
    </row>
    <row r="103" spans="1:5" x14ac:dyDescent="0.3">
      <c r="A103" s="36">
        <v>44580</v>
      </c>
      <c r="B103">
        <v>40.93</v>
      </c>
      <c r="C103">
        <v>43.74</v>
      </c>
      <c r="D103">
        <v>43.42</v>
      </c>
      <c r="E103">
        <v>30.13</v>
      </c>
    </row>
    <row r="104" spans="1:5" x14ac:dyDescent="0.3">
      <c r="A104" s="36">
        <v>44587</v>
      </c>
      <c r="B104">
        <v>42.85</v>
      </c>
      <c r="C104">
        <v>43.53</v>
      </c>
      <c r="D104">
        <v>45.17</v>
      </c>
      <c r="E104">
        <v>31.24</v>
      </c>
    </row>
    <row r="105" spans="1:5" x14ac:dyDescent="0.3">
      <c r="A105" s="36">
        <v>44594</v>
      </c>
      <c r="B105">
        <v>44.76</v>
      </c>
      <c r="C105">
        <v>47.74</v>
      </c>
      <c r="D105">
        <v>47.44</v>
      </c>
      <c r="E105">
        <v>32.99</v>
      </c>
    </row>
    <row r="106" spans="1:5" x14ac:dyDescent="0.3">
      <c r="A106" s="36">
        <v>44601</v>
      </c>
      <c r="B106">
        <v>31.13</v>
      </c>
      <c r="C106">
        <v>35.15</v>
      </c>
      <c r="D106">
        <v>45.54</v>
      </c>
      <c r="E106">
        <v>31.65</v>
      </c>
    </row>
    <row r="107" spans="1:5" x14ac:dyDescent="0.3">
      <c r="A107" s="36">
        <v>44608</v>
      </c>
      <c r="B107">
        <v>47.42</v>
      </c>
      <c r="C107">
        <v>51.83</v>
      </c>
      <c r="D107">
        <v>50.14</v>
      </c>
      <c r="E107">
        <v>36.39</v>
      </c>
    </row>
    <row r="108" spans="1:5" x14ac:dyDescent="0.3">
      <c r="A108" s="36">
        <v>44615</v>
      </c>
      <c r="B108">
        <v>44.09</v>
      </c>
      <c r="C108">
        <v>53.42</v>
      </c>
      <c r="D108">
        <v>51.34</v>
      </c>
      <c r="E108">
        <v>36.78</v>
      </c>
    </row>
    <row r="109" spans="1:5" x14ac:dyDescent="0.3">
      <c r="A109" s="36">
        <v>44622</v>
      </c>
      <c r="B109">
        <v>40.92</v>
      </c>
      <c r="C109">
        <v>53.93</v>
      </c>
      <c r="D109">
        <v>51.74</v>
      </c>
      <c r="E109">
        <v>37.979999999999997</v>
      </c>
    </row>
    <row r="110" spans="1:5" x14ac:dyDescent="0.3">
      <c r="A110" s="36">
        <v>44629</v>
      </c>
      <c r="B110">
        <v>50.67</v>
      </c>
      <c r="C110">
        <v>58.29</v>
      </c>
      <c r="D110">
        <v>52.41</v>
      </c>
      <c r="E110">
        <v>40.46</v>
      </c>
    </row>
    <row r="111" spans="1:5" x14ac:dyDescent="0.3">
      <c r="A111" s="36">
        <v>44636</v>
      </c>
      <c r="B111">
        <v>46.64</v>
      </c>
      <c r="C111">
        <v>52.14</v>
      </c>
      <c r="D111">
        <v>48.06</v>
      </c>
      <c r="E111">
        <v>39.549999999999997</v>
      </c>
    </row>
    <row r="112" spans="1:5" x14ac:dyDescent="0.3">
      <c r="A112" s="36">
        <v>44643</v>
      </c>
      <c r="B112">
        <v>49.11</v>
      </c>
      <c r="C112">
        <v>52.9</v>
      </c>
      <c r="D112">
        <v>49.1</v>
      </c>
      <c r="E112">
        <v>39.99</v>
      </c>
    </row>
    <row r="113" spans="1:5" x14ac:dyDescent="0.3">
      <c r="A113" s="36">
        <v>44650</v>
      </c>
      <c r="B113">
        <v>51.37</v>
      </c>
      <c r="C113">
        <v>61.65</v>
      </c>
      <c r="D113">
        <v>54.28</v>
      </c>
      <c r="E113">
        <v>41.99</v>
      </c>
    </row>
    <row r="114" spans="1:5" x14ac:dyDescent="0.3">
      <c r="A114" s="36">
        <v>44657</v>
      </c>
      <c r="B114">
        <v>50.87</v>
      </c>
      <c r="C114">
        <v>63.03</v>
      </c>
      <c r="D114">
        <v>55.52</v>
      </c>
      <c r="E114">
        <v>43.11</v>
      </c>
    </row>
    <row r="115" spans="1:5" x14ac:dyDescent="0.3">
      <c r="A115" s="36">
        <v>44664</v>
      </c>
      <c r="B115">
        <v>51.76</v>
      </c>
      <c r="C115">
        <v>62.4</v>
      </c>
      <c r="D115">
        <v>56.32</v>
      </c>
      <c r="E115">
        <v>42.81</v>
      </c>
    </row>
    <row r="116" spans="1:5" x14ac:dyDescent="0.3">
      <c r="A116" s="36">
        <v>44671</v>
      </c>
      <c r="B116">
        <v>48.96</v>
      </c>
      <c r="C116">
        <v>58.85</v>
      </c>
      <c r="D116">
        <v>50.94</v>
      </c>
      <c r="E116">
        <v>40.479999999999997</v>
      </c>
    </row>
    <row r="117" spans="1:5" x14ac:dyDescent="0.3">
      <c r="A117" s="36">
        <v>44678</v>
      </c>
      <c r="B117">
        <v>51.34</v>
      </c>
      <c r="C117">
        <v>60.41</v>
      </c>
      <c r="D117">
        <v>55.73</v>
      </c>
      <c r="E117">
        <v>43.4</v>
      </c>
    </row>
    <row r="118" spans="1:5" x14ac:dyDescent="0.3">
      <c r="A118" s="36">
        <v>44685</v>
      </c>
      <c r="B118">
        <v>50.62</v>
      </c>
      <c r="C118">
        <v>60.3</v>
      </c>
      <c r="D118">
        <v>56.69</v>
      </c>
      <c r="E118">
        <v>43.21</v>
      </c>
    </row>
    <row r="119" spans="1:5" x14ac:dyDescent="0.3">
      <c r="A119" s="36">
        <v>44692</v>
      </c>
      <c r="B119">
        <v>51.81</v>
      </c>
      <c r="C119">
        <v>59.54</v>
      </c>
      <c r="D119">
        <v>56.7</v>
      </c>
      <c r="E119">
        <v>43.39</v>
      </c>
    </row>
    <row r="120" spans="1:5" x14ac:dyDescent="0.3">
      <c r="A120" s="36">
        <v>44699</v>
      </c>
      <c r="B120">
        <v>52.55</v>
      </c>
      <c r="C120">
        <v>61.19</v>
      </c>
      <c r="D120">
        <v>56.39</v>
      </c>
      <c r="E120">
        <v>43.27</v>
      </c>
    </row>
    <row r="121" spans="1:5" x14ac:dyDescent="0.3">
      <c r="A121" s="36">
        <v>44706</v>
      </c>
      <c r="B121">
        <v>51.27</v>
      </c>
      <c r="C121">
        <v>58.54</v>
      </c>
      <c r="D121">
        <v>55.98</v>
      </c>
      <c r="E121">
        <v>42.95</v>
      </c>
    </row>
    <row r="122" spans="1:5" x14ac:dyDescent="0.3">
      <c r="A122" s="36">
        <v>44713</v>
      </c>
      <c r="B122">
        <v>50.15</v>
      </c>
      <c r="C122">
        <v>56.12</v>
      </c>
      <c r="D122">
        <v>53.84</v>
      </c>
      <c r="E122">
        <v>41.21</v>
      </c>
    </row>
    <row r="123" spans="1:5" x14ac:dyDescent="0.3">
      <c r="A123" s="36">
        <v>44720</v>
      </c>
      <c r="B123">
        <v>50.94</v>
      </c>
      <c r="C123">
        <v>61.32</v>
      </c>
      <c r="D123">
        <v>56.16</v>
      </c>
      <c r="E123">
        <v>43.99</v>
      </c>
    </row>
    <row r="124" spans="1:5" x14ac:dyDescent="0.3">
      <c r="A124" s="36">
        <v>44727</v>
      </c>
      <c r="B124">
        <v>51.47</v>
      </c>
      <c r="C124">
        <v>59.29</v>
      </c>
      <c r="D124">
        <v>55.83</v>
      </c>
      <c r="E124">
        <v>44.05</v>
      </c>
    </row>
    <row r="125" spans="1:5" x14ac:dyDescent="0.3">
      <c r="A125" s="36">
        <v>44734</v>
      </c>
      <c r="B125">
        <v>51.49</v>
      </c>
      <c r="C125">
        <v>59.16</v>
      </c>
      <c r="D125">
        <v>55.6</v>
      </c>
      <c r="E125">
        <v>44.16</v>
      </c>
    </row>
    <row r="126" spans="1:5" x14ac:dyDescent="0.3">
      <c r="A126" s="36">
        <v>44741</v>
      </c>
      <c r="B126">
        <v>51.48</v>
      </c>
      <c r="C126">
        <v>58.86</v>
      </c>
      <c r="D126">
        <v>55.63</v>
      </c>
      <c r="E126">
        <v>43.85</v>
      </c>
    </row>
    <row r="127" spans="1:5" x14ac:dyDescent="0.3">
      <c r="A127" s="36">
        <v>44748</v>
      </c>
      <c r="B127">
        <v>49.03</v>
      </c>
      <c r="C127">
        <v>54.02</v>
      </c>
      <c r="D127">
        <v>51.09</v>
      </c>
      <c r="E127">
        <v>39.630000000000003</v>
      </c>
    </row>
    <row r="128" spans="1:5" x14ac:dyDescent="0.3">
      <c r="A128" s="36">
        <v>44755</v>
      </c>
      <c r="B128">
        <v>51.96</v>
      </c>
      <c r="C128">
        <v>58.09</v>
      </c>
      <c r="D128">
        <v>54.94</v>
      </c>
      <c r="E128">
        <v>44.07</v>
      </c>
    </row>
    <row r="129" spans="1:5" x14ac:dyDescent="0.3">
      <c r="A129" s="36">
        <v>44762</v>
      </c>
      <c r="B129">
        <v>51.05</v>
      </c>
      <c r="C129">
        <v>59.09</v>
      </c>
      <c r="D129">
        <v>55.13</v>
      </c>
      <c r="E129">
        <v>44.68</v>
      </c>
    </row>
    <row r="130" spans="1:5" x14ac:dyDescent="0.3">
      <c r="A130" s="36">
        <v>44769</v>
      </c>
      <c r="B130">
        <v>49.49</v>
      </c>
      <c r="C130">
        <v>57.62</v>
      </c>
      <c r="D130">
        <v>55.03</v>
      </c>
      <c r="E130">
        <v>44.02</v>
      </c>
    </row>
    <row r="131" spans="1:5" x14ac:dyDescent="0.3">
      <c r="A131" s="36">
        <v>44776</v>
      </c>
      <c r="B131">
        <v>50.58</v>
      </c>
      <c r="C131">
        <v>57.43</v>
      </c>
      <c r="D131">
        <v>54.82</v>
      </c>
      <c r="E131">
        <v>43.64</v>
      </c>
    </row>
    <row r="132" spans="1:5" x14ac:dyDescent="0.3">
      <c r="A132" s="36">
        <v>44783</v>
      </c>
      <c r="B132">
        <v>50.4</v>
      </c>
      <c r="C132">
        <v>58.17</v>
      </c>
      <c r="D132">
        <v>54.71</v>
      </c>
      <c r="E132">
        <v>43.2</v>
      </c>
    </row>
    <row r="133" spans="1:5" x14ac:dyDescent="0.3">
      <c r="A133" s="36">
        <v>44790</v>
      </c>
      <c r="B133">
        <v>51.96</v>
      </c>
      <c r="C133">
        <v>58.53</v>
      </c>
      <c r="D133">
        <v>55.45</v>
      </c>
      <c r="E133">
        <v>43.49</v>
      </c>
    </row>
    <row r="134" spans="1:5" x14ac:dyDescent="0.3">
      <c r="A134" s="36">
        <v>44797</v>
      </c>
      <c r="B134">
        <v>50.9</v>
      </c>
      <c r="C134">
        <v>54.77</v>
      </c>
      <c r="D134">
        <v>55.09</v>
      </c>
      <c r="E134">
        <v>43.03</v>
      </c>
    </row>
    <row r="135" spans="1:5" x14ac:dyDescent="0.3">
      <c r="A135" s="36">
        <v>44804</v>
      </c>
      <c r="B135">
        <v>52.5</v>
      </c>
      <c r="C135">
        <v>60.38</v>
      </c>
      <c r="D135">
        <v>55.45</v>
      </c>
      <c r="E135">
        <v>43.78</v>
      </c>
    </row>
    <row r="136" spans="1:5" x14ac:dyDescent="0.3">
      <c r="A136" s="36">
        <v>44811</v>
      </c>
      <c r="B136">
        <v>50.78</v>
      </c>
      <c r="C136">
        <v>57.16</v>
      </c>
      <c r="D136">
        <v>54.36</v>
      </c>
      <c r="E136">
        <v>43.43</v>
      </c>
    </row>
    <row r="137" spans="1:5" x14ac:dyDescent="0.3">
      <c r="A137" s="36">
        <v>44818</v>
      </c>
      <c r="B137">
        <v>54.86</v>
      </c>
      <c r="C137">
        <v>60.48</v>
      </c>
      <c r="D137">
        <v>56.78</v>
      </c>
      <c r="E137">
        <v>47.5</v>
      </c>
    </row>
    <row r="138" spans="1:5" x14ac:dyDescent="0.3">
      <c r="A138" s="36">
        <v>44825</v>
      </c>
      <c r="B138">
        <v>53.77</v>
      </c>
      <c r="C138">
        <v>60.48</v>
      </c>
      <c r="D138">
        <v>57.57</v>
      </c>
      <c r="E138">
        <v>47.3</v>
      </c>
    </row>
    <row r="139" spans="1:5" x14ac:dyDescent="0.3">
      <c r="A139" s="36">
        <v>44832</v>
      </c>
      <c r="B139">
        <v>54.67</v>
      </c>
      <c r="C139">
        <v>61.93</v>
      </c>
      <c r="D139">
        <v>58.02</v>
      </c>
      <c r="E139">
        <v>47.18</v>
      </c>
    </row>
    <row r="140" spans="1:5" x14ac:dyDescent="0.3">
      <c r="A140" s="36">
        <v>44839</v>
      </c>
      <c r="B140">
        <v>53.68</v>
      </c>
      <c r="C140">
        <v>63.06</v>
      </c>
      <c r="D140">
        <v>58.13</v>
      </c>
      <c r="E140">
        <v>47.41</v>
      </c>
    </row>
    <row r="141" spans="1:5" x14ac:dyDescent="0.3">
      <c r="A141" s="36">
        <v>44846</v>
      </c>
      <c r="B141">
        <v>54.31</v>
      </c>
      <c r="C141">
        <v>64.3</v>
      </c>
      <c r="D141">
        <v>58.63</v>
      </c>
      <c r="E141">
        <v>49.04</v>
      </c>
    </row>
    <row r="142" spans="1:5" x14ac:dyDescent="0.3">
      <c r="A142" s="36">
        <v>44853</v>
      </c>
      <c r="B142">
        <v>53.95</v>
      </c>
      <c r="C142">
        <v>61.64</v>
      </c>
      <c r="D142">
        <v>58.39</v>
      </c>
      <c r="E142">
        <v>47.86</v>
      </c>
    </row>
    <row r="143" spans="1:5" x14ac:dyDescent="0.3">
      <c r="A143" s="36">
        <v>44860</v>
      </c>
      <c r="B143">
        <v>53.85</v>
      </c>
      <c r="C143">
        <v>61.79</v>
      </c>
      <c r="D143">
        <v>57.78</v>
      </c>
      <c r="E143">
        <v>47.6</v>
      </c>
    </row>
    <row r="144" spans="1:5" x14ac:dyDescent="0.3">
      <c r="A144" s="36">
        <v>44867</v>
      </c>
      <c r="B144">
        <v>52.91</v>
      </c>
      <c r="C144">
        <v>61.94</v>
      </c>
      <c r="D144">
        <v>56.91</v>
      </c>
      <c r="E144">
        <v>47.34</v>
      </c>
    </row>
    <row r="145" spans="1:5" x14ac:dyDescent="0.3">
      <c r="A145" s="36">
        <v>44874</v>
      </c>
      <c r="B145">
        <v>53.77</v>
      </c>
      <c r="C145">
        <v>62.16</v>
      </c>
      <c r="D145">
        <v>56.62</v>
      </c>
      <c r="E145">
        <v>47.51</v>
      </c>
    </row>
    <row r="146" spans="1:5" x14ac:dyDescent="0.3">
      <c r="A146" s="36">
        <v>44881</v>
      </c>
      <c r="B146">
        <v>54.03</v>
      </c>
      <c r="C146">
        <v>62.68</v>
      </c>
      <c r="D146">
        <v>58.54</v>
      </c>
      <c r="E146">
        <v>48.09</v>
      </c>
    </row>
    <row r="147" spans="1:5" x14ac:dyDescent="0.3">
      <c r="A147" s="36">
        <v>44888</v>
      </c>
      <c r="B147">
        <v>42.94</v>
      </c>
      <c r="C147">
        <v>48.19</v>
      </c>
      <c r="D147">
        <v>46.09</v>
      </c>
      <c r="E147">
        <v>37.83</v>
      </c>
    </row>
    <row r="148" spans="1:5" x14ac:dyDescent="0.3">
      <c r="A148" s="36">
        <v>44895</v>
      </c>
      <c r="B148">
        <v>55.99</v>
      </c>
      <c r="C148">
        <v>65.73</v>
      </c>
      <c r="D148">
        <v>58.56</v>
      </c>
      <c r="E148">
        <v>49.02</v>
      </c>
    </row>
    <row r="149" spans="1:5" x14ac:dyDescent="0.3">
      <c r="A149" s="36">
        <v>44902</v>
      </c>
      <c r="B149">
        <v>53.05</v>
      </c>
      <c r="C149">
        <v>65.12</v>
      </c>
      <c r="D149">
        <v>59.56</v>
      </c>
      <c r="E149">
        <v>48.36</v>
      </c>
    </row>
    <row r="150" spans="1:5" x14ac:dyDescent="0.3">
      <c r="A150" s="36">
        <v>44909</v>
      </c>
      <c r="B150">
        <v>53.71</v>
      </c>
      <c r="C150">
        <v>63.71</v>
      </c>
      <c r="D150">
        <v>58.83</v>
      </c>
      <c r="E150">
        <v>48.24</v>
      </c>
    </row>
    <row r="151" spans="1:5" x14ac:dyDescent="0.3">
      <c r="A151" s="36">
        <v>44916</v>
      </c>
      <c r="B151">
        <v>48.08</v>
      </c>
      <c r="C151">
        <v>52.45</v>
      </c>
      <c r="D151">
        <v>50.14</v>
      </c>
      <c r="E151">
        <v>40.81</v>
      </c>
    </row>
    <row r="152" spans="1:5" x14ac:dyDescent="0.3">
      <c r="A152" s="36">
        <v>44923</v>
      </c>
      <c r="B152">
        <v>26.8</v>
      </c>
      <c r="C152">
        <v>24.79</v>
      </c>
      <c r="D152">
        <v>27.88</v>
      </c>
      <c r="E152">
        <v>21.39</v>
      </c>
    </row>
    <row r="153" spans="1:5" x14ac:dyDescent="0.3">
      <c r="A153" s="36">
        <v>44930</v>
      </c>
      <c r="B153">
        <v>40.68</v>
      </c>
      <c r="C153">
        <v>43.78</v>
      </c>
      <c r="D153">
        <v>43.86</v>
      </c>
      <c r="E153">
        <v>32.78</v>
      </c>
    </row>
    <row r="154" spans="1:5" x14ac:dyDescent="0.3">
      <c r="A154" s="36">
        <v>44937</v>
      </c>
      <c r="B154">
        <v>53.13</v>
      </c>
      <c r="C154">
        <v>65.05</v>
      </c>
      <c r="D154">
        <v>59.97</v>
      </c>
      <c r="E154">
        <v>46.9</v>
      </c>
    </row>
    <row r="155" spans="1:5" x14ac:dyDescent="0.3">
      <c r="A155" s="36">
        <v>44944</v>
      </c>
      <c r="B155">
        <v>54.3</v>
      </c>
      <c r="C155">
        <v>65.08</v>
      </c>
      <c r="D155">
        <v>60.91</v>
      </c>
      <c r="E155">
        <v>49.54</v>
      </c>
    </row>
    <row r="156" spans="1:5" x14ac:dyDescent="0.3">
      <c r="A156" s="36">
        <v>44951</v>
      </c>
      <c r="B156">
        <v>53.5</v>
      </c>
      <c r="C156">
        <v>67.650000000000006</v>
      </c>
      <c r="D156">
        <v>60.27</v>
      </c>
      <c r="E156">
        <v>50.42</v>
      </c>
    </row>
    <row r="157" spans="1:5" x14ac:dyDescent="0.3">
      <c r="A157" s="36">
        <v>44958</v>
      </c>
      <c r="B157">
        <v>30.27</v>
      </c>
      <c r="C157">
        <v>42.15</v>
      </c>
      <c r="D157">
        <v>60.65</v>
      </c>
      <c r="E157">
        <v>45.58</v>
      </c>
    </row>
    <row r="158" spans="1:5" x14ac:dyDescent="0.3">
      <c r="A158" s="36">
        <v>44965</v>
      </c>
      <c r="B158">
        <v>43</v>
      </c>
      <c r="C158">
        <v>57.63</v>
      </c>
      <c r="D158">
        <v>60.97</v>
      </c>
      <c r="E158">
        <v>48.6</v>
      </c>
    </row>
    <row r="159" spans="1:5" x14ac:dyDescent="0.3">
      <c r="A159" s="36">
        <v>44972</v>
      </c>
      <c r="B159">
        <v>53.23</v>
      </c>
      <c r="C159">
        <v>65.31</v>
      </c>
      <c r="D159">
        <v>60.4</v>
      </c>
      <c r="E159">
        <v>49.8</v>
      </c>
    </row>
    <row r="160" spans="1:5" x14ac:dyDescent="0.3">
      <c r="A160" s="36">
        <v>44979</v>
      </c>
      <c r="B160">
        <v>53.85</v>
      </c>
      <c r="C160">
        <v>66.349999999999994</v>
      </c>
      <c r="D160">
        <v>60.6</v>
      </c>
      <c r="E160">
        <v>50.06</v>
      </c>
    </row>
    <row r="161" spans="1:5" x14ac:dyDescent="0.3">
      <c r="A161" s="36">
        <v>44986</v>
      </c>
      <c r="B161">
        <v>54.28</v>
      </c>
      <c r="C161">
        <v>68.13</v>
      </c>
      <c r="D161">
        <v>61.82</v>
      </c>
      <c r="E161">
        <v>50.09</v>
      </c>
    </row>
    <row r="162" spans="1:5" x14ac:dyDescent="0.3">
      <c r="A162" s="36">
        <v>44993</v>
      </c>
      <c r="B162">
        <v>51.74</v>
      </c>
      <c r="C162">
        <v>65.69</v>
      </c>
      <c r="D162">
        <v>62.41</v>
      </c>
      <c r="E162">
        <v>50.09</v>
      </c>
    </row>
    <row r="163" spans="1:5" x14ac:dyDescent="0.3">
      <c r="A163" s="36">
        <v>45000</v>
      </c>
      <c r="B163">
        <v>49.91</v>
      </c>
      <c r="C163">
        <v>55.48</v>
      </c>
      <c r="D163">
        <v>55.86</v>
      </c>
      <c r="E163">
        <v>47.33</v>
      </c>
    </row>
    <row r="164" spans="1:5" x14ac:dyDescent="0.3">
      <c r="A164" s="36">
        <v>45007</v>
      </c>
      <c r="B164">
        <v>51.54</v>
      </c>
      <c r="C164">
        <v>57.96</v>
      </c>
      <c r="D164">
        <v>57.62</v>
      </c>
      <c r="E164">
        <v>48.45</v>
      </c>
    </row>
    <row r="165" spans="1:5" x14ac:dyDescent="0.3">
      <c r="A165" s="36">
        <v>45014</v>
      </c>
      <c r="B165">
        <v>53.79</v>
      </c>
      <c r="C165">
        <v>64.569999999999993</v>
      </c>
      <c r="D165">
        <v>61.27</v>
      </c>
      <c r="E165">
        <v>49.02</v>
      </c>
    </row>
    <row r="166" spans="1:5" x14ac:dyDescent="0.3">
      <c r="A166" s="36">
        <v>45021</v>
      </c>
      <c r="B166">
        <v>53.7</v>
      </c>
      <c r="C166">
        <v>63.63</v>
      </c>
      <c r="D166">
        <v>60.88</v>
      </c>
      <c r="E166">
        <v>48.47</v>
      </c>
    </row>
    <row r="167" spans="1:5" x14ac:dyDescent="0.3">
      <c r="A167" s="36">
        <v>45028</v>
      </c>
      <c r="B167" s="32">
        <v>50.21</v>
      </c>
      <c r="C167" s="32">
        <v>60</v>
      </c>
      <c r="D167" s="32">
        <v>55.66</v>
      </c>
      <c r="E167">
        <v>46.3</v>
      </c>
    </row>
    <row r="168" spans="1:5" x14ac:dyDescent="0.3">
      <c r="A168" s="36">
        <v>45035</v>
      </c>
    </row>
    <row r="169" spans="1:5" x14ac:dyDescent="0.3">
      <c r="A169" s="36">
        <v>45042</v>
      </c>
    </row>
    <row r="170" spans="1:5" x14ac:dyDescent="0.3">
      <c r="A170" s="36">
        <v>45049</v>
      </c>
    </row>
    <row r="171" spans="1:5" x14ac:dyDescent="0.3">
      <c r="A171" s="36">
        <v>45056</v>
      </c>
    </row>
    <row r="172" spans="1:5" x14ac:dyDescent="0.3">
      <c r="A172" s="36">
        <v>45063</v>
      </c>
    </row>
    <row r="173" spans="1:5" x14ac:dyDescent="0.3">
      <c r="A173" s="36">
        <v>45070</v>
      </c>
    </row>
    <row r="174" spans="1:5" x14ac:dyDescent="0.3">
      <c r="A174" s="36">
        <v>45077</v>
      </c>
    </row>
    <row r="175" spans="1:5" x14ac:dyDescent="0.3">
      <c r="A175" s="36">
        <v>45084</v>
      </c>
    </row>
    <row r="176" spans="1:5" x14ac:dyDescent="0.3">
      <c r="A176" s="36">
        <v>45091</v>
      </c>
    </row>
    <row r="177" spans="1:1" x14ac:dyDescent="0.3">
      <c r="A177" s="36">
        <v>45098</v>
      </c>
    </row>
    <row r="178" spans="1:1" x14ac:dyDescent="0.3">
      <c r="A178" s="36">
        <v>45105</v>
      </c>
    </row>
    <row r="179" spans="1:1" x14ac:dyDescent="0.3">
      <c r="A179" s="36">
        <v>45112</v>
      </c>
    </row>
  </sheetData>
  <autoFilter ref="A1:E1" xr:uid="{46044B61-BD95-4E80-9C3E-E5F21942494C}">
    <sortState xmlns:xlrd2="http://schemas.microsoft.com/office/spreadsheetml/2017/richdata2" ref="A2:E167">
      <sortCondition ref="A1"/>
    </sortState>
  </autoFilter>
  <pageMargins left="0.7" right="0.7" top="0.75" bottom="0.75" header="0.3" footer="0.3"/>
  <pageSetup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d.Chart1</vt:lpstr>
      <vt:lpstr>d.Chart2</vt:lpstr>
      <vt:lpstr>d.Chart3</vt:lpstr>
      <vt:lpstr>d.Chart4</vt:lpstr>
      <vt:lpstr>Chart1</vt:lpstr>
      <vt:lpstr>Chart2</vt:lpstr>
      <vt:lpstr>Chart3</vt:lpstr>
      <vt:lpstr>Chart4</vt:lpstr>
      <vt:lpstr>d.Chart1!_dlx.qsect11.use</vt:lpstr>
      <vt:lpstr>d.Chart1!_dlx.qsect22.use</vt:lpstr>
      <vt:lpstr>_dlx.revs.use</vt:lpstr>
      <vt:lpstr>_DLX15.USE</vt:lpstr>
      <vt:lpstr>d.Chart2!_DLX3.USE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2023-05-10T20:51:06Z</dcterms:created>
  <dcterms:modified xsi:type="dcterms:W3CDTF">2023-05-10T20:51:49Z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2023-05-10T20:51:45Z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c1e225aa-7944-443d-ad4c-fc3824c599b2</vt:lpwstr>
  </property>
  <property fmtid="{D5CDD505-2E9C-101B-9397-08002B2CF9AE}" pid="8" name="MSIP_Label_65269c60-0483-4c57-9e8c-3779d6900235_ContentBits">
    <vt:lpwstr>0</vt:lpwstr>
  </property>
</Properties>
</file>