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/>
  <xr:revisionPtr revIDLastSave="0" documentId="13_ncr:1_{D65F48C2-7212-492C-B7F3-200928AEE1DE}" xr6:coauthVersionLast="47" xr6:coauthVersionMax="47" xr10:uidLastSave="{00000000-0000-0000-0000-000000000000}"/>
  <bookViews>
    <workbookView xWindow="28680" yWindow="-120" windowWidth="38640" windowHeight="21390" activeTab="6" xr2:uid="{05395C10-D0CE-4E48-888C-D0EBC70D389D}"/>
  </bookViews>
  <sheets>
    <sheet name="Chart1" sheetId="27" r:id="rId1"/>
    <sheet name="Data1" sheetId="28" r:id="rId2"/>
    <sheet name="Chart2" sheetId="30" r:id="rId3"/>
    <sheet name="Data2" sheetId="29" r:id="rId4"/>
    <sheet name="Chart3" sheetId="32" r:id="rId5"/>
    <sheet name="Data3" sheetId="31" r:id="rId6"/>
    <sheet name="Chart4" sheetId="25" r:id="rId7"/>
    <sheet name="Data4" sheetId="26" r:id="rId8"/>
    <sheet name="Chart5" sheetId="21" r:id="rId9"/>
    <sheet name="Data5" sheetId="22" r:id="rId10"/>
  </sheets>
  <externalReferences>
    <externalReference r:id="rId11"/>
    <externalReference r:id="rId12"/>
  </externalReferences>
  <definedNames>
    <definedName name="_DLX1.USE">Data1!$C$3:$O$5</definedName>
    <definedName name="_DLX111.USE">#REF!</definedName>
    <definedName name="_DLX112.USE">#REF!</definedName>
    <definedName name="_DLX16.USE">#REF!</definedName>
    <definedName name="_DLX18.USE">#REF!</definedName>
    <definedName name="_DLX2.USE">Data1!$C$25:$O$27</definedName>
    <definedName name="_DLX3.USE">#REF!</definedName>
    <definedName name="_DLX34.USE">#REF!</definedName>
    <definedName name="_DLX35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asdas" hidden="1">#REF!</definedName>
    <definedName name="asdf" hidden="1">#REF!</definedName>
    <definedName name="asdfagh" hidden="1">#REF!</definedName>
    <definedName name="asdfasdf" hidden="1">#REF!</definedName>
    <definedName name="asdfg" hidden="1">#REF!</definedName>
    <definedName name="asdfghj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ghj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gf" hidden="1">#REF!</definedName>
    <definedName name="asdhf" hidden="1">#REF!</definedName>
    <definedName name="asdzxcfd" hidden="1">{#N/A,#N/A,FALSE,"Sheet1";#N/A,#N/A,FALSE,"Sheet2"}</definedName>
    <definedName name="asefg" hidden="1">#REF!</definedName>
    <definedName name="avqaf" hidden="1">#REF!</definedName>
    <definedName name="b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hart9" hidden="1">#REF!</definedName>
    <definedName name="csdwqq" hidden="1">#REF!</definedName>
    <definedName name="cv" hidden="1">#REF!</definedName>
    <definedName name="cvh45gh" hidden="1">#REF!</definedName>
    <definedName name="DateCollectionEnds" hidden="1">[1]Instructions!$H$9</definedName>
    <definedName name="datecollectionends2" hidden="1">[2]Instructions!$H$9</definedName>
    <definedName name="DateCollectionEndsa" hidden="1">[2]Instructions!$H$9</definedName>
    <definedName name="dfg" hidden="1">#REF!</definedName>
    <definedName name="dfg3hg" hidden="1">#REF!</definedName>
    <definedName name="dfga" hidden="1">#REF!</definedName>
    <definedName name="dfgas" hidden="1">#REF!</definedName>
    <definedName name="dfgasdf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erwead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fg" hidden="1">#REF!</definedName>
    <definedName name="ghuk" hidden="1">#REF!</definedName>
    <definedName name="guil" hidden="1">#REF!</definedName>
    <definedName name="hasdf" hidden="1">#REF!</definedName>
    <definedName name="hg56gh" hidden="1">#REF!</definedName>
    <definedName name="hjk7f" hidden="1">#REF!</definedName>
    <definedName name="htlm_controla" hidden="1">{"'Sheet1'!$A$1:$J$121"}</definedName>
    <definedName name="htlm_controlasdf" hidden="1">{"'Sheet1'!$A$1:$J$121"}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[2]Instructions!$H$9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qwerqwer" hidden="1">{"'Sheet1'!$A$1:$J$121"}</definedName>
    <definedName name="qwert" hidden="1">{"'Sheet1'!$A$1:$J$121"}</definedName>
    <definedName name="rthh45" hidden="1">#REF!</definedName>
    <definedName name="rty" hidden="1">#REF!</definedName>
    <definedName name="sadf" hidden="1">#REF!</definedName>
    <definedName name="sd" hidden="1">{"'Sheet1'!$A$1:$J$121"}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[2]Instructions!$H$9</definedName>
    <definedName name="skjdh" hidden="1">#REF!</definedName>
    <definedName name="SpreadsheetBuilder_1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er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  <definedName name="zxcvb" hidden="1">#REF!</definedName>
    <definedName name="zxczxd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1" l="1"/>
  <c r="D4" i="31"/>
  <c r="E4" i="31"/>
  <c r="F4" i="31"/>
  <c r="C5" i="31"/>
  <c r="D5" i="31"/>
  <c r="E5" i="31"/>
  <c r="F5" i="31"/>
  <c r="C6" i="31"/>
  <c r="D6" i="31"/>
  <c r="E6" i="31"/>
  <c r="F6" i="31"/>
  <c r="C7" i="31"/>
  <c r="D7" i="31"/>
  <c r="E7" i="31"/>
  <c r="F7" i="31"/>
  <c r="C8" i="31"/>
  <c r="D8" i="31"/>
  <c r="E8" i="31"/>
  <c r="F8" i="31"/>
  <c r="B5" i="31"/>
  <c r="B6" i="31"/>
  <c r="B7" i="31"/>
  <c r="B8" i="31"/>
  <c r="B4" i="31"/>
  <c r="E11" i="29"/>
  <c r="D11" i="29"/>
  <c r="C11" i="29"/>
  <c r="B11" i="29"/>
  <c r="E10" i="29"/>
  <c r="D10" i="29"/>
  <c r="C10" i="29"/>
  <c r="B10" i="29"/>
  <c r="E9" i="29"/>
  <c r="D9" i="29"/>
  <c r="C9" i="29"/>
  <c r="B9" i="29"/>
  <c r="E8" i="29"/>
  <c r="D8" i="29"/>
  <c r="C8" i="29"/>
  <c r="B8" i="29"/>
  <c r="E7" i="29"/>
  <c r="D7" i="29"/>
  <c r="C7" i="29"/>
  <c r="B7" i="29"/>
  <c r="E6" i="29"/>
  <c r="D6" i="29"/>
  <c r="C6" i="29"/>
  <c r="B6" i="29"/>
  <c r="E5" i="29"/>
  <c r="D5" i="29"/>
  <c r="C5" i="29"/>
  <c r="B5" i="29"/>
  <c r="E4" i="29"/>
  <c r="D4" i="29"/>
  <c r="C4" i="29"/>
  <c r="B4" i="29"/>
  <c r="E3" i="29"/>
  <c r="D3" i="29"/>
  <c r="C3" i="29"/>
  <c r="B3" i="29"/>
  <c r="E2" i="29"/>
  <c r="D2" i="29"/>
  <c r="C2" i="29"/>
  <c r="B2" i="29"/>
  <c r="B58" i="28"/>
  <c r="A57" i="28"/>
  <c r="E54" i="28"/>
  <c r="D54" i="28"/>
  <c r="O53" i="28"/>
  <c r="O54" i="28" s="1"/>
  <c r="N53" i="28"/>
  <c r="N54" i="28" s="1"/>
  <c r="M53" i="28"/>
  <c r="M54" i="28" s="1"/>
  <c r="L53" i="28"/>
  <c r="L54" i="28" s="1"/>
  <c r="K53" i="28"/>
  <c r="K54" i="28" s="1"/>
  <c r="J53" i="28"/>
  <c r="J54" i="28" s="1"/>
  <c r="I53" i="28"/>
  <c r="I54" i="28" s="1"/>
  <c r="H53" i="28"/>
  <c r="H54" i="28" s="1"/>
  <c r="G53" i="28"/>
  <c r="G54" i="28" s="1"/>
  <c r="F53" i="28"/>
  <c r="F54" i="28" s="1"/>
  <c r="E53" i="28"/>
  <c r="D53" i="28"/>
  <c r="C53" i="28"/>
  <c r="C25" i="28"/>
  <c r="C3" i="28"/>
  <c r="A1" i="28"/>
  <c r="H55" i="28" l="1"/>
  <c r="H56" i="28" s="1"/>
  <c r="I55" i="28"/>
  <c r="I56" i="28" s="1"/>
  <c r="J55" i="28"/>
  <c r="J56" i="28" s="1"/>
  <c r="L55" i="28"/>
  <c r="L56" i="28" s="1"/>
  <c r="M55" i="28"/>
  <c r="M56" i="28" s="1"/>
  <c r="B57" i="28"/>
  <c r="D58" i="28"/>
  <c r="N55" i="28"/>
  <c r="N56" i="28" s="1"/>
  <c r="E58" i="28"/>
  <c r="O55" i="28"/>
  <c r="O56" i="28" s="1"/>
  <c r="F58" i="28"/>
  <c r="H58" i="28"/>
  <c r="I58" i="28"/>
  <c r="K55" i="28"/>
  <c r="K56" i="28" s="1"/>
  <c r="D55" i="28"/>
  <c r="D56" i="28" s="1"/>
  <c r="E55" i="28"/>
  <c r="E56" i="28" s="1"/>
  <c r="L58" i="28"/>
  <c r="F55" i="28"/>
  <c r="F56" i="28" s="1"/>
  <c r="G55" i="28"/>
  <c r="G56" i="28" s="1"/>
  <c r="N58" i="28"/>
  <c r="G58" i="28" l="1"/>
  <c r="M58" i="28"/>
  <c r="M57" i="28"/>
  <c r="L57" i="28"/>
  <c r="K57" i="28"/>
  <c r="J57" i="28"/>
  <c r="I57" i="28"/>
  <c r="H57" i="28"/>
  <c r="G57" i="28"/>
  <c r="F57" i="28"/>
  <c r="E57" i="28"/>
  <c r="D57" i="28"/>
  <c r="O57" i="28"/>
  <c r="N57" i="28"/>
  <c r="K58" i="28"/>
  <c r="J58" i="28"/>
  <c r="O58" i="28"/>
  <c r="F100" i="22" l="1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36" i="22"/>
  <c r="F137" i="22"/>
  <c r="F138" i="22"/>
  <c r="F139" i="22"/>
  <c r="F99" i="22"/>
  <c r="E13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99" i="22"/>
  <c r="A146" i="22"/>
  <c r="A145" i="22"/>
  <c r="A144" i="22"/>
  <c r="A143" i="22"/>
  <c r="A142" i="22"/>
  <c r="A141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</calcChain>
</file>

<file path=xl/sharedStrings.xml><?xml version="1.0" encoding="utf-8"?>
<sst xmlns="http://schemas.openxmlformats.org/spreadsheetml/2006/main" count="459" uniqueCount="276">
  <si>
    <t>Total</t>
  </si>
  <si>
    <t>Constr.</t>
  </si>
  <si>
    <t>Trade,
Transp.
&amp; Util.</t>
  </si>
  <si>
    <t>Mfg.</t>
  </si>
  <si>
    <t>Prof. &amp;
Bus. Serv.</t>
  </si>
  <si>
    <t>Leisure
&amp; Hosp.</t>
  </si>
  <si>
    <t>Gov't</t>
  </si>
  <si>
    <t>Information</t>
  </si>
  <si>
    <t>Other Serv.</t>
  </si>
  <si>
    <t>agg(TXLNAGRA@DALEMPN,eop)</t>
  </si>
  <si>
    <t>agg(txLCONSA@dalempn,eop)</t>
  </si>
  <si>
    <t>agg(txLTTULA@dalempn,eop)</t>
  </si>
  <si>
    <t>agg(txLMANUA@dalempn,eop)</t>
  </si>
  <si>
    <t>agg(txLPBSVA@dalempn,eop)</t>
  </si>
  <si>
    <t>agg(txLFIREA@dalempn,eop)</t>
  </si>
  <si>
    <t>agg(txLLEIHA@dalempn,eop)</t>
  </si>
  <si>
    <t>agg(txLEDUHA@dalempn,eop)</t>
  </si>
  <si>
    <t>agg(txLGOVTA@dalempn,eop)</t>
  </si>
  <si>
    <t>agg(txLINFOA@dalempn,eop)</t>
  </si>
  <si>
    <t>agg(TXLB1A@DALEMPN+TXLB3A@DALEMPN,eop)</t>
  </si>
  <si>
    <t>agg(txLSRVOA@dalempn,eop)</t>
  </si>
  <si>
    <t>.DESC</t>
  </si>
  <si>
    <t>All Employees: Total Nonfarm, TX, SA (Thous)</t>
  </si>
  <si>
    <t>All Employees: Construction, TX, SA (Thous)</t>
  </si>
  <si>
    <t>All Employees: Trade, Transp &amp; Utilities, TX, SA (Thous)</t>
  </si>
  <si>
    <t>All Employees: Manufacturing, TX, SA (Thous)</t>
  </si>
  <si>
    <t>All Employees: Professional &amp; Business Svc, TX, SA (Thous)</t>
  </si>
  <si>
    <t>All Employees: Financial Activities, TX, SA (Thous)</t>
  </si>
  <si>
    <t>All Employees: Leisure &amp; Hospitality, TX, SA (Thous)</t>
  </si>
  <si>
    <t>All Employees: Educational &amp; Health Services, TX, SA (Thous)</t>
  </si>
  <si>
    <t>All Employees: Government, TX, SA (Thous)</t>
  </si>
  <si>
    <t>All Employees: Information, TX, SA (Thous)</t>
  </si>
  <si>
    <t>TXLB1A: All Employees: Oil &amp; Gas Extraction, TX, SA (Thous) TXLB3A: All Employees: Support Activities for Mining, TX, SA (Thous)</t>
  </si>
  <si>
    <t>All Employees: Other Services, TX, SA (Thous)</t>
  </si>
  <si>
    <t>.DTLM</t>
  </si>
  <si>
    <t>Jul-21-2023 12:20</t>
  </si>
  <si>
    <t>TXLB1A: Jul-21-2023 12:20 TXLB3A: Jul-21-2023 12:20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</si>
  <si>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</si>
  <si>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</si>
  <si>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</si>
  <si>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</si>
  <si>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</si>
  <si>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</si>
  <si>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</si>
  <si>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</si>
  <si>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</si>
  <si>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</si>
  <si>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</si>
  <si>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</si>
  <si>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</si>
  <si>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</si>
  <si>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</si>
  <si>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</si>
  <si>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</si>
  <si>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Financial</t>
  </si>
  <si>
    <t>Educ. &amp;
Health Serv.</t>
  </si>
  <si>
    <t>Oil &amp; Gas
Extract.,
Mining Sup.</t>
  </si>
  <si>
    <t>agg(lanagra@usecon,eop)</t>
  </si>
  <si>
    <t>agg(laCONSA@usecon,eop)</t>
  </si>
  <si>
    <t>agg(laTTULA@usecon,eop)</t>
  </si>
  <si>
    <t>agg(laMANUA@usecon,eop)</t>
  </si>
  <si>
    <t>agg(laPBSVA@usecon,eop)</t>
  </si>
  <si>
    <t>agg(laFIREA@usecon,eop)</t>
  </si>
  <si>
    <t>agg(laLEIHA@usecon,eop)</t>
  </si>
  <si>
    <t>agg(laEDUHA@usecon,eop)</t>
  </si>
  <si>
    <t>agg(laGOVTA@usecon,eop)</t>
  </si>
  <si>
    <t>agg(laINFOA@usecon,eop)</t>
  </si>
  <si>
    <t>agg(lab1a@usecon + lab3a@usecon,eop)</t>
  </si>
  <si>
    <t>agg(laSRVOA@usecon,eop)</t>
  </si>
  <si>
    <t>All Employees: Total Nonfarm (SA, Thous)</t>
  </si>
  <si>
    <t>All Employees: Construction (SA, Thous)</t>
  </si>
  <si>
    <t>All Employees: Trade, Transportation &amp; Utilities (SA, Thous)</t>
  </si>
  <si>
    <t>All Employees: Manufacturing (SA, Thous)</t>
  </si>
  <si>
    <t>All Employees: Professional &amp; Business Services (SA, Thous)</t>
  </si>
  <si>
    <t>All Employees: Financial Activities (SA, Thous)</t>
  </si>
  <si>
    <t>All Employees: Leisure &amp; Hospitality (SA, Thous)</t>
  </si>
  <si>
    <t>All Employees: Private Education and Health Services (SA, Thous)</t>
  </si>
  <si>
    <t>All Employees: Government (SA, Thous)</t>
  </si>
  <si>
    <t>All Employees: Information Services (SA, Thous)</t>
  </si>
  <si>
    <t>LAB1A: All Employees: Oil &amp; Gas Extraction (SA, Thous) LAB3A: All Employees: Support Activities For Mining (SA, Thous)</t>
  </si>
  <si>
    <t>All Employees: Other Services (SA, Thous)</t>
  </si>
  <si>
    <t>Jul-07-2023 07:30</t>
  </si>
  <si>
    <t>LAB1A: Jul-07-2023 07:30 LAB3A: Jul-07-2023 07:30</t>
  </si>
  <si>
    <t>Titles:</t>
  </si>
  <si>
    <t>Pulls from Column:</t>
  </si>
  <si>
    <t>*Format as text (add apostrophe)</t>
  </si>
  <si>
    <t>Title:</t>
  </si>
  <si>
    <t>U.S.</t>
  </si>
  <si>
    <t>Texas</t>
  </si>
  <si>
    <t xml:space="preserve"> </t>
  </si>
  <si>
    <t>Sep. '22</t>
  </si>
  <si>
    <t>Dec. '22</t>
  </si>
  <si>
    <t>Mar. '23</t>
  </si>
  <si>
    <t>Jun. '23</t>
  </si>
  <si>
    <t>Weakening demand/potential recession</t>
  </si>
  <si>
    <t>Higher labor costs</t>
  </si>
  <si>
    <t>Higher cost of credit/interest rates</t>
  </si>
  <si>
    <t>Elevated input costs/inflation</t>
  </si>
  <si>
    <t>Labor shortages/difficulty hiring</t>
  </si>
  <si>
    <t>Increased taxes and regulation</t>
  </si>
  <si>
    <t>Supply chain disruptions</t>
  </si>
  <si>
    <t>Geopolitical uncertainty/Russia-Ukraine war</t>
  </si>
  <si>
    <t>Other</t>
  </si>
  <si>
    <t>None</t>
  </si>
  <si>
    <t>2. How has the availability of applicants changed over the past month?</t>
  </si>
  <si>
    <t>July '21</t>
  </si>
  <si>
    <t>July '22</t>
  </si>
  <si>
    <t>Jan. '23</t>
  </si>
  <si>
    <t>July '23</t>
  </si>
  <si>
    <t>Improved significantly</t>
  </si>
  <si>
    <t>Improved slightly</t>
  </si>
  <si>
    <t>No change</t>
  </si>
  <si>
    <t>Worsened slightly</t>
  </si>
  <si>
    <t>Worsened significantly</t>
  </si>
  <si>
    <t>dcpi_dfw</t>
  </si>
  <si>
    <t>dcpi_dfw_core</t>
  </si>
  <si>
    <t>dcpi_hou</t>
  </si>
  <si>
    <t>dcpi_hou_core</t>
  </si>
  <si>
    <t>Date</t>
  </si>
  <si>
    <t>Dallas-Fort Worth CPI</t>
  </si>
  <si>
    <t>Dallas-Fort Worth core</t>
  </si>
  <si>
    <t>Houston CPI</t>
  </si>
  <si>
    <t>Houston core</t>
  </si>
  <si>
    <t/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</si>
  <si>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</si>
  <si>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</si>
  <si>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</si>
  <si>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</si>
  <si>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</si>
  <si>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</si>
  <si>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</si>
  <si>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</si>
  <si>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</si>
  <si>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</si>
  <si>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</si>
  <si>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inv_norm_tx</t>
  </si>
  <si>
    <t>inv_norm_us</t>
  </si>
  <si>
    <t>Home inventory (Texas)</t>
  </si>
  <si>
    <t>Home inventory (U.S.)</t>
  </si>
  <si>
    <t>Home price index (Texas)</t>
  </si>
  <si>
    <t>Home price index (U.S.)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</si>
  <si>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</si>
  <si>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</si>
  <si>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</si>
  <si>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</si>
  <si>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</si>
  <si>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</si>
  <si>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</si>
  <si>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</si>
  <si>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</si>
  <si>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</si>
  <si>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</si>
  <si>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</si>
  <si>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</si>
  <si>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</si>
  <si>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</si>
  <si>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</si>
  <si>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</si>
  <si>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</si>
  <si>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</si>
  <si>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</si>
  <si>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</si>
  <si>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</si>
  <si>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</si>
  <si>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</si>
  <si>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</si>
  <si>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</si>
  <si>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</si>
  <si>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</si>
  <si>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</si>
  <si>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</si>
  <si>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</si>
  <si>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</si>
  <si>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</si>
  <si>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</si>
  <si>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</si>
  <si>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</si>
  <si>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</si>
  <si>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</si>
  <si>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</si>
  <si>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</si>
  <si>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</si>
  <si>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</si>
  <si>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</si>
  <si>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</si>
  <si>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</si>
  <si>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</si>
  <si>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</si>
  <si>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</si>
  <si>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</si>
  <si>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</si>
  <si>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</si>
  <si>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</si>
  <si>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</si>
  <si>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</si>
  <si>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</si>
  <si>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</si>
  <si>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</si>
  <si>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</si>
  <si>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</si>
  <si>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</si>
  <si>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</si>
  <si>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</si>
  <si>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</si>
  <si>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</si>
  <si>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</si>
  <si>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</si>
  <si>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</si>
  <si>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</si>
  <si>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</si>
  <si>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</si>
  <si>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</si>
  <si>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</si>
  <si>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</si>
  <si>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</si>
  <si>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</si>
  <si>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</si>
  <si>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</si>
  <si>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</si>
  <si>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</si>
  <si>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</si>
  <si>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</si>
  <si>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</si>
  <si>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</si>
  <si>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</si>
  <si>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</si>
  <si>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</si>
  <si>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</si>
  <si>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</si>
  <si>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</si>
  <si>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</si>
  <si>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</si>
  <si>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</si>
  <si>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</si>
  <si>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</si>
  <si>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</si>
  <si>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</si>
  <si>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</si>
  <si>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</si>
  <si>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</si>
  <si>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</si>
  <si>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</si>
  <si>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</si>
  <si>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</si>
  <si>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</si>
  <si>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</si>
  <si>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</si>
  <si>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</si>
  <si>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</si>
  <si>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</si>
  <si>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</si>
  <si>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</si>
  <si>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</si>
  <si>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</si>
  <si>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</si>
  <si>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</si>
  <si>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</si>
  <si>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</si>
  <si>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</si>
  <si>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</si>
  <si>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</si>
  <si>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</si>
  <si>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</si>
  <si>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202308</t>
  </si>
  <si>
    <t>202309</t>
  </si>
  <si>
    <t>202310</t>
  </si>
  <si>
    <t>202311</t>
  </si>
  <si>
    <t>202312</t>
  </si>
  <si>
    <t>Trade,
transp.
&amp; util.</t>
  </si>
  <si>
    <t>Prof. &amp;
bus. serv.</t>
  </si>
  <si>
    <t>Fin.
activ.</t>
  </si>
  <si>
    <t>Leisure
&amp; hosp.</t>
  </si>
  <si>
    <t>Educ. &amp;
health
serv.</t>
  </si>
  <si>
    <t>Other serv.</t>
  </si>
  <si>
    <t>Oil &amp; gas,
mining sup.</t>
  </si>
  <si>
    <t>Jan. 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</si>
</sst>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6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3" borderId="1" xfId="2" quotePrefix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3" borderId="1" xfId="2" applyAlignment="1">
      <alignment horizontal="center" vertical="center"/>
    </xf>
    <xf numFmtId="165" fontId="3" fillId="3" borderId="1" xfId="2" applyNumberFormat="1" applyAlignment="1">
      <alignment horizontal="right" vertical="center"/>
    </xf>
    <xf numFmtId="165" fontId="3" fillId="3" borderId="1" xfId="2" applyNumberForma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65" fontId="3" fillId="3" borderId="1" xfId="2" applyNumberForma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 wrapText="1"/>
    </xf>
    <xf numFmtId="0" fontId="2" fillId="2" borderId="1" xfId="1" quotePrefix="1" applyNumberFormat="1" applyAlignment="1">
      <alignment horizontal="center" vertical="center"/>
    </xf>
    <xf numFmtId="0" fontId="3" fillId="3" borderId="1" xfId="2" applyNumberFormat="1" applyAlignment="1">
      <alignment horizontal="center" vertical="center"/>
    </xf>
    <xf numFmtId="165" fontId="5" fillId="5" borderId="0" xfId="0" applyNumberFormat="1" applyFont="1" applyFill="1" applyAlignment="1">
      <alignment horizontal="center" vertical="center" wrapText="1"/>
    </xf>
    <xf numFmtId="165" fontId="5" fillId="5" borderId="0" xfId="0" applyNumberFormat="1" applyFont="1" applyFill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0" fontId="4" fillId="0" borderId="0" xfId="0" applyFont="1"/>
    <xf numFmtId="0" fontId="21" fillId="0" borderId="0" xfId="0" applyFont="1"/>
    <xf numFmtId="2" fontId="21" fillId="0" borderId="0" xfId="0" applyNumberFormat="1" applyFont="1"/>
    <xf numFmtId="10" fontId="21" fillId="0" borderId="0" xfId="0" applyNumberFormat="1" applyFont="1"/>
    <xf numFmtId="10" fontId="0" fillId="0" borderId="0" xfId="0" applyNumberFormat="1"/>
    <xf numFmtId="0" fontId="22" fillId="0" borderId="0" xfId="0" applyFont="1"/>
    <xf numFmtId="166" fontId="5" fillId="0" borderId="0" xfId="0" applyNumberFormat="1" applyFont="1"/>
    <xf numFmtId="166" fontId="22" fillId="0" borderId="0" xfId="42" applyNumberFormat="1" applyFont="1" applyFill="1" applyBorder="1"/>
    <xf numFmtId="166" fontId="22" fillId="0" borderId="0" xfId="42" applyNumberFormat="1" applyFont="1" applyFill="1"/>
    <xf numFmtId="2" fontId="23" fillId="0" borderId="0" xfId="0" applyNumberFormat="1" applyFont="1"/>
    <xf numFmtId="0" fontId="24" fillId="0" borderId="0" xfId="0" applyFont="1"/>
    <xf numFmtId="0" fontId="5" fillId="4" borderId="0" xfId="3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10" builtinId="27" customBuiltin="1"/>
    <cellStyle name="Calculation" xfId="2" builtinId="22" customBuiltin="1"/>
    <cellStyle name="Check Cell" xfId="14" builtinId="23" customBuiltin="1"/>
    <cellStyle name="Explanatory Text" xfId="16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" builtinId="20" customBuiltin="1"/>
    <cellStyle name="Linked Cell" xfId="13" builtinId="24" customBuiltin="1"/>
    <cellStyle name="Neutral" xfId="11" builtinId="28" customBuiltin="1"/>
    <cellStyle name="Normal" xfId="0" builtinId="0"/>
    <cellStyle name="Note" xfId="3" builtinId="10" customBuiltin="1"/>
    <cellStyle name="Output" xfId="12" builtinId="21" customBuiltin="1"/>
    <cellStyle name="Percent" xfId="42" builtinId="5"/>
    <cellStyle name="Title" xfId="4" builtinId="15" customBuiltin="1"/>
    <cellStyle name="Total" xfId="17" builtinId="25" customBuiltin="1"/>
    <cellStyle name="Warning Text" xfId="15" builtinId="11" customBuiltin="1"/>
  </cellStyles>
  <dxfs count="12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colors>
    <mruColors>
      <color rgb="FF6EBF55"/>
      <color rgb="FF99FF99"/>
      <color rgb="FF4E9438"/>
      <color rgb="FF60B945"/>
      <color rgb="FF90CE7C"/>
      <color rgb="FF488B34"/>
      <color rgb="FFBFE3B4"/>
      <color rgb="FF8B8C8E"/>
      <color rgb="FF1E4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1708377217186E-2"/>
          <c:y val="0.14278125948542145"/>
          <c:w val="0.93284855726016336"/>
          <c:h val="0.567852447985597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Data1!$C$57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E0A-48DC-BA2A-89FE140A83DD}"/>
              </c:ext>
            </c:extLst>
          </c:dPt>
          <c:dLbls>
            <c:dLbl>
              <c:idx val="5"/>
              <c:layout>
                <c:manualLayout>
                  <c:x val="-6.369426751592357E-3"/>
                  <c:y val="-4.3035496590490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0A-48DC-BA2A-89FE140A83DD}"/>
                </c:ext>
              </c:extLst>
            </c:dLbl>
            <c:dLbl>
              <c:idx val="10"/>
              <c:layout>
                <c:manualLayout>
                  <c:x val="-7.4309978768577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0A-48DC-BA2A-89FE140A83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Data1!$D$56:$O$56</c:f>
              <c:strCache>
                <c:ptCount val="12"/>
                <c:pt idx="0">
                  <c:v>Total</c:v>
                </c:pt>
                <c:pt idx="1">
                  <c:v>Trade,
transp.
&amp; util.
(20.0%)</c:v>
                </c:pt>
                <c:pt idx="2">
                  <c:v>Prof. &amp;
bus. serv.
(15.4%)</c:v>
                </c:pt>
                <c:pt idx="3">
                  <c:v>Gov't
(14.7%)</c:v>
                </c:pt>
                <c:pt idx="4">
                  <c:v>Educ. &amp;
health
serv.
(13.5%)</c:v>
                </c:pt>
                <c:pt idx="5">
                  <c:v>Leisure
&amp; hosp.
(10.4%)</c:v>
                </c:pt>
                <c:pt idx="6">
                  <c:v>Mfg.
(6.8%)</c:v>
                </c:pt>
                <c:pt idx="7">
                  <c:v>Fin.
activ.
(6.6%)</c:v>
                </c:pt>
                <c:pt idx="8">
                  <c:v>Constr.
(5.9%)</c:v>
                </c:pt>
                <c:pt idx="9">
                  <c:v>Other serv.
(3.4%)</c:v>
                </c:pt>
                <c:pt idx="10">
                  <c:v>Information
(1.7%)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Data1!$D$57:$O$57</c:f>
              <c:numCache>
                <c:formatCode>0.0</c:formatCode>
                <c:ptCount val="12"/>
                <c:pt idx="0">
                  <c:v>2.1716927800195185</c:v>
                </c:pt>
                <c:pt idx="1">
                  <c:v>0.73831329800067014</c:v>
                </c:pt>
                <c:pt idx="2">
                  <c:v>2.1150379832334032</c:v>
                </c:pt>
                <c:pt idx="3">
                  <c:v>3.4231891030613415</c:v>
                </c:pt>
                <c:pt idx="4">
                  <c:v>3.8630840946801914</c:v>
                </c:pt>
                <c:pt idx="5">
                  <c:v>3.2124489601995876</c:v>
                </c:pt>
                <c:pt idx="6">
                  <c:v>0.23136536439851696</c:v>
                </c:pt>
                <c:pt idx="7">
                  <c:v>0.94718343574791142</c:v>
                </c:pt>
                <c:pt idx="8">
                  <c:v>2.2520087427795987</c:v>
                </c:pt>
                <c:pt idx="9">
                  <c:v>2.5688938186985366</c:v>
                </c:pt>
                <c:pt idx="10">
                  <c:v>-1.5961435733070295</c:v>
                </c:pt>
                <c:pt idx="11">
                  <c:v>6.4144153501656698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0A-48DC-BA2A-89FE140A83DD}"/>
            </c:ext>
          </c:extLst>
        </c:ser>
        <c:ser>
          <c:idx val="0"/>
          <c:order val="1"/>
          <c:tx>
            <c:strRef>
              <c:f>Data1!$C$58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E0A-48DC-BA2A-89FE140A83DD}"/>
              </c:ext>
            </c:extLst>
          </c:dPt>
          <c:dLbls>
            <c:dLbl>
              <c:idx val="10"/>
              <c:layout>
                <c:manualLayout>
                  <c:x val="-1.556952997668687E-16"/>
                  <c:y val="-4.6948356807511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0A-48DC-BA2A-89FE140A83D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Data1!$D$56:$O$56</c:f>
              <c:strCache>
                <c:ptCount val="12"/>
                <c:pt idx="0">
                  <c:v>Total</c:v>
                </c:pt>
                <c:pt idx="1">
                  <c:v>Trade,
transp.
&amp; util.
(20.0%)</c:v>
                </c:pt>
                <c:pt idx="2">
                  <c:v>Prof. &amp;
bus. serv.
(15.4%)</c:v>
                </c:pt>
                <c:pt idx="3">
                  <c:v>Gov't
(14.7%)</c:v>
                </c:pt>
                <c:pt idx="4">
                  <c:v>Educ. &amp;
health
serv.
(13.5%)</c:v>
                </c:pt>
                <c:pt idx="5">
                  <c:v>Leisure
&amp; hosp.
(10.4%)</c:v>
                </c:pt>
                <c:pt idx="6">
                  <c:v>Mfg.
(6.8%)</c:v>
                </c:pt>
                <c:pt idx="7">
                  <c:v>Fin.
activ.
(6.6%)</c:v>
                </c:pt>
                <c:pt idx="8">
                  <c:v>Constr.
(5.9%)</c:v>
                </c:pt>
                <c:pt idx="9">
                  <c:v>Other serv.
(3.4%)</c:v>
                </c:pt>
                <c:pt idx="10">
                  <c:v>Information
(1.7%)</c:v>
                </c:pt>
                <c:pt idx="11">
                  <c:v>Oil &amp; gas,
mining sup.
(1.5%)</c:v>
                </c:pt>
              </c:strCache>
            </c:strRef>
          </c:cat>
          <c:val>
            <c:numRef>
              <c:f>Data1!$D$58:$O$58</c:f>
              <c:numCache>
                <c:formatCode>0.0</c:formatCode>
                <c:ptCount val="12"/>
                <c:pt idx="0">
                  <c:v>3.2485786729345767</c:v>
                </c:pt>
                <c:pt idx="1">
                  <c:v>2.9508599870552432</c:v>
                </c:pt>
                <c:pt idx="2">
                  <c:v>3.4862507464020975</c:v>
                </c:pt>
                <c:pt idx="3">
                  <c:v>2.6667576406605553</c:v>
                </c:pt>
                <c:pt idx="4">
                  <c:v>4.4270183469250712</c:v>
                </c:pt>
                <c:pt idx="5">
                  <c:v>0.78438991020088888</c:v>
                </c:pt>
                <c:pt idx="6">
                  <c:v>1.3988208690699722</c:v>
                </c:pt>
                <c:pt idx="7">
                  <c:v>3.7051812508362536</c:v>
                </c:pt>
                <c:pt idx="8">
                  <c:v>5.2366624731809086</c:v>
                </c:pt>
                <c:pt idx="9">
                  <c:v>5.0768501627431961</c:v>
                </c:pt>
                <c:pt idx="10">
                  <c:v>6.1083640472297862</c:v>
                </c:pt>
                <c:pt idx="11">
                  <c:v>9.8006246083389481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0A-48DC-BA2A-89FE140A8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20987376"/>
        <c:axId val="420988944"/>
      </c:barChart>
      <c:catAx>
        <c:axId val="42098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9B9C9D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1100"/>
            </a:pPr>
            <a:endParaRPr lang="en-US"/>
          </a:p>
        </c:txPr>
        <c:crossAx val="420988944"/>
        <c:crosses val="autoZero"/>
        <c:auto val="1"/>
        <c:lblAlgn val="ctr"/>
        <c:lblOffset val="100"/>
        <c:noMultiLvlLbl val="0"/>
      </c:catAx>
      <c:valAx>
        <c:axId val="42098894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9B9C9D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42098737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7.3318565948487208E-2"/>
          <c:y val="0.19871887421031528"/>
          <c:w val="0.26488295936164347"/>
          <c:h val="0.1317219517114240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+mn-lt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259819783034299"/>
          <c:y val="0.12896192284322386"/>
          <c:w val="0.7257984256784632"/>
          <c:h val="0.698352826851717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Data2!$E$1</c:f>
              <c:strCache>
                <c:ptCount val="1"/>
                <c:pt idx="0">
                  <c:v>Jun. '23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Data2!$A$2:$A$9</c:f>
              <c:strCache>
                <c:ptCount val="8"/>
                <c:pt idx="0">
                  <c:v>Weakening demand/potential recession</c:v>
                </c:pt>
                <c:pt idx="1">
                  <c:v>Higher labor costs</c:v>
                </c:pt>
                <c:pt idx="2">
                  <c:v>Higher cost of credit/interest rates</c:v>
                </c:pt>
                <c:pt idx="3">
                  <c:v>Elevated input costs/inflation</c:v>
                </c:pt>
                <c:pt idx="4">
                  <c:v>Labor shortages/difficulty hiring</c:v>
                </c:pt>
                <c:pt idx="5">
                  <c:v>Increased taxes and regulation</c:v>
                </c:pt>
                <c:pt idx="6">
                  <c:v>Supply chain disruptions</c:v>
                </c:pt>
                <c:pt idx="7">
                  <c:v>Geopolitical uncertainty/Russia-Ukraine war</c:v>
                </c:pt>
              </c:strCache>
            </c:strRef>
          </c:cat>
          <c:val>
            <c:numRef>
              <c:f>Data2!$E$2:$E$9</c:f>
              <c:numCache>
                <c:formatCode>0.00</c:formatCode>
                <c:ptCount val="8"/>
                <c:pt idx="0">
                  <c:v>54.800000000000004</c:v>
                </c:pt>
                <c:pt idx="1">
                  <c:v>39.300000000000004</c:v>
                </c:pt>
                <c:pt idx="2">
                  <c:v>35.699999999999996</c:v>
                </c:pt>
                <c:pt idx="3">
                  <c:v>33.4</c:v>
                </c:pt>
                <c:pt idx="4">
                  <c:v>31.5</c:v>
                </c:pt>
                <c:pt idx="5">
                  <c:v>17.100000000000001</c:v>
                </c:pt>
                <c:pt idx="6">
                  <c:v>12.1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7-47E7-B47E-BB1CF501A0E5}"/>
            </c:ext>
          </c:extLst>
        </c:ser>
        <c:ser>
          <c:idx val="2"/>
          <c:order val="1"/>
          <c:tx>
            <c:strRef>
              <c:f>Data2!$D$1</c:f>
              <c:strCache>
                <c:ptCount val="1"/>
                <c:pt idx="0">
                  <c:v>Mar. '23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Data2!$A$2:$A$9</c:f>
              <c:strCache>
                <c:ptCount val="8"/>
                <c:pt idx="0">
                  <c:v>Weakening demand/potential recession</c:v>
                </c:pt>
                <c:pt idx="1">
                  <c:v>Higher labor costs</c:v>
                </c:pt>
                <c:pt idx="2">
                  <c:v>Higher cost of credit/interest rates</c:v>
                </c:pt>
                <c:pt idx="3">
                  <c:v>Elevated input costs/inflation</c:v>
                </c:pt>
                <c:pt idx="4">
                  <c:v>Labor shortages/difficulty hiring</c:v>
                </c:pt>
                <c:pt idx="5">
                  <c:v>Increased taxes and regulation</c:v>
                </c:pt>
                <c:pt idx="6">
                  <c:v>Supply chain disruptions</c:v>
                </c:pt>
                <c:pt idx="7">
                  <c:v>Geopolitical uncertainty/Russia-Ukraine war</c:v>
                </c:pt>
              </c:strCache>
            </c:strRef>
          </c:cat>
          <c:val>
            <c:numRef>
              <c:f>Data2!$D$2:$D$9</c:f>
              <c:numCache>
                <c:formatCode>0.00</c:formatCode>
                <c:ptCount val="8"/>
                <c:pt idx="0">
                  <c:v>55.600000000000009</c:v>
                </c:pt>
                <c:pt idx="1">
                  <c:v>32.200000000000003</c:v>
                </c:pt>
                <c:pt idx="2">
                  <c:v>34</c:v>
                </c:pt>
                <c:pt idx="3">
                  <c:v>36.4</c:v>
                </c:pt>
                <c:pt idx="4">
                  <c:v>34.599999999999994</c:v>
                </c:pt>
                <c:pt idx="5">
                  <c:v>15.7</c:v>
                </c:pt>
                <c:pt idx="6">
                  <c:v>16.2</c:v>
                </c:pt>
                <c:pt idx="7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7-47E7-B47E-BB1CF501A0E5}"/>
            </c:ext>
          </c:extLst>
        </c:ser>
        <c:ser>
          <c:idx val="3"/>
          <c:order val="2"/>
          <c:tx>
            <c:strRef>
              <c:f>Data2!$B$1</c:f>
              <c:strCache>
                <c:ptCount val="1"/>
                <c:pt idx="0">
                  <c:v>Sep. '22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Data2!$A$2:$A$9</c:f>
              <c:strCache>
                <c:ptCount val="8"/>
                <c:pt idx="0">
                  <c:v>Weakening demand/potential recession</c:v>
                </c:pt>
                <c:pt idx="1">
                  <c:v>Higher labor costs</c:v>
                </c:pt>
                <c:pt idx="2">
                  <c:v>Higher cost of credit/interest rates</c:v>
                </c:pt>
                <c:pt idx="3">
                  <c:v>Elevated input costs/inflation</c:v>
                </c:pt>
                <c:pt idx="4">
                  <c:v>Labor shortages/difficulty hiring</c:v>
                </c:pt>
                <c:pt idx="5">
                  <c:v>Increased taxes and regulation</c:v>
                </c:pt>
                <c:pt idx="6">
                  <c:v>Supply chain disruptions</c:v>
                </c:pt>
                <c:pt idx="7">
                  <c:v>Geopolitical uncertainty/Russia-Ukraine war</c:v>
                </c:pt>
              </c:strCache>
            </c:strRef>
          </c:cat>
          <c:val>
            <c:numRef>
              <c:f>Data2!$B$2:$B$9</c:f>
              <c:numCache>
                <c:formatCode>0.00</c:formatCode>
                <c:ptCount val="8"/>
                <c:pt idx="0">
                  <c:v>45.800000000000004</c:v>
                </c:pt>
                <c:pt idx="1">
                  <c:v>40</c:v>
                </c:pt>
                <c:pt idx="2">
                  <c:v>17.399999999999999</c:v>
                </c:pt>
                <c:pt idx="3">
                  <c:v>46.1</c:v>
                </c:pt>
                <c:pt idx="4">
                  <c:v>46.300000000000004</c:v>
                </c:pt>
                <c:pt idx="5">
                  <c:v>21.3</c:v>
                </c:pt>
                <c:pt idx="6">
                  <c:v>31.3</c:v>
                </c:pt>
                <c:pt idx="7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7-47E7-B47E-BB1CF501A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50"/>
        <c:axId val="1323194592"/>
        <c:axId val="1323195008"/>
        <c:extLst/>
      </c:barChart>
      <c:catAx>
        <c:axId val="132319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95008"/>
        <c:crosses val="autoZero"/>
        <c:auto val="1"/>
        <c:lblAlgn val="ctr"/>
        <c:lblOffset val="100"/>
        <c:noMultiLvlLbl val="0"/>
      </c:catAx>
      <c:valAx>
        <c:axId val="1323195008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13231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002558195142383"/>
          <c:y val="0.58503660576746397"/>
          <c:w val="0.10121303846268653"/>
          <c:h val="0.20055078729942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2"/>
          </a:solidFill>
        </a:defRPr>
      </a:pPr>
      <a:endParaRPr lang="en-US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259819783034299"/>
          <c:y val="0.12896192284322386"/>
          <c:w val="0.7257984256784632"/>
          <c:h val="0.70061646368906771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Data3!$F$3</c:f>
              <c:strCache>
                <c:ptCount val="1"/>
                <c:pt idx="0">
                  <c:v>July '23</c:v>
                </c:pt>
              </c:strCache>
            </c:strRef>
          </c:tx>
          <c:spPr>
            <a:solidFill>
              <a:srgbClr val="C3362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Data3!$A$4:$A$8</c:f>
              <c:strCache>
                <c:ptCount val="5"/>
                <c:pt idx="0">
                  <c:v>Improved significantly</c:v>
                </c:pt>
                <c:pt idx="1">
                  <c:v>Improved slightly</c:v>
                </c:pt>
                <c:pt idx="2">
                  <c:v>No change</c:v>
                </c:pt>
                <c:pt idx="3">
                  <c:v>Worsened slightly</c:v>
                </c:pt>
                <c:pt idx="4">
                  <c:v>Worsened significantly</c:v>
                </c:pt>
              </c:strCache>
            </c:strRef>
          </c:cat>
          <c:val>
            <c:numRef>
              <c:f>Data3!$F$4:$F$8</c:f>
              <c:numCache>
                <c:formatCode>0.00</c:formatCode>
                <c:ptCount val="5"/>
                <c:pt idx="0">
                  <c:v>4.2016806722689077</c:v>
                </c:pt>
                <c:pt idx="1">
                  <c:v>22.969187675070028</c:v>
                </c:pt>
                <c:pt idx="2">
                  <c:v>61.904761904761905</c:v>
                </c:pt>
                <c:pt idx="3">
                  <c:v>9.5238095238095237</c:v>
                </c:pt>
                <c:pt idx="4">
                  <c:v>1.400560224089636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6-4139-AE52-B76CD0BA6428}"/>
            </c:ext>
          </c:extLst>
        </c:ser>
        <c:ser>
          <c:idx val="1"/>
          <c:order val="1"/>
          <c:tx>
            <c:strRef>
              <c:f>Data3!$E$3</c:f>
              <c:strCache>
                <c:ptCount val="1"/>
                <c:pt idx="0">
                  <c:v>Jan. '23</c:v>
                </c:pt>
              </c:strCache>
            </c:strRef>
          </c:tx>
          <c:spPr>
            <a:solidFill>
              <a:srgbClr val="62ACCA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Data3!$A$4:$A$8</c:f>
              <c:strCache>
                <c:ptCount val="5"/>
                <c:pt idx="0">
                  <c:v>Improved significantly</c:v>
                </c:pt>
                <c:pt idx="1">
                  <c:v>Improved slightly</c:v>
                </c:pt>
                <c:pt idx="2">
                  <c:v>No change</c:v>
                </c:pt>
                <c:pt idx="3">
                  <c:v>Worsened slightly</c:v>
                </c:pt>
                <c:pt idx="4">
                  <c:v>Worsened significantly</c:v>
                </c:pt>
              </c:strCache>
            </c:strRef>
          </c:cat>
          <c:val>
            <c:numRef>
              <c:f>Data3!$E$4:$E$8</c:f>
              <c:numCache>
                <c:formatCode>0.00</c:formatCode>
                <c:ptCount val="5"/>
                <c:pt idx="0">
                  <c:v>0.69930069930069927</c:v>
                </c:pt>
                <c:pt idx="1">
                  <c:v>28.671328671328673</c:v>
                </c:pt>
                <c:pt idx="2">
                  <c:v>55.24475524475524</c:v>
                </c:pt>
                <c:pt idx="3">
                  <c:v>11.188811188811188</c:v>
                </c:pt>
                <c:pt idx="4">
                  <c:v>4.1958041958041958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6-4139-AE52-B76CD0BA6428}"/>
            </c:ext>
          </c:extLst>
        </c:ser>
        <c:ser>
          <c:idx val="2"/>
          <c:order val="2"/>
          <c:tx>
            <c:strRef>
              <c:f>Data3!$C$3</c:f>
              <c:strCache>
                <c:ptCount val="1"/>
                <c:pt idx="0">
                  <c:v>Jan. '22</c:v>
                </c:pt>
              </c:strCache>
            </c:strRef>
          </c:tx>
          <c:spPr>
            <a:solidFill>
              <a:srgbClr val="0063A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Data3!$A$4:$A$8</c:f>
              <c:strCache>
                <c:ptCount val="5"/>
                <c:pt idx="0">
                  <c:v>Improved significantly</c:v>
                </c:pt>
                <c:pt idx="1">
                  <c:v>Improved slightly</c:v>
                </c:pt>
                <c:pt idx="2">
                  <c:v>No change</c:v>
                </c:pt>
                <c:pt idx="3">
                  <c:v>Worsened slightly</c:v>
                </c:pt>
                <c:pt idx="4">
                  <c:v>Worsened significantly</c:v>
                </c:pt>
              </c:strCache>
            </c:strRef>
          </c:cat>
          <c:val>
            <c:numRef>
              <c:f>Data3!$C$4:$C$8</c:f>
              <c:numCache>
                <c:formatCode>0.00</c:formatCode>
                <c:ptCount val="5"/>
                <c:pt idx="0">
                  <c:v>1.6304347826086956</c:v>
                </c:pt>
                <c:pt idx="1">
                  <c:v>12.5</c:v>
                </c:pt>
                <c:pt idx="2">
                  <c:v>40.760869565217391</c:v>
                </c:pt>
                <c:pt idx="3">
                  <c:v>35.869565217391305</c:v>
                </c:pt>
                <c:pt idx="4">
                  <c:v>9.2391304347826075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6-4139-AE52-B76CD0BA6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50"/>
        <c:axId val="1323194592"/>
        <c:axId val="1323195008"/>
        <c:extLst/>
      </c:barChart>
      <c:catAx>
        <c:axId val="132319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95008"/>
        <c:crosses val="autoZero"/>
        <c:auto val="1"/>
        <c:lblAlgn val="ctr"/>
        <c:lblOffset val="100"/>
        <c:noMultiLvlLbl val="0"/>
      </c:catAx>
      <c:valAx>
        <c:axId val="1323195008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13231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96902781836325"/>
          <c:y val="0.60320218886051802"/>
          <c:w val="0.12926032691249603"/>
          <c:h val="0.17040386080772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2"/>
          </a:solidFill>
        </a:defRPr>
      </a:pPr>
      <a:endParaRPr lang="en-US"/>
    </a:p>
  </c:txPr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59904710706339E-2"/>
          <c:y val="0.15726855571624976"/>
          <c:w val="0.88498403061063147"/>
          <c:h val="0.65591247522631102"/>
        </c:manualLayout>
      </c:layout>
      <c:lineChart>
        <c:grouping val="standard"/>
        <c:varyColors val="0"/>
        <c:ser>
          <c:idx val="1"/>
          <c:order val="0"/>
          <c:tx>
            <c:strRef>
              <c:f>Data4!$E$3</c:f>
              <c:strCache>
                <c:ptCount val="1"/>
                <c:pt idx="0">
                  <c:v>Dallas-Fort Worth core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88"/>
              <c:tx>
                <c:rich>
                  <a:bodyPr/>
                  <a:lstStyle/>
                  <a:p>
                    <a:fld id="{0BF9A9DC-98DC-4AF7-894A-B7A4FC0D745A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2C-4E2A-9061-126D09B0C4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Data4!$C$40:$C$135</c:f>
              <c:strCache>
                <c:ptCount val="91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  <c:pt idx="90">
                  <c:v>2023</c:v>
                </c:pt>
              </c:strCache>
            </c:strRef>
          </c:cat>
          <c:val>
            <c:numRef>
              <c:f>Data4!$E$40:$E$135</c:f>
              <c:numCache>
                <c:formatCode>General</c:formatCode>
                <c:ptCount val="96"/>
                <c:pt idx="0">
                  <c:v>2.2674686999999998</c:v>
                </c:pt>
                <c:pt idx="1">
                  <c:v>2.2130014</c:v>
                </c:pt>
                <c:pt idx="2">
                  <c:v>2.1589342999999999</c:v>
                </c:pt>
                <c:pt idx="3">
                  <c:v>2.3875115</c:v>
                </c:pt>
                <c:pt idx="4">
                  <c:v>2.6629936000000001</c:v>
                </c:pt>
                <c:pt idx="5">
                  <c:v>2.8440367000000002</c:v>
                </c:pt>
                <c:pt idx="6">
                  <c:v>2.8859368000000001</c:v>
                </c:pt>
                <c:pt idx="7">
                  <c:v>2.789209</c:v>
                </c:pt>
                <c:pt idx="8">
                  <c:v>2.694064</c:v>
                </c:pt>
                <c:pt idx="9">
                  <c:v>2.7384756000000001</c:v>
                </c:pt>
                <c:pt idx="10">
                  <c:v>2.8246012999999999</c:v>
                </c:pt>
                <c:pt idx="11">
                  <c:v>2.5442979999999999</c:v>
                </c:pt>
                <c:pt idx="12">
                  <c:v>2.2624434999999998</c:v>
                </c:pt>
                <c:pt idx="13">
                  <c:v>1.9846641000000003</c:v>
                </c:pt>
                <c:pt idx="14">
                  <c:v>1.8884892</c:v>
                </c:pt>
                <c:pt idx="15">
                  <c:v>1.9282510999999998</c:v>
                </c:pt>
                <c:pt idx="16">
                  <c:v>1.8783541000000001</c:v>
                </c:pt>
                <c:pt idx="17">
                  <c:v>1.9625334000000001</c:v>
                </c:pt>
                <c:pt idx="18">
                  <c:v>1.9590383</c:v>
                </c:pt>
                <c:pt idx="19">
                  <c:v>2.2686834</c:v>
                </c:pt>
                <c:pt idx="20">
                  <c:v>2.6233881999999999</c:v>
                </c:pt>
                <c:pt idx="21">
                  <c:v>3.0653043000000002</c:v>
                </c:pt>
                <c:pt idx="22">
                  <c:v>3.3229951</c:v>
                </c:pt>
                <c:pt idx="23">
                  <c:v>3.2786883000000002</c:v>
                </c:pt>
                <c:pt idx="24">
                  <c:v>3.1415928000000002</c:v>
                </c:pt>
                <c:pt idx="25">
                  <c:v>3.1402033000000005</c:v>
                </c:pt>
                <c:pt idx="26">
                  <c:v>3.2215357</c:v>
                </c:pt>
                <c:pt idx="27">
                  <c:v>3.4315880000000001</c:v>
                </c:pt>
                <c:pt idx="28">
                  <c:v>3.4679543000000002</c:v>
                </c:pt>
                <c:pt idx="29">
                  <c:v>3.2370955000000001</c:v>
                </c:pt>
                <c:pt idx="30">
                  <c:v>2.8820959999999998</c:v>
                </c:pt>
                <c:pt idx="31">
                  <c:v>2.6968246000000002</c:v>
                </c:pt>
                <c:pt idx="32">
                  <c:v>2.5563259</c:v>
                </c:pt>
                <c:pt idx="33">
                  <c:v>2.5862069999999999</c:v>
                </c:pt>
                <c:pt idx="34">
                  <c:v>2.7444255000000002</c:v>
                </c:pt>
                <c:pt idx="35">
                  <c:v>2.9601030000000002</c:v>
                </c:pt>
                <c:pt idx="36">
                  <c:v>3.088803</c:v>
                </c:pt>
                <c:pt idx="37">
                  <c:v>3.0874785</c:v>
                </c:pt>
                <c:pt idx="38">
                  <c:v>2.6934587999999997</c:v>
                </c:pt>
                <c:pt idx="39">
                  <c:v>1.9991493</c:v>
                </c:pt>
                <c:pt idx="40">
                  <c:v>1.5273653</c:v>
                </c:pt>
                <c:pt idx="41">
                  <c:v>1.9915255000000001</c:v>
                </c:pt>
                <c:pt idx="42">
                  <c:v>2.6740238000000001</c:v>
                </c:pt>
                <c:pt idx="43">
                  <c:v>3.0495551999999999</c:v>
                </c:pt>
                <c:pt idx="44">
                  <c:v>2.9573299</c:v>
                </c:pt>
                <c:pt idx="45">
                  <c:v>2.3109244000000002</c:v>
                </c:pt>
                <c:pt idx="46">
                  <c:v>1.6694491999999999</c:v>
                </c:pt>
                <c:pt idx="47">
                  <c:v>1.375</c:v>
                </c:pt>
                <c:pt idx="48">
                  <c:v>1.414898</c:v>
                </c:pt>
                <c:pt idx="49">
                  <c:v>1.5806988000000002</c:v>
                </c:pt>
                <c:pt idx="50">
                  <c:v>1.6652789000000001</c:v>
                </c:pt>
                <c:pt idx="51">
                  <c:v>1.4595495999999999</c:v>
                </c:pt>
                <c:pt idx="52">
                  <c:v>1.2536565</c:v>
                </c:pt>
                <c:pt idx="53">
                  <c:v>1.2879102</c:v>
                </c:pt>
                <c:pt idx="54">
                  <c:v>1.3228606000000001</c:v>
                </c:pt>
                <c:pt idx="55">
                  <c:v>1.2330456999999999</c:v>
                </c:pt>
                <c:pt idx="56">
                  <c:v>1.0258514000000001</c:v>
                </c:pt>
                <c:pt idx="57">
                  <c:v>0.98562631999999994</c:v>
                </c:pt>
                <c:pt idx="58">
                  <c:v>0.98522166</c:v>
                </c:pt>
                <c:pt idx="59">
                  <c:v>1.3152486999999999</c:v>
                </c:pt>
                <c:pt idx="60">
                  <c:v>1.6003282999999999</c:v>
                </c:pt>
                <c:pt idx="61">
                  <c:v>1.8427518999999999</c:v>
                </c:pt>
                <c:pt idx="62">
                  <c:v>2.4160524999999997</c:v>
                </c:pt>
                <c:pt idx="63">
                  <c:v>3.6580354000000002</c:v>
                </c:pt>
                <c:pt idx="64">
                  <c:v>4.7461823000000001</c:v>
                </c:pt>
                <c:pt idx="65">
                  <c:v>4.9630843000000002</c:v>
                </c:pt>
                <c:pt idx="66">
                  <c:v>4.6103629999999995</c:v>
                </c:pt>
                <c:pt idx="67">
                  <c:v>4.2224928999999998</c:v>
                </c:pt>
                <c:pt idx="68">
                  <c:v>4.2648251999999998</c:v>
                </c:pt>
                <c:pt idx="69">
                  <c:v>4.8393655999999998</c:v>
                </c:pt>
                <c:pt idx="70">
                  <c:v>5.5691056000000003</c:v>
                </c:pt>
                <c:pt idx="71">
                  <c:v>6.1257608000000001</c:v>
                </c:pt>
                <c:pt idx="72">
                  <c:v>6.3408724999999997</c:v>
                </c:pt>
                <c:pt idx="73">
                  <c:v>6.4334541999999999</c:v>
                </c:pt>
                <c:pt idx="74">
                  <c:v>6.3974409999999997</c:v>
                </c:pt>
                <c:pt idx="75">
                  <c:v>6.1855669999999998</c:v>
                </c:pt>
                <c:pt idx="76">
                  <c:v>5.9101656</c:v>
                </c:pt>
                <c:pt idx="77">
                  <c:v>5.5881201999999996</c:v>
                </c:pt>
                <c:pt idx="78">
                  <c:v>5.6942276999999999</c:v>
                </c:pt>
                <c:pt idx="79">
                  <c:v>6.4277366000000002</c:v>
                </c:pt>
                <c:pt idx="80">
                  <c:v>7.2847679000000003</c:v>
                </c:pt>
                <c:pt idx="81">
                  <c:v>7.6803721000000005</c:v>
                </c:pt>
                <c:pt idx="82">
                  <c:v>7.5856759999999994</c:v>
                </c:pt>
                <c:pt idx="83">
                  <c:v>7.3776758999999998</c:v>
                </c:pt>
                <c:pt idx="84">
                  <c:v>7.2161033999999997</c:v>
                </c:pt>
                <c:pt idx="85">
                  <c:v>7.2912729999999994</c:v>
                </c:pt>
                <c:pt idx="86">
                  <c:v>7.3656522000000004</c:v>
                </c:pt>
                <c:pt idx="87">
                  <c:v>7.2442121999999998</c:v>
                </c:pt>
                <c:pt idx="88" formatCode="0.0">
                  <c:v>6.9568455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9-436A-B91E-9EC45C6168E5}"/>
            </c:ext>
          </c:extLst>
        </c:ser>
        <c:ser>
          <c:idx val="3"/>
          <c:order val="1"/>
          <c:tx>
            <c:strRef>
              <c:f>Data4!$G$3</c:f>
              <c:strCache>
                <c:ptCount val="1"/>
                <c:pt idx="0">
                  <c:v>Houston core</c:v>
                </c:pt>
              </c:strCache>
            </c:strRef>
          </c:tx>
          <c:spPr>
            <a:ln w="285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89"/>
              <c:layout>
                <c:manualLayout>
                  <c:x val="-1.4662756598239394E-3"/>
                  <c:y val="-4.0404040404040404E-3"/>
                </c:manualLayout>
              </c:layout>
              <c:tx>
                <c:rich>
                  <a:bodyPr/>
                  <a:lstStyle/>
                  <a:p>
                    <a:fld id="{7BE1FD39-EF94-4948-A1C7-BF4551D39C63}" type="VALUE">
                      <a:rPr lang="en-US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DC-4A6A-8C77-D8B568F8B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6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Data4!$C$40:$C$135</c:f>
              <c:strCache>
                <c:ptCount val="91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  <c:pt idx="90">
                  <c:v>2023</c:v>
                </c:pt>
              </c:strCache>
            </c:strRef>
          </c:cat>
          <c:val>
            <c:numRef>
              <c:f>Data4!$G$40:$G$135</c:f>
              <c:numCache>
                <c:formatCode>General</c:formatCode>
                <c:ptCount val="96"/>
                <c:pt idx="0">
                  <c:v>3.41</c:v>
                </c:pt>
                <c:pt idx="1">
                  <c:v>3.87</c:v>
                </c:pt>
                <c:pt idx="2">
                  <c:v>3.58</c:v>
                </c:pt>
                <c:pt idx="3">
                  <c:v>3.11</c:v>
                </c:pt>
                <c:pt idx="4">
                  <c:v>3.24</c:v>
                </c:pt>
                <c:pt idx="5">
                  <c:v>3.38</c:v>
                </c:pt>
                <c:pt idx="6">
                  <c:v>2.96</c:v>
                </c:pt>
                <c:pt idx="7">
                  <c:v>2.31</c:v>
                </c:pt>
                <c:pt idx="8">
                  <c:v>1.94</c:v>
                </c:pt>
                <c:pt idx="9">
                  <c:v>1.93</c:v>
                </c:pt>
                <c:pt idx="10">
                  <c:v>2.16</c:v>
                </c:pt>
                <c:pt idx="11">
                  <c:v>2.11</c:v>
                </c:pt>
                <c:pt idx="12">
                  <c:v>1.52</c:v>
                </c:pt>
                <c:pt idx="13">
                  <c:v>0.93</c:v>
                </c:pt>
                <c:pt idx="14">
                  <c:v>0.89</c:v>
                </c:pt>
                <c:pt idx="15">
                  <c:v>1.1100000000000001</c:v>
                </c:pt>
                <c:pt idx="16">
                  <c:v>1.1499999999999999</c:v>
                </c:pt>
                <c:pt idx="17">
                  <c:v>1.24</c:v>
                </c:pt>
                <c:pt idx="18">
                  <c:v>1.59</c:v>
                </c:pt>
                <c:pt idx="19">
                  <c:v>1.9</c:v>
                </c:pt>
                <c:pt idx="20">
                  <c:v>1.86</c:v>
                </c:pt>
                <c:pt idx="21">
                  <c:v>1.59</c:v>
                </c:pt>
                <c:pt idx="22">
                  <c:v>1.1399999999999999</c:v>
                </c:pt>
                <c:pt idx="23">
                  <c:v>0.92</c:v>
                </c:pt>
                <c:pt idx="24">
                  <c:v>1.23</c:v>
                </c:pt>
                <c:pt idx="25">
                  <c:v>1.71</c:v>
                </c:pt>
                <c:pt idx="26">
                  <c:v>1.93</c:v>
                </c:pt>
                <c:pt idx="27">
                  <c:v>1.93</c:v>
                </c:pt>
                <c:pt idx="28">
                  <c:v>2.0099999999999998</c:v>
                </c:pt>
                <c:pt idx="29">
                  <c:v>1.88</c:v>
                </c:pt>
                <c:pt idx="30">
                  <c:v>1.57</c:v>
                </c:pt>
                <c:pt idx="31">
                  <c:v>1.3</c:v>
                </c:pt>
                <c:pt idx="32">
                  <c:v>1.39</c:v>
                </c:pt>
                <c:pt idx="33">
                  <c:v>1.61</c:v>
                </c:pt>
                <c:pt idx="34">
                  <c:v>1.91</c:v>
                </c:pt>
                <c:pt idx="35">
                  <c:v>2.17</c:v>
                </c:pt>
                <c:pt idx="36">
                  <c:v>2.13</c:v>
                </c:pt>
                <c:pt idx="37">
                  <c:v>2.0299999999999998</c:v>
                </c:pt>
                <c:pt idx="38">
                  <c:v>1.85</c:v>
                </c:pt>
                <c:pt idx="39">
                  <c:v>1.68</c:v>
                </c:pt>
                <c:pt idx="40">
                  <c:v>1.29</c:v>
                </c:pt>
                <c:pt idx="41">
                  <c:v>1.2</c:v>
                </c:pt>
                <c:pt idx="42">
                  <c:v>1.59</c:v>
                </c:pt>
                <c:pt idx="43">
                  <c:v>2.1</c:v>
                </c:pt>
                <c:pt idx="44">
                  <c:v>2.23</c:v>
                </c:pt>
                <c:pt idx="45">
                  <c:v>2.09</c:v>
                </c:pt>
                <c:pt idx="46">
                  <c:v>1.92</c:v>
                </c:pt>
                <c:pt idx="47">
                  <c:v>1.87</c:v>
                </c:pt>
                <c:pt idx="48">
                  <c:v>2.08</c:v>
                </c:pt>
                <c:pt idx="49">
                  <c:v>1.86</c:v>
                </c:pt>
                <c:pt idx="50">
                  <c:v>0.93</c:v>
                </c:pt>
                <c:pt idx="51">
                  <c:v>0.08</c:v>
                </c:pt>
                <c:pt idx="52">
                  <c:v>0.34</c:v>
                </c:pt>
                <c:pt idx="53">
                  <c:v>0.8</c:v>
                </c:pt>
                <c:pt idx="54">
                  <c:v>0.67</c:v>
                </c:pt>
                <c:pt idx="55">
                  <c:v>0.25</c:v>
                </c:pt>
                <c:pt idx="56">
                  <c:v>0.13</c:v>
                </c:pt>
                <c:pt idx="57">
                  <c:v>0.33</c:v>
                </c:pt>
                <c:pt idx="58">
                  <c:v>0.75</c:v>
                </c:pt>
                <c:pt idx="59">
                  <c:v>0.75</c:v>
                </c:pt>
                <c:pt idx="60">
                  <c:v>0.17</c:v>
                </c:pt>
                <c:pt idx="61">
                  <c:v>0</c:v>
                </c:pt>
                <c:pt idx="62">
                  <c:v>1.22</c:v>
                </c:pt>
                <c:pt idx="63">
                  <c:v>2.71</c:v>
                </c:pt>
                <c:pt idx="64">
                  <c:v>3.16</c:v>
                </c:pt>
                <c:pt idx="65">
                  <c:v>3.15</c:v>
                </c:pt>
                <c:pt idx="66">
                  <c:v>3.23</c:v>
                </c:pt>
                <c:pt idx="67">
                  <c:v>3.44</c:v>
                </c:pt>
                <c:pt idx="68">
                  <c:v>3.56</c:v>
                </c:pt>
                <c:pt idx="69">
                  <c:v>3.75</c:v>
                </c:pt>
                <c:pt idx="70">
                  <c:v>4.2</c:v>
                </c:pt>
                <c:pt idx="71">
                  <c:v>4.9400000000000004</c:v>
                </c:pt>
                <c:pt idx="72">
                  <c:v>5.86</c:v>
                </c:pt>
                <c:pt idx="73">
                  <c:v>6.57</c:v>
                </c:pt>
                <c:pt idx="74">
                  <c:v>6.88</c:v>
                </c:pt>
                <c:pt idx="75">
                  <c:v>6.75</c:v>
                </c:pt>
                <c:pt idx="76">
                  <c:v>6.3</c:v>
                </c:pt>
                <c:pt idx="77">
                  <c:v>6.02</c:v>
                </c:pt>
                <c:pt idx="78">
                  <c:v>6.37</c:v>
                </c:pt>
                <c:pt idx="79">
                  <c:v>6.97</c:v>
                </c:pt>
                <c:pt idx="80">
                  <c:v>7.27</c:v>
                </c:pt>
                <c:pt idx="81">
                  <c:v>7</c:v>
                </c:pt>
                <c:pt idx="82">
                  <c:v>6.1</c:v>
                </c:pt>
                <c:pt idx="83">
                  <c:v>5.26</c:v>
                </c:pt>
                <c:pt idx="84">
                  <c:v>5.18</c:v>
                </c:pt>
                <c:pt idx="85">
                  <c:v>5.38</c:v>
                </c:pt>
                <c:pt idx="86">
                  <c:v>5.31</c:v>
                </c:pt>
                <c:pt idx="87">
                  <c:v>5.24</c:v>
                </c:pt>
                <c:pt idx="88">
                  <c:v>5.35</c:v>
                </c:pt>
                <c:pt idx="89" formatCode="0.0">
                  <c:v>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9-436A-B91E-9EC45C6168E5}"/>
            </c:ext>
          </c:extLst>
        </c:ser>
        <c:ser>
          <c:idx val="0"/>
          <c:order val="2"/>
          <c:tx>
            <c:strRef>
              <c:f>Data4!$D$3</c:f>
              <c:strCache>
                <c:ptCount val="1"/>
                <c:pt idx="0">
                  <c:v>Dallas-Fort Worth CPI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88"/>
              <c:tx>
                <c:rich>
                  <a:bodyPr/>
                  <a:lstStyle/>
                  <a:p>
                    <a:fld id="{9F9E42A6-A240-48A6-BFF2-08729C51CF16}" type="VALUE">
                      <a:rPr lang="en-US">
                        <a:solidFill>
                          <a:schemeClr val="tx2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B2C-4E2A-9061-126D09B0C4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Data4!$C$40:$C$135</c:f>
              <c:strCache>
                <c:ptCount val="91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  <c:pt idx="90">
                  <c:v>2023</c:v>
                </c:pt>
              </c:strCache>
            </c:strRef>
          </c:cat>
          <c:val>
            <c:numRef>
              <c:f>Data4!$D$40:$D$135</c:f>
              <c:numCache>
                <c:formatCode>General</c:formatCode>
                <c:ptCount val="96"/>
                <c:pt idx="0">
                  <c:v>1.0180472</c:v>
                </c:pt>
                <c:pt idx="1">
                  <c:v>0.96997692999999996</c:v>
                </c:pt>
                <c:pt idx="2">
                  <c:v>0.69028991000000006</c:v>
                </c:pt>
                <c:pt idx="3">
                  <c:v>0.82720593000000009</c:v>
                </c:pt>
                <c:pt idx="4">
                  <c:v>1.0564998000000001</c:v>
                </c:pt>
                <c:pt idx="5">
                  <c:v>1.1462631999999999</c:v>
                </c:pt>
                <c:pt idx="6">
                  <c:v>1.3296653</c:v>
                </c:pt>
                <c:pt idx="7">
                  <c:v>1.6544118999999999</c:v>
                </c:pt>
                <c:pt idx="8">
                  <c:v>2.0276497999999998</c:v>
                </c:pt>
                <c:pt idx="9">
                  <c:v>2.1639042000000002</c:v>
                </c:pt>
                <c:pt idx="10">
                  <c:v>2.2956840999999999</c:v>
                </c:pt>
                <c:pt idx="11">
                  <c:v>2.5206231999999997</c:v>
                </c:pt>
                <c:pt idx="12">
                  <c:v>2.7027028</c:v>
                </c:pt>
                <c:pt idx="13">
                  <c:v>2.5617566000000003</c:v>
                </c:pt>
                <c:pt idx="14">
                  <c:v>2.2394881</c:v>
                </c:pt>
                <c:pt idx="15">
                  <c:v>2.2333637</c:v>
                </c:pt>
                <c:pt idx="16">
                  <c:v>2.0454545</c:v>
                </c:pt>
                <c:pt idx="17">
                  <c:v>1.8585676</c:v>
                </c:pt>
                <c:pt idx="18">
                  <c:v>1.8552037000000001</c:v>
                </c:pt>
                <c:pt idx="19">
                  <c:v>2.5316456000000001</c:v>
                </c:pt>
                <c:pt idx="20">
                  <c:v>3.1616982</c:v>
                </c:pt>
                <c:pt idx="21">
                  <c:v>3.4249662999999999</c:v>
                </c:pt>
                <c:pt idx="22">
                  <c:v>3.1867145999999997</c:v>
                </c:pt>
                <c:pt idx="23">
                  <c:v>2.9056773000000002</c:v>
                </c:pt>
                <c:pt idx="24">
                  <c:v>2.6761821000000001</c:v>
                </c:pt>
                <c:pt idx="25">
                  <c:v>2.6315789999999999</c:v>
                </c:pt>
                <c:pt idx="26">
                  <c:v>2.9056773000000002</c:v>
                </c:pt>
                <c:pt idx="27">
                  <c:v>3.4329022999999999</c:v>
                </c:pt>
                <c:pt idx="28">
                  <c:v>3.9198219999999999</c:v>
                </c:pt>
                <c:pt idx="29">
                  <c:v>3.9163328999999996</c:v>
                </c:pt>
                <c:pt idx="30">
                  <c:v>3.5095513</c:v>
                </c:pt>
                <c:pt idx="31">
                  <c:v>2.8659612000000001</c:v>
                </c:pt>
                <c:pt idx="32">
                  <c:v>2.4080560000000002</c:v>
                </c:pt>
                <c:pt idx="33">
                  <c:v>2.2657951000000001</c:v>
                </c:pt>
                <c:pt idx="34">
                  <c:v>2.3053501000000001</c:v>
                </c:pt>
                <c:pt idx="35">
                  <c:v>2.0851432999999999</c:v>
                </c:pt>
                <c:pt idx="36">
                  <c:v>2.0851432999999999</c:v>
                </c:pt>
                <c:pt idx="37">
                  <c:v>2.4771838000000002</c:v>
                </c:pt>
                <c:pt idx="38">
                  <c:v>2.6933102</c:v>
                </c:pt>
                <c:pt idx="39">
                  <c:v>2.0689655</c:v>
                </c:pt>
                <c:pt idx="40">
                  <c:v>1.4573511000000001</c:v>
                </c:pt>
                <c:pt idx="41">
                  <c:v>1.7130620999999999</c:v>
                </c:pt>
                <c:pt idx="42">
                  <c:v>2.2746781</c:v>
                </c:pt>
                <c:pt idx="43">
                  <c:v>2.4432061000000003</c:v>
                </c:pt>
                <c:pt idx="44">
                  <c:v>2.2659254999999998</c:v>
                </c:pt>
                <c:pt idx="45">
                  <c:v>2.0451641</c:v>
                </c:pt>
                <c:pt idx="46">
                  <c:v>1.9132652999999999</c:v>
                </c:pt>
                <c:pt idx="47">
                  <c:v>2.0851063999999999</c:v>
                </c:pt>
                <c:pt idx="48">
                  <c:v>2.1702128000000003</c:v>
                </c:pt>
                <c:pt idx="49">
                  <c:v>1.7387617000000002</c:v>
                </c:pt>
                <c:pt idx="50">
                  <c:v>0.93062604000000004</c:v>
                </c:pt>
                <c:pt idx="51">
                  <c:v>-4.2229731E-2</c:v>
                </c:pt>
                <c:pt idx="52">
                  <c:v>-0.54921843000000004</c:v>
                </c:pt>
                <c:pt idx="53">
                  <c:v>-0.21052630999999999</c:v>
                </c:pt>
                <c:pt idx="54">
                  <c:v>0.33571129</c:v>
                </c:pt>
                <c:pt idx="55">
                  <c:v>0.50209207</c:v>
                </c:pt>
                <c:pt idx="56">
                  <c:v>0.41806018</c:v>
                </c:pt>
                <c:pt idx="57">
                  <c:v>0.29227557000000004</c:v>
                </c:pt>
                <c:pt idx="58">
                  <c:v>0.41718813999999999</c:v>
                </c:pt>
                <c:pt idx="59">
                  <c:v>0.91704874999999997</c:v>
                </c:pt>
                <c:pt idx="60">
                  <c:v>1.5410245</c:v>
                </c:pt>
                <c:pt idx="61">
                  <c:v>2.2092537999999999</c:v>
                </c:pt>
                <c:pt idx="62">
                  <c:v>3.3109805999999997</c:v>
                </c:pt>
                <c:pt idx="63">
                  <c:v>4.9852132999999998</c:v>
                </c:pt>
                <c:pt idx="64">
                  <c:v>6.2446900000000003</c:v>
                </c:pt>
                <c:pt idx="65">
                  <c:v>6.1603374999999998</c:v>
                </c:pt>
                <c:pt idx="66">
                  <c:v>5.5625260000000001</c:v>
                </c:pt>
                <c:pt idx="67">
                  <c:v>5.4537884999999999</c:v>
                </c:pt>
                <c:pt idx="68">
                  <c:v>5.9950042999999997</c:v>
                </c:pt>
                <c:pt idx="69">
                  <c:v>6.8692759000000008</c:v>
                </c:pt>
                <c:pt idx="70">
                  <c:v>7.5612797999999994</c:v>
                </c:pt>
                <c:pt idx="71">
                  <c:v>7.7240809999999991</c:v>
                </c:pt>
                <c:pt idx="72">
                  <c:v>7.8753076000000002</c:v>
                </c:pt>
                <c:pt idx="73">
                  <c:v>8.4013052000000012</c:v>
                </c:pt>
                <c:pt idx="74">
                  <c:v>9.0060851999999993</c:v>
                </c:pt>
                <c:pt idx="75">
                  <c:v>9.0543262999999996</c:v>
                </c:pt>
                <c:pt idx="76">
                  <c:v>9.0763695999999996</c:v>
                </c:pt>
                <c:pt idx="77">
                  <c:v>9.1812401999999995</c:v>
                </c:pt>
                <c:pt idx="78">
                  <c:v>9.3106179999999998</c:v>
                </c:pt>
                <c:pt idx="79">
                  <c:v>9.3564942000000002</c:v>
                </c:pt>
                <c:pt idx="80">
                  <c:v>9.2301652000000001</c:v>
                </c:pt>
                <c:pt idx="81">
                  <c:v>8.8430076999999994</c:v>
                </c:pt>
                <c:pt idx="82">
                  <c:v>8.4588646999999995</c:v>
                </c:pt>
                <c:pt idx="83">
                  <c:v>8.1288345</c:v>
                </c:pt>
                <c:pt idx="84">
                  <c:v>7.5285173999999992</c:v>
                </c:pt>
                <c:pt idx="85">
                  <c:v>6.6591418999999998</c:v>
                </c:pt>
                <c:pt idx="86">
                  <c:v>5.7312988000000002</c:v>
                </c:pt>
                <c:pt idx="87">
                  <c:v>5.1291514000000005</c:v>
                </c:pt>
                <c:pt idx="88" formatCode="0.0">
                  <c:v>4.6554253000000001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9-436A-B91E-9EC45C6168E5}"/>
            </c:ext>
          </c:extLst>
        </c:ser>
        <c:ser>
          <c:idx val="2"/>
          <c:order val="3"/>
          <c:tx>
            <c:strRef>
              <c:f>Data4!$F$3</c:f>
              <c:strCache>
                <c:ptCount val="1"/>
                <c:pt idx="0">
                  <c:v>Houston CPI</c:v>
                </c:pt>
              </c:strCache>
            </c:strRef>
          </c:tx>
          <c:spPr>
            <a:ln w="28575"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89"/>
              <c:layout>
                <c:manualLayout>
                  <c:x val="-1.0752563957506621E-16"/>
                  <c:y val="1.0101010101010249E-2"/>
                </c:manualLayout>
              </c:layout>
              <c:tx>
                <c:rich>
                  <a:bodyPr/>
                  <a:lstStyle/>
                  <a:p>
                    <a:fld id="{D119B8FE-AC19-4AD9-A7EE-B2C7C5D13A31}" type="VALUE">
                      <a:rPr lang="en-US">
                        <a:solidFill>
                          <a:schemeClr val="accent6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DC-4A6A-8C77-D8B568F8B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Data4!$C$40:$C$135</c:f>
              <c:strCache>
                <c:ptCount val="91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  <c:pt idx="90">
                  <c:v>2023</c:v>
                </c:pt>
              </c:strCache>
            </c:strRef>
          </c:cat>
          <c:val>
            <c:numRef>
              <c:f>Data4!$F$40:$F$135</c:f>
              <c:numCache>
                <c:formatCode>General</c:formatCode>
                <c:ptCount val="96"/>
                <c:pt idx="0">
                  <c:v>1.27</c:v>
                </c:pt>
                <c:pt idx="1">
                  <c:v>2.04</c:v>
                </c:pt>
                <c:pt idx="2">
                  <c:v>1.9</c:v>
                </c:pt>
                <c:pt idx="3">
                  <c:v>1.56</c:v>
                </c:pt>
                <c:pt idx="4">
                  <c:v>1.55</c:v>
                </c:pt>
                <c:pt idx="5">
                  <c:v>1.6</c:v>
                </c:pt>
                <c:pt idx="6">
                  <c:v>1.26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1.63</c:v>
                </c:pt>
                <c:pt idx="10">
                  <c:v>2.0099999999999998</c:v>
                </c:pt>
                <c:pt idx="11">
                  <c:v>2.19</c:v>
                </c:pt>
                <c:pt idx="12">
                  <c:v>2.19</c:v>
                </c:pt>
                <c:pt idx="13">
                  <c:v>2.14</c:v>
                </c:pt>
                <c:pt idx="14">
                  <c:v>2.14</c:v>
                </c:pt>
                <c:pt idx="15">
                  <c:v>2.09</c:v>
                </c:pt>
                <c:pt idx="16">
                  <c:v>1.81</c:v>
                </c:pt>
                <c:pt idx="17">
                  <c:v>1.57</c:v>
                </c:pt>
                <c:pt idx="18">
                  <c:v>1.8</c:v>
                </c:pt>
                <c:pt idx="19">
                  <c:v>2.17</c:v>
                </c:pt>
                <c:pt idx="20">
                  <c:v>2.35</c:v>
                </c:pt>
                <c:pt idx="21">
                  <c:v>2.25</c:v>
                </c:pt>
                <c:pt idx="22">
                  <c:v>1.88</c:v>
                </c:pt>
                <c:pt idx="23">
                  <c:v>1.74</c:v>
                </c:pt>
                <c:pt idx="24">
                  <c:v>2.19</c:v>
                </c:pt>
                <c:pt idx="25">
                  <c:v>2.64</c:v>
                </c:pt>
                <c:pt idx="26">
                  <c:v>2.5499999999999998</c:v>
                </c:pt>
                <c:pt idx="27">
                  <c:v>2.37</c:v>
                </c:pt>
                <c:pt idx="28">
                  <c:v>2.73</c:v>
                </c:pt>
                <c:pt idx="29">
                  <c:v>2.96</c:v>
                </c:pt>
                <c:pt idx="30">
                  <c:v>2.68</c:v>
                </c:pt>
                <c:pt idx="31">
                  <c:v>2.2599999999999998</c:v>
                </c:pt>
                <c:pt idx="32">
                  <c:v>2.12</c:v>
                </c:pt>
                <c:pt idx="33">
                  <c:v>2.25</c:v>
                </c:pt>
                <c:pt idx="34">
                  <c:v>2.4300000000000002</c:v>
                </c:pt>
                <c:pt idx="35">
                  <c:v>2.29</c:v>
                </c:pt>
                <c:pt idx="36">
                  <c:v>1.47</c:v>
                </c:pt>
                <c:pt idx="37">
                  <c:v>0.98</c:v>
                </c:pt>
                <c:pt idx="38">
                  <c:v>1.38</c:v>
                </c:pt>
                <c:pt idx="39">
                  <c:v>1.82</c:v>
                </c:pt>
                <c:pt idx="40">
                  <c:v>1.37</c:v>
                </c:pt>
                <c:pt idx="41">
                  <c:v>0.8</c:v>
                </c:pt>
                <c:pt idx="42">
                  <c:v>0.93</c:v>
                </c:pt>
                <c:pt idx="43">
                  <c:v>1.33</c:v>
                </c:pt>
                <c:pt idx="44">
                  <c:v>1.24</c:v>
                </c:pt>
                <c:pt idx="45">
                  <c:v>0.92</c:v>
                </c:pt>
                <c:pt idx="46">
                  <c:v>0.79</c:v>
                </c:pt>
                <c:pt idx="47">
                  <c:v>1.05</c:v>
                </c:pt>
                <c:pt idx="48">
                  <c:v>1.67</c:v>
                </c:pt>
                <c:pt idx="49">
                  <c:v>1.54</c:v>
                </c:pt>
                <c:pt idx="50">
                  <c:v>0.09</c:v>
                </c:pt>
                <c:pt idx="51">
                  <c:v>-1.31</c:v>
                </c:pt>
                <c:pt idx="52">
                  <c:v>-1.0900000000000001</c:v>
                </c:pt>
                <c:pt idx="53">
                  <c:v>-0.31</c:v>
                </c:pt>
                <c:pt idx="54">
                  <c:v>-0.09</c:v>
                </c:pt>
                <c:pt idx="55">
                  <c:v>-0.31</c:v>
                </c:pt>
                <c:pt idx="56">
                  <c:v>-0.31</c:v>
                </c:pt>
                <c:pt idx="57">
                  <c:v>0</c:v>
                </c:pt>
                <c:pt idx="58">
                  <c:v>0.52</c:v>
                </c:pt>
                <c:pt idx="59">
                  <c:v>0.78</c:v>
                </c:pt>
                <c:pt idx="60">
                  <c:v>0.69</c:v>
                </c:pt>
                <c:pt idx="61">
                  <c:v>1.04</c:v>
                </c:pt>
                <c:pt idx="62">
                  <c:v>2.76</c:v>
                </c:pt>
                <c:pt idx="63">
                  <c:v>4.47</c:v>
                </c:pt>
                <c:pt idx="64">
                  <c:v>4.7300000000000004</c:v>
                </c:pt>
                <c:pt idx="65">
                  <c:v>4.4400000000000004</c:v>
                </c:pt>
                <c:pt idx="66">
                  <c:v>4.5999999999999996</c:v>
                </c:pt>
                <c:pt idx="67">
                  <c:v>5.16</c:v>
                </c:pt>
                <c:pt idx="68">
                  <c:v>5.77</c:v>
                </c:pt>
                <c:pt idx="69">
                  <c:v>6.18</c:v>
                </c:pt>
                <c:pt idx="70">
                  <c:v>6.41</c:v>
                </c:pt>
                <c:pt idx="71">
                  <c:v>6.72</c:v>
                </c:pt>
                <c:pt idx="72">
                  <c:v>7.35</c:v>
                </c:pt>
                <c:pt idx="73">
                  <c:v>7.88</c:v>
                </c:pt>
                <c:pt idx="74">
                  <c:v>8.0500000000000007</c:v>
                </c:pt>
                <c:pt idx="75">
                  <c:v>8.43</c:v>
                </c:pt>
                <c:pt idx="76">
                  <c:v>9.32</c:v>
                </c:pt>
                <c:pt idx="77">
                  <c:v>10.15</c:v>
                </c:pt>
                <c:pt idx="78">
                  <c:v>10.050000000000001</c:v>
                </c:pt>
                <c:pt idx="79">
                  <c:v>9.4499999999999993</c:v>
                </c:pt>
                <c:pt idx="80">
                  <c:v>8.68</c:v>
                </c:pt>
                <c:pt idx="81">
                  <c:v>7.67</c:v>
                </c:pt>
                <c:pt idx="82">
                  <c:v>6.43</c:v>
                </c:pt>
                <c:pt idx="83">
                  <c:v>5.45</c:v>
                </c:pt>
                <c:pt idx="84">
                  <c:v>5.2</c:v>
                </c:pt>
                <c:pt idx="85">
                  <c:v>5.2</c:v>
                </c:pt>
                <c:pt idx="86">
                  <c:v>4.8899999999999997</c:v>
                </c:pt>
                <c:pt idx="87">
                  <c:v>3.98</c:v>
                </c:pt>
                <c:pt idx="88">
                  <c:v>2.58</c:v>
                </c:pt>
                <c:pt idx="89" formatCode="0.0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19-436A-B91E-9EC45C616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987727"/>
        <c:axId val="650984847"/>
      </c:lineChart>
      <c:catAx>
        <c:axId val="650987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650984847"/>
        <c:crosses val="autoZero"/>
        <c:auto val="1"/>
        <c:lblAlgn val="ctr"/>
        <c:lblOffset val="100"/>
        <c:tickMarkSkip val="12"/>
        <c:noMultiLvlLbl val="0"/>
      </c:catAx>
      <c:valAx>
        <c:axId val="650984847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6509877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174576222104634"/>
          <c:y val="0.19617858463787102"/>
          <c:w val="0.31560950568240154"/>
          <c:h val="0.19354464393139312"/>
        </c:manualLayout>
      </c:layout>
      <c:overlay val="1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/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03595826850632E-2"/>
          <c:y val="0.19170888868093525"/>
          <c:w val="0.92113219281324799"/>
          <c:h val="0.6425179025796649"/>
        </c:manualLayout>
      </c:layout>
      <c:lineChart>
        <c:grouping val="standard"/>
        <c:varyColors val="0"/>
        <c:ser>
          <c:idx val="0"/>
          <c:order val="0"/>
          <c:tx>
            <c:strRef>
              <c:f>Data5!$E$2</c:f>
              <c:strCache>
                <c:ptCount val="1"/>
                <c:pt idx="0">
                  <c:v>Home price index (Texas)</c:v>
                </c:pt>
              </c:strCache>
            </c:strRef>
          </c:tx>
          <c:spPr>
            <a:ln w="28575"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strRef>
              <c:f>Data5!$A$99:$A$146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Data5!$E$99:$E$146</c:f>
              <c:numCache>
                <c:formatCode>General</c:formatCode>
                <c:ptCount val="48"/>
                <c:pt idx="0">
                  <c:v>1</c:v>
                </c:pt>
                <c:pt idx="1">
                  <c:v>1.0063568383029053</c:v>
                </c:pt>
                <c:pt idx="2">
                  <c:v>1.0146898140613176</c:v>
                </c:pt>
                <c:pt idx="3">
                  <c:v>1.0250520447876905</c:v>
                </c:pt>
                <c:pt idx="4">
                  <c:v>1.0333474233068189</c:v>
                </c:pt>
                <c:pt idx="5">
                  <c:v>1.041547273299644</c:v>
                </c:pt>
                <c:pt idx="6">
                  <c:v>1.0447038644733229</c:v>
                </c:pt>
                <c:pt idx="7">
                  <c:v>1.0495068495447288</c:v>
                </c:pt>
                <c:pt idx="8">
                  <c:v>1.0556034120366107</c:v>
                </c:pt>
                <c:pt idx="9">
                  <c:v>1.0638760496207202</c:v>
                </c:pt>
                <c:pt idx="10">
                  <c:v>1.0705247022576685</c:v>
                </c:pt>
                <c:pt idx="11">
                  <c:v>1.0797653235101345</c:v>
                </c:pt>
                <c:pt idx="12">
                  <c:v>1.0897304178348022</c:v>
                </c:pt>
                <c:pt idx="13">
                  <c:v>1.10234831692597</c:v>
                </c:pt>
                <c:pt idx="14">
                  <c:v>1.1193359613775926</c:v>
                </c:pt>
                <c:pt idx="15">
                  <c:v>1.139673162966105</c:v>
                </c:pt>
                <c:pt idx="16">
                  <c:v>1.1646106731175672</c:v>
                </c:pt>
                <c:pt idx="17">
                  <c:v>1.186965178233738</c:v>
                </c:pt>
                <c:pt idx="18">
                  <c:v>1.2089911847338275</c:v>
                </c:pt>
                <c:pt idx="19">
                  <c:v>1.2264894212739121</c:v>
                </c:pt>
                <c:pt idx="20">
                  <c:v>1.240327944202045</c:v>
                </c:pt>
                <c:pt idx="21">
                  <c:v>1.2510614165428018</c:v>
                </c:pt>
                <c:pt idx="22">
                  <c:v>1.2628618039188606</c:v>
                </c:pt>
                <c:pt idx="23">
                  <c:v>1.2781142486316222</c:v>
                </c:pt>
                <c:pt idx="24">
                  <c:v>1.2971636825275834</c:v>
                </c:pt>
                <c:pt idx="25">
                  <c:v>1.318351843264828</c:v>
                </c:pt>
                <c:pt idx="26">
                  <c:v>1.3481007210951303</c:v>
                </c:pt>
                <c:pt idx="27">
                  <c:v>1.3752582942788205</c:v>
                </c:pt>
                <c:pt idx="28">
                  <c:v>1.4050019433539906</c:v>
                </c:pt>
                <c:pt idx="29">
                  <c:v>1.4231789221078985</c:v>
                </c:pt>
                <c:pt idx="30">
                  <c:v>1.4272905495562735</c:v>
                </c:pt>
                <c:pt idx="31">
                  <c:v>1.4213776574629231</c:v>
                </c:pt>
                <c:pt idx="32">
                  <c:v>1.4152368580427011</c:v>
                </c:pt>
                <c:pt idx="33">
                  <c:v>1.4080683177526112</c:v>
                </c:pt>
                <c:pt idx="34">
                  <c:v>1.3941994182470441</c:v>
                </c:pt>
                <c:pt idx="35">
                  <c:v>1.3836392417906676</c:v>
                </c:pt>
                <c:pt idx="36">
                  <c:v>1.377511887740785</c:v>
                </c:pt>
                <c:pt idx="37">
                  <c:v>1.3847851691257445</c:v>
                </c:pt>
                <c:pt idx="38">
                  <c:v>1.3964369934591592</c:v>
                </c:pt>
                <c:pt idx="39">
                  <c:v>1.4121483236818535</c:v>
                </c:pt>
                <c:pt idx="40">
                  <c:v>1.4215731133095304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8-4EA7-8826-4C3BF4C2D5AB}"/>
            </c:ext>
          </c:extLst>
        </c:ser>
        <c:ser>
          <c:idx val="1"/>
          <c:order val="1"/>
          <c:tx>
            <c:strRef>
              <c:f>Data5!$F$2</c:f>
              <c:strCache>
                <c:ptCount val="1"/>
                <c:pt idx="0">
                  <c:v>Home price index (U.S.)</c:v>
                </c:pt>
              </c:strCache>
            </c:strRef>
          </c:tx>
          <c:spPr>
            <a:ln w="28575">
              <a:prstDash val="dash"/>
            </a:ln>
          </c:spPr>
          <c:marker>
            <c:symbol val="none"/>
          </c:marker>
          <c:cat>
            <c:strRef>
              <c:f>Data5!$A$99:$A$146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Data5!$F$99:$F$146</c:f>
              <c:numCache>
                <c:formatCode>General</c:formatCode>
                <c:ptCount val="48"/>
                <c:pt idx="0">
                  <c:v>1</c:v>
                </c:pt>
                <c:pt idx="1">
                  <c:v>1.0056354646000896</c:v>
                </c:pt>
                <c:pt idx="2">
                  <c:v>1.01535364553733</c:v>
                </c:pt>
                <c:pt idx="3">
                  <c:v>1.0225318734073117</c:v>
                </c:pt>
                <c:pt idx="4">
                  <c:v>1.0258947699588552</c:v>
                </c:pt>
                <c:pt idx="5">
                  <c:v>1.0322113420354457</c:v>
                </c:pt>
                <c:pt idx="6">
                  <c:v>1.0413710181157236</c:v>
                </c:pt>
                <c:pt idx="7">
                  <c:v>1.0500552612074179</c:v>
                </c:pt>
                <c:pt idx="8">
                  <c:v>1.0604001232246354</c:v>
                </c:pt>
                <c:pt idx="9">
                  <c:v>1.0714147982180224</c:v>
                </c:pt>
                <c:pt idx="10">
                  <c:v>1.0816624293193442</c:v>
                </c:pt>
                <c:pt idx="11">
                  <c:v>1.0909822745093929</c:v>
                </c:pt>
                <c:pt idx="12">
                  <c:v>1.098635853523753</c:v>
                </c:pt>
                <c:pt idx="13">
                  <c:v>1.110279992300097</c:v>
                </c:pt>
                <c:pt idx="14">
                  <c:v>1.1316179224405023</c:v>
                </c:pt>
                <c:pt idx="15">
                  <c:v>1.1554607763282987</c:v>
                </c:pt>
                <c:pt idx="16">
                  <c:v>1.1777300116808049</c:v>
                </c:pt>
                <c:pt idx="17">
                  <c:v>1.1997258055434061</c:v>
                </c:pt>
                <c:pt idx="18">
                  <c:v>1.2170560704829199</c:v>
                </c:pt>
                <c:pt idx="19">
                  <c:v>1.2293748510435463</c:v>
                </c:pt>
                <c:pt idx="20">
                  <c:v>1.2419674004708987</c:v>
                </c:pt>
                <c:pt idx="21">
                  <c:v>1.2539731269462553</c:v>
                </c:pt>
                <c:pt idx="22">
                  <c:v>1.2666360623901649</c:v>
                </c:pt>
                <c:pt idx="23">
                  <c:v>1.280244298405282</c:v>
                </c:pt>
                <c:pt idx="24">
                  <c:v>1.2928742506344562</c:v>
                </c:pt>
                <c:pt idx="25">
                  <c:v>1.3152651883202426</c:v>
                </c:pt>
                <c:pt idx="26">
                  <c:v>1.3518876874887054</c:v>
                </c:pt>
                <c:pt idx="27">
                  <c:v>1.3833039130696685</c:v>
                </c:pt>
                <c:pt idx="28">
                  <c:v>1.4045108106373896</c:v>
                </c:pt>
                <c:pt idx="29">
                  <c:v>1.4098373133624742</c:v>
                </c:pt>
                <c:pt idx="30">
                  <c:v>1.4026493460320619</c:v>
                </c:pt>
                <c:pt idx="31">
                  <c:v>1.3893718424505594</c:v>
                </c:pt>
                <c:pt idx="32">
                  <c:v>1.381167697467151</c:v>
                </c:pt>
                <c:pt idx="33">
                  <c:v>1.379369580276725</c:v>
                </c:pt>
                <c:pt idx="34">
                  <c:v>1.3747376893220156</c:v>
                </c:pt>
                <c:pt idx="35">
                  <c:v>1.3679397096298547</c:v>
                </c:pt>
                <c:pt idx="36">
                  <c:v>1.3650110784316292</c:v>
                </c:pt>
                <c:pt idx="37">
                  <c:v>1.374899167939071</c:v>
                </c:pt>
                <c:pt idx="38">
                  <c:v>1.3953292003100912</c:v>
                </c:pt>
                <c:pt idx="39">
                  <c:v>1.4118476525772412</c:v>
                </c:pt>
                <c:pt idx="40">
                  <c:v>1.4247655327206585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8-4EA7-8826-4C3BF4C2D5AB}"/>
            </c:ext>
          </c:extLst>
        </c:ser>
        <c:ser>
          <c:idx val="4"/>
          <c:order val="2"/>
          <c:tx>
            <c:strRef>
              <c:f>Data5!$C$2</c:f>
              <c:strCache>
                <c:ptCount val="1"/>
                <c:pt idx="0">
                  <c:v>Home inventory (Texas)</c:v>
                </c:pt>
              </c:strCache>
              <c:extLst xmlns:c15="http://schemas.microsoft.com/office/drawing/2012/chart"/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Data5!$A$99:$A$146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Data5!$C$99:$C$146</c:f>
              <c:numCache>
                <c:formatCode>General</c:formatCode>
                <c:ptCount val="48"/>
                <c:pt idx="0">
                  <c:v>1</c:v>
                </c:pt>
                <c:pt idx="1">
                  <c:v>1.0290906</c:v>
                </c:pt>
                <c:pt idx="2">
                  <c:v>1.0571064999999999</c:v>
                </c:pt>
                <c:pt idx="3">
                  <c:v>1.0605530000000001</c:v>
                </c:pt>
                <c:pt idx="4">
                  <c:v>1.0420978999999999</c:v>
                </c:pt>
                <c:pt idx="5">
                  <c:v>0.96964943000000003</c:v>
                </c:pt>
                <c:pt idx="6">
                  <c:v>0.93506186999999996</c:v>
                </c:pt>
                <c:pt idx="7">
                  <c:v>0.87695478999999998</c:v>
                </c:pt>
                <c:pt idx="8">
                  <c:v>0.85149591999999996</c:v>
                </c:pt>
                <c:pt idx="9">
                  <c:v>0.81456136999999995</c:v>
                </c:pt>
                <c:pt idx="10">
                  <c:v>0.74806678000000004</c:v>
                </c:pt>
                <c:pt idx="11">
                  <c:v>0.65639745999999999</c:v>
                </c:pt>
                <c:pt idx="12">
                  <c:v>0.63553375000000001</c:v>
                </c:pt>
                <c:pt idx="13">
                  <c:v>0.58349185999999997</c:v>
                </c:pt>
                <c:pt idx="14">
                  <c:v>0.57090448999999999</c:v>
                </c:pt>
                <c:pt idx="15">
                  <c:v>0.60089683999999999</c:v>
                </c:pt>
                <c:pt idx="16">
                  <c:v>0.61483067000000002</c:v>
                </c:pt>
                <c:pt idx="17">
                  <c:v>0.66980015999999998</c:v>
                </c:pt>
                <c:pt idx="18">
                  <c:v>0.75712131999999999</c:v>
                </c:pt>
                <c:pt idx="19">
                  <c:v>0.75986361999999996</c:v>
                </c:pt>
                <c:pt idx="20">
                  <c:v>0.74485511000000004</c:v>
                </c:pt>
                <c:pt idx="21">
                  <c:v>0.72683251000000004</c:v>
                </c:pt>
                <c:pt idx="22">
                  <c:v>0.65598983</c:v>
                </c:pt>
                <c:pt idx="23">
                  <c:v>0.57232505</c:v>
                </c:pt>
                <c:pt idx="24">
                  <c:v>0.54555671999999999</c:v>
                </c:pt>
                <c:pt idx="25">
                  <c:v>0.53254931999999999</c:v>
                </c:pt>
                <c:pt idx="26">
                  <c:v>0.57002741000000001</c:v>
                </c:pt>
                <c:pt idx="27">
                  <c:v>0.64702177000000005</c:v>
                </c:pt>
                <c:pt idx="28">
                  <c:v>0.7534402</c:v>
                </c:pt>
                <c:pt idx="29">
                  <c:v>0.95191097000000002</c:v>
                </c:pt>
                <c:pt idx="30">
                  <c:v>1.0898535</c:v>
                </c:pt>
                <c:pt idx="31">
                  <c:v>1.1082837999999999</c:v>
                </c:pt>
                <c:pt idx="32">
                  <c:v>1.1438223999999999</c:v>
                </c:pt>
                <c:pt idx="33">
                  <c:v>1.1599056999999999</c:v>
                </c:pt>
                <c:pt idx="34">
                  <c:v>1.1250216</c:v>
                </c:pt>
                <c:pt idx="35">
                  <c:v>1.035304</c:v>
                </c:pt>
                <c:pt idx="36">
                  <c:v>1.0122538999999999</c:v>
                </c:pt>
                <c:pt idx="37">
                  <c:v>0.97383702000000005</c:v>
                </c:pt>
                <c:pt idx="38">
                  <c:v>0.98602909000000005</c:v>
                </c:pt>
                <c:pt idx="39">
                  <c:v>0.98323738999999999</c:v>
                </c:pt>
                <c:pt idx="40">
                  <c:v>0.97499818000000005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9CD-46ED-9382-93BACA2E9D12}"/>
            </c:ext>
          </c:extLst>
        </c:ser>
        <c:ser>
          <c:idx val="5"/>
          <c:order val="3"/>
          <c:tx>
            <c:strRef>
              <c:f>Data5!$D$2</c:f>
              <c:strCache>
                <c:ptCount val="1"/>
                <c:pt idx="0">
                  <c:v>Home inventory (U.S.)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Data5!$A$99:$A$146</c:f>
              <c:strCache>
                <c:ptCount val="43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</c:strCache>
            </c:strRef>
          </c:cat>
          <c:val>
            <c:numRef>
              <c:f>Data5!$D$99:$D$146</c:f>
              <c:numCache>
                <c:formatCode>General</c:formatCode>
                <c:ptCount val="48"/>
                <c:pt idx="0">
                  <c:v>1</c:v>
                </c:pt>
                <c:pt idx="1">
                  <c:v>1.0138933999999999</c:v>
                </c:pt>
                <c:pt idx="2">
                  <c:v>1.05779</c:v>
                </c:pt>
                <c:pt idx="3">
                  <c:v>1.0447109000000001</c:v>
                </c:pt>
                <c:pt idx="4">
                  <c:v>1.0423165999999999</c:v>
                </c:pt>
                <c:pt idx="5">
                  <c:v>0.99524908999999995</c:v>
                </c:pt>
                <c:pt idx="6">
                  <c:v>0.96728711999999994</c:v>
                </c:pt>
                <c:pt idx="7">
                  <c:v>0.93108851000000004</c:v>
                </c:pt>
                <c:pt idx="8">
                  <c:v>0.91272777000000005</c:v>
                </c:pt>
                <c:pt idx="9">
                  <c:v>0.88561003999999999</c:v>
                </c:pt>
                <c:pt idx="10">
                  <c:v>0.78823113</c:v>
                </c:pt>
                <c:pt idx="11">
                  <c:v>0.65974723999999996</c:v>
                </c:pt>
                <c:pt idx="12">
                  <c:v>0.61572020999999999</c:v>
                </c:pt>
                <c:pt idx="13">
                  <c:v>0.57944107</c:v>
                </c:pt>
                <c:pt idx="14">
                  <c:v>0.57556909000000001</c:v>
                </c:pt>
                <c:pt idx="15">
                  <c:v>0.62087703000000005</c:v>
                </c:pt>
                <c:pt idx="16">
                  <c:v>0.63723742999999999</c:v>
                </c:pt>
                <c:pt idx="17">
                  <c:v>0.69467520999999999</c:v>
                </c:pt>
                <c:pt idx="18">
                  <c:v>0.77141510999999996</c:v>
                </c:pt>
                <c:pt idx="19">
                  <c:v>0.76624327999999997</c:v>
                </c:pt>
                <c:pt idx="20">
                  <c:v>0.77049904999999996</c:v>
                </c:pt>
                <c:pt idx="21">
                  <c:v>0.72967981999999998</c:v>
                </c:pt>
                <c:pt idx="22">
                  <c:v>0.62919897000000002</c:v>
                </c:pt>
                <c:pt idx="23">
                  <c:v>0.51093864</c:v>
                </c:pt>
                <c:pt idx="24">
                  <c:v>0.49301070000000002</c:v>
                </c:pt>
                <c:pt idx="25">
                  <c:v>0.50644838999999997</c:v>
                </c:pt>
                <c:pt idx="26">
                  <c:v>0.55289423000000004</c:v>
                </c:pt>
                <c:pt idx="27">
                  <c:v>0.63355976000000003</c:v>
                </c:pt>
                <c:pt idx="28">
                  <c:v>0.72832154999999998</c:v>
                </c:pt>
                <c:pt idx="29">
                  <c:v>0.87890464000000001</c:v>
                </c:pt>
                <c:pt idx="30">
                  <c:v>0.96747828000000002</c:v>
                </c:pt>
                <c:pt idx="31">
                  <c:v>0.95467943</c:v>
                </c:pt>
                <c:pt idx="32">
                  <c:v>0.97047835999999998</c:v>
                </c:pt>
                <c:pt idx="33">
                  <c:v>0.95375156000000005</c:v>
                </c:pt>
                <c:pt idx="34">
                  <c:v>0.88844979000000002</c:v>
                </c:pt>
                <c:pt idx="35">
                  <c:v>0.77234221000000003</c:v>
                </c:pt>
                <c:pt idx="36">
                  <c:v>0.7438361</c:v>
                </c:pt>
                <c:pt idx="37">
                  <c:v>0.71539794999999995</c:v>
                </c:pt>
                <c:pt idx="38">
                  <c:v>0.71797633000000005</c:v>
                </c:pt>
                <c:pt idx="39">
                  <c:v>0.70814763999999997</c:v>
                </c:pt>
                <c:pt idx="40">
                  <c:v>0.69983834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D-46ED-9382-93BACA2E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723152"/>
        <c:axId val="136727728"/>
        <c:extLst/>
      </c:lineChart>
      <c:catAx>
        <c:axId val="136723152"/>
        <c:scaling>
          <c:orientation val="minMax"/>
        </c:scaling>
        <c:delete val="0"/>
        <c:axPos val="b"/>
        <c:numFmt formatCode="mmm\ \'yy" sourceLinked="0"/>
        <c:majorTickMark val="out"/>
        <c:minorTickMark val="none"/>
        <c:tickLblPos val="low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36727728"/>
        <c:crossesAt val="1"/>
        <c:auto val="1"/>
        <c:lblAlgn val="ctr"/>
        <c:lblOffset val="100"/>
        <c:tickMarkSkip val="12"/>
        <c:noMultiLvlLbl val="1"/>
      </c:catAx>
      <c:valAx>
        <c:axId val="13672772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 cap="flat" cmpd="sng" algn="ctr">
            <a:solidFill>
              <a:srgbClr val="4B4C4D"/>
            </a:solidFill>
            <a:prstDash val="solid"/>
            <a:round/>
            <a:headEnd type="none" w="med" len="med"/>
            <a:tailEnd type="none" w="med" len="med"/>
          </a:ln>
        </c:spPr>
        <c:crossAx val="136723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6851658602919"/>
          <c:y val="0.58344885460745988"/>
          <c:w val="0.23679484341565737"/>
          <c:h val="0.17483814523184604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6350">
      <a:noFill/>
    </a:ln>
  </c:spPr>
  <c:txPr>
    <a:bodyPr/>
    <a:lstStyle/>
    <a:p>
      <a:pPr>
        <a:defRPr sz="1200">
          <a:solidFill>
            <a:sysClr val="windowText" lastClr="000000"/>
          </a:solidFill>
          <a:latin typeface="+mn-lt"/>
          <a:cs typeface="Calibri" panose="020F0502020204030204" pitchFamily="34" charset="0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613494-30C0-42A3-9A23-0E4CD92DB60D}">
  <sheetPr codeName="Chart1">
    <tabColor theme="3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7D87B0-E5AD-4820-91F7-6C8AFEF98ED1}">
  <sheetPr codeName="Chart3">
    <tabColor theme="3"/>
  </sheetPr>
  <sheetViews>
    <sheetView workbookViewId="0"/>
  </sheetViews>
  <pageMargins left="0.25" right="0.25" top="0.25" bottom="2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9DDE64-7F21-41F0-91F1-381471D54FBA}">
  <sheetPr codeName="Chart5">
    <tabColor theme="3"/>
  </sheetPr>
  <sheetViews>
    <sheetView workbookViewId="0"/>
  </sheetViews>
  <pageMargins left="0.25" right="0.25" top="0.25" bottom="2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3F65039-FEBD-4CB2-861F-83A61DAC0D1F}">
  <sheetPr codeName="Chart7">
    <tabColor theme="3"/>
  </sheetPr>
  <sheetViews>
    <sheetView tabSelected="1" workbookViewId="0"/>
  </sheetViews>
  <pageMargins left="0.25" right="0.25" top="0.25" bottom="2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738245-FEC7-4179-984D-3A9D27D50CA5}">
  <sheetPr codeName="Chart9">
    <tabColor theme="3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3C2FB5-8B12-BB28-2530-737E8606C3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0.00335</cdr:x>
      <cdr:y>0.11787</cdr:y>
    </cdr:from>
    <cdr:to>
      <cdr:x>0.30466</cdr:x>
      <cdr:y>0.17821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E5EB4132-0EB2-7F04-0766-464532D3A3E1}"/>
            </a:ext>
          </a:extLst>
        </cdr:cNvPr>
        <cdr:cNvSpPr txBox="1"/>
      </cdr:nvSpPr>
      <cdr:spPr>
        <a:xfrm xmlns:a="http://schemas.openxmlformats.org/drawingml/2006/main">
          <a:off x="31750" y="660173"/>
          <a:ext cx="2858498" cy="337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Index,</a:t>
          </a:r>
          <a:r>
            <a:rPr lang="en-US" sz="12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January 2020 = 100</a:t>
          </a:r>
          <a:endParaRPr lang="en-US" sz="12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0.87192</cdr:y>
    </cdr:from>
    <cdr:to>
      <cdr:x>0.98681</cdr:x>
      <cdr:y>1</cdr:y>
    </cdr:to>
    <cdr:sp macro="" textlink="">
      <cdr:nvSpPr>
        <cdr:cNvPr id="4" name="Sources">
          <a:extLst xmlns:a="http://schemas.openxmlformats.org/drawingml/2006/main">
            <a:ext uri="{FF2B5EF4-FFF2-40B4-BE49-F238E27FC236}">
              <a16:creationId xmlns:a16="http://schemas.microsoft.com/office/drawing/2014/main" id="{9A00C300-8976-D335-23F2-B224576ED8D4}"/>
            </a:ext>
          </a:extLst>
        </cdr:cNvPr>
        <cdr:cNvSpPr txBox="1"/>
      </cdr:nvSpPr>
      <cdr:spPr>
        <a:xfrm xmlns:a="http://schemas.openxmlformats.org/drawingml/2006/main">
          <a:off x="0" y="4883362"/>
          <a:ext cx="9361768" cy="717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NOTES: H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ome prices and inventories are indexed to January 2020 levels, before the onset of the COVID-19 pandemic in March 2020. </a:t>
          </a:r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Data are through May 2023.</a:t>
          </a: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SOURCES: Redfin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Data Center; CoreLogic Home Price Index. </a:t>
          </a:r>
          <a:endParaRPr lang="en-US" sz="11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0.00033</cdr:x>
      <cdr:y>0.00539</cdr:y>
    </cdr:from>
    <cdr:to>
      <cdr:x>1</cdr:x>
      <cdr:y>0.08889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93E6CEC-B794-0BBA-C151-D87AB428970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992100" cy="78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endParaRPr lang="en-US" sz="1800" b="1" i="0" baseline="0"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0.0034</cdr:y>
    </cdr:from>
    <cdr:to>
      <cdr:x>1</cdr:x>
      <cdr:y>0.13719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ED42CB9-4D77-9E3C-A96D-C6E97B74779B}"/>
            </a:ext>
          </a:extLst>
        </cdr:cNvPr>
        <cdr:cNvSpPr txBox="1"/>
      </cdr:nvSpPr>
      <cdr:spPr>
        <a:xfrm xmlns:a="http://schemas.openxmlformats.org/drawingml/2006/main">
          <a:off x="0" y="19050"/>
          <a:ext cx="9486900" cy="74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Chart 5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Texas home inventory near prepandemic level; U.S. stock remains low</a:t>
          </a:r>
        </a:p>
      </cdr:txBody>
    </cdr:sp>
  </cdr:relSizeAnchor>
  <cdr:relSizeAnchor xmlns:cdr="http://schemas.openxmlformats.org/drawingml/2006/chartDrawing">
    <cdr:from>
      <cdr:x>0.6747</cdr:x>
      <cdr:y>0.96712</cdr:y>
    </cdr:from>
    <cdr:to>
      <cdr:x>0.99318</cdr:x>
      <cdr:y>0.99886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5CAD91D4-950B-AAED-507D-8AC3A561DE99}"/>
            </a:ext>
          </a:extLst>
        </cdr:cNvPr>
        <cdr:cNvSpPr txBox="1"/>
      </cdr:nvSpPr>
      <cdr:spPr>
        <a:xfrm xmlns:a="http://schemas.openxmlformats.org/drawingml/2006/main">
          <a:off x="6400800" y="5416550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0.10375</cdr:x>
      <cdr:y>0.21315</cdr:y>
    </cdr:from>
    <cdr:to>
      <cdr:x>0.34404</cdr:x>
      <cdr:y>0.39569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4BE6AB-8777-A82F-D9C0-3CC46A5AD040}"/>
            </a:ext>
          </a:extLst>
        </cdr:cNvPr>
        <cdr:cNvSpPr txBox="1"/>
      </cdr:nvSpPr>
      <cdr:spPr>
        <a:xfrm xmlns:a="http://schemas.openxmlformats.org/drawingml/2006/main">
          <a:off x="984250" y="1193800"/>
          <a:ext cx="2279650" cy="1022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aseline="0">
              <a:solidFill>
                <a:srgbClr val="FF0000"/>
              </a:solidFill>
            </a:rPr>
            <a:t>.</a:t>
          </a:r>
          <a:endParaRPr lang="en-US" sz="1100">
            <a:solidFill>
              <a:srgbClr val="FF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0.07372</cdr:y>
    </cdr:from>
    <cdr:to>
      <cdr:x>0.41896</cdr:x>
      <cdr:y>0.12867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412874"/>
          <a:ext cx="3974632" cy="307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0" tIns="45720" rIns="91440" bIns="45720" rtlCol="0" anchor="b" anchorCtr="0"/>
        <a:lstStyle xmlns:a="http://schemas.openxmlformats.org/drawingml/2006/main"/>
        <a:p xmlns:a="http://schemas.openxmlformats.org/drawingml/2006/main">
          <a:pPr algn="l"/>
          <a:r>
            <a:rPr lang="en-US" sz="1200" baseline="0" dirty="0">
              <a:latin typeface="+mn-lt"/>
              <a:cs typeface="Arial" panose="020B0604020202020204" pitchFamily="34" charset="0"/>
            </a:rPr>
            <a:t>Job growth (percent)* </a:t>
          </a:r>
          <a:endParaRPr lang="en-US" sz="1200" dirty="0"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0.13185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76C84EB-D313-EFB1-AC3D-C491EE58E289}"/>
            </a:ext>
          </a:extLst>
        </cdr:cNvPr>
        <cdr:cNvSpPr txBox="1"/>
      </cdr:nvSpPr>
      <cdr:spPr>
        <a:xfrm xmlns:a="http://schemas.openxmlformats.org/drawingml/2006/main">
          <a:off x="0" y="0"/>
          <a:ext cx="9496425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Chart 1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Jobs in most sectors grow faster in Texas than nation during first-half 2023</a:t>
          </a:r>
        </a:p>
      </cdr:txBody>
    </cdr:sp>
  </cdr:relSizeAnchor>
  <cdr:relSizeAnchor xmlns:cdr="http://schemas.openxmlformats.org/drawingml/2006/chartDrawing">
    <cdr:from>
      <cdr:x>0</cdr:x>
      <cdr:y>0.8455</cdr:y>
    </cdr:from>
    <cdr:to>
      <cdr:x>0.99298</cdr:x>
      <cdr:y>0.97392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80B8461-19AA-FD10-2F75-AEF551B8F7AB}"/>
            </a:ext>
          </a:extLst>
        </cdr:cNvPr>
        <cdr:cNvSpPr txBox="1"/>
      </cdr:nvSpPr>
      <cdr:spPr>
        <a:xfrm xmlns:a="http://schemas.openxmlformats.org/drawingml/2006/main">
          <a:off x="0" y="4743450"/>
          <a:ext cx="9429750" cy="720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+mn-lt"/>
            </a:rPr>
            <a:t>*Seasonally adjusted annual</a:t>
          </a:r>
          <a:r>
            <a:rPr lang="en-US" sz="1100" baseline="0">
              <a:latin typeface="+mn-lt"/>
            </a:rPr>
            <a:t> rate.</a:t>
          </a:r>
        </a:p>
        <a:p xmlns:a="http://schemas.openxmlformats.org/drawingml/2006/main">
          <a:r>
            <a:rPr lang="en-US" sz="1100">
              <a:latin typeface="+mn-lt"/>
            </a:rPr>
            <a:t>NOTES:</a:t>
          </a:r>
          <a:r>
            <a:rPr lang="en-US" sz="1100" baseline="0">
              <a:latin typeface="+mn-lt"/>
            </a:rPr>
            <a:t> Data are December 2022 through June 2023. </a:t>
          </a:r>
          <a:r>
            <a:rPr lang="en-US" sz="1100">
              <a:latin typeface="+mn-lt"/>
            </a:rPr>
            <a:t>Numbers in parentheses indicate the share of Texas</a:t>
          </a:r>
          <a:r>
            <a:rPr lang="en-US" sz="1100" baseline="0">
              <a:latin typeface="+mn-lt"/>
            </a:rPr>
            <a:t> employmen</a:t>
          </a:r>
          <a:r>
            <a:rPr lang="en-US" sz="1100">
              <a:latin typeface="+mn-lt"/>
            </a:rPr>
            <a:t>t for the most recent month.</a:t>
          </a:r>
        </a:p>
        <a:p xmlns:a="http://schemas.openxmlformats.org/drawingml/2006/main">
          <a:r>
            <a:rPr lang="en-US" sz="1100">
              <a:latin typeface="+mn-lt"/>
            </a:rPr>
            <a:t>SOURCES: Bureau of Labor Statistics; Texas Workforce Commission; Federal Reserve Bank of Dallas.</a:t>
          </a:r>
        </a:p>
      </cdr:txBody>
    </cdr:sp>
  </cdr:relSizeAnchor>
  <cdr:relSizeAnchor xmlns:cdr="http://schemas.openxmlformats.org/drawingml/2006/chartDrawing">
    <cdr:from>
      <cdr:x>0.68152</cdr:x>
      <cdr:y>0.96712</cdr:y>
    </cdr:from>
    <cdr:to>
      <cdr:x>1</cdr:x>
      <cdr:y>0.99886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0A1756B-4C41-4104-8F45-A07568538760}"/>
            </a:ext>
          </a:extLst>
        </cdr:cNvPr>
        <cdr:cNvSpPr txBox="1"/>
      </cdr:nvSpPr>
      <cdr:spPr>
        <a:xfrm xmlns:a="http://schemas.openxmlformats.org/drawingml/2006/main">
          <a:off x="6465489" y="5416550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401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7EBCF3-9FAF-0A4E-109D-1F7493C2C6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0.80317</cdr:x>
      <cdr:y>0.08494</cdr:y>
    </cdr:from>
    <cdr:to>
      <cdr:x>1</cdr:x>
      <cdr:y>0.12355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34384A-7456-A367-D066-E57A377C351F}"/>
            </a:ext>
          </a:extLst>
        </cdr:cNvPr>
        <cdr:cNvSpPr txBox="1"/>
      </cdr:nvSpPr>
      <cdr:spPr>
        <a:xfrm xmlns:a="http://schemas.openxmlformats.org/drawingml/2006/main">
          <a:off x="7620000" y="475848"/>
          <a:ext cx="1867401" cy="21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91440" tIns="45720" rIns="91440" bIns="4572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en-US" sz="1200" dirty="0"/>
            <a:t>Percent of respondents</a:t>
          </a:r>
        </a:p>
      </cdr:txBody>
    </cdr:sp>
  </cdr:relSizeAnchor>
  <cdr:relSizeAnchor xmlns:cdr="http://schemas.openxmlformats.org/drawingml/2006/chartDrawing">
    <cdr:from>
      <cdr:x>0.001</cdr:x>
      <cdr:y>0.85519</cdr:y>
    </cdr:from>
    <cdr:to>
      <cdr:x>0.99467</cdr:x>
      <cdr:y>0.95181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ECDECC-8B96-1DA0-1A27-BAAEFCA36528}"/>
            </a:ext>
          </a:extLst>
        </cdr:cNvPr>
        <cdr:cNvSpPr txBox="1"/>
      </cdr:nvSpPr>
      <cdr:spPr>
        <a:xfrm xmlns:a="http://schemas.openxmlformats.org/drawingml/2006/main">
          <a:off x="9525" y="4797834"/>
          <a:ext cx="9436313" cy="542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91440" tIns="45720" rIns="91440" bIns="45720" rtlCol="0" anchor="b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dirty="0"/>
            <a:t>NOTE: Respondents were asked, “What are the primary concerns around your firm’s outlook over the next six months, if any?” and could select up to three concerns. There were 356 responses.</a:t>
          </a:r>
        </a:p>
        <a:p xmlns:a="http://schemas.openxmlformats.org/drawingml/2006/main">
          <a:r>
            <a:rPr lang="en-US" sz="1100" dirty="0"/>
            <a:t>SOURCE: Federal Reserve Bank of Dallas, Texas Business Outlook Surveys.</a:t>
          </a:r>
        </a:p>
      </cdr:txBody>
    </cdr:sp>
  </cdr:relSizeAnchor>
  <cdr:relSizeAnchor xmlns:cdr="http://schemas.openxmlformats.org/drawingml/2006/chartDrawing">
    <cdr:from>
      <cdr:x>0.68153</cdr:x>
      <cdr:y>0.96826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6B08CA0-7C1A-5116-ACDE-8DD214EDE4CF}"/>
            </a:ext>
          </a:extLst>
        </cdr:cNvPr>
        <cdr:cNvSpPr txBox="1"/>
      </cdr:nvSpPr>
      <cdr:spPr>
        <a:xfrm xmlns:a="http://schemas.openxmlformats.org/drawingml/2006/main">
          <a:off x="6465990" y="5424418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5.28069E-5</cdr:x>
      <cdr:y>0.00907</cdr:y>
    </cdr:from>
    <cdr:to>
      <cdr:x>1</cdr:x>
      <cdr:y>0.14088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51C0157-57D4-6CF7-E110-B3D4A298973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486900" cy="738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Chart 2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Primary concerns for Texas firms are weak demand, elevated labor costs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330950" cy="374015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1C40194-EA63-D5BB-934F-1C2909E6A8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0.80317</cdr:x>
      <cdr:y>0.08494</cdr:y>
    </cdr:from>
    <cdr:to>
      <cdr:x>1</cdr:x>
      <cdr:y>0.12355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34384A-7456-A367-D066-E57A377C351F}"/>
            </a:ext>
          </a:extLst>
        </cdr:cNvPr>
        <cdr:cNvSpPr txBox="1"/>
      </cdr:nvSpPr>
      <cdr:spPr>
        <a:xfrm xmlns:a="http://schemas.openxmlformats.org/drawingml/2006/main">
          <a:off x="7620000" y="475848"/>
          <a:ext cx="1867401" cy="21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91440" tIns="45720" rIns="91440" bIns="45720" rtlCol="0" anchor="ctr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en-US" sz="1200" dirty="0"/>
            <a:t>Percent of respondents</a:t>
          </a:r>
        </a:p>
      </cdr:txBody>
    </cdr:sp>
  </cdr:relSizeAnchor>
  <cdr:relSizeAnchor xmlns:cdr="http://schemas.openxmlformats.org/drawingml/2006/chartDrawing">
    <cdr:from>
      <cdr:x>0.00249</cdr:x>
      <cdr:y>0.84211</cdr:y>
    </cdr:from>
    <cdr:to>
      <cdr:x>0.99616</cdr:x>
      <cdr:y>0.93993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ECDECC-8B96-1DA0-1A27-BAAEFCA36528}"/>
            </a:ext>
          </a:extLst>
        </cdr:cNvPr>
        <cdr:cNvSpPr txBox="1"/>
      </cdr:nvSpPr>
      <cdr:spPr>
        <a:xfrm xmlns:a="http://schemas.openxmlformats.org/drawingml/2006/main">
          <a:off x="23646" y="4724399"/>
          <a:ext cx="9436313" cy="548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91440" tIns="45720" rIns="91440" bIns="45720" rtlCol="0" anchor="b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dirty="0"/>
            <a:t>NOTES: Respondents were asked, “How has the availability of applicants changed over the past month?"</a:t>
          </a:r>
          <a:r>
            <a:rPr lang="en-US" sz="1100" baseline="0" dirty="0"/>
            <a:t> There were</a:t>
          </a:r>
          <a:r>
            <a:rPr lang="en-US" sz="1100" dirty="0"/>
            <a:t> 357 responses in</a:t>
          </a:r>
          <a:r>
            <a:rPr lang="en-US" sz="1100" baseline="0" dirty="0"/>
            <a:t> the latest period.</a:t>
          </a:r>
          <a:endParaRPr lang="en-US" sz="1100" dirty="0"/>
        </a:p>
        <a:p xmlns:a="http://schemas.openxmlformats.org/drawingml/2006/main">
          <a:r>
            <a:rPr lang="en-US" sz="1100" dirty="0"/>
            <a:t>SOURCE: Federal Reserve Bank of  Dallas, Texas Business Outlook Surveys.</a:t>
          </a:r>
        </a:p>
      </cdr:txBody>
    </cdr:sp>
  </cdr:relSizeAnchor>
  <cdr:relSizeAnchor xmlns:cdr="http://schemas.openxmlformats.org/drawingml/2006/chartDrawing">
    <cdr:from>
      <cdr:x>0.68153</cdr:x>
      <cdr:y>0.96826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6B08CA0-7C1A-5116-ACDE-8DD214EDE4CF}"/>
            </a:ext>
          </a:extLst>
        </cdr:cNvPr>
        <cdr:cNvSpPr txBox="1"/>
      </cdr:nvSpPr>
      <cdr:spPr>
        <a:xfrm xmlns:a="http://schemas.openxmlformats.org/drawingml/2006/main">
          <a:off x="6465990" y="5424418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5.28069E-5</cdr:x>
      <cdr:y>0.00907</cdr:y>
    </cdr:from>
    <cdr:to>
      <cdr:x>1</cdr:x>
      <cdr:y>0.14088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51C0157-57D4-6CF7-E110-B3D4A298973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486900" cy="738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Chart 3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Availability of job applicants continues improving for Texas businesses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401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0260A-D3A8-1239-4512-B9B420D127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0.0011</cdr:x>
      <cdr:y>0.09322</cdr:y>
    </cdr:from>
    <cdr:to>
      <cdr:x>0.34629</cdr:x>
      <cdr:y>0.14373</cdr:y>
    </cdr:to>
    <cdr:sp macro="" textlink="">
      <cdr:nvSpPr>
        <cdr:cNvPr id="3" name="Axis">
          <a:extLst xmlns:a="http://schemas.openxmlformats.org/drawingml/2006/main">
            <a:ext uri="{FF2B5EF4-FFF2-40B4-BE49-F238E27FC236}">
              <a16:creationId xmlns:a16="http://schemas.microsoft.com/office/drawing/2014/main" id="{46001CB8-359D-6229-99EA-96E623C92257}"/>
            </a:ext>
          </a:extLst>
        </cdr:cNvPr>
        <cdr:cNvSpPr txBox="1"/>
      </cdr:nvSpPr>
      <cdr:spPr>
        <a:xfrm xmlns:a="http://schemas.openxmlformats.org/drawingml/2006/main">
          <a:off x="10436" y="522080"/>
          <a:ext cx="3274783" cy="28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+mn-lt"/>
            </a:rPr>
            <a:t>Year-over-year </a:t>
          </a:r>
          <a:r>
            <a:rPr lang="en-US" sz="1200" baseline="0">
              <a:solidFill>
                <a:sysClr val="windowText" lastClr="000000"/>
              </a:solidFill>
              <a:latin typeface="+mn-lt"/>
            </a:rPr>
            <a:t>growth (percent)</a:t>
          </a:r>
          <a:endParaRPr lang="en-US" sz="1200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0.88757</cdr:y>
    </cdr:from>
    <cdr:to>
      <cdr:x>0.98721</cdr:x>
      <cdr:y>0.96939</cdr:y>
    </cdr:to>
    <cdr:sp macro="" textlink="">
      <cdr:nvSpPr>
        <cdr:cNvPr id="6" name="Sources">
          <a:extLst xmlns:a="http://schemas.openxmlformats.org/drawingml/2006/main">
            <a:ext uri="{FF2B5EF4-FFF2-40B4-BE49-F238E27FC236}">
              <a16:creationId xmlns:a16="http://schemas.microsoft.com/office/drawing/2014/main" id="{7BE115F0-B7C7-B26C-E4E2-CFAEEDD2C8E8}"/>
            </a:ext>
          </a:extLst>
        </cdr:cNvPr>
        <cdr:cNvSpPr txBox="1"/>
      </cdr:nvSpPr>
      <cdr:spPr>
        <a:xfrm xmlns:a="http://schemas.openxmlformats.org/drawingml/2006/main">
          <a:off x="0" y="4971001"/>
          <a:ext cx="9365563" cy="458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NOTES: CPI refers to the Consumer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Price Index. </a:t>
          </a:r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Data are through May 2023 for Dallas–Fort Worth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and June 2023 for Houston.</a:t>
          </a:r>
          <a:endParaRPr lang="en-US" sz="1100">
            <a:solidFill>
              <a:sysClr val="windowText" lastClr="000000"/>
            </a:solidFill>
            <a:latin typeface="+mj-lt"/>
            <a:cs typeface="Calibri" panose="020F0502020204030204" pitchFamily="34" charset="0"/>
          </a:endParaRPr>
        </a:p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SOURCES: Bureau of Labor Statistics, Federal Reserve Bank</a:t>
          </a:r>
          <a:r>
            <a:rPr lang="en-US" sz="1100" baseline="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 of Dallas</a:t>
          </a:r>
          <a:r>
            <a:rPr lang="en-US" sz="1100">
              <a:solidFill>
                <a:sysClr val="windowText" lastClr="000000"/>
              </a:solidFill>
              <a:latin typeface="+mj-lt"/>
              <a:cs typeface="Calibri" panose="020F0502020204030204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</cdr:x>
      <cdr:y>0.00808</cdr:y>
    </cdr:from>
    <cdr:to>
      <cdr:x>1</cdr:x>
      <cdr:y>0.09171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235B53F-202F-507B-95CF-0C0F96D295B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664890" cy="525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endParaRPr lang="en-US" sz="1800" b="1" i="0" baseline="0"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0.00907</cdr:y>
    </cdr:from>
    <cdr:to>
      <cdr:x>1</cdr:x>
      <cdr:y>0.14092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D0BA7C-2847-7E62-0B4C-2D049CCEA84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486900" cy="738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Chart 4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</a:rPr>
            <a:t>CPI headline inflation falling, but core measure stubbornly high</a:t>
          </a:r>
        </a:p>
      </cdr:txBody>
    </cdr:sp>
  </cdr:relSizeAnchor>
  <cdr:relSizeAnchor xmlns:cdr="http://schemas.openxmlformats.org/drawingml/2006/chartDrawing">
    <cdr:from>
      <cdr:x>0.68018</cdr:x>
      <cdr:y>0.96825</cdr:y>
    </cdr:from>
    <cdr:to>
      <cdr:x>0.99866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1F78426-5873-70A8-EC8A-0DDC91F02CD1}"/>
            </a:ext>
          </a:extLst>
        </cdr:cNvPr>
        <cdr:cNvSpPr txBox="1"/>
      </cdr:nvSpPr>
      <cdr:spPr>
        <a:xfrm xmlns:a="http://schemas.openxmlformats.org/drawingml/2006/main">
          <a:off x="6452789" y="5422900"/>
          <a:ext cx="3021411" cy="177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C0496-7F77-1B05-4F4F-207BFE3E7F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1mdn01/LOCALS~1/Temp/notesE1EF34/SpecialQuestions_06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7A0EFE-2980-4F63-91AB-B450CE9494F4}" name="Table1" displayName="Table1" ref="A1:E11" totalsRowShown="0">
  <tableColumns count="5">
    <tableColumn id="1" xr3:uid="{47D8120C-9631-4193-9EBD-0048FA6EE9A7}" name=" "/>
    <tableColumn id="2" xr3:uid="{C3FA2A7D-D6C7-4B7F-B49F-B5D14FD4FFB7}" name="Sep. '22" dataDxfId="11">
      <calculatedColumnFormula>100*G2</calculatedColumnFormula>
    </tableColumn>
    <tableColumn id="3" xr3:uid="{22272376-2883-42B3-A083-D273B97BCEEE}" name="Dec. '22" dataDxfId="10">
      <calculatedColumnFormula>100*H2</calculatedColumnFormula>
    </tableColumn>
    <tableColumn id="4" xr3:uid="{4D13F5D0-FCF3-495B-AD43-58B334DD2AAD}" name="Mar. '23" dataDxfId="9">
      <calculatedColumnFormula>100*I2</calculatedColumnFormula>
    </tableColumn>
    <tableColumn id="5" xr3:uid="{0C3F88DF-7898-4AB8-AA1F-9C8815CDF394}" name="Jun. '23" dataDxfId="8">
      <calculatedColumnFormula>100*J2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5A21B9-EC7A-4F80-890F-8FAAF2BD4C1B}" name="Table13" displayName="Table13" ref="A3:F8" totalsRowShown="0" headerRowDxfId="7" dataDxfId="6">
  <tableColumns count="6">
    <tableColumn id="1" xr3:uid="{DD745C7A-CD4C-4C87-BF4B-659BA0F815B4}" name=" " dataDxfId="5"/>
    <tableColumn id="2" xr3:uid="{55D04A70-F434-433B-A0B1-FECD46B20EE4}" name="July '21" dataDxfId="4">
      <calculatedColumnFormula>100*H4</calculatedColumnFormula>
    </tableColumn>
    <tableColumn id="3" xr3:uid="{BDE4AA7B-98AF-4ECC-B335-A0698C9C50D5}" name="Jan. '22" dataDxfId="3" dataCellStyle="Percent">
      <calculatedColumnFormula>100*I4</calculatedColumnFormula>
    </tableColumn>
    <tableColumn id="4" xr3:uid="{80BC92EF-AD39-4038-8B4D-2D7E37E1E21F}" name="July '22" dataDxfId="2" dataCellStyle="Percent">
      <calculatedColumnFormula>100*J4</calculatedColumnFormula>
    </tableColumn>
    <tableColumn id="5" xr3:uid="{BEFC538B-1B06-409A-A8AC-9119FD4B0316}" name="Jan. '23" dataDxfId="1" dataCellStyle="Percent">
      <calculatedColumnFormula>100*K4</calculatedColumnFormula>
    </tableColumn>
    <tableColumn id="6" xr3:uid="{4C91FB10-2261-4AE1-9C01-95CCC212DD3A}" name="July '23" dataDxfId="0" dataCellStyle="Percent">
      <calculatedColumnFormula>100*L4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99BB-9277-4C3E-9B07-5C6F09801601}">
  <sheetPr codeName="Sheet2"/>
  <dimension ref="A1:O62"/>
  <sheetViews>
    <sheetView topLeftCell="L1" workbookViewId="0">
      <selection activeCell="O3" sqref="O3"/>
    </sheetView>
  </sheetViews>
  <sheetFormatPr defaultColWidth="9.08203125" defaultRowHeight="14.5" x14ac:dyDescent="0.3"/>
  <cols>
    <col min="1" max="2" width="23.33203125" style="1" customWidth="1"/>
    <col min="3" max="3" width="21.33203125" style="1" customWidth="1"/>
    <col min="4" max="14" width="22.58203125" style="1" customWidth="1"/>
    <col min="15" max="15" width="53.08203125" style="1" customWidth="1"/>
    <col min="16" max="16384" width="9.08203125" style="1"/>
  </cols>
  <sheetData>
    <row r="1" spans="1:15" x14ac:dyDescent="0.3">
      <c r="A1" s="45" t="str">
        <f>IF(COUNTIF($D$6:$D$22,"&lt;&gt;#N/A")=COUNTIF($D$28:$D$44,"&lt;&gt;#N/A"),
          "NOTES: Data through "&amp;TEXT(DATE(LEFT(INDEX($C$6:$C$22,COUNTIF($D$6:$D$22,"&lt;&gt;#N/A")),4),RIGHT(INDEX($C$6:$C$22,COUNTIF($D$6:$D$22,"&lt;&gt;#N/A")),2),1),"Mmm YYYY"),
          "NOTES: U.S. data through "&amp;TEXT(DATE(LEFT(INDEX($C$28:$C$44,COUNTIF($D$28:$D$44,"&lt;&gt;#N/A")),4),RIGHT(INDEX($C$28:$C$44,COUNTIF($D$28:$D$44,"&lt;&gt;#N/A")),2),1),"Mmm YYYY")&amp;
          ". Texas data through "&amp;TEXT(DATE(LEFT(INDEX($C$6:$C$22,COUNTIF($D$6:$D$22,"&lt;&gt;#N/A")),4),RIGHT(INDEX($C$6:$C$22,COUNTIF($D$6:$D$22,"&lt;&gt;#N/A")),2),1),"Mmm YYYY"))&amp;
". Numbers in parentheses refer to share of Texas employment in "&amp;TEXT(DATE(LEFT(INDEX($C$6:$C$22,COUNTIF($D$6:$D$22,"&lt;&gt;#N/A")),4),RIGHT(INDEX($C$6:$C$22,COUNTIF($D$6:$D$22,"&lt;&gt;#N/A")),2),1),"Mmm YYYY")&amp;"."&amp;
CHAR(10)&amp;"SOURCES: Bureau of Labor Statistics; Texas Workforce Commission; seasonal and other adjustments by FRB Dallas."</f>
        <v>NOTES: Data through Jun 2023. Numbers in parentheses refer to share of Texas employment in Jun 2023.
SOURCES: Bureau of Labor Statistics; Texas Workforce Commission; seasonal and other adjustments by FRB Dallas.</v>
      </c>
      <c r="B1" s="45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</row>
    <row r="2" spans="1:15" ht="43.5" x14ac:dyDescent="0.3">
      <c r="A2" s="45"/>
      <c r="B2" s="45"/>
      <c r="D2" s="3" t="s">
        <v>0</v>
      </c>
      <c r="E2" s="3" t="s">
        <v>1</v>
      </c>
      <c r="F2" s="3" t="s">
        <v>268</v>
      </c>
      <c r="G2" s="3" t="s">
        <v>3</v>
      </c>
      <c r="H2" s="3" t="s">
        <v>269</v>
      </c>
      <c r="I2" s="3" t="s">
        <v>270</v>
      </c>
      <c r="J2" s="3" t="s">
        <v>271</v>
      </c>
      <c r="K2" s="3" t="s">
        <v>272</v>
      </c>
      <c r="L2" s="3" t="s">
        <v>6</v>
      </c>
      <c r="M2" s="3" t="s">
        <v>7</v>
      </c>
      <c r="N2" s="3" t="s">
        <v>274</v>
      </c>
      <c r="O2" s="2" t="s">
        <v>273</v>
      </c>
    </row>
    <row r="3" spans="1:15" ht="29" x14ac:dyDescent="0.3">
      <c r="A3" s="45"/>
      <c r="B3" s="45"/>
      <c r="C3" s="4" t="str">
        <f ca="1">"-16 "&amp;TEXT(TODAY(),"YYYYMM")</f>
        <v>-16 202308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1" t="s">
        <v>20</v>
      </c>
    </row>
    <row r="4" spans="1:15" ht="87" x14ac:dyDescent="0.3">
      <c r="C4" s="1" t="s">
        <v>21</v>
      </c>
      <c r="D4" s="1" t="s">
        <v>22</v>
      </c>
      <c r="E4" s="6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28</v>
      </c>
      <c r="K4" s="1" t="s">
        <v>29</v>
      </c>
      <c r="L4" s="1" t="s">
        <v>30</v>
      </c>
      <c r="M4" s="5" t="s">
        <v>31</v>
      </c>
      <c r="N4" s="5" t="s">
        <v>32</v>
      </c>
      <c r="O4" s="1" t="s">
        <v>33</v>
      </c>
    </row>
    <row r="5" spans="1:15" ht="15" customHeight="1" x14ac:dyDescent="0.3">
      <c r="C5" s="1" t="s">
        <v>34</v>
      </c>
      <c r="D5" s="1" t="s">
        <v>35</v>
      </c>
      <c r="E5" s="1" t="s">
        <v>35</v>
      </c>
      <c r="F5" s="1" t="s">
        <v>35</v>
      </c>
      <c r="G5" s="1" t="s">
        <v>35</v>
      </c>
      <c r="H5" s="1" t="s">
        <v>35</v>
      </c>
      <c r="I5" s="1" t="s">
        <v>35</v>
      </c>
      <c r="J5" s="1" t="s">
        <v>35</v>
      </c>
      <c r="K5" s="1" t="s">
        <v>35</v>
      </c>
      <c r="L5" s="1" t="s">
        <v>35</v>
      </c>
      <c r="M5" s="5" t="s">
        <v>35</v>
      </c>
      <c r="N5" s="5" t="s">
        <v>36</v>
      </c>
      <c r="O5" s="1" t="s">
        <v>35</v>
      </c>
    </row>
    <row r="6" spans="1:15" x14ac:dyDescent="0.3">
      <c r="C6" s="1" t="s">
        <v>37</v>
      </c>
      <c r="D6" s="7">
        <v>13284.611000000001</v>
      </c>
      <c r="E6" s="7">
        <v>767.79</v>
      </c>
      <c r="F6" s="7">
        <v>2694.6469999999999</v>
      </c>
      <c r="G6" s="7">
        <v>912.53599999999994</v>
      </c>
      <c r="H6" s="7">
        <v>2042.481</v>
      </c>
      <c r="I6" s="7">
        <v>866.99900000000002</v>
      </c>
      <c r="J6" s="7">
        <v>1385.856</v>
      </c>
      <c r="K6" s="8">
        <v>1776.9649999999999</v>
      </c>
      <c r="L6" s="7">
        <v>1980.002</v>
      </c>
      <c r="M6" s="7">
        <v>224.78700000000001</v>
      </c>
      <c r="N6" s="7">
        <v>178.85900000000001</v>
      </c>
      <c r="O6" s="9">
        <v>439.57499999999999</v>
      </c>
    </row>
    <row r="7" spans="1:15" x14ac:dyDescent="0.3">
      <c r="C7" s="1" t="s">
        <v>38</v>
      </c>
      <c r="D7" s="7">
        <v>13356.521000000001</v>
      </c>
      <c r="E7" s="7">
        <v>771.40899999999999</v>
      </c>
      <c r="F7" s="7">
        <v>2704.3519999999999</v>
      </c>
      <c r="G7" s="7">
        <v>920.60199999999998</v>
      </c>
      <c r="H7" s="7">
        <v>2059.0160000000001</v>
      </c>
      <c r="I7" s="7">
        <v>872.30399999999997</v>
      </c>
      <c r="J7" s="7">
        <v>1393.7570000000001</v>
      </c>
      <c r="K7" s="8">
        <v>1786.3910000000001</v>
      </c>
      <c r="L7" s="7">
        <v>1983.941</v>
      </c>
      <c r="M7" s="7">
        <v>226.697</v>
      </c>
      <c r="N7" s="7">
        <v>181.11600000000001</v>
      </c>
      <c r="O7" s="9">
        <v>442.45100000000002</v>
      </c>
    </row>
    <row r="8" spans="1:15" x14ac:dyDescent="0.3">
      <c r="C8" s="1" t="s">
        <v>39</v>
      </c>
      <c r="D8" s="7">
        <v>13393.387000000001</v>
      </c>
      <c r="E8" s="7">
        <v>775.23299999999995</v>
      </c>
      <c r="F8" s="7">
        <v>2706.7919999999999</v>
      </c>
      <c r="G8" s="7">
        <v>922.84199999999998</v>
      </c>
      <c r="H8" s="7">
        <v>2066.16</v>
      </c>
      <c r="I8" s="7">
        <v>875.63</v>
      </c>
      <c r="J8" s="7">
        <v>1396.4939999999999</v>
      </c>
      <c r="K8" s="8">
        <v>1792.202</v>
      </c>
      <c r="L8" s="7">
        <v>1986.8420000000001</v>
      </c>
      <c r="M8" s="7">
        <v>228.69300000000001</v>
      </c>
      <c r="N8" s="7">
        <v>183.584</v>
      </c>
      <c r="O8" s="9">
        <v>444.9</v>
      </c>
    </row>
    <row r="9" spans="1:15" x14ac:dyDescent="0.3">
      <c r="C9" s="1" t="s">
        <v>40</v>
      </c>
      <c r="D9" s="7">
        <v>13400.17</v>
      </c>
      <c r="E9" s="7">
        <v>778.74900000000002</v>
      </c>
      <c r="F9" s="7">
        <v>2704.4589999999998</v>
      </c>
      <c r="G9" s="7">
        <v>924.82500000000005</v>
      </c>
      <c r="H9" s="7">
        <v>2068.2049999999999</v>
      </c>
      <c r="I9" s="7">
        <v>875.28599999999994</v>
      </c>
      <c r="J9" s="7">
        <v>1400.566</v>
      </c>
      <c r="K9" s="8">
        <v>1792.126</v>
      </c>
      <c r="L9" s="7">
        <v>1988.914</v>
      </c>
      <c r="M9" s="7">
        <v>229.31700000000001</v>
      </c>
      <c r="N9" s="7">
        <v>183.67</v>
      </c>
      <c r="O9" s="9">
        <v>440.41399999999999</v>
      </c>
    </row>
    <row r="10" spans="1:15" x14ac:dyDescent="0.3">
      <c r="C10" s="1" t="s">
        <v>41</v>
      </c>
      <c r="D10" s="7">
        <v>13511.93</v>
      </c>
      <c r="E10" s="7">
        <v>785.62599999999998</v>
      </c>
      <c r="F10" s="7">
        <v>2720.7860000000001</v>
      </c>
      <c r="G10" s="7">
        <v>930.57299999999998</v>
      </c>
      <c r="H10" s="7">
        <v>2088.9789999999998</v>
      </c>
      <c r="I10" s="7">
        <v>883.51599999999996</v>
      </c>
      <c r="J10" s="7">
        <v>1411.0650000000001</v>
      </c>
      <c r="K10" s="8">
        <v>1809.3589999999999</v>
      </c>
      <c r="L10" s="7">
        <v>1995.6379999999999</v>
      </c>
      <c r="M10" s="7">
        <v>233.46100000000001</v>
      </c>
      <c r="N10" s="7">
        <v>187.916</v>
      </c>
      <c r="O10" s="9">
        <v>451.15899999999999</v>
      </c>
    </row>
    <row r="11" spans="1:15" x14ac:dyDescent="0.3">
      <c r="C11" s="1" t="s">
        <v>42</v>
      </c>
      <c r="D11" s="7">
        <v>13560.004999999999</v>
      </c>
      <c r="E11" s="7">
        <v>789.34799999999996</v>
      </c>
      <c r="F11" s="7">
        <v>2727.11</v>
      </c>
      <c r="G11" s="7">
        <v>933.98500000000001</v>
      </c>
      <c r="H11" s="7">
        <v>2095.1320000000001</v>
      </c>
      <c r="I11" s="7">
        <v>886.28800000000001</v>
      </c>
      <c r="J11" s="7">
        <v>1418.183</v>
      </c>
      <c r="K11" s="8">
        <v>1814.789</v>
      </c>
      <c r="L11" s="7">
        <v>2004.3389999999999</v>
      </c>
      <c r="M11" s="7">
        <v>233.28800000000001</v>
      </c>
      <c r="N11" s="7">
        <v>190.375</v>
      </c>
      <c r="O11" s="9">
        <v>453.14100000000002</v>
      </c>
    </row>
    <row r="12" spans="1:15" x14ac:dyDescent="0.3">
      <c r="C12" s="1" t="s">
        <v>43</v>
      </c>
      <c r="D12" s="7">
        <v>13610.315000000001</v>
      </c>
      <c r="E12" s="7">
        <v>795.31500000000005</v>
      </c>
      <c r="F12" s="7">
        <v>2736.433</v>
      </c>
      <c r="G12" s="7">
        <v>936.90899999999999</v>
      </c>
      <c r="H12" s="7">
        <v>2104.0839999999998</v>
      </c>
      <c r="I12" s="7">
        <v>889.52300000000002</v>
      </c>
      <c r="J12" s="7">
        <v>1424.7080000000001</v>
      </c>
      <c r="K12" s="8">
        <v>1822.492</v>
      </c>
      <c r="L12" s="7">
        <v>2004.6559999999999</v>
      </c>
      <c r="M12" s="7">
        <v>234.57499999999999</v>
      </c>
      <c r="N12" s="7">
        <v>192.68700000000001</v>
      </c>
      <c r="O12" s="9">
        <v>454.73599999999999</v>
      </c>
    </row>
    <row r="13" spans="1:15" x14ac:dyDescent="0.3">
      <c r="C13" s="1" t="s">
        <v>44</v>
      </c>
      <c r="D13" s="7">
        <v>13612.266</v>
      </c>
      <c r="E13" s="7">
        <v>792.16099999999994</v>
      </c>
      <c r="F13" s="7">
        <v>2725.076</v>
      </c>
      <c r="G13" s="7">
        <v>937.40499999999997</v>
      </c>
      <c r="H13" s="7">
        <v>2100.7979999999998</v>
      </c>
      <c r="I13" s="7">
        <v>893.08699999999999</v>
      </c>
      <c r="J13" s="7">
        <v>1429.114</v>
      </c>
      <c r="K13" s="8">
        <v>1824.211</v>
      </c>
      <c r="L13" s="7">
        <v>2006.2860000000001</v>
      </c>
      <c r="M13" s="7">
        <v>234.773</v>
      </c>
      <c r="N13" s="7">
        <v>193.464</v>
      </c>
      <c r="O13" s="9">
        <v>461.63099999999997</v>
      </c>
    </row>
    <row r="14" spans="1:15" x14ac:dyDescent="0.3">
      <c r="C14" s="1" t="s">
        <v>45</v>
      </c>
      <c r="D14" s="7">
        <v>13625.179</v>
      </c>
      <c r="E14" s="7">
        <v>793.83600000000001</v>
      </c>
      <c r="F14" s="7">
        <v>2719.2890000000002</v>
      </c>
      <c r="G14" s="7">
        <v>939.23299999999995</v>
      </c>
      <c r="H14" s="7">
        <v>2100.277</v>
      </c>
      <c r="I14" s="7">
        <v>893.32100000000003</v>
      </c>
      <c r="J14" s="7">
        <v>1433.921</v>
      </c>
      <c r="K14" s="8">
        <v>1831.097</v>
      </c>
      <c r="L14" s="7">
        <v>2007.9659999999999</v>
      </c>
      <c r="M14" s="7">
        <v>236.49600000000001</v>
      </c>
      <c r="N14" s="7">
        <v>193.751</v>
      </c>
      <c r="O14" s="9">
        <v>461.661</v>
      </c>
    </row>
    <row r="15" spans="1:15" x14ac:dyDescent="0.3">
      <c r="C15" s="1" t="s">
        <v>46</v>
      </c>
      <c r="D15" s="7">
        <v>13641.59</v>
      </c>
      <c r="E15" s="7">
        <v>796.46500000000003</v>
      </c>
      <c r="F15" s="7">
        <v>2726.7640000000001</v>
      </c>
      <c r="G15" s="7">
        <v>940.77099999999996</v>
      </c>
      <c r="H15" s="7">
        <v>2102.5439999999999</v>
      </c>
      <c r="I15" s="7">
        <v>893.91700000000003</v>
      </c>
      <c r="J15" s="7">
        <v>1433.9770000000001</v>
      </c>
      <c r="K15" s="8">
        <v>1831.9839999999999</v>
      </c>
      <c r="L15" s="7">
        <v>2007.3140000000001</v>
      </c>
      <c r="M15" s="7">
        <v>235.46700000000001</v>
      </c>
      <c r="N15" s="7">
        <v>194.55500000000001</v>
      </c>
      <c r="O15" s="9">
        <v>463.58199999999999</v>
      </c>
    </row>
    <row r="16" spans="1:15" x14ac:dyDescent="0.3">
      <c r="C16" s="1" t="s">
        <v>47</v>
      </c>
      <c r="D16" s="7">
        <v>13702.379000000001</v>
      </c>
      <c r="E16" s="7">
        <v>807.99699999999996</v>
      </c>
      <c r="F16" s="7">
        <v>2735.57</v>
      </c>
      <c r="G16" s="7">
        <v>942.88800000000003</v>
      </c>
      <c r="H16" s="7">
        <v>2107.8939999999998</v>
      </c>
      <c r="I16" s="7">
        <v>899.10699999999997</v>
      </c>
      <c r="J16" s="7">
        <v>1446.97</v>
      </c>
      <c r="K16" s="8">
        <v>1834.183</v>
      </c>
      <c r="L16" s="7">
        <v>2012.4110000000001</v>
      </c>
      <c r="M16" s="7">
        <v>236.16499999999999</v>
      </c>
      <c r="N16" s="7">
        <v>197.97900000000001</v>
      </c>
      <c r="O16" s="9">
        <v>467.53699999999998</v>
      </c>
    </row>
    <row r="17" spans="3:15" x14ac:dyDescent="0.3">
      <c r="C17" s="1" t="s">
        <v>48</v>
      </c>
      <c r="D17" s="7">
        <v>13737.066999999999</v>
      </c>
      <c r="E17" s="7">
        <v>805.94799999999998</v>
      </c>
      <c r="F17" s="7">
        <v>2740.212</v>
      </c>
      <c r="G17" s="7">
        <v>940.49900000000002</v>
      </c>
      <c r="H17" s="7">
        <v>2118.35</v>
      </c>
      <c r="I17" s="7">
        <v>901.77300000000002</v>
      </c>
      <c r="J17" s="7">
        <v>1452.489</v>
      </c>
      <c r="K17" s="8">
        <v>1844.0840000000001</v>
      </c>
      <c r="L17" s="7">
        <v>2018.164</v>
      </c>
      <c r="M17" s="7">
        <v>235.75299999999999</v>
      </c>
      <c r="N17" s="7">
        <v>196.363</v>
      </c>
      <c r="O17" s="9">
        <v>469.69900000000001</v>
      </c>
    </row>
    <row r="18" spans="3:15" x14ac:dyDescent="0.3">
      <c r="C18" s="1" t="s">
        <v>49</v>
      </c>
      <c r="D18" s="7">
        <v>13773.391</v>
      </c>
      <c r="E18" s="7">
        <v>812.65899999999999</v>
      </c>
      <c r="F18" s="7">
        <v>2745.7620000000002</v>
      </c>
      <c r="G18" s="7">
        <v>941.03800000000001</v>
      </c>
      <c r="H18" s="7">
        <v>2123.665</v>
      </c>
      <c r="I18" s="7">
        <v>900.32100000000003</v>
      </c>
      <c r="J18" s="7">
        <v>1457.91</v>
      </c>
      <c r="K18" s="8">
        <v>1849.653</v>
      </c>
      <c r="L18" s="7">
        <v>2022.7950000000001</v>
      </c>
      <c r="M18" s="7">
        <v>235.53700000000001</v>
      </c>
      <c r="N18" s="7">
        <v>197.31800000000001</v>
      </c>
      <c r="O18" s="9">
        <v>473.3</v>
      </c>
    </row>
    <row r="19" spans="3:15" x14ac:dyDescent="0.3">
      <c r="C19" s="1" t="s">
        <v>50</v>
      </c>
      <c r="D19" s="7">
        <v>13802.114</v>
      </c>
      <c r="E19" s="7">
        <v>802.447</v>
      </c>
      <c r="F19" s="7">
        <v>2754.9569999999999</v>
      </c>
      <c r="G19" s="7">
        <v>942.82</v>
      </c>
      <c r="H19" s="7">
        <v>2130.31</v>
      </c>
      <c r="I19" s="7">
        <v>901.03</v>
      </c>
      <c r="J19" s="7">
        <v>1462.126</v>
      </c>
      <c r="K19" s="8">
        <v>1855.9649999999999</v>
      </c>
      <c r="L19" s="7">
        <v>2027.59</v>
      </c>
      <c r="M19" s="7">
        <v>237.542</v>
      </c>
      <c r="N19" s="7">
        <v>197.38499999999999</v>
      </c>
      <c r="O19" s="9">
        <v>476.685</v>
      </c>
    </row>
    <row r="20" spans="3:15" x14ac:dyDescent="0.3">
      <c r="C20" s="1" t="s">
        <v>51</v>
      </c>
      <c r="D20" s="7">
        <v>13837.887000000001</v>
      </c>
      <c r="E20" s="7">
        <v>805.76</v>
      </c>
      <c r="F20" s="7">
        <v>2761.8490000000002</v>
      </c>
      <c r="G20" s="7">
        <v>940.26499999999999</v>
      </c>
      <c r="H20" s="7">
        <v>2143.2139999999999</v>
      </c>
      <c r="I20" s="7">
        <v>905.25900000000001</v>
      </c>
      <c r="J20" s="7">
        <v>1454.145</v>
      </c>
      <c r="K20" s="8">
        <v>1863.7729999999999</v>
      </c>
      <c r="L20" s="7">
        <v>2031.5129999999999</v>
      </c>
      <c r="M20" s="7">
        <v>239.39099999999999</v>
      </c>
      <c r="N20" s="7">
        <v>203.607</v>
      </c>
      <c r="O20" s="9">
        <v>475.49900000000002</v>
      </c>
    </row>
    <row r="21" spans="3:15" x14ac:dyDescent="0.3">
      <c r="C21" s="1" t="s">
        <v>52</v>
      </c>
      <c r="D21" s="7">
        <v>13861.397999999999</v>
      </c>
      <c r="E21" s="7">
        <v>817.053</v>
      </c>
      <c r="F21" s="7">
        <v>2766.703</v>
      </c>
      <c r="G21" s="7">
        <v>947.32799999999997</v>
      </c>
      <c r="H21" s="7">
        <v>2138.88</v>
      </c>
      <c r="I21" s="7">
        <v>910.327</v>
      </c>
      <c r="J21" s="7">
        <v>1439.59</v>
      </c>
      <c r="K21" s="8">
        <v>1872.096</v>
      </c>
      <c r="L21" s="7">
        <v>2033.903</v>
      </c>
      <c r="M21" s="7">
        <v>242.55199999999999</v>
      </c>
      <c r="N21" s="7">
        <v>203.86600000000001</v>
      </c>
      <c r="O21" s="9">
        <v>475.20400000000001</v>
      </c>
    </row>
    <row r="22" spans="3:15" x14ac:dyDescent="0.3">
      <c r="C22" s="1" t="s">
        <v>53</v>
      </c>
      <c r="D22" s="7" t="e">
        <v>#N/A</v>
      </c>
      <c r="E22" s="7" t="e">
        <v>#N/A</v>
      </c>
      <c r="F22" s="7" t="e">
        <v>#N/A</v>
      </c>
      <c r="G22" s="7" t="e">
        <v>#N/A</v>
      </c>
      <c r="H22" s="7" t="e">
        <v>#N/A</v>
      </c>
      <c r="I22" s="7" t="e">
        <v>#N/A</v>
      </c>
      <c r="J22" s="7" t="e">
        <v>#N/A</v>
      </c>
      <c r="K22" s="8" t="e">
        <v>#N/A</v>
      </c>
      <c r="L22" s="7" t="e">
        <v>#N/A</v>
      </c>
      <c r="M22" s="7" t="e">
        <v>#N/A</v>
      </c>
      <c r="N22" s="7" t="e">
        <v>#N/A</v>
      </c>
      <c r="O22" s="9" t="e">
        <v>#N/A</v>
      </c>
    </row>
    <row r="23" spans="3:15" x14ac:dyDescent="0.3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3:15" s="5" customFormat="1" ht="43.5" x14ac:dyDescent="0.3">
      <c r="D24" s="3" t="s">
        <v>0</v>
      </c>
      <c r="E24" s="3" t="s">
        <v>1</v>
      </c>
      <c r="F24" s="3" t="s">
        <v>2</v>
      </c>
      <c r="G24" s="3" t="s">
        <v>3</v>
      </c>
      <c r="H24" s="3" t="s">
        <v>4</v>
      </c>
      <c r="I24" s="3" t="s">
        <v>54</v>
      </c>
      <c r="J24" s="3" t="s">
        <v>5</v>
      </c>
      <c r="K24" s="3" t="s">
        <v>55</v>
      </c>
      <c r="L24" s="3" t="s">
        <v>6</v>
      </c>
      <c r="M24" s="3" t="s">
        <v>7</v>
      </c>
      <c r="N24" s="3" t="s">
        <v>56</v>
      </c>
      <c r="O24" s="2" t="s">
        <v>8</v>
      </c>
    </row>
    <row r="25" spans="3:15" s="5" customFormat="1" ht="29" x14ac:dyDescent="0.3">
      <c r="C25" s="4" t="str">
        <f ca="1">"-16 "&amp;TEXT(TODAY(),"YYYYMM")</f>
        <v>-16 202308</v>
      </c>
      <c r="D25" s="5" t="s">
        <v>57</v>
      </c>
      <c r="E25" s="5" t="s">
        <v>58</v>
      </c>
      <c r="F25" s="5" t="s">
        <v>59</v>
      </c>
      <c r="G25" s="5" t="s">
        <v>60</v>
      </c>
      <c r="H25" s="5" t="s">
        <v>61</v>
      </c>
      <c r="I25" s="5" t="s">
        <v>62</v>
      </c>
      <c r="J25" s="5" t="s">
        <v>63</v>
      </c>
      <c r="K25" s="5" t="s">
        <v>64</v>
      </c>
      <c r="L25" s="5" t="s">
        <v>65</v>
      </c>
      <c r="M25" s="5" t="s">
        <v>66</v>
      </c>
      <c r="N25" s="5" t="s">
        <v>67</v>
      </c>
      <c r="O25" s="5" t="s">
        <v>68</v>
      </c>
    </row>
    <row r="26" spans="3:15" s="5" customFormat="1" ht="72.5" x14ac:dyDescent="0.3">
      <c r="C26" s="11" t="s">
        <v>21</v>
      </c>
      <c r="D26" s="5" t="s">
        <v>69</v>
      </c>
      <c r="E26" s="5" t="s">
        <v>70</v>
      </c>
      <c r="F26" s="5" t="s">
        <v>71</v>
      </c>
      <c r="G26" s="5" t="s">
        <v>72</v>
      </c>
      <c r="H26" s="5" t="s">
        <v>73</v>
      </c>
      <c r="I26" s="5" t="s">
        <v>74</v>
      </c>
      <c r="J26" s="5" t="s">
        <v>75</v>
      </c>
      <c r="K26" s="5" t="s">
        <v>76</v>
      </c>
      <c r="L26" s="5" t="s">
        <v>77</v>
      </c>
      <c r="M26" s="5" t="s">
        <v>78</v>
      </c>
      <c r="N26" s="5" t="s">
        <v>79</v>
      </c>
      <c r="O26" s="5" t="s">
        <v>80</v>
      </c>
    </row>
    <row r="27" spans="3:15" ht="29" x14ac:dyDescent="0.3">
      <c r="C27" s="12" t="s">
        <v>34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5" t="s">
        <v>81</v>
      </c>
      <c r="N27" s="5" t="s">
        <v>82</v>
      </c>
      <c r="O27" s="1" t="s">
        <v>81</v>
      </c>
    </row>
    <row r="28" spans="3:15" x14ac:dyDescent="0.3">
      <c r="C28" s="13" t="s">
        <v>37</v>
      </c>
      <c r="D28" s="14">
        <v>151424</v>
      </c>
      <c r="E28" s="14">
        <v>7692</v>
      </c>
      <c r="F28" s="14">
        <v>28600</v>
      </c>
      <c r="G28" s="14">
        <v>12716</v>
      </c>
      <c r="H28" s="14">
        <v>22439</v>
      </c>
      <c r="I28" s="14">
        <v>8997</v>
      </c>
      <c r="J28" s="14">
        <v>15590</v>
      </c>
      <c r="K28" s="14">
        <v>24050</v>
      </c>
      <c r="L28" s="14">
        <v>22073</v>
      </c>
      <c r="M28" s="14">
        <v>3018</v>
      </c>
      <c r="N28" s="15">
        <v>362.7</v>
      </c>
      <c r="O28" s="6">
        <v>5660</v>
      </c>
    </row>
    <row r="29" spans="3:15" x14ac:dyDescent="0.3">
      <c r="C29" s="13" t="s">
        <v>38</v>
      </c>
      <c r="D29" s="14">
        <v>151678</v>
      </c>
      <c r="E29" s="14">
        <v>7698</v>
      </c>
      <c r="F29" s="14">
        <v>28621</v>
      </c>
      <c r="G29" s="14">
        <v>12768</v>
      </c>
      <c r="H29" s="14">
        <v>22421</v>
      </c>
      <c r="I29" s="14">
        <v>9034</v>
      </c>
      <c r="J29" s="14">
        <v>15626</v>
      </c>
      <c r="K29" s="14">
        <v>24105</v>
      </c>
      <c r="L29" s="14">
        <v>22101</v>
      </c>
      <c r="M29" s="14">
        <v>3035</v>
      </c>
      <c r="N29" s="15">
        <v>372.7</v>
      </c>
      <c r="O29" s="6">
        <v>5671</v>
      </c>
    </row>
    <row r="30" spans="3:15" x14ac:dyDescent="0.3">
      <c r="C30" s="13" t="s">
        <v>39</v>
      </c>
      <c r="D30" s="14">
        <v>152042</v>
      </c>
      <c r="E30" s="14">
        <v>7736</v>
      </c>
      <c r="F30" s="14">
        <v>28634</v>
      </c>
      <c r="G30" s="14">
        <v>12789</v>
      </c>
      <c r="H30" s="14">
        <v>22493</v>
      </c>
      <c r="I30" s="14">
        <v>9040</v>
      </c>
      <c r="J30" s="14">
        <v>15699</v>
      </c>
      <c r="K30" s="14">
        <v>24181</v>
      </c>
      <c r="L30" s="14">
        <v>22122</v>
      </c>
      <c r="M30" s="14">
        <v>3067</v>
      </c>
      <c r="N30" s="15">
        <v>374.3</v>
      </c>
      <c r="O30" s="6">
        <v>5681</v>
      </c>
    </row>
    <row r="31" spans="3:15" x14ac:dyDescent="0.3">
      <c r="C31" s="13" t="s">
        <v>40</v>
      </c>
      <c r="D31" s="14">
        <v>152412</v>
      </c>
      <c r="E31" s="14">
        <v>7749</v>
      </c>
      <c r="F31" s="14">
        <v>28671</v>
      </c>
      <c r="G31" s="14">
        <v>12819</v>
      </c>
      <c r="H31" s="14">
        <v>22582</v>
      </c>
      <c r="I31" s="14">
        <v>9043</v>
      </c>
      <c r="J31" s="14">
        <v>15774</v>
      </c>
      <c r="K31" s="14">
        <v>24277</v>
      </c>
      <c r="L31" s="14">
        <v>22110</v>
      </c>
      <c r="M31" s="14">
        <v>3089</v>
      </c>
      <c r="N31" s="15">
        <v>378.9</v>
      </c>
      <c r="O31" s="6">
        <v>5691</v>
      </c>
    </row>
    <row r="32" spans="3:15" x14ac:dyDescent="0.3">
      <c r="C32" s="13" t="s">
        <v>41</v>
      </c>
      <c r="D32" s="14">
        <v>152980</v>
      </c>
      <c r="E32" s="14">
        <v>7773</v>
      </c>
      <c r="F32" s="14">
        <v>28717</v>
      </c>
      <c r="G32" s="14">
        <v>12860</v>
      </c>
      <c r="H32" s="14">
        <v>22659</v>
      </c>
      <c r="I32" s="14">
        <v>9057</v>
      </c>
      <c r="J32" s="14">
        <v>15887</v>
      </c>
      <c r="K32" s="14">
        <v>24404</v>
      </c>
      <c r="L32" s="14">
        <v>22185</v>
      </c>
      <c r="M32" s="14">
        <v>3102</v>
      </c>
      <c r="N32" s="15">
        <v>384.4</v>
      </c>
      <c r="O32" s="6">
        <v>5723</v>
      </c>
    </row>
    <row r="33" spans="3:15" x14ac:dyDescent="0.3">
      <c r="C33" s="13" t="s">
        <v>42</v>
      </c>
      <c r="D33" s="14">
        <v>153332</v>
      </c>
      <c r="E33" s="14">
        <v>7781</v>
      </c>
      <c r="F33" s="14">
        <v>28777</v>
      </c>
      <c r="G33" s="14">
        <v>12891</v>
      </c>
      <c r="H33" s="14">
        <v>22707</v>
      </c>
      <c r="I33" s="14">
        <v>9066</v>
      </c>
      <c r="J33" s="14">
        <v>15935</v>
      </c>
      <c r="K33" s="14">
        <v>24496</v>
      </c>
      <c r="L33" s="14">
        <v>22231</v>
      </c>
      <c r="M33" s="14">
        <v>3110</v>
      </c>
      <c r="N33" s="15">
        <v>381.5</v>
      </c>
      <c r="O33" s="6">
        <v>5727</v>
      </c>
    </row>
    <row r="34" spans="3:15" x14ac:dyDescent="0.3">
      <c r="C34" s="13" t="s">
        <v>43</v>
      </c>
      <c r="D34" s="14">
        <v>153682</v>
      </c>
      <c r="E34" s="14">
        <v>7797</v>
      </c>
      <c r="F34" s="14">
        <v>28784</v>
      </c>
      <c r="G34" s="14">
        <v>12917</v>
      </c>
      <c r="H34" s="14">
        <v>22755</v>
      </c>
      <c r="I34" s="14">
        <v>9068</v>
      </c>
      <c r="J34" s="14">
        <v>16074</v>
      </c>
      <c r="K34" s="14">
        <v>24576</v>
      </c>
      <c r="L34" s="14">
        <v>22237</v>
      </c>
      <c r="M34" s="14">
        <v>3113</v>
      </c>
      <c r="N34" s="15">
        <v>383.6</v>
      </c>
      <c r="O34" s="6">
        <v>5748</v>
      </c>
    </row>
    <row r="35" spans="3:15" x14ac:dyDescent="0.3">
      <c r="C35" s="1" t="s">
        <v>44</v>
      </c>
      <c r="D35" s="14">
        <v>154006</v>
      </c>
      <c r="E35" s="14">
        <v>7814</v>
      </c>
      <c r="F35" s="14">
        <v>28815</v>
      </c>
      <c r="G35" s="14">
        <v>12954</v>
      </c>
      <c r="H35" s="14">
        <v>22791</v>
      </c>
      <c r="I35" s="14">
        <v>9086</v>
      </c>
      <c r="J35" s="14">
        <v>16135</v>
      </c>
      <c r="K35" s="14">
        <v>24661</v>
      </c>
      <c r="L35" s="14">
        <v>22262</v>
      </c>
      <c r="M35" s="14">
        <v>3116</v>
      </c>
      <c r="N35" s="15">
        <v>386.3</v>
      </c>
      <c r="O35" s="6">
        <v>5756</v>
      </c>
    </row>
    <row r="36" spans="3:15" x14ac:dyDescent="0.3">
      <c r="C36" s="1" t="s">
        <v>45</v>
      </c>
      <c r="D36" s="14">
        <v>154296</v>
      </c>
      <c r="E36" s="14">
        <v>7833</v>
      </c>
      <c r="F36" s="14">
        <v>28731</v>
      </c>
      <c r="G36" s="14">
        <v>12968</v>
      </c>
      <c r="H36" s="14">
        <v>22791</v>
      </c>
      <c r="I36" s="14">
        <v>9097</v>
      </c>
      <c r="J36" s="14">
        <v>16258</v>
      </c>
      <c r="K36" s="14">
        <v>24756</v>
      </c>
      <c r="L36" s="14">
        <v>22324</v>
      </c>
      <c r="M36" s="14">
        <v>3129</v>
      </c>
      <c r="N36" s="15">
        <v>391.5</v>
      </c>
      <c r="O36" s="6">
        <v>5785</v>
      </c>
    </row>
    <row r="37" spans="3:15" x14ac:dyDescent="0.3">
      <c r="C37" s="1" t="s">
        <v>46</v>
      </c>
      <c r="D37" s="14">
        <v>154535</v>
      </c>
      <c r="E37" s="14">
        <v>7859</v>
      </c>
      <c r="F37" s="14">
        <v>28767</v>
      </c>
      <c r="G37" s="14">
        <v>12974</v>
      </c>
      <c r="H37" s="14">
        <v>22814</v>
      </c>
      <c r="I37" s="14">
        <v>9101</v>
      </c>
      <c r="J37" s="14">
        <v>16316</v>
      </c>
      <c r="K37" s="14">
        <v>24827</v>
      </c>
      <c r="L37" s="14">
        <v>22331</v>
      </c>
      <c r="M37" s="14">
        <v>3120</v>
      </c>
      <c r="N37" s="15">
        <v>395.9</v>
      </c>
      <c r="O37" s="6">
        <v>5798</v>
      </c>
    </row>
    <row r="38" spans="3:15" x14ac:dyDescent="0.3">
      <c r="C38" s="1" t="s">
        <v>47</v>
      </c>
      <c r="D38" s="14">
        <v>155007</v>
      </c>
      <c r="E38" s="14">
        <v>7885</v>
      </c>
      <c r="F38" s="14">
        <v>28828</v>
      </c>
      <c r="G38" s="14">
        <v>12985</v>
      </c>
      <c r="H38" s="14">
        <v>22858</v>
      </c>
      <c r="I38" s="14">
        <v>9100</v>
      </c>
      <c r="J38" s="14">
        <v>16415</v>
      </c>
      <c r="K38" s="14">
        <v>24938</v>
      </c>
      <c r="L38" s="14">
        <v>22450</v>
      </c>
      <c r="M38" s="14">
        <v>3097</v>
      </c>
      <c r="N38" s="15">
        <v>398.7</v>
      </c>
      <c r="O38" s="6">
        <v>5819</v>
      </c>
    </row>
    <row r="39" spans="3:15" x14ac:dyDescent="0.3">
      <c r="C39" s="1" t="s">
        <v>48</v>
      </c>
      <c r="D39" s="14">
        <v>155255</v>
      </c>
      <c r="E39" s="14">
        <v>7899</v>
      </c>
      <c r="F39" s="14">
        <v>28864</v>
      </c>
      <c r="G39" s="14">
        <v>12988</v>
      </c>
      <c r="H39" s="14">
        <v>22879</v>
      </c>
      <c r="I39" s="14">
        <v>9100</v>
      </c>
      <c r="J39" s="14">
        <v>16472</v>
      </c>
      <c r="K39" s="14">
        <v>25002</v>
      </c>
      <c r="L39" s="14">
        <v>22505</v>
      </c>
      <c r="M39" s="14">
        <v>3089</v>
      </c>
      <c r="N39" s="15">
        <v>399.7</v>
      </c>
      <c r="O39" s="6">
        <v>5824</v>
      </c>
    </row>
    <row r="40" spans="3:15" x14ac:dyDescent="0.3">
      <c r="C40" s="1" t="s">
        <v>49</v>
      </c>
      <c r="D40" s="14">
        <v>155472</v>
      </c>
      <c r="E40" s="14">
        <v>7890</v>
      </c>
      <c r="F40" s="14">
        <v>28867</v>
      </c>
      <c r="G40" s="14">
        <v>12976</v>
      </c>
      <c r="H40" s="14">
        <v>22924</v>
      </c>
      <c r="I40" s="14">
        <v>9095</v>
      </c>
      <c r="J40" s="14">
        <v>16518</v>
      </c>
      <c r="K40" s="14">
        <v>25072</v>
      </c>
      <c r="L40" s="14">
        <v>22565</v>
      </c>
      <c r="M40" s="14">
        <v>3092</v>
      </c>
      <c r="N40" s="15">
        <v>401.6</v>
      </c>
      <c r="O40" s="6">
        <v>5838</v>
      </c>
    </row>
    <row r="41" spans="3:15" x14ac:dyDescent="0.3">
      <c r="C41" s="1" t="s">
        <v>50</v>
      </c>
      <c r="D41" s="14">
        <v>155689</v>
      </c>
      <c r="E41" s="14">
        <v>7901</v>
      </c>
      <c r="F41" s="14">
        <v>28850</v>
      </c>
      <c r="G41" s="14">
        <v>12985</v>
      </c>
      <c r="H41" s="14">
        <v>22972</v>
      </c>
      <c r="I41" s="14">
        <v>9122</v>
      </c>
      <c r="J41" s="14">
        <v>16529</v>
      </c>
      <c r="K41" s="14">
        <v>25149</v>
      </c>
      <c r="L41" s="14">
        <v>22603</v>
      </c>
      <c r="M41" s="14">
        <v>3095</v>
      </c>
      <c r="N41" s="15">
        <v>405.9</v>
      </c>
      <c r="O41" s="6">
        <v>5843</v>
      </c>
    </row>
    <row r="42" spans="3:15" ht="15" customHeight="1" x14ac:dyDescent="0.3">
      <c r="C42" s="1" t="s">
        <v>51</v>
      </c>
      <c r="D42" s="14">
        <v>155995</v>
      </c>
      <c r="E42" s="14">
        <v>7924</v>
      </c>
      <c r="F42" s="14">
        <v>28895</v>
      </c>
      <c r="G42" s="14">
        <v>12982</v>
      </c>
      <c r="H42" s="14">
        <v>23033</v>
      </c>
      <c r="I42" s="14">
        <v>9134</v>
      </c>
      <c r="J42" s="14">
        <v>16555</v>
      </c>
      <c r="K42" s="14">
        <v>25229</v>
      </c>
      <c r="L42" s="14">
        <v>22650</v>
      </c>
      <c r="M42" s="14">
        <v>3095</v>
      </c>
      <c r="N42" s="15">
        <v>410.4</v>
      </c>
      <c r="O42" s="6">
        <v>5855</v>
      </c>
    </row>
    <row r="43" spans="3:15" x14ac:dyDescent="0.3">
      <c r="C43" s="10" t="s">
        <v>52</v>
      </c>
      <c r="D43" s="14">
        <v>156204</v>
      </c>
      <c r="E43" s="14">
        <v>7947</v>
      </c>
      <c r="F43" s="14">
        <v>28873</v>
      </c>
      <c r="G43" s="14">
        <v>12989</v>
      </c>
      <c r="H43" s="14">
        <v>23054</v>
      </c>
      <c r="I43" s="14">
        <v>9144</v>
      </c>
      <c r="J43" s="14">
        <v>16576</v>
      </c>
      <c r="K43" s="14">
        <v>25302</v>
      </c>
      <c r="L43" s="14">
        <v>22710</v>
      </c>
      <c r="M43" s="14">
        <v>3095</v>
      </c>
      <c r="N43" s="15">
        <v>408.4</v>
      </c>
      <c r="O43" s="6">
        <v>5872</v>
      </c>
    </row>
    <row r="44" spans="3:15" x14ac:dyDescent="0.3">
      <c r="C44" s="10" t="s">
        <v>53</v>
      </c>
      <c r="D44" s="14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4" t="e">
        <v>#N/A</v>
      </c>
      <c r="J44" s="14" t="e">
        <v>#N/A</v>
      </c>
      <c r="K44" s="14" t="e">
        <v>#N/A</v>
      </c>
      <c r="L44" s="14" t="e">
        <v>#N/A</v>
      </c>
      <c r="M44" s="14" t="e">
        <v>#N/A</v>
      </c>
      <c r="N44" s="15" t="e">
        <v>#N/A</v>
      </c>
      <c r="O44" s="6" t="e">
        <v>#N/A</v>
      </c>
    </row>
    <row r="51" spans="1:15" x14ac:dyDescent="0.3">
      <c r="C51" s="1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5" x14ac:dyDescent="0.3">
      <c r="C52" s="16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5" x14ac:dyDescent="0.3">
      <c r="B53" s="17"/>
      <c r="C53" s="18" t="str">
        <f>"Share of TX Emp in "&amp;INDEX(C$6:C$22,COUNTIF($D$6:$D$22,"&lt;&gt;#N/A"))</f>
        <v>Share of TX Emp in 202306</v>
      </c>
      <c r="D53" s="19">
        <f t="shared" ref="D53:N53" si="0">INDEX(D$6:D$22,COUNTIF($D$6:$D$22,"&lt;&gt;#N/A"))/INDEX($D$6:$D$22,COUNTIF($D$6:$D$22,"&lt;&gt;#N/A"))*100</f>
        <v>100</v>
      </c>
      <c r="E53" s="19">
        <f t="shared" si="0"/>
        <v>5.8944487417502911</v>
      </c>
      <c r="F53" s="19">
        <f t="shared" si="0"/>
        <v>19.959768848712088</v>
      </c>
      <c r="G53" s="19">
        <f t="shared" si="0"/>
        <v>6.8342890089441193</v>
      </c>
      <c r="H53" s="19">
        <f t="shared" si="0"/>
        <v>15.430478224490779</v>
      </c>
      <c r="I53" s="19">
        <f t="shared" si="0"/>
        <v>6.567353451650404</v>
      </c>
      <c r="J53" s="19">
        <f t="shared" si="0"/>
        <v>10.385604684318277</v>
      </c>
      <c r="K53" s="19">
        <f t="shared" si="0"/>
        <v>13.505823871445003</v>
      </c>
      <c r="L53" s="19">
        <f t="shared" si="0"/>
        <v>14.673144801123236</v>
      </c>
      <c r="M53" s="19">
        <f t="shared" si="0"/>
        <v>1.7498379312101131</v>
      </c>
      <c r="N53" s="19">
        <f t="shared" si="0"/>
        <v>1.4707463128899412</v>
      </c>
      <c r="O53" s="19">
        <f>INDEX(O$6:O$22,COUNTIF($D$6:$D$22,"&lt;&gt;#N/A"))/INDEX($D$6:$D$22,COUNTIF($D$6:$D$22,"&lt;&gt;#N/A"))*100</f>
        <v>3.4282544949650822</v>
      </c>
    </row>
    <row r="54" spans="1:15" s="20" customFormat="1" ht="18" customHeight="1" x14ac:dyDescent="0.3">
      <c r="C54" s="21" t="s">
        <v>83</v>
      </c>
      <c r="D54" s="22" t="str">
        <f>D2</f>
        <v>Total</v>
      </c>
      <c r="E54" s="22" t="str">
        <f t="shared" ref="E54:O54" si="1">E$2&amp;CHAR(10)&amp;TEXT(E$53/100,"(#,###.0%)")</f>
        <v>Constr.
(5.9%)</v>
      </c>
      <c r="F54" s="22" t="str">
        <f t="shared" si="1"/>
        <v>Trade,
transp.
&amp; util.
(20.0%)</v>
      </c>
      <c r="G54" s="22" t="str">
        <f t="shared" si="1"/>
        <v>Mfg.
(6.8%)</v>
      </c>
      <c r="H54" s="22" t="str">
        <f t="shared" si="1"/>
        <v>Prof. &amp;
bus. serv.
(15.4%)</v>
      </c>
      <c r="I54" s="22" t="str">
        <f t="shared" si="1"/>
        <v>Fin.
activ.
(6.6%)</v>
      </c>
      <c r="J54" s="22" t="str">
        <f t="shared" si="1"/>
        <v>Leisure
&amp; hosp.
(10.4%)</v>
      </c>
      <c r="K54" s="22" t="str">
        <f t="shared" si="1"/>
        <v>Educ. &amp;
health
serv.
(13.5%)</v>
      </c>
      <c r="L54" s="22" t="str">
        <f t="shared" si="1"/>
        <v>Gov't
(14.7%)</v>
      </c>
      <c r="M54" s="22" t="str">
        <f t="shared" si="1"/>
        <v>Information
(1.7%)</v>
      </c>
      <c r="N54" s="22" t="str">
        <f t="shared" si="1"/>
        <v>Oil &amp; gas,
mining sup.
(1.5%)</v>
      </c>
      <c r="O54" s="22" t="str">
        <f t="shared" si="1"/>
        <v>Other serv.
(3.4%)</v>
      </c>
    </row>
    <row r="55" spans="1:15" ht="15" customHeight="1" x14ac:dyDescent="0.3">
      <c r="C55" s="16" t="s">
        <v>84</v>
      </c>
      <c r="D55" s="17">
        <f>MATCH(LARGE($D$53:$O$53,D$1),$D$53:$O$53,0)</f>
        <v>1</v>
      </c>
      <c r="E55" s="17">
        <f t="shared" ref="E55:O55" si="2">MATCH(LARGE($D$53:$O$53,E$1),$D$53:$O$53,0)</f>
        <v>3</v>
      </c>
      <c r="F55" s="17">
        <f t="shared" si="2"/>
        <v>5</v>
      </c>
      <c r="G55" s="17">
        <f t="shared" si="2"/>
        <v>9</v>
      </c>
      <c r="H55" s="17">
        <f t="shared" si="2"/>
        <v>8</v>
      </c>
      <c r="I55" s="17">
        <f t="shared" si="2"/>
        <v>7</v>
      </c>
      <c r="J55" s="17">
        <f t="shared" si="2"/>
        <v>4</v>
      </c>
      <c r="K55" s="17">
        <f t="shared" si="2"/>
        <v>6</v>
      </c>
      <c r="L55" s="17">
        <f t="shared" si="2"/>
        <v>2</v>
      </c>
      <c r="M55" s="17">
        <f t="shared" si="2"/>
        <v>12</v>
      </c>
      <c r="N55" s="17">
        <f t="shared" si="2"/>
        <v>10</v>
      </c>
      <c r="O55" s="17">
        <f t="shared" si="2"/>
        <v>11</v>
      </c>
    </row>
    <row r="56" spans="1:15" ht="58" x14ac:dyDescent="0.35">
      <c r="A56" s="23" t="s">
        <v>85</v>
      </c>
      <c r="C56" s="24" t="s">
        <v>86</v>
      </c>
      <c r="D56" s="25" t="str">
        <f>INDEX($D$54:$O$54,D$55)</f>
        <v>Total</v>
      </c>
      <c r="E56" s="25" t="str">
        <f>INDEX($D$54:$O$54,E$55)</f>
        <v>Trade,
transp.
&amp; util.
(20.0%)</v>
      </c>
      <c r="F56" s="25" t="str">
        <f t="shared" ref="F56:M56" si="3">INDEX($D$54:$O$54,F$55)</f>
        <v>Prof. &amp;
bus. serv.
(15.4%)</v>
      </c>
      <c r="G56" s="25" t="str">
        <f t="shared" si="3"/>
        <v>Gov't
(14.7%)</v>
      </c>
      <c r="H56" s="25" t="str">
        <f t="shared" si="3"/>
        <v>Educ. &amp;
health
serv.
(13.5%)</v>
      </c>
      <c r="I56" s="25" t="str">
        <f t="shared" si="3"/>
        <v>Leisure
&amp; hosp.
(10.4%)</v>
      </c>
      <c r="J56" s="25" t="str">
        <f t="shared" si="3"/>
        <v>Mfg.
(6.8%)</v>
      </c>
      <c r="K56" s="25" t="str">
        <f t="shared" si="3"/>
        <v>Fin.
activ.
(6.6%)</v>
      </c>
      <c r="L56" s="25" t="str">
        <f t="shared" si="3"/>
        <v>Constr.
(5.9%)</v>
      </c>
      <c r="M56" s="25" t="str">
        <f t="shared" si="3"/>
        <v>Other serv.
(3.4%)</v>
      </c>
      <c r="N56" s="25" t="str">
        <f>INDEX($D$54:$O$54,N$55)</f>
        <v>Information
(1.7%)</v>
      </c>
      <c r="O56" s="25" t="str">
        <f>INDEX($D$54:$O$54,O$55)</f>
        <v>Oil &amp; gas,
mining sup.
(1.5%)</v>
      </c>
    </row>
    <row r="57" spans="1:15" x14ac:dyDescent="0.3">
      <c r="A57" s="26" t="str">
        <f>A58</f>
        <v>202212</v>
      </c>
      <c r="B57" s="27" t="str">
        <f>B58</f>
        <v>202306</v>
      </c>
      <c r="C57" s="28" t="s">
        <v>87</v>
      </c>
      <c r="D57" s="29">
        <f>100*((VLOOKUP($B$57,$C$28:$O$44,D$55+1,0)/VLOOKUP($A$57,$C$28:$O$44,D$55+1,0))^(12/(MATCH($B$57,$C$28:$C$44,0)-MATCH($A$57,$C$28:$C$44,0)))-1)</f>
        <v>2.1716927800195185</v>
      </c>
      <c r="E57" s="29">
        <f t="shared" ref="E57:O57" si="4">100*((VLOOKUP($B$57,$C$28:$O$44,E$55+1,0)/VLOOKUP($A$57,$C$28:$O$44,E$55+1,0))^(12/(MATCH($B$57,$C$28:$C$44,0)-MATCH($A$57,$C$28:$C$44,0)))-1)</f>
        <v>0.73831329800067014</v>
      </c>
      <c r="F57" s="29">
        <f t="shared" si="4"/>
        <v>2.1150379832334032</v>
      </c>
      <c r="G57" s="29">
        <f t="shared" si="4"/>
        <v>3.4231891030613415</v>
      </c>
      <c r="H57" s="29">
        <f t="shared" si="4"/>
        <v>3.8630840946801914</v>
      </c>
      <c r="I57" s="29">
        <f t="shared" si="4"/>
        <v>3.2124489601995876</v>
      </c>
      <c r="J57" s="29">
        <f t="shared" si="4"/>
        <v>0.23136536439851696</v>
      </c>
      <c r="K57" s="29">
        <f t="shared" si="4"/>
        <v>0.94718343574791142</v>
      </c>
      <c r="L57" s="29">
        <f t="shared" si="4"/>
        <v>2.2520087427795987</v>
      </c>
      <c r="M57" s="29">
        <f t="shared" si="4"/>
        <v>2.5688938186985366</v>
      </c>
      <c r="N57" s="29">
        <f t="shared" si="4"/>
        <v>-1.5961435733070295</v>
      </c>
      <c r="O57" s="29">
        <f t="shared" si="4"/>
        <v>6.4144153501656698</v>
      </c>
    </row>
    <row r="58" spans="1:15" x14ac:dyDescent="0.3">
      <c r="A58" s="26" t="s">
        <v>46</v>
      </c>
      <c r="B58" s="27" t="str">
        <f>INDEX($C$6:$C$22,COUNTIF($D$6:$D$22,"&lt;&gt;#N/A"))</f>
        <v>202306</v>
      </c>
      <c r="C58" s="28" t="s">
        <v>88</v>
      </c>
      <c r="D58" s="29">
        <f>100*((VLOOKUP($B$58,$C$6:$O$22,D$55+1,0)/VLOOKUP($A$58,$C$6:$O$22,D$55+1,0))^(12/(MATCH($B$58,$C$6:$C$22,0)-MATCH($A$58,$C$6:$C$22,0)))-1)</f>
        <v>3.2485786729345767</v>
      </c>
      <c r="E58" s="29">
        <f t="shared" ref="E58:O58" si="5">100*((VLOOKUP($B$58,$C$6:$O$22,E$55+1,0)/VLOOKUP($A$58,$C$6:$O$22,E$55+1,0))^(12/(MATCH($B$58,$C$6:$C$22,0)-MATCH($A$58,$C$6:$C$22,0)))-1)</f>
        <v>2.9508599870552432</v>
      </c>
      <c r="F58" s="29">
        <f t="shared" si="5"/>
        <v>3.4862507464020975</v>
      </c>
      <c r="G58" s="29">
        <f t="shared" si="5"/>
        <v>2.6667576406605553</v>
      </c>
      <c r="H58" s="29">
        <f t="shared" si="5"/>
        <v>4.4270183469250712</v>
      </c>
      <c r="I58" s="29">
        <f t="shared" si="5"/>
        <v>0.78438991020088888</v>
      </c>
      <c r="J58" s="29">
        <f t="shared" si="5"/>
        <v>1.3988208690699722</v>
      </c>
      <c r="K58" s="29">
        <f t="shared" si="5"/>
        <v>3.7051812508362536</v>
      </c>
      <c r="L58" s="29">
        <f t="shared" si="5"/>
        <v>5.2366624731809086</v>
      </c>
      <c r="M58" s="29">
        <f t="shared" si="5"/>
        <v>5.0768501627431961</v>
      </c>
      <c r="N58" s="29">
        <f t="shared" si="5"/>
        <v>6.1083640472297862</v>
      </c>
      <c r="O58" s="29">
        <f t="shared" si="5"/>
        <v>9.8006246083389481</v>
      </c>
    </row>
    <row r="61" spans="1:15" x14ac:dyDescent="0.3">
      <c r="E61"/>
      <c r="F61"/>
      <c r="G61"/>
      <c r="H61"/>
      <c r="I61"/>
      <c r="J61"/>
      <c r="K61"/>
      <c r="L61"/>
      <c r="M61"/>
      <c r="N61"/>
    </row>
    <row r="62" spans="1:15" x14ac:dyDescent="0.3">
      <c r="D62"/>
      <c r="E62"/>
      <c r="F62"/>
      <c r="G62"/>
      <c r="H62"/>
      <c r="I62"/>
      <c r="J62"/>
      <c r="K62"/>
      <c r="L62"/>
      <c r="M62"/>
      <c r="N62"/>
    </row>
  </sheetData>
  <mergeCells count="1">
    <mergeCell ref="A1:B3"/>
  </mergeCell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A64E-E578-48D4-8CAA-CBF0B7939A38}">
  <sheetPr codeName="Sheet4"/>
  <dimension ref="A1:J11"/>
  <sheetViews>
    <sheetView workbookViewId="0">
      <selection activeCell="B2" sqref="B2"/>
    </sheetView>
  </sheetViews>
  <sheetFormatPr defaultRowHeight="14" x14ac:dyDescent="0.3"/>
  <cols>
    <col min="1" max="1" width="34.83203125" customWidth="1"/>
    <col min="2" max="5" width="8.33203125" customWidth="1"/>
  </cols>
  <sheetData>
    <row r="1" spans="1:10" x14ac:dyDescent="0.3">
      <c r="A1" t="s">
        <v>89</v>
      </c>
      <c r="B1" s="35" t="s">
        <v>90</v>
      </c>
      <c r="C1" s="35" t="s">
        <v>91</v>
      </c>
      <c r="D1" s="35" t="s">
        <v>92</v>
      </c>
      <c r="E1" s="35" t="s">
        <v>93</v>
      </c>
    </row>
    <row r="2" spans="1:10" x14ac:dyDescent="0.3">
      <c r="A2" s="35" t="s">
        <v>94</v>
      </c>
      <c r="B2" s="36">
        <f>100*G2</f>
        <v>45.800000000000004</v>
      </c>
      <c r="C2" s="36">
        <f t="shared" ref="C2:E11" si="0">100*H2</f>
        <v>54.400000000000006</v>
      </c>
      <c r="D2" s="36">
        <f t="shared" si="0"/>
        <v>55.600000000000009</v>
      </c>
      <c r="E2" s="36">
        <f t="shared" si="0"/>
        <v>54.800000000000004</v>
      </c>
      <c r="G2" s="37">
        <v>0.45800000000000002</v>
      </c>
      <c r="H2" s="37">
        <v>0.54400000000000004</v>
      </c>
      <c r="I2" s="37">
        <v>0.55600000000000005</v>
      </c>
      <c r="J2" s="38">
        <v>0.54800000000000004</v>
      </c>
    </row>
    <row r="3" spans="1:10" x14ac:dyDescent="0.3">
      <c r="A3" s="35" t="s">
        <v>95</v>
      </c>
      <c r="B3" s="36">
        <f>100*G3</f>
        <v>40</v>
      </c>
      <c r="C3" s="36">
        <f t="shared" si="0"/>
        <v>42.9</v>
      </c>
      <c r="D3" s="36">
        <f t="shared" si="0"/>
        <v>32.200000000000003</v>
      </c>
      <c r="E3" s="36">
        <f t="shared" si="0"/>
        <v>39.300000000000004</v>
      </c>
      <c r="G3" s="37">
        <v>0.4</v>
      </c>
      <c r="H3" s="37">
        <v>0.42899999999999999</v>
      </c>
      <c r="I3" s="37">
        <v>0.32200000000000001</v>
      </c>
      <c r="J3" s="38">
        <v>0.39300000000000002</v>
      </c>
    </row>
    <row r="4" spans="1:10" x14ac:dyDescent="0.3">
      <c r="A4" s="35" t="s">
        <v>96</v>
      </c>
      <c r="B4" s="36">
        <f>100*G4</f>
        <v>17.399999999999999</v>
      </c>
      <c r="C4" s="36">
        <f t="shared" si="0"/>
        <v>31.8</v>
      </c>
      <c r="D4" s="36">
        <f t="shared" si="0"/>
        <v>34</v>
      </c>
      <c r="E4" s="36">
        <f t="shared" si="0"/>
        <v>35.699999999999996</v>
      </c>
      <c r="G4" s="37">
        <v>0.17399999999999999</v>
      </c>
      <c r="H4" s="37">
        <v>0.318</v>
      </c>
      <c r="I4" s="37">
        <v>0.34</v>
      </c>
      <c r="J4" s="38">
        <v>0.35699999999999998</v>
      </c>
    </row>
    <row r="5" spans="1:10" x14ac:dyDescent="0.3">
      <c r="A5" s="35" t="s">
        <v>97</v>
      </c>
      <c r="B5" s="36">
        <f t="shared" ref="B5:B11" si="1">100*G5</f>
        <v>46.1</v>
      </c>
      <c r="C5" s="36">
        <f t="shared" si="0"/>
        <v>36.1</v>
      </c>
      <c r="D5" s="36">
        <f t="shared" si="0"/>
        <v>36.4</v>
      </c>
      <c r="E5" s="36">
        <f t="shared" si="0"/>
        <v>33.4</v>
      </c>
      <c r="G5" s="37">
        <v>0.46100000000000002</v>
      </c>
      <c r="H5" s="37">
        <v>0.36099999999999999</v>
      </c>
      <c r="I5" s="37">
        <v>0.36399999999999999</v>
      </c>
      <c r="J5" s="38">
        <v>0.33400000000000002</v>
      </c>
    </row>
    <row r="6" spans="1:10" x14ac:dyDescent="0.3">
      <c r="A6" s="35" t="s">
        <v>98</v>
      </c>
      <c r="B6" s="36">
        <f t="shared" si="1"/>
        <v>46.300000000000004</v>
      </c>
      <c r="C6" s="36">
        <f t="shared" si="0"/>
        <v>38.299999999999997</v>
      </c>
      <c r="D6" s="36">
        <f t="shared" si="0"/>
        <v>34.599999999999994</v>
      </c>
      <c r="E6" s="36">
        <f t="shared" si="0"/>
        <v>31.5</v>
      </c>
      <c r="G6" s="37">
        <v>0.46300000000000002</v>
      </c>
      <c r="H6" s="37">
        <v>0.38300000000000001</v>
      </c>
      <c r="I6" s="37">
        <v>0.34599999999999997</v>
      </c>
      <c r="J6" s="38">
        <v>0.315</v>
      </c>
    </row>
    <row r="7" spans="1:10" x14ac:dyDescent="0.3">
      <c r="A7" s="35" t="s">
        <v>99</v>
      </c>
      <c r="B7" s="36">
        <f>100*G7</f>
        <v>21.3</v>
      </c>
      <c r="C7" s="36">
        <f>100*H7</f>
        <v>18.099999999999998</v>
      </c>
      <c r="D7" s="36">
        <f>100*I7</f>
        <v>15.7</v>
      </c>
      <c r="E7" s="36">
        <f>100*J7</f>
        <v>17.100000000000001</v>
      </c>
      <c r="G7" s="37">
        <v>0.21299999999999999</v>
      </c>
      <c r="H7" s="37">
        <v>0.18099999999999999</v>
      </c>
      <c r="I7" s="37">
        <v>0.157</v>
      </c>
      <c r="J7" s="38">
        <v>0.17100000000000001</v>
      </c>
    </row>
    <row r="8" spans="1:10" x14ac:dyDescent="0.3">
      <c r="A8" s="35" t="s">
        <v>100</v>
      </c>
      <c r="B8" s="36">
        <f t="shared" si="1"/>
        <v>31.3</v>
      </c>
      <c r="C8" s="36">
        <f t="shared" si="0"/>
        <v>22.400000000000002</v>
      </c>
      <c r="D8" s="36">
        <f t="shared" si="0"/>
        <v>16.2</v>
      </c>
      <c r="E8" s="36">
        <f t="shared" si="0"/>
        <v>12.1</v>
      </c>
      <c r="G8" s="37">
        <v>0.313</v>
      </c>
      <c r="H8" s="37">
        <v>0.224</v>
      </c>
      <c r="I8" s="37">
        <v>0.16200000000000001</v>
      </c>
      <c r="J8" s="38">
        <v>0.121</v>
      </c>
    </row>
    <row r="9" spans="1:10" x14ac:dyDescent="0.3">
      <c r="A9" s="35" t="s">
        <v>101</v>
      </c>
      <c r="B9" s="36">
        <f t="shared" si="1"/>
        <v>7.6</v>
      </c>
      <c r="C9" s="36">
        <f t="shared" si="0"/>
        <v>11.1</v>
      </c>
      <c r="D9" s="36">
        <f t="shared" si="0"/>
        <v>10.6</v>
      </c>
      <c r="E9" s="36">
        <f t="shared" si="0"/>
        <v>9</v>
      </c>
      <c r="G9" s="37">
        <v>7.5999999999999998E-2</v>
      </c>
      <c r="H9" s="37">
        <v>0.111</v>
      </c>
      <c r="I9" s="37">
        <v>0.106</v>
      </c>
      <c r="J9" s="38">
        <v>0.09</v>
      </c>
    </row>
    <row r="10" spans="1:10" x14ac:dyDescent="0.3">
      <c r="A10" s="35" t="s">
        <v>102</v>
      </c>
      <c r="B10" s="36">
        <f t="shared" si="1"/>
        <v>4.7</v>
      </c>
      <c r="C10" s="36">
        <f t="shared" si="0"/>
        <v>4</v>
      </c>
      <c r="D10" s="36">
        <f t="shared" si="0"/>
        <v>6.1</v>
      </c>
      <c r="E10" s="36">
        <f t="shared" si="0"/>
        <v>5.3</v>
      </c>
      <c r="G10" s="37">
        <v>4.7E-2</v>
      </c>
      <c r="H10" s="37">
        <v>0.04</v>
      </c>
      <c r="I10" s="37">
        <v>6.0999999999999999E-2</v>
      </c>
      <c r="J10" s="38">
        <v>5.2999999999999999E-2</v>
      </c>
    </row>
    <row r="11" spans="1:10" x14ac:dyDescent="0.3">
      <c r="A11" s="35" t="s">
        <v>103</v>
      </c>
      <c r="B11" s="36">
        <f t="shared" si="1"/>
        <v>1.7999999999999998</v>
      </c>
      <c r="C11" s="36">
        <f t="shared" si="0"/>
        <v>2.1999999999999997</v>
      </c>
      <c r="D11" s="36">
        <f t="shared" si="0"/>
        <v>3.2</v>
      </c>
      <c r="E11" s="36">
        <f t="shared" si="0"/>
        <v>3.4000000000000004</v>
      </c>
      <c r="G11" s="37">
        <v>1.7999999999999999E-2</v>
      </c>
      <c r="H11" s="37">
        <v>2.1999999999999999E-2</v>
      </c>
      <c r="I11" s="37">
        <v>3.2000000000000001E-2</v>
      </c>
      <c r="J11" s="38">
        <v>3.4000000000000002E-2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627E-895F-426F-BA5C-E679E14102E1}">
  <sheetPr codeName="Sheet6"/>
  <dimension ref="A1:L8"/>
  <sheetViews>
    <sheetView workbookViewId="0">
      <selection activeCell="B14" sqref="B14"/>
    </sheetView>
  </sheetViews>
  <sheetFormatPr defaultColWidth="9" defaultRowHeight="14.5" x14ac:dyDescent="0.35"/>
  <cols>
    <col min="1" max="1" width="34.83203125" style="39" customWidth="1"/>
    <col min="2" max="5" width="8.33203125" style="39" customWidth="1"/>
    <col min="6" max="16384" width="9" style="39"/>
  </cols>
  <sheetData>
    <row r="1" spans="1:12" x14ac:dyDescent="0.35">
      <c r="A1" s="39" t="s">
        <v>104</v>
      </c>
    </row>
    <row r="3" spans="1:12" x14ac:dyDescent="0.35">
      <c r="A3" s="39" t="s">
        <v>89</v>
      </c>
      <c r="B3" s="44" t="s">
        <v>105</v>
      </c>
      <c r="C3" s="44" t="s">
        <v>275</v>
      </c>
      <c r="D3" s="44" t="s">
        <v>106</v>
      </c>
      <c r="E3" s="44" t="s">
        <v>107</v>
      </c>
      <c r="F3" s="44" t="s">
        <v>108</v>
      </c>
    </row>
    <row r="4" spans="1:12" x14ac:dyDescent="0.35">
      <c r="A4" s="39" t="s">
        <v>109</v>
      </c>
      <c r="B4" s="43">
        <f t="shared" ref="B4:B8" si="0">100*H4</f>
        <v>0.54054054054054057</v>
      </c>
      <c r="C4" s="43">
        <f t="shared" ref="C4:C8" si="1">100*I4</f>
        <v>1.6304347826086956</v>
      </c>
      <c r="D4" s="43">
        <f t="shared" ref="D4:D8" si="2">100*J4</f>
        <v>1.2269938650306749</v>
      </c>
      <c r="E4" s="43">
        <f t="shared" ref="E4:E8" si="3">100*K4</f>
        <v>0.69930069930069927</v>
      </c>
      <c r="F4" s="43">
        <f t="shared" ref="F4:F8" si="4">100*L4</f>
        <v>4.2016806722689077</v>
      </c>
      <c r="G4" s="42"/>
      <c r="H4" s="40">
        <v>5.4054054054054057E-3</v>
      </c>
      <c r="I4" s="41">
        <v>1.6304347826086956E-2</v>
      </c>
      <c r="J4" s="41">
        <v>1.2269938650306749E-2</v>
      </c>
      <c r="K4" s="41">
        <v>6.993006993006993E-3</v>
      </c>
      <c r="L4" s="42">
        <v>4.2016806722689079E-2</v>
      </c>
    </row>
    <row r="5" spans="1:12" x14ac:dyDescent="0.35">
      <c r="A5" s="39" t="s">
        <v>110</v>
      </c>
      <c r="B5" s="43">
        <f t="shared" si="0"/>
        <v>24.864864864864867</v>
      </c>
      <c r="C5" s="43">
        <f t="shared" si="1"/>
        <v>12.5</v>
      </c>
      <c r="D5" s="43">
        <f t="shared" si="2"/>
        <v>23.312883435582819</v>
      </c>
      <c r="E5" s="43">
        <f t="shared" si="3"/>
        <v>28.671328671328673</v>
      </c>
      <c r="F5" s="43">
        <f t="shared" si="4"/>
        <v>22.969187675070028</v>
      </c>
      <c r="G5" s="42"/>
      <c r="H5" s="40">
        <v>0.24864864864864866</v>
      </c>
      <c r="I5" s="41">
        <v>0.125</v>
      </c>
      <c r="J5" s="41">
        <v>0.23312883435582821</v>
      </c>
      <c r="K5" s="41">
        <v>0.28671328671328672</v>
      </c>
      <c r="L5" s="42">
        <v>0.22969187675070027</v>
      </c>
    </row>
    <row r="6" spans="1:12" x14ac:dyDescent="0.35">
      <c r="A6" s="39" t="s">
        <v>111</v>
      </c>
      <c r="B6" s="43">
        <f t="shared" si="0"/>
        <v>47.567567567567572</v>
      </c>
      <c r="C6" s="43">
        <f t="shared" si="1"/>
        <v>40.760869565217391</v>
      </c>
      <c r="D6" s="43">
        <f t="shared" si="2"/>
        <v>44.171779141104295</v>
      </c>
      <c r="E6" s="43">
        <f t="shared" si="3"/>
        <v>55.24475524475524</v>
      </c>
      <c r="F6" s="43">
        <f t="shared" si="4"/>
        <v>61.904761904761905</v>
      </c>
      <c r="G6" s="42"/>
      <c r="H6" s="40">
        <v>0.4756756756756757</v>
      </c>
      <c r="I6" s="41">
        <v>0.40760869565217389</v>
      </c>
      <c r="J6" s="41">
        <v>0.44171779141104295</v>
      </c>
      <c r="K6" s="41">
        <v>0.55244755244755239</v>
      </c>
      <c r="L6" s="42">
        <v>0.61904761904761907</v>
      </c>
    </row>
    <row r="7" spans="1:12" x14ac:dyDescent="0.35">
      <c r="A7" s="39" t="s">
        <v>112</v>
      </c>
      <c r="B7" s="43">
        <f t="shared" si="0"/>
        <v>16.756756756756758</v>
      </c>
      <c r="C7" s="43">
        <f t="shared" si="1"/>
        <v>35.869565217391305</v>
      </c>
      <c r="D7" s="43">
        <f t="shared" si="2"/>
        <v>25.153374233128833</v>
      </c>
      <c r="E7" s="43">
        <f t="shared" si="3"/>
        <v>11.188811188811188</v>
      </c>
      <c r="F7" s="43">
        <f t="shared" si="4"/>
        <v>9.5238095238095237</v>
      </c>
      <c r="G7" s="42"/>
      <c r="H7" s="40">
        <v>0.16756756756756758</v>
      </c>
      <c r="I7" s="41">
        <v>0.35869565217391303</v>
      </c>
      <c r="J7" s="41">
        <v>0.25153374233128833</v>
      </c>
      <c r="K7" s="41">
        <v>0.11188811188811189</v>
      </c>
      <c r="L7" s="42">
        <v>9.5238095238095233E-2</v>
      </c>
    </row>
    <row r="8" spans="1:12" x14ac:dyDescent="0.35">
      <c r="A8" s="39" t="s">
        <v>113</v>
      </c>
      <c r="B8" s="43">
        <f t="shared" si="0"/>
        <v>10.27027027027027</v>
      </c>
      <c r="C8" s="43">
        <f t="shared" si="1"/>
        <v>9.2391304347826075</v>
      </c>
      <c r="D8" s="43">
        <f t="shared" si="2"/>
        <v>6.1349693251533743</v>
      </c>
      <c r="E8" s="43">
        <f t="shared" si="3"/>
        <v>4.1958041958041958</v>
      </c>
      <c r="F8" s="43">
        <f t="shared" si="4"/>
        <v>1.400560224089636</v>
      </c>
      <c r="G8" s="42"/>
      <c r="H8" s="40">
        <v>0.10270270270270271</v>
      </c>
      <c r="I8" s="41">
        <v>9.2391304347826081E-2</v>
      </c>
      <c r="J8" s="41">
        <v>6.1349693251533742E-2</v>
      </c>
      <c r="K8" s="41">
        <v>4.195804195804196E-2</v>
      </c>
      <c r="L8" s="42">
        <v>1.4005602240896359E-2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6451-B85E-4425-8155-A56304772C97}">
  <sheetPr codeName="Sheet8"/>
  <dimension ref="B1:G135"/>
  <sheetViews>
    <sheetView topLeftCell="B1" workbookViewId="0">
      <selection activeCell="J12" sqref="J12"/>
    </sheetView>
  </sheetViews>
  <sheetFormatPr defaultRowHeight="14" x14ac:dyDescent="0.3"/>
  <cols>
    <col min="2" max="2" width="21.5" customWidth="1"/>
    <col min="3" max="3" width="15.5" customWidth="1"/>
    <col min="4" max="4" width="16.58203125" customWidth="1"/>
    <col min="5" max="5" width="21.5" customWidth="1"/>
    <col min="6" max="6" width="12.58203125" customWidth="1"/>
    <col min="7" max="7" width="14.08203125" customWidth="1"/>
  </cols>
  <sheetData>
    <row r="1" spans="2:7" x14ac:dyDescent="0.3">
      <c r="B1" s="34"/>
      <c r="C1" s="34"/>
    </row>
    <row r="2" spans="2:7" x14ac:dyDescent="0.3">
      <c r="D2" t="s">
        <v>114</v>
      </c>
      <c r="E2" t="s">
        <v>115</v>
      </c>
      <c r="F2" t="s">
        <v>116</v>
      </c>
      <c r="G2" t="s">
        <v>117</v>
      </c>
    </row>
    <row r="3" spans="2:7" x14ac:dyDescent="0.3">
      <c r="B3" t="s">
        <v>118</v>
      </c>
      <c r="D3" t="s">
        <v>119</v>
      </c>
      <c r="E3" t="s">
        <v>120</v>
      </c>
      <c r="F3" t="s">
        <v>121</v>
      </c>
      <c r="G3" t="s">
        <v>122</v>
      </c>
    </row>
    <row r="4" spans="2:7" x14ac:dyDescent="0.3">
      <c r="B4" s="30">
        <v>41275</v>
      </c>
      <c r="C4" t="s">
        <v>123</v>
      </c>
    </row>
    <row r="5" spans="2:7" x14ac:dyDescent="0.3">
      <c r="B5" s="30">
        <v>41306</v>
      </c>
      <c r="C5" t="s">
        <v>123</v>
      </c>
    </row>
    <row r="6" spans="2:7" x14ac:dyDescent="0.3">
      <c r="B6" s="30">
        <v>41334</v>
      </c>
      <c r="C6" t="s">
        <v>123</v>
      </c>
    </row>
    <row r="7" spans="2:7" x14ac:dyDescent="0.3">
      <c r="B7" s="30">
        <v>41365</v>
      </c>
      <c r="C7" t="s">
        <v>123</v>
      </c>
    </row>
    <row r="8" spans="2:7" x14ac:dyDescent="0.3">
      <c r="B8" s="30">
        <v>41395</v>
      </c>
      <c r="C8" t="s">
        <v>123</v>
      </c>
      <c r="F8">
        <v>1.03</v>
      </c>
      <c r="G8">
        <v>2.63</v>
      </c>
    </row>
    <row r="9" spans="2:7" x14ac:dyDescent="0.3">
      <c r="B9" s="30">
        <v>41426</v>
      </c>
      <c r="C9" t="s">
        <v>123</v>
      </c>
      <c r="D9">
        <v>2.2274881999999998</v>
      </c>
      <c r="E9">
        <v>1.6330450999999999</v>
      </c>
      <c r="F9">
        <v>1.52</v>
      </c>
      <c r="G9">
        <v>2.63</v>
      </c>
    </row>
    <row r="10" spans="2:7" x14ac:dyDescent="0.3">
      <c r="B10" s="30">
        <v>41456</v>
      </c>
      <c r="C10" t="s">
        <v>124</v>
      </c>
      <c r="D10">
        <v>2.7052682000000003</v>
      </c>
      <c r="E10">
        <v>1.9683149</v>
      </c>
      <c r="F10">
        <v>2.11</v>
      </c>
      <c r="G10">
        <v>2.77</v>
      </c>
    </row>
    <row r="11" spans="2:7" x14ac:dyDescent="0.3">
      <c r="B11" s="30">
        <v>41487</v>
      </c>
      <c r="C11" t="s">
        <v>123</v>
      </c>
      <c r="D11">
        <v>2.2148916000000001</v>
      </c>
      <c r="E11">
        <v>2.0603737</v>
      </c>
      <c r="F11">
        <v>2.36</v>
      </c>
      <c r="G11">
        <v>2.81</v>
      </c>
    </row>
    <row r="12" spans="2:7" x14ac:dyDescent="0.3">
      <c r="B12" s="30">
        <v>41518</v>
      </c>
      <c r="C12" t="s">
        <v>123</v>
      </c>
      <c r="D12">
        <v>1.4526710999999999</v>
      </c>
      <c r="E12">
        <v>1.8642447999999998</v>
      </c>
      <c r="F12">
        <v>1.86</v>
      </c>
      <c r="G12">
        <v>2.66</v>
      </c>
    </row>
    <row r="13" spans="2:7" x14ac:dyDescent="0.3">
      <c r="B13" s="30">
        <v>41548</v>
      </c>
      <c r="C13" t="s">
        <v>123</v>
      </c>
      <c r="D13">
        <v>1.1220196</v>
      </c>
      <c r="E13">
        <v>1.4775977</v>
      </c>
      <c r="F13">
        <v>1.66</v>
      </c>
      <c r="G13">
        <v>2.81</v>
      </c>
    </row>
    <row r="14" spans="2:7" x14ac:dyDescent="0.3">
      <c r="B14" s="30">
        <v>41579</v>
      </c>
      <c r="C14" t="s">
        <v>123</v>
      </c>
      <c r="D14">
        <v>1.1687704000000001</v>
      </c>
      <c r="E14">
        <v>1.1401425000000001</v>
      </c>
      <c r="F14">
        <v>2.59</v>
      </c>
      <c r="G14">
        <v>3.64</v>
      </c>
    </row>
    <row r="15" spans="2:7" x14ac:dyDescent="0.3">
      <c r="B15" s="30">
        <v>41609</v>
      </c>
      <c r="C15" t="s">
        <v>123</v>
      </c>
      <c r="D15">
        <v>1.259916</v>
      </c>
      <c r="E15">
        <v>1.13852</v>
      </c>
      <c r="F15">
        <v>3.48</v>
      </c>
      <c r="G15">
        <v>4.22</v>
      </c>
    </row>
    <row r="16" spans="2:7" x14ac:dyDescent="0.3">
      <c r="B16" s="30">
        <v>41640</v>
      </c>
      <c r="C16" t="s">
        <v>123</v>
      </c>
      <c r="D16">
        <v>1.209865</v>
      </c>
      <c r="E16">
        <v>1.2322275</v>
      </c>
      <c r="F16">
        <v>3.41</v>
      </c>
      <c r="G16">
        <v>3.91</v>
      </c>
    </row>
    <row r="17" spans="2:7" x14ac:dyDescent="0.3">
      <c r="B17" s="30">
        <v>41671</v>
      </c>
      <c r="C17" t="s">
        <v>123</v>
      </c>
      <c r="D17">
        <v>1.1131725000000001</v>
      </c>
      <c r="E17">
        <v>1.3263855999999998</v>
      </c>
      <c r="F17">
        <v>2.96</v>
      </c>
      <c r="G17">
        <v>3.22</v>
      </c>
    </row>
    <row r="18" spans="2:7" x14ac:dyDescent="0.3">
      <c r="B18" s="30">
        <v>41699</v>
      </c>
      <c r="C18" t="s">
        <v>123</v>
      </c>
      <c r="D18">
        <v>1.1111111</v>
      </c>
      <c r="E18">
        <v>1.4684984000000001</v>
      </c>
      <c r="F18">
        <v>2.76</v>
      </c>
      <c r="G18">
        <v>2.82</v>
      </c>
    </row>
    <row r="19" spans="2:7" x14ac:dyDescent="0.3">
      <c r="B19" s="30">
        <v>41730</v>
      </c>
      <c r="C19" t="s">
        <v>123</v>
      </c>
      <c r="D19">
        <v>1.4862982</v>
      </c>
      <c r="E19">
        <v>1.6121383999999999</v>
      </c>
      <c r="F19">
        <v>2.95</v>
      </c>
      <c r="G19">
        <v>2.76</v>
      </c>
    </row>
    <row r="20" spans="2:7" x14ac:dyDescent="0.3">
      <c r="B20" s="30">
        <v>41760</v>
      </c>
      <c r="C20" t="s">
        <v>123</v>
      </c>
      <c r="D20">
        <v>1.8613309000000002</v>
      </c>
      <c r="E20">
        <v>1.6587678000000001</v>
      </c>
      <c r="F20">
        <v>3.24</v>
      </c>
      <c r="G20">
        <v>3.09</v>
      </c>
    </row>
    <row r="21" spans="2:7" x14ac:dyDescent="0.3">
      <c r="B21" s="30">
        <v>41791</v>
      </c>
      <c r="C21" t="s">
        <v>123</v>
      </c>
      <c r="D21">
        <v>1.5762633000000001</v>
      </c>
      <c r="E21">
        <v>1.4650283</v>
      </c>
      <c r="F21">
        <v>3.29</v>
      </c>
      <c r="G21">
        <v>3.28</v>
      </c>
    </row>
    <row r="22" spans="2:7" x14ac:dyDescent="0.3">
      <c r="B22" s="30">
        <v>41821</v>
      </c>
      <c r="C22" t="s">
        <v>125</v>
      </c>
      <c r="D22">
        <v>1.155268</v>
      </c>
      <c r="E22">
        <v>1.1299435</v>
      </c>
      <c r="F22">
        <v>2.89</v>
      </c>
      <c r="G22">
        <v>3.13</v>
      </c>
    </row>
    <row r="23" spans="2:7" x14ac:dyDescent="0.3">
      <c r="B23" s="30">
        <v>41852</v>
      </c>
      <c r="C23" t="s">
        <v>123</v>
      </c>
      <c r="D23">
        <v>0.96818813999999997</v>
      </c>
      <c r="E23">
        <v>0.79812202999999993</v>
      </c>
      <c r="F23">
        <v>2.69</v>
      </c>
      <c r="G23">
        <v>3.07</v>
      </c>
    </row>
    <row r="24" spans="2:7" x14ac:dyDescent="0.3">
      <c r="B24" s="30">
        <v>41883</v>
      </c>
      <c r="C24" t="s">
        <v>123</v>
      </c>
      <c r="D24">
        <v>1.0623557000000001</v>
      </c>
      <c r="E24">
        <v>0.75082122000000007</v>
      </c>
      <c r="F24">
        <v>3.08</v>
      </c>
      <c r="G24">
        <v>3.5</v>
      </c>
    </row>
    <row r="25" spans="2:7" x14ac:dyDescent="0.3">
      <c r="B25" s="30">
        <v>41913</v>
      </c>
      <c r="C25" t="s">
        <v>123</v>
      </c>
      <c r="D25">
        <v>1.0633379000000001</v>
      </c>
      <c r="E25">
        <v>0.98637854999999997</v>
      </c>
      <c r="F25">
        <v>3.22</v>
      </c>
      <c r="G25">
        <v>3.64</v>
      </c>
    </row>
    <row r="26" spans="2:7" x14ac:dyDescent="0.3">
      <c r="B26" s="30">
        <v>41944</v>
      </c>
      <c r="C26" t="s">
        <v>123</v>
      </c>
      <c r="D26">
        <v>0.73937153999999994</v>
      </c>
      <c r="E26">
        <v>1.1742602</v>
      </c>
      <c r="F26">
        <v>2.38</v>
      </c>
      <c r="G26">
        <v>2.99</v>
      </c>
    </row>
    <row r="27" spans="2:7" x14ac:dyDescent="0.3">
      <c r="B27" s="30">
        <v>41974</v>
      </c>
      <c r="C27" t="s">
        <v>123</v>
      </c>
      <c r="D27">
        <v>-4.6082949999999998E-2</v>
      </c>
      <c r="E27">
        <v>1.1726079</v>
      </c>
      <c r="F27">
        <v>1.04</v>
      </c>
      <c r="G27">
        <v>2.2599999999999998</v>
      </c>
    </row>
    <row r="28" spans="2:7" x14ac:dyDescent="0.3">
      <c r="B28" s="30">
        <v>42005</v>
      </c>
      <c r="C28" t="s">
        <v>123</v>
      </c>
      <c r="D28">
        <v>-0.64367814999999995</v>
      </c>
      <c r="E28">
        <v>1.170412</v>
      </c>
      <c r="F28">
        <v>-0.09</v>
      </c>
      <c r="G28">
        <v>2.12</v>
      </c>
    </row>
    <row r="29" spans="2:7" x14ac:dyDescent="0.3">
      <c r="B29" s="30">
        <v>42036</v>
      </c>
      <c r="C29" t="s">
        <v>123</v>
      </c>
      <c r="D29">
        <v>-0.68807341</v>
      </c>
      <c r="E29">
        <v>1.4025246</v>
      </c>
      <c r="F29">
        <v>-0.66</v>
      </c>
      <c r="G29">
        <v>2.46</v>
      </c>
    </row>
    <row r="30" spans="2:7" x14ac:dyDescent="0.3">
      <c r="B30" s="30">
        <v>42064</v>
      </c>
      <c r="C30" t="s">
        <v>123</v>
      </c>
      <c r="D30">
        <v>-0.50366302000000007</v>
      </c>
      <c r="E30">
        <v>1.6339869999999999</v>
      </c>
      <c r="F30">
        <v>-0.52</v>
      </c>
      <c r="G30">
        <v>2.83</v>
      </c>
    </row>
    <row r="31" spans="2:7" x14ac:dyDescent="0.3">
      <c r="B31" s="30">
        <v>42095</v>
      </c>
      <c r="C31" t="s">
        <v>123</v>
      </c>
      <c r="D31">
        <v>-0.41189929000000003</v>
      </c>
      <c r="E31">
        <v>1.6332244999999999</v>
      </c>
      <c r="F31">
        <v>-0.28000000000000003</v>
      </c>
      <c r="G31">
        <v>3.01</v>
      </c>
    </row>
    <row r="32" spans="2:7" x14ac:dyDescent="0.3">
      <c r="B32" s="30">
        <v>42125</v>
      </c>
      <c r="C32" t="s">
        <v>123</v>
      </c>
      <c r="D32">
        <v>-0.54819551</v>
      </c>
      <c r="E32">
        <v>1.5384615000000001</v>
      </c>
      <c r="F32">
        <v>-0.28000000000000003</v>
      </c>
      <c r="G32">
        <v>2.67</v>
      </c>
    </row>
    <row r="33" spans="2:7" x14ac:dyDescent="0.3">
      <c r="B33" s="30">
        <v>42156</v>
      </c>
      <c r="C33" t="s">
        <v>123</v>
      </c>
      <c r="D33">
        <v>-0.4564126</v>
      </c>
      <c r="E33">
        <v>1.5370284000000001</v>
      </c>
      <c r="F33">
        <v>-0.37</v>
      </c>
      <c r="G33">
        <v>2.38</v>
      </c>
    </row>
    <row r="34" spans="2:7" x14ac:dyDescent="0.3">
      <c r="B34" s="30">
        <v>42186</v>
      </c>
      <c r="C34" t="s">
        <v>126</v>
      </c>
      <c r="D34">
        <v>-0.36546369000000001</v>
      </c>
      <c r="E34">
        <v>1.6294228000000002</v>
      </c>
      <c r="F34">
        <v>0</v>
      </c>
      <c r="G34">
        <v>2.52</v>
      </c>
    </row>
    <row r="35" spans="2:7" x14ac:dyDescent="0.3">
      <c r="B35" s="30">
        <v>42217</v>
      </c>
      <c r="C35" t="s">
        <v>123</v>
      </c>
      <c r="D35">
        <v>-0.63926940999999993</v>
      </c>
      <c r="E35">
        <v>1.8630648000000001</v>
      </c>
      <c r="F35">
        <v>0.28000000000000003</v>
      </c>
      <c r="G35">
        <v>2.84</v>
      </c>
    </row>
    <row r="36" spans="2:7" x14ac:dyDescent="0.3">
      <c r="B36" s="30">
        <v>42248</v>
      </c>
      <c r="C36" t="s">
        <v>123</v>
      </c>
      <c r="D36">
        <v>-0.82266908000000005</v>
      </c>
      <c r="E36">
        <v>2.0027946999999999</v>
      </c>
      <c r="F36">
        <v>0.09</v>
      </c>
      <c r="G36">
        <v>2.88</v>
      </c>
    </row>
    <row r="37" spans="2:7" x14ac:dyDescent="0.3">
      <c r="B37" s="30">
        <v>42278</v>
      </c>
      <c r="C37" t="s">
        <v>123</v>
      </c>
      <c r="D37">
        <v>-0.64043915000000007</v>
      </c>
      <c r="E37">
        <v>1.9069767000000002</v>
      </c>
      <c r="F37">
        <v>-0.19</v>
      </c>
      <c r="G37">
        <v>2.82</v>
      </c>
    </row>
    <row r="38" spans="2:7" x14ac:dyDescent="0.3">
      <c r="B38" s="30">
        <v>42309</v>
      </c>
      <c r="C38" t="s">
        <v>123</v>
      </c>
      <c r="D38">
        <v>-9.1743119999999997E-2</v>
      </c>
      <c r="E38">
        <v>1.9034354</v>
      </c>
      <c r="F38">
        <v>-0.23</v>
      </c>
      <c r="G38">
        <v>2.58</v>
      </c>
    </row>
    <row r="39" spans="2:7" x14ac:dyDescent="0.3">
      <c r="B39" s="30">
        <v>42339</v>
      </c>
      <c r="C39" t="s">
        <v>123</v>
      </c>
      <c r="D39">
        <v>0.59935455000000004</v>
      </c>
      <c r="E39">
        <v>2.0398702000000002</v>
      </c>
      <c r="F39">
        <v>0.28000000000000003</v>
      </c>
      <c r="G39">
        <v>2.72</v>
      </c>
    </row>
    <row r="40" spans="2:7" x14ac:dyDescent="0.3">
      <c r="B40" s="30">
        <v>42370</v>
      </c>
      <c r="C40" t="s">
        <v>123</v>
      </c>
      <c r="D40">
        <v>1.0180472</v>
      </c>
      <c r="E40">
        <v>2.2674686999999998</v>
      </c>
      <c r="F40">
        <v>1.27</v>
      </c>
      <c r="G40">
        <v>3.41</v>
      </c>
    </row>
    <row r="41" spans="2:7" x14ac:dyDescent="0.3">
      <c r="B41" s="30">
        <v>42401</v>
      </c>
      <c r="C41" t="s">
        <v>123</v>
      </c>
      <c r="D41">
        <v>0.96997692999999996</v>
      </c>
      <c r="E41">
        <v>2.2130014</v>
      </c>
      <c r="F41">
        <v>2.04</v>
      </c>
      <c r="G41">
        <v>3.87</v>
      </c>
    </row>
    <row r="42" spans="2:7" x14ac:dyDescent="0.3">
      <c r="B42" s="30">
        <v>42430</v>
      </c>
      <c r="C42" t="s">
        <v>123</v>
      </c>
      <c r="D42">
        <v>0.69028991000000006</v>
      </c>
      <c r="E42">
        <v>2.1589342999999999</v>
      </c>
      <c r="F42">
        <v>1.9</v>
      </c>
      <c r="G42">
        <v>3.58</v>
      </c>
    </row>
    <row r="43" spans="2:7" x14ac:dyDescent="0.3">
      <c r="B43" s="30">
        <v>42461</v>
      </c>
      <c r="C43" t="s">
        <v>123</v>
      </c>
      <c r="D43">
        <v>0.82720593000000009</v>
      </c>
      <c r="E43">
        <v>2.3875115</v>
      </c>
      <c r="F43">
        <v>1.56</v>
      </c>
      <c r="G43">
        <v>3.11</v>
      </c>
    </row>
    <row r="44" spans="2:7" x14ac:dyDescent="0.3">
      <c r="B44" s="30">
        <v>42491</v>
      </c>
      <c r="C44" t="s">
        <v>123</v>
      </c>
      <c r="D44">
        <v>1.0564998000000001</v>
      </c>
      <c r="E44">
        <v>2.6629936000000001</v>
      </c>
      <c r="F44">
        <v>1.55</v>
      </c>
      <c r="G44">
        <v>3.24</v>
      </c>
    </row>
    <row r="45" spans="2:7" x14ac:dyDescent="0.3">
      <c r="B45" s="30">
        <v>42522</v>
      </c>
      <c r="C45" t="s">
        <v>123</v>
      </c>
      <c r="D45">
        <v>1.1462631999999999</v>
      </c>
      <c r="E45">
        <v>2.8440367000000002</v>
      </c>
      <c r="F45">
        <v>1.6</v>
      </c>
      <c r="G45">
        <v>3.38</v>
      </c>
    </row>
    <row r="46" spans="2:7" x14ac:dyDescent="0.3">
      <c r="B46" s="30">
        <v>42552</v>
      </c>
      <c r="C46" t="s">
        <v>127</v>
      </c>
      <c r="D46">
        <v>1.3296653</v>
      </c>
      <c r="E46">
        <v>2.8859368000000001</v>
      </c>
      <c r="F46">
        <v>1.26</v>
      </c>
      <c r="G46">
        <v>2.96</v>
      </c>
    </row>
    <row r="47" spans="2:7" x14ac:dyDescent="0.3">
      <c r="B47" s="30">
        <v>42583</v>
      </c>
      <c r="C47" t="s">
        <v>123</v>
      </c>
      <c r="D47">
        <v>1.6544118999999999</v>
      </c>
      <c r="E47">
        <v>2.789209</v>
      </c>
      <c r="F47">
        <v>0.93</v>
      </c>
      <c r="G47">
        <v>2.31</v>
      </c>
    </row>
    <row r="48" spans="2:7" x14ac:dyDescent="0.3">
      <c r="B48" s="30">
        <v>42614</v>
      </c>
      <c r="C48" t="s">
        <v>123</v>
      </c>
      <c r="D48">
        <v>2.0276497999999998</v>
      </c>
      <c r="E48">
        <v>2.694064</v>
      </c>
      <c r="F48">
        <v>1.1200000000000001</v>
      </c>
      <c r="G48">
        <v>1.94</v>
      </c>
    </row>
    <row r="49" spans="2:7" x14ac:dyDescent="0.3">
      <c r="B49" s="30">
        <v>42644</v>
      </c>
      <c r="C49" t="s">
        <v>123</v>
      </c>
      <c r="D49">
        <v>2.1639042000000002</v>
      </c>
      <c r="E49">
        <v>2.7384756000000001</v>
      </c>
      <c r="F49">
        <v>1.63</v>
      </c>
      <c r="G49">
        <v>1.93</v>
      </c>
    </row>
    <row r="50" spans="2:7" x14ac:dyDescent="0.3">
      <c r="B50" s="30">
        <v>42675</v>
      </c>
      <c r="C50" t="s">
        <v>123</v>
      </c>
      <c r="D50">
        <v>2.2956840999999999</v>
      </c>
      <c r="E50">
        <v>2.8246012999999999</v>
      </c>
      <c r="F50">
        <v>2.0099999999999998</v>
      </c>
      <c r="G50">
        <v>2.16</v>
      </c>
    </row>
    <row r="51" spans="2:7" x14ac:dyDescent="0.3">
      <c r="B51" s="30">
        <v>42705</v>
      </c>
      <c r="C51" t="s">
        <v>123</v>
      </c>
      <c r="D51">
        <v>2.5206231999999997</v>
      </c>
      <c r="E51">
        <v>2.5442979999999999</v>
      </c>
      <c r="F51">
        <v>2.19</v>
      </c>
      <c r="G51">
        <v>2.11</v>
      </c>
    </row>
    <row r="52" spans="2:7" x14ac:dyDescent="0.3">
      <c r="B52" s="30">
        <v>42736</v>
      </c>
      <c r="C52" t="s">
        <v>123</v>
      </c>
      <c r="D52">
        <v>2.7027028</v>
      </c>
      <c r="E52">
        <v>2.2624434999999998</v>
      </c>
      <c r="F52">
        <v>2.19</v>
      </c>
      <c r="G52">
        <v>1.52</v>
      </c>
    </row>
    <row r="53" spans="2:7" x14ac:dyDescent="0.3">
      <c r="B53" s="30">
        <v>42767</v>
      </c>
      <c r="C53" t="s">
        <v>123</v>
      </c>
      <c r="D53">
        <v>2.5617566000000003</v>
      </c>
      <c r="E53">
        <v>1.9846641000000003</v>
      </c>
      <c r="F53">
        <v>2.14</v>
      </c>
      <c r="G53">
        <v>0.93</v>
      </c>
    </row>
    <row r="54" spans="2:7" x14ac:dyDescent="0.3">
      <c r="B54" s="30">
        <v>42795</v>
      </c>
      <c r="C54" t="s">
        <v>123</v>
      </c>
      <c r="D54">
        <v>2.2394881</v>
      </c>
      <c r="E54">
        <v>1.8884892</v>
      </c>
      <c r="F54">
        <v>2.14</v>
      </c>
      <c r="G54">
        <v>0.89</v>
      </c>
    </row>
    <row r="55" spans="2:7" x14ac:dyDescent="0.3">
      <c r="B55" s="30">
        <v>42826</v>
      </c>
      <c r="C55" t="s">
        <v>123</v>
      </c>
      <c r="D55">
        <v>2.2333637</v>
      </c>
      <c r="E55">
        <v>1.9282510999999998</v>
      </c>
      <c r="F55">
        <v>2.09</v>
      </c>
      <c r="G55">
        <v>1.1100000000000001</v>
      </c>
    </row>
    <row r="56" spans="2:7" x14ac:dyDescent="0.3">
      <c r="B56" s="30">
        <v>42856</v>
      </c>
      <c r="C56" t="s">
        <v>123</v>
      </c>
      <c r="D56">
        <v>2.0454545</v>
      </c>
      <c r="E56">
        <v>1.8783541000000001</v>
      </c>
      <c r="F56">
        <v>1.81</v>
      </c>
      <c r="G56">
        <v>1.1499999999999999</v>
      </c>
    </row>
    <row r="57" spans="2:7" x14ac:dyDescent="0.3">
      <c r="B57" s="30">
        <v>42887</v>
      </c>
      <c r="C57" t="s">
        <v>123</v>
      </c>
      <c r="D57">
        <v>1.8585676</v>
      </c>
      <c r="E57">
        <v>1.9625334000000001</v>
      </c>
      <c r="F57">
        <v>1.57</v>
      </c>
      <c r="G57">
        <v>1.24</v>
      </c>
    </row>
    <row r="58" spans="2:7" x14ac:dyDescent="0.3">
      <c r="B58" s="30">
        <v>42917</v>
      </c>
      <c r="C58" t="s">
        <v>128</v>
      </c>
      <c r="D58">
        <v>1.8552037000000001</v>
      </c>
      <c r="E58">
        <v>1.9590383</v>
      </c>
      <c r="F58">
        <v>1.8</v>
      </c>
      <c r="G58">
        <v>1.59</v>
      </c>
    </row>
    <row r="59" spans="2:7" x14ac:dyDescent="0.3">
      <c r="B59" s="30">
        <v>42948</v>
      </c>
      <c r="C59" t="s">
        <v>123</v>
      </c>
      <c r="D59">
        <v>2.5316456000000001</v>
      </c>
      <c r="E59">
        <v>2.2686834</v>
      </c>
      <c r="F59">
        <v>2.17</v>
      </c>
      <c r="G59">
        <v>1.9</v>
      </c>
    </row>
    <row r="60" spans="2:7" x14ac:dyDescent="0.3">
      <c r="B60" s="30">
        <v>42979</v>
      </c>
      <c r="C60" t="s">
        <v>123</v>
      </c>
      <c r="D60">
        <v>3.1616982</v>
      </c>
      <c r="E60">
        <v>2.6233881999999999</v>
      </c>
      <c r="F60">
        <v>2.35</v>
      </c>
      <c r="G60">
        <v>1.86</v>
      </c>
    </row>
    <row r="61" spans="2:7" x14ac:dyDescent="0.3">
      <c r="B61" s="30">
        <v>43009</v>
      </c>
      <c r="C61" t="s">
        <v>123</v>
      </c>
      <c r="D61">
        <v>3.4249662999999999</v>
      </c>
      <c r="E61">
        <v>3.0653043000000002</v>
      </c>
      <c r="F61">
        <v>2.25</v>
      </c>
      <c r="G61">
        <v>1.59</v>
      </c>
    </row>
    <row r="62" spans="2:7" x14ac:dyDescent="0.3">
      <c r="B62" s="30">
        <v>43040</v>
      </c>
      <c r="C62" t="s">
        <v>123</v>
      </c>
      <c r="D62">
        <v>3.1867145999999997</v>
      </c>
      <c r="E62">
        <v>3.3229951</v>
      </c>
      <c r="F62">
        <v>1.88</v>
      </c>
      <c r="G62">
        <v>1.1399999999999999</v>
      </c>
    </row>
    <row r="63" spans="2:7" x14ac:dyDescent="0.3">
      <c r="B63" s="30">
        <v>43070</v>
      </c>
      <c r="C63" t="s">
        <v>123</v>
      </c>
      <c r="D63">
        <v>2.9056773000000002</v>
      </c>
      <c r="E63">
        <v>3.2786883000000002</v>
      </c>
      <c r="F63">
        <v>1.74</v>
      </c>
      <c r="G63">
        <v>0.92</v>
      </c>
    </row>
    <row r="64" spans="2:7" x14ac:dyDescent="0.3">
      <c r="B64" s="30">
        <v>43101</v>
      </c>
      <c r="C64" t="s">
        <v>123</v>
      </c>
      <c r="D64">
        <v>2.6761821000000001</v>
      </c>
      <c r="E64">
        <v>3.1415928000000002</v>
      </c>
      <c r="F64">
        <v>2.19</v>
      </c>
      <c r="G64">
        <v>1.23</v>
      </c>
    </row>
    <row r="65" spans="2:7" x14ac:dyDescent="0.3">
      <c r="B65" s="30">
        <v>43132</v>
      </c>
      <c r="C65" t="s">
        <v>123</v>
      </c>
      <c r="D65">
        <v>2.6315789999999999</v>
      </c>
      <c r="E65">
        <v>3.1402033000000005</v>
      </c>
      <c r="F65">
        <v>2.64</v>
      </c>
      <c r="G65">
        <v>1.71</v>
      </c>
    </row>
    <row r="66" spans="2:7" x14ac:dyDescent="0.3">
      <c r="B66" s="30">
        <v>43160</v>
      </c>
      <c r="C66" t="s">
        <v>123</v>
      </c>
      <c r="D66">
        <v>2.9056773000000002</v>
      </c>
      <c r="E66">
        <v>3.2215357</v>
      </c>
      <c r="F66">
        <v>2.5499999999999998</v>
      </c>
      <c r="G66">
        <v>1.93</v>
      </c>
    </row>
    <row r="67" spans="2:7" x14ac:dyDescent="0.3">
      <c r="B67" s="30">
        <v>43191</v>
      </c>
      <c r="C67" t="s">
        <v>123</v>
      </c>
      <c r="D67">
        <v>3.4329022999999999</v>
      </c>
      <c r="E67">
        <v>3.4315880000000001</v>
      </c>
      <c r="F67">
        <v>2.37</v>
      </c>
      <c r="G67">
        <v>1.93</v>
      </c>
    </row>
    <row r="68" spans="2:7" x14ac:dyDescent="0.3">
      <c r="B68" s="30">
        <v>43221</v>
      </c>
      <c r="C68" t="s">
        <v>123</v>
      </c>
      <c r="D68">
        <v>3.9198219999999999</v>
      </c>
      <c r="E68">
        <v>3.4679543000000002</v>
      </c>
      <c r="F68">
        <v>2.73</v>
      </c>
      <c r="G68">
        <v>2.0099999999999998</v>
      </c>
    </row>
    <row r="69" spans="2:7" x14ac:dyDescent="0.3">
      <c r="B69" s="30">
        <v>43252</v>
      </c>
      <c r="C69" t="s">
        <v>123</v>
      </c>
      <c r="D69">
        <v>3.9163328999999996</v>
      </c>
      <c r="E69">
        <v>3.2370955000000001</v>
      </c>
      <c r="F69">
        <v>2.96</v>
      </c>
      <c r="G69">
        <v>1.88</v>
      </c>
    </row>
    <row r="70" spans="2:7" x14ac:dyDescent="0.3">
      <c r="B70" s="30">
        <v>43282</v>
      </c>
      <c r="C70" t="s">
        <v>129</v>
      </c>
      <c r="D70">
        <v>3.5095513</v>
      </c>
      <c r="E70">
        <v>2.8820959999999998</v>
      </c>
      <c r="F70">
        <v>2.68</v>
      </c>
      <c r="G70">
        <v>1.57</v>
      </c>
    </row>
    <row r="71" spans="2:7" x14ac:dyDescent="0.3">
      <c r="B71" s="30">
        <v>43313</v>
      </c>
      <c r="C71" t="s">
        <v>123</v>
      </c>
      <c r="D71">
        <v>2.8659612000000001</v>
      </c>
      <c r="E71">
        <v>2.6968246000000002</v>
      </c>
      <c r="F71">
        <v>2.2599999999999998</v>
      </c>
      <c r="G71">
        <v>1.3</v>
      </c>
    </row>
    <row r="72" spans="2:7" x14ac:dyDescent="0.3">
      <c r="B72" s="30">
        <v>43344</v>
      </c>
      <c r="C72" t="s">
        <v>123</v>
      </c>
      <c r="D72">
        <v>2.4080560000000002</v>
      </c>
      <c r="E72">
        <v>2.5563259</v>
      </c>
      <c r="F72">
        <v>2.12</v>
      </c>
      <c r="G72">
        <v>1.39</v>
      </c>
    </row>
    <row r="73" spans="2:7" x14ac:dyDescent="0.3">
      <c r="B73" s="30">
        <v>43374</v>
      </c>
      <c r="C73" t="s">
        <v>123</v>
      </c>
      <c r="D73">
        <v>2.2657951000000001</v>
      </c>
      <c r="E73">
        <v>2.5862069999999999</v>
      </c>
      <c r="F73">
        <v>2.25</v>
      </c>
      <c r="G73">
        <v>1.61</v>
      </c>
    </row>
    <row r="74" spans="2:7" x14ac:dyDescent="0.3">
      <c r="B74" s="30">
        <v>43405</v>
      </c>
      <c r="C74" t="s">
        <v>123</v>
      </c>
      <c r="D74">
        <v>2.3053501000000001</v>
      </c>
      <c r="E74">
        <v>2.7444255000000002</v>
      </c>
      <c r="F74">
        <v>2.4300000000000002</v>
      </c>
      <c r="G74">
        <v>1.91</v>
      </c>
    </row>
    <row r="75" spans="2:7" x14ac:dyDescent="0.3">
      <c r="B75" s="30">
        <v>43435</v>
      </c>
      <c r="C75" t="s">
        <v>123</v>
      </c>
      <c r="D75">
        <v>2.0851432999999999</v>
      </c>
      <c r="E75">
        <v>2.9601030000000002</v>
      </c>
      <c r="F75">
        <v>2.29</v>
      </c>
      <c r="G75">
        <v>2.17</v>
      </c>
    </row>
    <row r="76" spans="2:7" x14ac:dyDescent="0.3">
      <c r="B76" s="30">
        <v>43466</v>
      </c>
      <c r="C76" t="s">
        <v>123</v>
      </c>
      <c r="D76">
        <v>2.0851432999999999</v>
      </c>
      <c r="E76">
        <v>3.088803</v>
      </c>
      <c r="F76">
        <v>1.47</v>
      </c>
      <c r="G76">
        <v>2.13</v>
      </c>
    </row>
    <row r="77" spans="2:7" x14ac:dyDescent="0.3">
      <c r="B77" s="30">
        <v>43497</v>
      </c>
      <c r="C77" t="s">
        <v>123</v>
      </c>
      <c r="D77">
        <v>2.4771838000000002</v>
      </c>
      <c r="E77">
        <v>3.0874785</v>
      </c>
      <c r="F77">
        <v>0.98</v>
      </c>
      <c r="G77">
        <v>2.0299999999999998</v>
      </c>
    </row>
    <row r="78" spans="2:7" x14ac:dyDescent="0.3">
      <c r="B78" s="30">
        <v>43525</v>
      </c>
      <c r="C78" t="s">
        <v>123</v>
      </c>
      <c r="D78">
        <v>2.6933102</v>
      </c>
      <c r="E78">
        <v>2.6934587999999997</v>
      </c>
      <c r="F78">
        <v>1.38</v>
      </c>
      <c r="G78">
        <v>1.85</v>
      </c>
    </row>
    <row r="79" spans="2:7" x14ac:dyDescent="0.3">
      <c r="B79" s="30">
        <v>43556</v>
      </c>
      <c r="C79" t="s">
        <v>123</v>
      </c>
      <c r="D79">
        <v>2.0689655</v>
      </c>
      <c r="E79">
        <v>1.9991493</v>
      </c>
      <c r="F79">
        <v>1.82</v>
      </c>
      <c r="G79">
        <v>1.68</v>
      </c>
    </row>
    <row r="80" spans="2:7" x14ac:dyDescent="0.3">
      <c r="B80" s="30">
        <v>43586</v>
      </c>
      <c r="C80" t="s">
        <v>123</v>
      </c>
      <c r="D80">
        <v>1.4573511000000001</v>
      </c>
      <c r="E80">
        <v>1.5273653</v>
      </c>
      <c r="F80">
        <v>1.37</v>
      </c>
      <c r="G80">
        <v>1.29</v>
      </c>
    </row>
    <row r="81" spans="2:7" x14ac:dyDescent="0.3">
      <c r="B81" s="30">
        <v>43617</v>
      </c>
      <c r="C81" t="s">
        <v>123</v>
      </c>
      <c r="D81">
        <v>1.7130620999999999</v>
      </c>
      <c r="E81">
        <v>1.9915255000000001</v>
      </c>
      <c r="F81">
        <v>0.8</v>
      </c>
      <c r="G81">
        <v>1.2</v>
      </c>
    </row>
    <row r="82" spans="2:7" x14ac:dyDescent="0.3">
      <c r="B82" s="30">
        <v>43647</v>
      </c>
      <c r="C82" t="s">
        <v>130</v>
      </c>
      <c r="D82">
        <v>2.2746781</v>
      </c>
      <c r="E82">
        <v>2.6740238000000001</v>
      </c>
      <c r="F82">
        <v>0.93</v>
      </c>
      <c r="G82">
        <v>1.59</v>
      </c>
    </row>
    <row r="83" spans="2:7" x14ac:dyDescent="0.3">
      <c r="B83" s="30">
        <v>43678</v>
      </c>
      <c r="C83" t="s">
        <v>123</v>
      </c>
      <c r="D83">
        <v>2.4432061000000003</v>
      </c>
      <c r="E83">
        <v>3.0495551999999999</v>
      </c>
      <c r="F83">
        <v>1.33</v>
      </c>
      <c r="G83">
        <v>2.1</v>
      </c>
    </row>
    <row r="84" spans="2:7" x14ac:dyDescent="0.3">
      <c r="B84" s="30">
        <v>43709</v>
      </c>
      <c r="C84" t="s">
        <v>123</v>
      </c>
      <c r="D84">
        <v>2.2659254999999998</v>
      </c>
      <c r="E84">
        <v>2.9573299</v>
      </c>
      <c r="F84">
        <v>1.24</v>
      </c>
      <c r="G84">
        <v>2.23</v>
      </c>
    </row>
    <row r="85" spans="2:7" x14ac:dyDescent="0.3">
      <c r="B85" s="30">
        <v>43739</v>
      </c>
      <c r="C85" t="s">
        <v>123</v>
      </c>
      <c r="D85">
        <v>2.0451641</v>
      </c>
      <c r="E85">
        <v>2.3109244000000002</v>
      </c>
      <c r="F85">
        <v>0.92</v>
      </c>
      <c r="G85">
        <v>2.09</v>
      </c>
    </row>
    <row r="86" spans="2:7" x14ac:dyDescent="0.3">
      <c r="B86" s="30">
        <v>43770</v>
      </c>
      <c r="C86" t="s">
        <v>123</v>
      </c>
      <c r="D86">
        <v>1.9132652999999999</v>
      </c>
      <c r="E86">
        <v>1.6694491999999999</v>
      </c>
      <c r="F86">
        <v>0.79</v>
      </c>
      <c r="G86">
        <v>1.92</v>
      </c>
    </row>
    <row r="87" spans="2:7" x14ac:dyDescent="0.3">
      <c r="B87" s="30">
        <v>43800</v>
      </c>
      <c r="C87" t="s">
        <v>123</v>
      </c>
      <c r="D87">
        <v>2.0851063999999999</v>
      </c>
      <c r="E87">
        <v>1.375</v>
      </c>
      <c r="F87">
        <v>1.05</v>
      </c>
      <c r="G87">
        <v>1.87</v>
      </c>
    </row>
    <row r="88" spans="2:7" x14ac:dyDescent="0.3">
      <c r="B88" s="30">
        <v>43831</v>
      </c>
      <c r="C88" t="s">
        <v>123</v>
      </c>
      <c r="D88">
        <v>2.1702128000000003</v>
      </c>
      <c r="E88">
        <v>1.414898</v>
      </c>
      <c r="F88">
        <v>1.67</v>
      </c>
      <c r="G88">
        <v>2.08</v>
      </c>
    </row>
    <row r="89" spans="2:7" x14ac:dyDescent="0.3">
      <c r="B89" s="30">
        <v>43862</v>
      </c>
      <c r="C89" t="s">
        <v>123</v>
      </c>
      <c r="D89">
        <v>1.7387617000000002</v>
      </c>
      <c r="E89">
        <v>1.5806988000000002</v>
      </c>
      <c r="F89">
        <v>1.54</v>
      </c>
      <c r="G89">
        <v>1.86</v>
      </c>
    </row>
    <row r="90" spans="2:7" x14ac:dyDescent="0.3">
      <c r="B90" s="30">
        <v>43891</v>
      </c>
      <c r="C90" t="s">
        <v>123</v>
      </c>
      <c r="D90">
        <v>0.93062604000000004</v>
      </c>
      <c r="E90">
        <v>1.6652789000000001</v>
      </c>
      <c r="F90">
        <v>0.09</v>
      </c>
      <c r="G90">
        <v>0.93</v>
      </c>
    </row>
    <row r="91" spans="2:7" x14ac:dyDescent="0.3">
      <c r="B91" s="30">
        <v>43922</v>
      </c>
      <c r="C91" t="s">
        <v>123</v>
      </c>
      <c r="D91">
        <v>-4.2229731E-2</v>
      </c>
      <c r="E91">
        <v>1.4595495999999999</v>
      </c>
      <c r="F91">
        <v>-1.31</v>
      </c>
      <c r="G91">
        <v>0.08</v>
      </c>
    </row>
    <row r="92" spans="2:7" x14ac:dyDescent="0.3">
      <c r="B92" s="30">
        <v>43952</v>
      </c>
      <c r="C92" t="s">
        <v>123</v>
      </c>
      <c r="D92">
        <v>-0.54921843000000004</v>
      </c>
      <c r="E92">
        <v>1.2536565</v>
      </c>
      <c r="F92">
        <v>-1.0900000000000001</v>
      </c>
      <c r="G92">
        <v>0.34</v>
      </c>
    </row>
    <row r="93" spans="2:7" x14ac:dyDescent="0.3">
      <c r="B93" s="30">
        <v>43983</v>
      </c>
      <c r="C93" t="s">
        <v>123</v>
      </c>
      <c r="D93">
        <v>-0.21052630999999999</v>
      </c>
      <c r="E93">
        <v>1.2879102</v>
      </c>
      <c r="F93">
        <v>-0.31</v>
      </c>
      <c r="G93">
        <v>0.8</v>
      </c>
    </row>
    <row r="94" spans="2:7" x14ac:dyDescent="0.3">
      <c r="B94" s="30">
        <v>44013</v>
      </c>
      <c r="C94" t="s">
        <v>131</v>
      </c>
      <c r="D94">
        <v>0.33571129</v>
      </c>
      <c r="E94">
        <v>1.3228606000000001</v>
      </c>
      <c r="F94">
        <v>-0.09</v>
      </c>
      <c r="G94">
        <v>0.67</v>
      </c>
    </row>
    <row r="95" spans="2:7" x14ac:dyDescent="0.3">
      <c r="B95" s="30">
        <v>44044</v>
      </c>
      <c r="C95" t="s">
        <v>123</v>
      </c>
      <c r="D95">
        <v>0.50209207</v>
      </c>
      <c r="E95">
        <v>1.2330456999999999</v>
      </c>
      <c r="F95">
        <v>-0.31</v>
      </c>
      <c r="G95">
        <v>0.25</v>
      </c>
    </row>
    <row r="96" spans="2:7" x14ac:dyDescent="0.3">
      <c r="B96" s="30">
        <v>44075</v>
      </c>
      <c r="C96" t="s">
        <v>123</v>
      </c>
      <c r="D96">
        <v>0.41806018</v>
      </c>
      <c r="E96">
        <v>1.0258514000000001</v>
      </c>
      <c r="F96">
        <v>-0.31</v>
      </c>
      <c r="G96">
        <v>0.13</v>
      </c>
    </row>
    <row r="97" spans="2:7" x14ac:dyDescent="0.3">
      <c r="B97" s="30">
        <v>44105</v>
      </c>
      <c r="C97" t="s">
        <v>123</v>
      </c>
      <c r="D97">
        <v>0.29227557000000004</v>
      </c>
      <c r="E97">
        <v>0.98562631999999994</v>
      </c>
      <c r="F97">
        <v>0</v>
      </c>
      <c r="G97">
        <v>0.33</v>
      </c>
    </row>
    <row r="98" spans="2:7" x14ac:dyDescent="0.3">
      <c r="B98" s="30">
        <v>44136</v>
      </c>
      <c r="C98" t="s">
        <v>123</v>
      </c>
      <c r="D98">
        <v>0.41718813999999999</v>
      </c>
      <c r="E98">
        <v>0.98522166</v>
      </c>
      <c r="F98">
        <v>0.52</v>
      </c>
      <c r="G98">
        <v>0.75</v>
      </c>
    </row>
    <row r="99" spans="2:7" x14ac:dyDescent="0.3">
      <c r="B99" s="30">
        <v>44166</v>
      </c>
      <c r="C99" t="s">
        <v>123</v>
      </c>
      <c r="D99">
        <v>0.91704874999999997</v>
      </c>
      <c r="E99">
        <v>1.3152486999999999</v>
      </c>
      <c r="F99">
        <v>0.78</v>
      </c>
      <c r="G99">
        <v>0.75</v>
      </c>
    </row>
    <row r="100" spans="2:7" x14ac:dyDescent="0.3">
      <c r="B100" s="30">
        <v>44197</v>
      </c>
      <c r="C100" t="s">
        <v>123</v>
      </c>
      <c r="D100">
        <v>1.5410245</v>
      </c>
      <c r="E100">
        <v>1.6003282999999999</v>
      </c>
      <c r="F100">
        <v>0.69</v>
      </c>
      <c r="G100">
        <v>0.17</v>
      </c>
    </row>
    <row r="101" spans="2:7" x14ac:dyDescent="0.3">
      <c r="B101" s="30">
        <v>44228</v>
      </c>
      <c r="C101" t="s">
        <v>123</v>
      </c>
      <c r="D101">
        <v>2.2092537999999999</v>
      </c>
      <c r="E101">
        <v>1.8427518999999999</v>
      </c>
      <c r="F101">
        <v>1.04</v>
      </c>
      <c r="G101">
        <v>0</v>
      </c>
    </row>
    <row r="102" spans="2:7" x14ac:dyDescent="0.3">
      <c r="B102" s="30">
        <v>44256</v>
      </c>
      <c r="C102" t="s">
        <v>123</v>
      </c>
      <c r="D102">
        <v>3.3109805999999997</v>
      </c>
      <c r="E102">
        <v>2.4160524999999997</v>
      </c>
      <c r="F102">
        <v>2.76</v>
      </c>
      <c r="G102">
        <v>1.22</v>
      </c>
    </row>
    <row r="103" spans="2:7" x14ac:dyDescent="0.3">
      <c r="B103" s="30">
        <v>44287</v>
      </c>
      <c r="C103" t="s">
        <v>123</v>
      </c>
      <c r="D103">
        <v>4.9852132999999998</v>
      </c>
      <c r="E103">
        <v>3.6580354000000002</v>
      </c>
      <c r="F103">
        <v>4.47</v>
      </c>
      <c r="G103">
        <v>2.71</v>
      </c>
    </row>
    <row r="104" spans="2:7" x14ac:dyDescent="0.3">
      <c r="B104" s="30">
        <v>44317</v>
      </c>
      <c r="C104" t="s">
        <v>123</v>
      </c>
      <c r="D104">
        <v>6.2446900000000003</v>
      </c>
      <c r="E104">
        <v>4.7461823000000001</v>
      </c>
      <c r="F104">
        <v>4.7300000000000004</v>
      </c>
      <c r="G104">
        <v>3.16</v>
      </c>
    </row>
    <row r="105" spans="2:7" x14ac:dyDescent="0.3">
      <c r="B105" s="30">
        <v>44348</v>
      </c>
      <c r="C105" t="s">
        <v>123</v>
      </c>
      <c r="D105">
        <v>6.1603374999999998</v>
      </c>
      <c r="E105">
        <v>4.9630843000000002</v>
      </c>
      <c r="F105">
        <v>4.4400000000000004</v>
      </c>
      <c r="G105">
        <v>3.15</v>
      </c>
    </row>
    <row r="106" spans="2:7" x14ac:dyDescent="0.3">
      <c r="B106" s="30">
        <v>44378</v>
      </c>
      <c r="C106" t="s">
        <v>132</v>
      </c>
      <c r="D106">
        <v>5.5625260000000001</v>
      </c>
      <c r="E106">
        <v>4.6103629999999995</v>
      </c>
      <c r="F106">
        <v>4.5999999999999996</v>
      </c>
      <c r="G106">
        <v>3.23</v>
      </c>
    </row>
    <row r="107" spans="2:7" x14ac:dyDescent="0.3">
      <c r="B107" s="30">
        <v>44409</v>
      </c>
      <c r="C107" t="s">
        <v>123</v>
      </c>
      <c r="D107">
        <v>5.4537884999999999</v>
      </c>
      <c r="E107">
        <v>4.2224928999999998</v>
      </c>
      <c r="F107">
        <v>5.16</v>
      </c>
      <c r="G107">
        <v>3.44</v>
      </c>
    </row>
    <row r="108" spans="2:7" x14ac:dyDescent="0.3">
      <c r="B108" s="30">
        <v>44440</v>
      </c>
      <c r="C108" t="s">
        <v>123</v>
      </c>
      <c r="D108">
        <v>5.9950042999999997</v>
      </c>
      <c r="E108">
        <v>4.2648251999999998</v>
      </c>
      <c r="F108">
        <v>5.77</v>
      </c>
      <c r="G108">
        <v>3.56</v>
      </c>
    </row>
    <row r="109" spans="2:7" x14ac:dyDescent="0.3">
      <c r="B109" s="30">
        <v>44470</v>
      </c>
      <c r="C109" t="s">
        <v>123</v>
      </c>
      <c r="D109">
        <v>6.8692759000000008</v>
      </c>
      <c r="E109">
        <v>4.8393655999999998</v>
      </c>
      <c r="F109">
        <v>6.18</v>
      </c>
      <c r="G109">
        <v>3.75</v>
      </c>
    </row>
    <row r="110" spans="2:7" x14ac:dyDescent="0.3">
      <c r="B110" s="30">
        <v>44501</v>
      </c>
      <c r="C110" t="s">
        <v>123</v>
      </c>
      <c r="D110">
        <v>7.5612797999999994</v>
      </c>
      <c r="E110">
        <v>5.5691056000000003</v>
      </c>
      <c r="F110">
        <v>6.41</v>
      </c>
      <c r="G110">
        <v>4.2</v>
      </c>
    </row>
    <row r="111" spans="2:7" x14ac:dyDescent="0.3">
      <c r="B111" s="30">
        <v>44531</v>
      </c>
      <c r="C111" t="s">
        <v>123</v>
      </c>
      <c r="D111">
        <v>7.7240809999999991</v>
      </c>
      <c r="E111">
        <v>6.1257608000000001</v>
      </c>
      <c r="F111">
        <v>6.72</v>
      </c>
      <c r="G111">
        <v>4.9400000000000004</v>
      </c>
    </row>
    <row r="112" spans="2:7" x14ac:dyDescent="0.3">
      <c r="B112" s="30">
        <v>44562</v>
      </c>
      <c r="C112" t="s">
        <v>123</v>
      </c>
      <c r="D112">
        <v>7.8753076000000002</v>
      </c>
      <c r="E112">
        <v>6.3408724999999997</v>
      </c>
      <c r="F112">
        <v>7.35</v>
      </c>
      <c r="G112">
        <v>5.86</v>
      </c>
    </row>
    <row r="113" spans="2:7" x14ac:dyDescent="0.3">
      <c r="B113" s="30">
        <v>44593</v>
      </c>
      <c r="C113" t="s">
        <v>123</v>
      </c>
      <c r="D113">
        <v>8.4013052000000012</v>
      </c>
      <c r="E113">
        <v>6.4334541999999999</v>
      </c>
      <c r="F113">
        <v>7.88</v>
      </c>
      <c r="G113">
        <v>6.57</v>
      </c>
    </row>
    <row r="114" spans="2:7" x14ac:dyDescent="0.3">
      <c r="B114" s="30">
        <v>44621</v>
      </c>
      <c r="C114" t="s">
        <v>123</v>
      </c>
      <c r="D114">
        <v>9.0060851999999993</v>
      </c>
      <c r="E114">
        <v>6.3974409999999997</v>
      </c>
      <c r="F114">
        <v>8.0500000000000007</v>
      </c>
      <c r="G114">
        <v>6.88</v>
      </c>
    </row>
    <row r="115" spans="2:7" x14ac:dyDescent="0.3">
      <c r="B115" s="30">
        <v>44652</v>
      </c>
      <c r="C115" t="s">
        <v>123</v>
      </c>
      <c r="D115">
        <v>9.0543262999999996</v>
      </c>
      <c r="E115">
        <v>6.1855669999999998</v>
      </c>
      <c r="F115">
        <v>8.43</v>
      </c>
      <c r="G115">
        <v>6.75</v>
      </c>
    </row>
    <row r="116" spans="2:7" x14ac:dyDescent="0.3">
      <c r="B116" s="30">
        <v>44682</v>
      </c>
      <c r="C116" t="s">
        <v>123</v>
      </c>
      <c r="D116">
        <v>9.0763695999999996</v>
      </c>
      <c r="E116">
        <v>5.9101656</v>
      </c>
      <c r="F116">
        <v>9.32</v>
      </c>
      <c r="G116">
        <v>6.3</v>
      </c>
    </row>
    <row r="117" spans="2:7" x14ac:dyDescent="0.3">
      <c r="B117" s="30">
        <v>44713</v>
      </c>
      <c r="C117" t="s">
        <v>123</v>
      </c>
      <c r="D117">
        <v>9.1812401999999995</v>
      </c>
      <c r="E117">
        <v>5.5881201999999996</v>
      </c>
      <c r="F117">
        <v>10.15</v>
      </c>
      <c r="G117">
        <v>6.02</v>
      </c>
    </row>
    <row r="118" spans="2:7" x14ac:dyDescent="0.3">
      <c r="B118" s="30">
        <v>44743</v>
      </c>
      <c r="C118" t="s">
        <v>133</v>
      </c>
      <c r="D118">
        <v>9.3106179999999998</v>
      </c>
      <c r="E118">
        <v>5.6942276999999999</v>
      </c>
      <c r="F118">
        <v>10.050000000000001</v>
      </c>
      <c r="G118">
        <v>6.37</v>
      </c>
    </row>
    <row r="119" spans="2:7" x14ac:dyDescent="0.3">
      <c r="B119" s="30">
        <v>44774</v>
      </c>
      <c r="C119" t="s">
        <v>123</v>
      </c>
      <c r="D119">
        <v>9.3564942000000002</v>
      </c>
      <c r="E119">
        <v>6.4277366000000002</v>
      </c>
      <c r="F119">
        <v>9.4499999999999993</v>
      </c>
      <c r="G119">
        <v>6.97</v>
      </c>
    </row>
    <row r="120" spans="2:7" x14ac:dyDescent="0.3">
      <c r="B120" s="30">
        <v>44805</v>
      </c>
      <c r="C120" t="s">
        <v>123</v>
      </c>
      <c r="D120">
        <v>9.2301652000000001</v>
      </c>
      <c r="E120">
        <v>7.2847679000000003</v>
      </c>
      <c r="F120">
        <v>8.68</v>
      </c>
      <c r="G120">
        <v>7.27</v>
      </c>
    </row>
    <row r="121" spans="2:7" x14ac:dyDescent="0.3">
      <c r="B121" s="30">
        <v>44835</v>
      </c>
      <c r="C121" t="s">
        <v>123</v>
      </c>
      <c r="D121">
        <v>8.8430076999999994</v>
      </c>
      <c r="E121">
        <v>7.6803721000000005</v>
      </c>
      <c r="F121">
        <v>7.67</v>
      </c>
      <c r="G121">
        <v>7</v>
      </c>
    </row>
    <row r="122" spans="2:7" x14ac:dyDescent="0.3">
      <c r="B122" s="30">
        <v>44866</v>
      </c>
      <c r="C122" t="s">
        <v>123</v>
      </c>
      <c r="D122">
        <v>8.4588646999999995</v>
      </c>
      <c r="E122">
        <v>7.5856759999999994</v>
      </c>
      <c r="F122">
        <v>6.43</v>
      </c>
      <c r="G122">
        <v>6.1</v>
      </c>
    </row>
    <row r="123" spans="2:7" x14ac:dyDescent="0.3">
      <c r="B123" s="30">
        <v>44896</v>
      </c>
      <c r="C123" t="s">
        <v>123</v>
      </c>
      <c r="D123">
        <v>8.1288345</v>
      </c>
      <c r="E123">
        <v>7.3776758999999998</v>
      </c>
      <c r="F123">
        <v>5.45</v>
      </c>
      <c r="G123">
        <v>5.26</v>
      </c>
    </row>
    <row r="124" spans="2:7" x14ac:dyDescent="0.3">
      <c r="B124" s="30">
        <v>44927</v>
      </c>
      <c r="C124" t="s">
        <v>123</v>
      </c>
      <c r="D124">
        <v>7.5285173999999992</v>
      </c>
      <c r="E124">
        <v>7.2161033999999997</v>
      </c>
      <c r="F124">
        <v>5.2</v>
      </c>
      <c r="G124">
        <v>5.18</v>
      </c>
    </row>
    <row r="125" spans="2:7" x14ac:dyDescent="0.3">
      <c r="B125" s="30">
        <v>44958</v>
      </c>
      <c r="C125" t="s">
        <v>123</v>
      </c>
      <c r="D125">
        <v>6.6591418999999998</v>
      </c>
      <c r="E125">
        <v>7.2912729999999994</v>
      </c>
      <c r="F125">
        <v>5.2</v>
      </c>
      <c r="G125">
        <v>5.38</v>
      </c>
    </row>
    <row r="126" spans="2:7" x14ac:dyDescent="0.3">
      <c r="B126" s="30">
        <v>44986</v>
      </c>
      <c r="C126" t="s">
        <v>123</v>
      </c>
      <c r="D126">
        <v>5.7312988000000002</v>
      </c>
      <c r="E126">
        <v>7.3656522000000004</v>
      </c>
      <c r="F126">
        <v>4.8899999999999997</v>
      </c>
      <c r="G126">
        <v>5.31</v>
      </c>
    </row>
    <row r="127" spans="2:7" x14ac:dyDescent="0.3">
      <c r="B127" s="30">
        <v>45017</v>
      </c>
      <c r="C127" t="s">
        <v>123</v>
      </c>
      <c r="D127">
        <v>5.1291514000000005</v>
      </c>
      <c r="E127">
        <v>7.2442121999999998</v>
      </c>
      <c r="F127">
        <v>3.98</v>
      </c>
      <c r="G127">
        <v>5.24</v>
      </c>
    </row>
    <row r="128" spans="2:7" x14ac:dyDescent="0.3">
      <c r="B128" s="30">
        <v>45047</v>
      </c>
      <c r="C128" t="s">
        <v>123</v>
      </c>
      <c r="D128" s="31">
        <v>4.6554253000000001</v>
      </c>
      <c r="E128" s="31">
        <v>6.9568455</v>
      </c>
      <c r="F128">
        <v>2.58</v>
      </c>
      <c r="G128">
        <v>5.35</v>
      </c>
    </row>
    <row r="129" spans="2:7" x14ac:dyDescent="0.3">
      <c r="B129" s="30">
        <v>45078</v>
      </c>
      <c r="C129" t="s">
        <v>123</v>
      </c>
      <c r="F129" s="31">
        <v>1.61</v>
      </c>
      <c r="G129" s="31">
        <v>5.34</v>
      </c>
    </row>
    <row r="130" spans="2:7" x14ac:dyDescent="0.3">
      <c r="B130" s="30">
        <v>45108</v>
      </c>
      <c r="C130" t="s">
        <v>134</v>
      </c>
    </row>
    <row r="131" spans="2:7" x14ac:dyDescent="0.3">
      <c r="B131" s="30">
        <v>45139</v>
      </c>
      <c r="C131" t="s">
        <v>123</v>
      </c>
    </row>
    <row r="132" spans="2:7" x14ac:dyDescent="0.3">
      <c r="B132" s="30">
        <v>45170</v>
      </c>
      <c r="C132" t="s">
        <v>123</v>
      </c>
    </row>
    <row r="133" spans="2:7" x14ac:dyDescent="0.3">
      <c r="B133" s="30">
        <v>45200</v>
      </c>
      <c r="C133" t="s">
        <v>123</v>
      </c>
    </row>
    <row r="134" spans="2:7" x14ac:dyDescent="0.3">
      <c r="B134" s="30">
        <v>45231</v>
      </c>
      <c r="C134" t="s">
        <v>123</v>
      </c>
    </row>
    <row r="135" spans="2:7" x14ac:dyDescent="0.3">
      <c r="B135" s="30">
        <v>45261</v>
      </c>
      <c r="C135" t="s">
        <v>123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15E1-491E-4F7B-ADC2-E11BF380B494}">
  <sheetPr codeName="Sheet10"/>
  <dimension ref="A1:H146"/>
  <sheetViews>
    <sheetView topLeftCell="A124" workbookViewId="0">
      <selection activeCell="F2" sqref="F2"/>
    </sheetView>
  </sheetViews>
  <sheetFormatPr defaultRowHeight="14" x14ac:dyDescent="0.3"/>
  <cols>
    <col min="3" max="3" width="26.5" customWidth="1"/>
    <col min="4" max="4" width="26.75" customWidth="1"/>
    <col min="5" max="5" width="19.25" customWidth="1"/>
    <col min="8" max="8" width="9.33203125" customWidth="1"/>
  </cols>
  <sheetData>
    <row r="1" spans="1:8" x14ac:dyDescent="0.3">
      <c r="C1" t="s">
        <v>135</v>
      </c>
      <c r="D1" t="s">
        <v>136</v>
      </c>
    </row>
    <row r="2" spans="1:8" x14ac:dyDescent="0.3">
      <c r="C2" t="s">
        <v>137</v>
      </c>
      <c r="D2" t="s">
        <v>138</v>
      </c>
      <c r="E2" t="s">
        <v>139</v>
      </c>
      <c r="F2" t="s">
        <v>140</v>
      </c>
    </row>
    <row r="3" spans="1:8" x14ac:dyDescent="0.3">
      <c r="A3" t="str">
        <f t="shared" ref="A3:A66" si="0">IF(RIGHT(B3,1)="7", LEFT(B3,4),"")</f>
        <v/>
      </c>
      <c r="B3" t="s">
        <v>141</v>
      </c>
      <c r="E3" s="32"/>
      <c r="F3" s="32"/>
      <c r="G3" s="32"/>
      <c r="H3" s="33"/>
    </row>
    <row r="4" spans="1:8" x14ac:dyDescent="0.3">
      <c r="A4" t="str">
        <f t="shared" si="0"/>
        <v/>
      </c>
      <c r="B4" t="s">
        <v>142</v>
      </c>
      <c r="E4" s="32"/>
      <c r="F4" s="32"/>
      <c r="G4" s="32"/>
      <c r="H4" s="33"/>
    </row>
    <row r="5" spans="1:8" x14ac:dyDescent="0.3">
      <c r="A5" t="str">
        <f t="shared" si="0"/>
        <v/>
      </c>
      <c r="B5" t="s">
        <v>143</v>
      </c>
      <c r="E5" s="32"/>
      <c r="F5" s="32"/>
      <c r="G5" s="32"/>
      <c r="H5" s="33"/>
    </row>
    <row r="6" spans="1:8" x14ac:dyDescent="0.3">
      <c r="A6" t="str">
        <f t="shared" si="0"/>
        <v/>
      </c>
      <c r="B6" t="s">
        <v>144</v>
      </c>
      <c r="E6" s="32"/>
      <c r="F6" s="32"/>
      <c r="G6" s="32"/>
      <c r="H6" s="33"/>
    </row>
    <row r="7" spans="1:8" x14ac:dyDescent="0.3">
      <c r="A7" t="str">
        <f t="shared" si="0"/>
        <v/>
      </c>
      <c r="B7" t="s">
        <v>145</v>
      </c>
      <c r="E7" s="32"/>
      <c r="F7" s="32"/>
      <c r="G7" s="32"/>
      <c r="H7" s="33"/>
    </row>
    <row r="8" spans="1:8" x14ac:dyDescent="0.3">
      <c r="A8" t="str">
        <f t="shared" si="0"/>
        <v/>
      </c>
      <c r="B8" t="s">
        <v>146</v>
      </c>
      <c r="E8" s="32"/>
      <c r="F8" s="32"/>
      <c r="G8" s="32"/>
      <c r="H8" s="33"/>
    </row>
    <row r="9" spans="1:8" x14ac:dyDescent="0.3">
      <c r="A9" t="str">
        <f t="shared" si="0"/>
        <v>2012</v>
      </c>
      <c r="B9" t="s">
        <v>147</v>
      </c>
      <c r="E9" s="32"/>
      <c r="F9" s="32"/>
      <c r="G9" s="32"/>
      <c r="H9" s="33"/>
    </row>
    <row r="10" spans="1:8" x14ac:dyDescent="0.3">
      <c r="A10" t="str">
        <f t="shared" si="0"/>
        <v/>
      </c>
      <c r="B10" t="s">
        <v>148</v>
      </c>
      <c r="E10" s="32"/>
      <c r="F10" s="32"/>
      <c r="G10" s="32"/>
      <c r="H10" s="33"/>
    </row>
    <row r="11" spans="1:8" x14ac:dyDescent="0.3">
      <c r="A11" t="str">
        <f t="shared" si="0"/>
        <v/>
      </c>
      <c r="B11" t="s">
        <v>149</v>
      </c>
      <c r="E11" s="32"/>
      <c r="F11" s="32"/>
      <c r="G11" s="32"/>
      <c r="H11" s="33"/>
    </row>
    <row r="12" spans="1:8" x14ac:dyDescent="0.3">
      <c r="A12" t="str">
        <f t="shared" si="0"/>
        <v/>
      </c>
      <c r="B12" t="s">
        <v>150</v>
      </c>
      <c r="E12" s="32"/>
      <c r="F12" s="32"/>
      <c r="G12" s="32"/>
      <c r="H12" s="33"/>
    </row>
    <row r="13" spans="1:8" x14ac:dyDescent="0.3">
      <c r="A13" t="str">
        <f t="shared" si="0"/>
        <v/>
      </c>
      <c r="B13" t="s">
        <v>151</v>
      </c>
      <c r="E13" s="32"/>
      <c r="F13" s="32"/>
      <c r="G13" s="32"/>
      <c r="H13" s="33"/>
    </row>
    <row r="14" spans="1:8" x14ac:dyDescent="0.3">
      <c r="A14" t="str">
        <f t="shared" si="0"/>
        <v/>
      </c>
      <c r="B14" t="s">
        <v>152</v>
      </c>
      <c r="E14" s="32"/>
      <c r="F14" s="32"/>
      <c r="G14" s="32"/>
      <c r="H14" s="33"/>
    </row>
    <row r="15" spans="1:8" x14ac:dyDescent="0.3">
      <c r="A15" t="str">
        <f t="shared" si="0"/>
        <v/>
      </c>
      <c r="B15" t="s">
        <v>153</v>
      </c>
      <c r="E15" s="32"/>
      <c r="F15" s="32"/>
      <c r="G15" s="32"/>
      <c r="H15" s="33"/>
    </row>
    <row r="16" spans="1:8" x14ac:dyDescent="0.3">
      <c r="A16" t="str">
        <f t="shared" si="0"/>
        <v/>
      </c>
      <c r="B16" t="s">
        <v>154</v>
      </c>
      <c r="E16" s="32"/>
      <c r="F16" s="32"/>
      <c r="G16" s="32"/>
      <c r="H16" s="33"/>
    </row>
    <row r="17" spans="1:8" x14ac:dyDescent="0.3">
      <c r="A17" t="str">
        <f t="shared" si="0"/>
        <v/>
      </c>
      <c r="B17" t="s">
        <v>155</v>
      </c>
      <c r="E17" s="32"/>
      <c r="F17" s="32"/>
      <c r="G17" s="32"/>
      <c r="H17" s="33"/>
    </row>
    <row r="18" spans="1:8" x14ac:dyDescent="0.3">
      <c r="A18" t="str">
        <f t="shared" si="0"/>
        <v/>
      </c>
      <c r="B18" t="s">
        <v>156</v>
      </c>
      <c r="E18" s="32"/>
      <c r="F18" s="32"/>
      <c r="G18" s="32"/>
      <c r="H18" s="33"/>
    </row>
    <row r="19" spans="1:8" x14ac:dyDescent="0.3">
      <c r="A19" t="str">
        <f t="shared" si="0"/>
        <v/>
      </c>
      <c r="B19" t="s">
        <v>157</v>
      </c>
      <c r="E19" s="32"/>
      <c r="F19" s="32"/>
      <c r="G19" s="32"/>
      <c r="H19" s="33"/>
    </row>
    <row r="20" spans="1:8" x14ac:dyDescent="0.3">
      <c r="A20" t="str">
        <f t="shared" si="0"/>
        <v/>
      </c>
      <c r="B20" t="s">
        <v>158</v>
      </c>
      <c r="E20" s="32"/>
      <c r="F20" s="32"/>
      <c r="G20" s="32"/>
      <c r="H20" s="33"/>
    </row>
    <row r="21" spans="1:8" x14ac:dyDescent="0.3">
      <c r="A21" t="str">
        <f t="shared" si="0"/>
        <v>2013</v>
      </c>
      <c r="B21" t="s">
        <v>159</v>
      </c>
      <c r="E21" s="32"/>
      <c r="F21" s="32"/>
      <c r="G21" s="32"/>
      <c r="H21" s="33"/>
    </row>
    <row r="22" spans="1:8" x14ac:dyDescent="0.3">
      <c r="A22" t="str">
        <f t="shared" si="0"/>
        <v/>
      </c>
      <c r="B22" t="s">
        <v>160</v>
      </c>
      <c r="E22" s="32"/>
      <c r="F22" s="32"/>
      <c r="G22" s="32"/>
      <c r="H22" s="33"/>
    </row>
    <row r="23" spans="1:8" x14ac:dyDescent="0.3">
      <c r="A23" t="str">
        <f t="shared" si="0"/>
        <v/>
      </c>
      <c r="B23" t="s">
        <v>161</v>
      </c>
      <c r="E23" s="32"/>
      <c r="F23" s="32"/>
      <c r="G23" s="32"/>
      <c r="H23" s="33"/>
    </row>
    <row r="24" spans="1:8" x14ac:dyDescent="0.3">
      <c r="A24" t="str">
        <f t="shared" si="0"/>
        <v/>
      </c>
      <c r="B24" t="s">
        <v>162</v>
      </c>
      <c r="E24" s="32"/>
      <c r="F24" s="32"/>
      <c r="G24" s="32"/>
      <c r="H24" s="33"/>
    </row>
    <row r="25" spans="1:8" x14ac:dyDescent="0.3">
      <c r="A25" t="str">
        <f t="shared" si="0"/>
        <v/>
      </c>
      <c r="B25" t="s">
        <v>163</v>
      </c>
      <c r="E25" s="32"/>
      <c r="F25" s="32"/>
      <c r="G25" s="32"/>
      <c r="H25" s="33"/>
    </row>
    <row r="26" spans="1:8" x14ac:dyDescent="0.3">
      <c r="A26" t="str">
        <f t="shared" si="0"/>
        <v/>
      </c>
      <c r="B26" t="s">
        <v>164</v>
      </c>
      <c r="E26" s="32"/>
      <c r="F26" s="32"/>
      <c r="G26" s="32"/>
      <c r="H26" s="33"/>
    </row>
    <row r="27" spans="1:8" x14ac:dyDescent="0.3">
      <c r="A27" t="str">
        <f t="shared" si="0"/>
        <v/>
      </c>
      <c r="B27" t="s">
        <v>165</v>
      </c>
      <c r="E27" s="32"/>
      <c r="F27" s="32"/>
      <c r="G27" s="32"/>
      <c r="H27" s="33"/>
    </row>
    <row r="28" spans="1:8" x14ac:dyDescent="0.3">
      <c r="A28" t="str">
        <f t="shared" si="0"/>
        <v/>
      </c>
      <c r="B28" t="s">
        <v>166</v>
      </c>
      <c r="E28" s="32"/>
      <c r="F28" s="32"/>
      <c r="G28" s="32"/>
      <c r="H28" s="33"/>
    </row>
    <row r="29" spans="1:8" x14ac:dyDescent="0.3">
      <c r="A29" t="str">
        <f t="shared" si="0"/>
        <v/>
      </c>
      <c r="B29" t="s">
        <v>167</v>
      </c>
      <c r="E29" s="32"/>
      <c r="F29" s="32"/>
      <c r="G29" s="32"/>
      <c r="H29" s="33"/>
    </row>
    <row r="30" spans="1:8" x14ac:dyDescent="0.3">
      <c r="A30" t="str">
        <f t="shared" si="0"/>
        <v/>
      </c>
      <c r="B30" t="s">
        <v>168</v>
      </c>
      <c r="E30" s="32"/>
      <c r="F30" s="32"/>
      <c r="G30" s="32"/>
      <c r="H30" s="33"/>
    </row>
    <row r="31" spans="1:8" x14ac:dyDescent="0.3">
      <c r="A31" t="str">
        <f t="shared" si="0"/>
        <v/>
      </c>
      <c r="B31" t="s">
        <v>169</v>
      </c>
      <c r="E31" s="32"/>
      <c r="F31" s="32"/>
      <c r="G31" s="32"/>
      <c r="H31" s="33"/>
    </row>
    <row r="32" spans="1:8" x14ac:dyDescent="0.3">
      <c r="A32" t="str">
        <f t="shared" si="0"/>
        <v/>
      </c>
      <c r="B32" t="s">
        <v>170</v>
      </c>
      <c r="E32" s="32"/>
      <c r="F32" s="32"/>
      <c r="G32" s="32"/>
      <c r="H32" s="33"/>
    </row>
    <row r="33" spans="1:8" x14ac:dyDescent="0.3">
      <c r="A33" t="str">
        <f t="shared" si="0"/>
        <v>2014</v>
      </c>
      <c r="B33" t="s">
        <v>171</v>
      </c>
      <c r="E33" s="32"/>
      <c r="F33" s="32"/>
      <c r="G33" s="32"/>
      <c r="H33" s="33"/>
    </row>
    <row r="34" spans="1:8" x14ac:dyDescent="0.3">
      <c r="A34" t="str">
        <f t="shared" si="0"/>
        <v/>
      </c>
      <c r="B34" t="s">
        <v>172</v>
      </c>
      <c r="E34" s="32"/>
      <c r="F34" s="32"/>
      <c r="G34" s="32"/>
      <c r="H34" s="33"/>
    </row>
    <row r="35" spans="1:8" x14ac:dyDescent="0.3">
      <c r="A35" t="str">
        <f t="shared" si="0"/>
        <v/>
      </c>
      <c r="B35" t="s">
        <v>173</v>
      </c>
      <c r="E35" s="32"/>
      <c r="F35" s="32"/>
      <c r="G35" s="32"/>
      <c r="H35" s="33"/>
    </row>
    <row r="36" spans="1:8" x14ac:dyDescent="0.3">
      <c r="A36" t="str">
        <f t="shared" si="0"/>
        <v/>
      </c>
      <c r="B36" t="s">
        <v>174</v>
      </c>
      <c r="E36" s="32"/>
      <c r="F36" s="32"/>
      <c r="G36" s="32"/>
      <c r="H36" s="33"/>
    </row>
    <row r="37" spans="1:8" x14ac:dyDescent="0.3">
      <c r="A37" t="str">
        <f t="shared" si="0"/>
        <v/>
      </c>
      <c r="B37" t="s">
        <v>175</v>
      </c>
      <c r="E37" s="32"/>
      <c r="F37" s="32"/>
      <c r="G37" s="32"/>
      <c r="H37" s="33"/>
    </row>
    <row r="38" spans="1:8" x14ac:dyDescent="0.3">
      <c r="A38" t="str">
        <f t="shared" si="0"/>
        <v/>
      </c>
      <c r="B38" t="s">
        <v>176</v>
      </c>
      <c r="E38" s="32"/>
      <c r="F38" s="32"/>
      <c r="G38" s="32"/>
      <c r="H38" s="33"/>
    </row>
    <row r="39" spans="1:8" x14ac:dyDescent="0.3">
      <c r="A39" t="str">
        <f t="shared" si="0"/>
        <v/>
      </c>
      <c r="B39" t="s">
        <v>177</v>
      </c>
      <c r="E39" s="32"/>
      <c r="F39" s="32"/>
      <c r="G39" s="32"/>
      <c r="H39" s="33"/>
    </row>
    <row r="40" spans="1:8" x14ac:dyDescent="0.3">
      <c r="A40" t="str">
        <f t="shared" si="0"/>
        <v/>
      </c>
      <c r="B40" t="s">
        <v>178</v>
      </c>
      <c r="E40" s="32"/>
      <c r="F40" s="32"/>
      <c r="G40" s="32"/>
      <c r="H40" s="33"/>
    </row>
    <row r="41" spans="1:8" x14ac:dyDescent="0.3">
      <c r="A41" t="str">
        <f t="shared" si="0"/>
        <v/>
      </c>
      <c r="B41" t="s">
        <v>179</v>
      </c>
      <c r="E41" s="32"/>
      <c r="F41" s="32"/>
      <c r="G41" s="32"/>
      <c r="H41" s="33"/>
    </row>
    <row r="42" spans="1:8" x14ac:dyDescent="0.3">
      <c r="A42" t="str">
        <f t="shared" si="0"/>
        <v/>
      </c>
      <c r="B42" t="s">
        <v>180</v>
      </c>
      <c r="E42" s="32"/>
      <c r="F42" s="32"/>
      <c r="G42" s="32"/>
      <c r="H42" s="33"/>
    </row>
    <row r="43" spans="1:8" x14ac:dyDescent="0.3">
      <c r="A43" t="str">
        <f t="shared" si="0"/>
        <v/>
      </c>
      <c r="B43" t="s">
        <v>181</v>
      </c>
      <c r="E43" s="32"/>
      <c r="F43" s="32"/>
      <c r="G43" s="32"/>
      <c r="H43" s="33"/>
    </row>
    <row r="44" spans="1:8" x14ac:dyDescent="0.3">
      <c r="A44" t="str">
        <f t="shared" si="0"/>
        <v/>
      </c>
      <c r="B44" t="s">
        <v>182</v>
      </c>
      <c r="E44" s="32"/>
      <c r="F44" s="32"/>
      <c r="G44" s="32"/>
      <c r="H44" s="33"/>
    </row>
    <row r="45" spans="1:8" x14ac:dyDescent="0.3">
      <c r="A45" t="str">
        <f t="shared" si="0"/>
        <v>2015</v>
      </c>
      <c r="B45" t="s">
        <v>183</v>
      </c>
      <c r="E45" s="32"/>
      <c r="F45" s="32"/>
      <c r="G45" s="32"/>
      <c r="H45" s="33"/>
    </row>
    <row r="46" spans="1:8" x14ac:dyDescent="0.3">
      <c r="A46" t="str">
        <f t="shared" si="0"/>
        <v/>
      </c>
      <c r="B46" t="s">
        <v>184</v>
      </c>
      <c r="E46" s="32"/>
      <c r="F46" s="32"/>
      <c r="G46" s="32"/>
      <c r="H46" s="33"/>
    </row>
    <row r="47" spans="1:8" x14ac:dyDescent="0.3">
      <c r="A47" t="str">
        <f t="shared" si="0"/>
        <v/>
      </c>
      <c r="B47" t="s">
        <v>185</v>
      </c>
      <c r="E47" s="32"/>
      <c r="F47" s="32"/>
      <c r="G47" s="32"/>
      <c r="H47" s="33"/>
    </row>
    <row r="48" spans="1:8" x14ac:dyDescent="0.3">
      <c r="A48" t="str">
        <f t="shared" si="0"/>
        <v/>
      </c>
      <c r="B48" t="s">
        <v>186</v>
      </c>
      <c r="E48" s="32"/>
      <c r="F48" s="32"/>
      <c r="G48" s="32"/>
      <c r="H48" s="33"/>
    </row>
    <row r="49" spans="1:8" x14ac:dyDescent="0.3">
      <c r="A49" t="str">
        <f t="shared" si="0"/>
        <v/>
      </c>
      <c r="B49" t="s">
        <v>187</v>
      </c>
      <c r="E49" s="32"/>
      <c r="F49" s="32"/>
      <c r="G49" s="32"/>
      <c r="H49" s="33"/>
    </row>
    <row r="50" spans="1:8" x14ac:dyDescent="0.3">
      <c r="A50" t="str">
        <f t="shared" si="0"/>
        <v/>
      </c>
      <c r="B50" t="s">
        <v>188</v>
      </c>
      <c r="E50" s="32"/>
      <c r="F50" s="32"/>
      <c r="G50" s="32"/>
      <c r="H50" s="33"/>
    </row>
    <row r="51" spans="1:8" x14ac:dyDescent="0.3">
      <c r="A51" t="str">
        <f t="shared" si="0"/>
        <v/>
      </c>
      <c r="B51" t="s">
        <v>189</v>
      </c>
      <c r="F51" s="32"/>
      <c r="G51" s="32"/>
      <c r="H51" s="33"/>
    </row>
    <row r="52" spans="1:8" x14ac:dyDescent="0.3">
      <c r="A52" t="str">
        <f t="shared" si="0"/>
        <v/>
      </c>
      <c r="B52" t="s">
        <v>190</v>
      </c>
      <c r="F52" s="32"/>
      <c r="G52" s="32"/>
      <c r="H52" s="33"/>
    </row>
    <row r="53" spans="1:8" x14ac:dyDescent="0.3">
      <c r="A53" t="str">
        <f t="shared" si="0"/>
        <v/>
      </c>
      <c r="B53" t="s">
        <v>191</v>
      </c>
      <c r="F53" s="32"/>
      <c r="G53" s="32"/>
      <c r="H53" s="33"/>
    </row>
    <row r="54" spans="1:8" x14ac:dyDescent="0.3">
      <c r="A54" t="str">
        <f t="shared" si="0"/>
        <v/>
      </c>
      <c r="B54" t="s">
        <v>192</v>
      </c>
      <c r="F54" s="32"/>
      <c r="G54" s="32"/>
      <c r="H54" s="33"/>
    </row>
    <row r="55" spans="1:8" x14ac:dyDescent="0.3">
      <c r="A55" t="str">
        <f t="shared" si="0"/>
        <v/>
      </c>
      <c r="B55" t="s">
        <v>193</v>
      </c>
      <c r="F55" s="32"/>
      <c r="G55" s="32"/>
      <c r="H55" s="33"/>
    </row>
    <row r="56" spans="1:8" x14ac:dyDescent="0.3">
      <c r="A56" t="str">
        <f t="shared" si="0"/>
        <v/>
      </c>
      <c r="B56" t="s">
        <v>194</v>
      </c>
      <c r="F56" s="32"/>
      <c r="G56" s="32"/>
      <c r="H56" s="33"/>
    </row>
    <row r="57" spans="1:8" x14ac:dyDescent="0.3">
      <c r="A57" t="str">
        <f t="shared" si="0"/>
        <v>2016</v>
      </c>
      <c r="B57" t="s">
        <v>195</v>
      </c>
      <c r="F57" s="32"/>
      <c r="G57" s="32"/>
      <c r="H57" s="33"/>
    </row>
    <row r="58" spans="1:8" x14ac:dyDescent="0.3">
      <c r="A58" t="str">
        <f t="shared" si="0"/>
        <v/>
      </c>
      <c r="B58" t="s">
        <v>196</v>
      </c>
      <c r="F58" s="32"/>
      <c r="G58" s="32"/>
      <c r="H58" s="33"/>
    </row>
    <row r="59" spans="1:8" x14ac:dyDescent="0.3">
      <c r="A59" t="str">
        <f t="shared" si="0"/>
        <v/>
      </c>
      <c r="B59" t="s">
        <v>197</v>
      </c>
      <c r="F59" s="32"/>
      <c r="G59" s="32"/>
      <c r="H59" s="33"/>
    </row>
    <row r="60" spans="1:8" x14ac:dyDescent="0.3">
      <c r="A60" t="str">
        <f t="shared" si="0"/>
        <v/>
      </c>
      <c r="B60" t="s">
        <v>198</v>
      </c>
      <c r="F60" s="32"/>
      <c r="G60" s="32"/>
      <c r="H60" s="33"/>
    </row>
    <row r="61" spans="1:8" x14ac:dyDescent="0.3">
      <c r="A61" t="str">
        <f t="shared" si="0"/>
        <v/>
      </c>
      <c r="B61" t="s">
        <v>199</v>
      </c>
      <c r="F61" s="32"/>
      <c r="G61" s="32"/>
      <c r="H61" s="33"/>
    </row>
    <row r="62" spans="1:8" x14ac:dyDescent="0.3">
      <c r="A62" t="str">
        <f t="shared" si="0"/>
        <v/>
      </c>
      <c r="B62" t="s">
        <v>200</v>
      </c>
      <c r="F62" s="32"/>
      <c r="G62" s="32"/>
      <c r="H62" s="33"/>
    </row>
    <row r="63" spans="1:8" x14ac:dyDescent="0.3">
      <c r="A63" t="str">
        <f t="shared" si="0"/>
        <v/>
      </c>
      <c r="B63" t="s">
        <v>201</v>
      </c>
      <c r="F63" s="32"/>
      <c r="G63" s="32"/>
      <c r="H63" s="33"/>
    </row>
    <row r="64" spans="1:8" x14ac:dyDescent="0.3">
      <c r="A64" t="str">
        <f t="shared" si="0"/>
        <v/>
      </c>
      <c r="B64" t="s">
        <v>202</v>
      </c>
      <c r="F64" s="32"/>
      <c r="G64" s="32"/>
      <c r="H64" s="33"/>
    </row>
    <row r="65" spans="1:8" x14ac:dyDescent="0.3">
      <c r="A65" t="str">
        <f t="shared" si="0"/>
        <v/>
      </c>
      <c r="B65" t="s">
        <v>203</v>
      </c>
      <c r="F65" s="32"/>
      <c r="G65" s="32"/>
      <c r="H65" s="33"/>
    </row>
    <row r="66" spans="1:8" x14ac:dyDescent="0.3">
      <c r="A66" t="str">
        <f t="shared" si="0"/>
        <v/>
      </c>
      <c r="B66" t="s">
        <v>204</v>
      </c>
      <c r="F66" s="32"/>
      <c r="G66" s="32"/>
      <c r="H66" s="33"/>
    </row>
    <row r="67" spans="1:8" x14ac:dyDescent="0.3">
      <c r="A67" t="str">
        <f t="shared" ref="A67:A130" si="1">IF(RIGHT(B67,1)="7", LEFT(B67,4),"")</f>
        <v/>
      </c>
      <c r="B67" t="s">
        <v>205</v>
      </c>
      <c r="F67" s="32"/>
      <c r="G67" s="32"/>
      <c r="H67" s="33"/>
    </row>
    <row r="68" spans="1:8" x14ac:dyDescent="0.3">
      <c r="A68" t="str">
        <f t="shared" si="1"/>
        <v/>
      </c>
      <c r="B68" t="s">
        <v>206</v>
      </c>
      <c r="F68" s="32"/>
      <c r="G68" s="32"/>
      <c r="H68" s="33"/>
    </row>
    <row r="69" spans="1:8" x14ac:dyDescent="0.3">
      <c r="A69" t="str">
        <f t="shared" si="1"/>
        <v>2017</v>
      </c>
      <c r="B69" t="s">
        <v>207</v>
      </c>
      <c r="F69" s="32"/>
      <c r="G69" s="32"/>
      <c r="H69" s="33"/>
    </row>
    <row r="70" spans="1:8" x14ac:dyDescent="0.3">
      <c r="A70" t="str">
        <f t="shared" si="1"/>
        <v/>
      </c>
      <c r="B70" t="s">
        <v>208</v>
      </c>
      <c r="F70" s="32"/>
      <c r="G70" s="32"/>
      <c r="H70" s="33"/>
    </row>
    <row r="71" spans="1:8" x14ac:dyDescent="0.3">
      <c r="A71" t="str">
        <f t="shared" si="1"/>
        <v/>
      </c>
      <c r="B71" t="s">
        <v>209</v>
      </c>
      <c r="F71" s="32"/>
      <c r="G71" s="32"/>
      <c r="H71" s="33"/>
    </row>
    <row r="72" spans="1:8" x14ac:dyDescent="0.3">
      <c r="A72" t="str">
        <f t="shared" si="1"/>
        <v/>
      </c>
      <c r="B72" t="s">
        <v>210</v>
      </c>
      <c r="F72" s="32"/>
      <c r="G72" s="32"/>
      <c r="H72" s="33"/>
    </row>
    <row r="73" spans="1:8" x14ac:dyDescent="0.3">
      <c r="A73" t="str">
        <f t="shared" si="1"/>
        <v/>
      </c>
      <c r="B73" t="s">
        <v>211</v>
      </c>
      <c r="F73" s="32"/>
      <c r="G73" s="32"/>
      <c r="H73" s="33"/>
    </row>
    <row r="74" spans="1:8" x14ac:dyDescent="0.3">
      <c r="A74" t="str">
        <f t="shared" si="1"/>
        <v/>
      </c>
      <c r="B74" t="s">
        <v>212</v>
      </c>
      <c r="F74" s="32"/>
      <c r="G74" s="32"/>
      <c r="H74" s="33"/>
    </row>
    <row r="75" spans="1:8" x14ac:dyDescent="0.3">
      <c r="A75" t="str">
        <f t="shared" si="1"/>
        <v/>
      </c>
      <c r="B75" t="s">
        <v>213</v>
      </c>
      <c r="F75" s="32"/>
      <c r="G75" s="32"/>
      <c r="H75" s="33"/>
    </row>
    <row r="76" spans="1:8" x14ac:dyDescent="0.3">
      <c r="A76" t="str">
        <f t="shared" si="1"/>
        <v/>
      </c>
      <c r="B76" t="s">
        <v>214</v>
      </c>
      <c r="F76" s="32"/>
      <c r="G76" s="32"/>
      <c r="H76" s="33"/>
    </row>
    <row r="77" spans="1:8" x14ac:dyDescent="0.3">
      <c r="A77" t="str">
        <f t="shared" si="1"/>
        <v/>
      </c>
      <c r="B77" t="s">
        <v>215</v>
      </c>
      <c r="F77" s="32"/>
      <c r="G77" s="32"/>
      <c r="H77" s="33"/>
    </row>
    <row r="78" spans="1:8" x14ac:dyDescent="0.3">
      <c r="A78" t="str">
        <f t="shared" si="1"/>
        <v/>
      </c>
      <c r="B78" t="s">
        <v>216</v>
      </c>
      <c r="F78" s="32"/>
      <c r="G78" s="32"/>
      <c r="H78" s="33"/>
    </row>
    <row r="79" spans="1:8" x14ac:dyDescent="0.3">
      <c r="A79" t="str">
        <f t="shared" si="1"/>
        <v/>
      </c>
      <c r="B79" t="s">
        <v>217</v>
      </c>
      <c r="F79" s="32"/>
      <c r="G79" s="32"/>
      <c r="H79" s="33"/>
    </row>
    <row r="80" spans="1:8" x14ac:dyDescent="0.3">
      <c r="A80" t="str">
        <f t="shared" si="1"/>
        <v/>
      </c>
      <c r="B80" t="s">
        <v>218</v>
      </c>
      <c r="F80" s="32"/>
      <c r="G80" s="32"/>
      <c r="H80" s="33"/>
    </row>
    <row r="81" spans="1:8" x14ac:dyDescent="0.3">
      <c r="A81" t="str">
        <f t="shared" si="1"/>
        <v>2018</v>
      </c>
      <c r="B81" t="s">
        <v>219</v>
      </c>
      <c r="F81" s="32"/>
      <c r="G81" s="32"/>
      <c r="H81" s="33"/>
    </row>
    <row r="82" spans="1:8" x14ac:dyDescent="0.3">
      <c r="A82" t="str">
        <f t="shared" si="1"/>
        <v/>
      </c>
      <c r="B82" t="s">
        <v>220</v>
      </c>
      <c r="F82" s="32"/>
      <c r="G82" s="32"/>
      <c r="H82" s="33"/>
    </row>
    <row r="83" spans="1:8" x14ac:dyDescent="0.3">
      <c r="A83" t="str">
        <f t="shared" si="1"/>
        <v/>
      </c>
      <c r="B83" t="s">
        <v>221</v>
      </c>
      <c r="F83" s="32"/>
      <c r="G83" s="32"/>
      <c r="H83" s="33"/>
    </row>
    <row r="84" spans="1:8" x14ac:dyDescent="0.3">
      <c r="A84" t="str">
        <f t="shared" si="1"/>
        <v/>
      </c>
      <c r="B84" t="s">
        <v>222</v>
      </c>
      <c r="F84" s="32"/>
      <c r="G84" s="32"/>
      <c r="H84" s="33"/>
    </row>
    <row r="85" spans="1:8" x14ac:dyDescent="0.3">
      <c r="A85" t="str">
        <f t="shared" si="1"/>
        <v/>
      </c>
      <c r="B85" t="s">
        <v>223</v>
      </c>
      <c r="F85" s="32"/>
      <c r="G85" s="32"/>
      <c r="H85" s="33"/>
    </row>
    <row r="86" spans="1:8" x14ac:dyDescent="0.3">
      <c r="A86" t="str">
        <f t="shared" si="1"/>
        <v/>
      </c>
      <c r="B86" t="s">
        <v>224</v>
      </c>
      <c r="F86" s="32"/>
      <c r="G86" s="32"/>
      <c r="H86" s="33"/>
    </row>
    <row r="87" spans="1:8" x14ac:dyDescent="0.3">
      <c r="A87" t="str">
        <f t="shared" si="1"/>
        <v/>
      </c>
      <c r="B87" t="s">
        <v>225</v>
      </c>
      <c r="F87" s="32"/>
      <c r="G87" s="32"/>
      <c r="H87" s="33"/>
    </row>
    <row r="88" spans="1:8" x14ac:dyDescent="0.3">
      <c r="A88" t="str">
        <f t="shared" si="1"/>
        <v/>
      </c>
      <c r="B88" t="s">
        <v>226</v>
      </c>
      <c r="F88" s="32"/>
      <c r="G88" s="32"/>
      <c r="H88" s="33"/>
    </row>
    <row r="89" spans="1:8" x14ac:dyDescent="0.3">
      <c r="A89" t="str">
        <f t="shared" si="1"/>
        <v/>
      </c>
      <c r="B89" t="s">
        <v>227</v>
      </c>
      <c r="F89" s="32"/>
      <c r="G89" s="32"/>
      <c r="H89" s="33"/>
    </row>
    <row r="90" spans="1:8" x14ac:dyDescent="0.3">
      <c r="A90" t="str">
        <f t="shared" si="1"/>
        <v/>
      </c>
      <c r="B90" t="s">
        <v>228</v>
      </c>
      <c r="F90" s="32"/>
      <c r="G90" s="32"/>
      <c r="H90" s="33"/>
    </row>
    <row r="91" spans="1:8" x14ac:dyDescent="0.3">
      <c r="A91" t="str">
        <f t="shared" si="1"/>
        <v/>
      </c>
      <c r="B91" t="s">
        <v>229</v>
      </c>
      <c r="F91" s="32"/>
      <c r="G91" s="32"/>
      <c r="H91" s="33"/>
    </row>
    <row r="92" spans="1:8" x14ac:dyDescent="0.3">
      <c r="A92" t="str">
        <f t="shared" si="1"/>
        <v/>
      </c>
      <c r="B92" t="s">
        <v>230</v>
      </c>
      <c r="F92" s="32"/>
      <c r="G92" s="32"/>
      <c r="H92" s="33"/>
    </row>
    <row r="93" spans="1:8" x14ac:dyDescent="0.3">
      <c r="A93" t="str">
        <f t="shared" si="1"/>
        <v>2019</v>
      </c>
      <c r="B93" t="s">
        <v>231</v>
      </c>
      <c r="F93" s="32"/>
      <c r="G93" s="32"/>
      <c r="H93" s="33"/>
    </row>
    <row r="94" spans="1:8" x14ac:dyDescent="0.3">
      <c r="A94" t="str">
        <f t="shared" si="1"/>
        <v/>
      </c>
      <c r="B94" t="s">
        <v>232</v>
      </c>
      <c r="F94" s="32"/>
      <c r="G94" s="32"/>
      <c r="H94" s="33"/>
    </row>
    <row r="95" spans="1:8" x14ac:dyDescent="0.3">
      <c r="A95" t="str">
        <f t="shared" si="1"/>
        <v/>
      </c>
      <c r="B95" t="s">
        <v>233</v>
      </c>
      <c r="F95" s="32"/>
      <c r="G95" s="32"/>
      <c r="H95" s="33"/>
    </row>
    <row r="96" spans="1:8" x14ac:dyDescent="0.3">
      <c r="A96" t="str">
        <f t="shared" si="1"/>
        <v/>
      </c>
      <c r="B96" t="s">
        <v>234</v>
      </c>
      <c r="F96" s="32"/>
      <c r="G96" s="32"/>
      <c r="H96" s="33"/>
    </row>
    <row r="97" spans="1:8" x14ac:dyDescent="0.3">
      <c r="A97" t="str">
        <f t="shared" si="1"/>
        <v/>
      </c>
      <c r="B97" t="s">
        <v>235</v>
      </c>
      <c r="F97" s="32"/>
      <c r="G97" s="32"/>
      <c r="H97" s="33"/>
    </row>
    <row r="98" spans="1:8" x14ac:dyDescent="0.3">
      <c r="A98" t="str">
        <f t="shared" si="1"/>
        <v/>
      </c>
      <c r="B98" t="s">
        <v>236</v>
      </c>
      <c r="F98" s="32"/>
      <c r="G98" s="32"/>
      <c r="H98" s="33"/>
    </row>
    <row r="99" spans="1:8" x14ac:dyDescent="0.3">
      <c r="A99" t="str">
        <f t="shared" si="1"/>
        <v/>
      </c>
      <c r="B99" t="s">
        <v>237</v>
      </c>
      <c r="C99">
        <v>1</v>
      </c>
      <c r="D99">
        <v>1</v>
      </c>
      <c r="E99">
        <f>G99/$G$99</f>
        <v>1</v>
      </c>
      <c r="F99">
        <f>H99/$H$99</f>
        <v>1</v>
      </c>
      <c r="G99">
        <v>1.2048757000000001</v>
      </c>
      <c r="H99">
        <v>1.2218336000000001</v>
      </c>
    </row>
    <row r="100" spans="1:8" x14ac:dyDescent="0.3">
      <c r="A100" t="str">
        <f t="shared" si="1"/>
        <v/>
      </c>
      <c r="B100" t="s">
        <v>238</v>
      </c>
      <c r="C100">
        <v>1.0290906</v>
      </c>
      <c r="D100">
        <v>1.0138933999999999</v>
      </c>
      <c r="E100">
        <f t="shared" ref="E100:E139" si="2">G100/$G$99</f>
        <v>1.0063568383029053</v>
      </c>
      <c r="F100">
        <f t="shared" ref="F100:F139" si="3">H100/$H$99</f>
        <v>1.0056354646000896</v>
      </c>
      <c r="G100">
        <v>1.2125349000000001</v>
      </c>
      <c r="H100">
        <v>1.2287192</v>
      </c>
    </row>
    <row r="101" spans="1:8" x14ac:dyDescent="0.3">
      <c r="A101" t="str">
        <f t="shared" si="1"/>
        <v/>
      </c>
      <c r="B101" t="s">
        <v>239</v>
      </c>
      <c r="C101">
        <v>1.0571064999999999</v>
      </c>
      <c r="D101">
        <v>1.05779</v>
      </c>
      <c r="E101">
        <f t="shared" si="2"/>
        <v>1.0146898140613176</v>
      </c>
      <c r="F101">
        <f t="shared" si="3"/>
        <v>1.01535364553733</v>
      </c>
      <c r="G101">
        <v>1.2225751</v>
      </c>
      <c r="H101">
        <v>1.2405932</v>
      </c>
    </row>
    <row r="102" spans="1:8" x14ac:dyDescent="0.3">
      <c r="A102" t="str">
        <f t="shared" si="1"/>
        <v/>
      </c>
      <c r="B102" t="s">
        <v>240</v>
      </c>
      <c r="C102">
        <v>1.0605530000000001</v>
      </c>
      <c r="D102">
        <v>1.0447109000000001</v>
      </c>
      <c r="E102">
        <f t="shared" si="2"/>
        <v>1.0250520447876905</v>
      </c>
      <c r="F102">
        <f t="shared" si="3"/>
        <v>1.0225318734073117</v>
      </c>
      <c r="G102">
        <v>1.2350603</v>
      </c>
      <c r="H102">
        <v>1.2493638</v>
      </c>
    </row>
    <row r="103" spans="1:8" x14ac:dyDescent="0.3">
      <c r="A103" t="str">
        <f t="shared" si="1"/>
        <v/>
      </c>
      <c r="B103" t="s">
        <v>241</v>
      </c>
      <c r="C103">
        <v>1.0420978999999999</v>
      </c>
      <c r="D103">
        <v>1.0423165999999999</v>
      </c>
      <c r="E103">
        <f t="shared" si="2"/>
        <v>1.0333474233068189</v>
      </c>
      <c r="F103">
        <f t="shared" si="3"/>
        <v>1.0258947699588552</v>
      </c>
      <c r="G103">
        <v>1.2450551999999999</v>
      </c>
      <c r="H103">
        <v>1.2534727000000001</v>
      </c>
    </row>
    <row r="104" spans="1:8" x14ac:dyDescent="0.3">
      <c r="A104" t="str">
        <f t="shared" si="1"/>
        <v/>
      </c>
      <c r="B104" t="s">
        <v>242</v>
      </c>
      <c r="C104">
        <v>0.96964943000000003</v>
      </c>
      <c r="D104">
        <v>0.99524908999999995</v>
      </c>
      <c r="E104">
        <f t="shared" si="2"/>
        <v>1.041547273299644</v>
      </c>
      <c r="F104">
        <f t="shared" si="3"/>
        <v>1.0322113420354457</v>
      </c>
      <c r="G104">
        <v>1.2549349999999999</v>
      </c>
      <c r="H104">
        <v>1.2611905000000001</v>
      </c>
    </row>
    <row r="105" spans="1:8" x14ac:dyDescent="0.3">
      <c r="A105" t="str">
        <f t="shared" si="1"/>
        <v>2020</v>
      </c>
      <c r="B105" t="s">
        <v>243</v>
      </c>
      <c r="C105">
        <v>0.93506186999999996</v>
      </c>
      <c r="D105">
        <v>0.96728711999999994</v>
      </c>
      <c r="E105">
        <f t="shared" si="2"/>
        <v>1.0447038644733229</v>
      </c>
      <c r="F105">
        <f t="shared" si="3"/>
        <v>1.0413710181157236</v>
      </c>
      <c r="G105">
        <v>1.2587383000000001</v>
      </c>
      <c r="H105">
        <v>1.2723821</v>
      </c>
    </row>
    <row r="106" spans="1:8" x14ac:dyDescent="0.3">
      <c r="A106" t="str">
        <f t="shared" si="1"/>
        <v/>
      </c>
      <c r="B106" t="s">
        <v>244</v>
      </c>
      <c r="C106">
        <v>0.87695478999999998</v>
      </c>
      <c r="D106">
        <v>0.93108851000000004</v>
      </c>
      <c r="E106">
        <f t="shared" si="2"/>
        <v>1.0495068495447288</v>
      </c>
      <c r="F106">
        <f t="shared" si="3"/>
        <v>1.0500552612074179</v>
      </c>
      <c r="G106">
        <v>1.2645253000000001</v>
      </c>
      <c r="H106">
        <v>1.2829927999999999</v>
      </c>
    </row>
    <row r="107" spans="1:8" x14ac:dyDescent="0.3">
      <c r="A107" t="str">
        <f t="shared" si="1"/>
        <v/>
      </c>
      <c r="B107" t="s">
        <v>245</v>
      </c>
      <c r="C107">
        <v>0.85149591999999996</v>
      </c>
      <c r="D107">
        <v>0.91272777000000005</v>
      </c>
      <c r="E107">
        <f t="shared" si="2"/>
        <v>1.0556034120366107</v>
      </c>
      <c r="F107">
        <f t="shared" si="3"/>
        <v>1.0604001232246354</v>
      </c>
      <c r="G107">
        <v>1.2718708999999999</v>
      </c>
      <c r="H107">
        <v>1.2956325</v>
      </c>
    </row>
    <row r="108" spans="1:8" x14ac:dyDescent="0.3">
      <c r="A108" t="str">
        <f t="shared" si="1"/>
        <v/>
      </c>
      <c r="B108" t="s">
        <v>246</v>
      </c>
      <c r="C108">
        <v>0.81456136999999995</v>
      </c>
      <c r="D108">
        <v>0.88561003999999999</v>
      </c>
      <c r="E108">
        <f t="shared" si="2"/>
        <v>1.0638760496207202</v>
      </c>
      <c r="F108">
        <f t="shared" si="3"/>
        <v>1.0714147982180224</v>
      </c>
      <c r="G108">
        <v>1.2818384</v>
      </c>
      <c r="H108">
        <v>1.3090906</v>
      </c>
    </row>
    <row r="109" spans="1:8" x14ac:dyDescent="0.3">
      <c r="A109" t="str">
        <f t="shared" si="1"/>
        <v/>
      </c>
      <c r="B109" t="s">
        <v>247</v>
      </c>
      <c r="C109">
        <v>0.74806678000000004</v>
      </c>
      <c r="D109">
        <v>0.78823113</v>
      </c>
      <c r="E109">
        <f t="shared" si="2"/>
        <v>1.0705247022576685</v>
      </c>
      <c r="F109">
        <f t="shared" si="3"/>
        <v>1.0816624293193442</v>
      </c>
      <c r="G109">
        <v>1.2898491999999999</v>
      </c>
      <c r="H109">
        <v>1.3216114999999999</v>
      </c>
    </row>
    <row r="110" spans="1:8" x14ac:dyDescent="0.3">
      <c r="A110" t="str">
        <f t="shared" si="1"/>
        <v/>
      </c>
      <c r="B110" t="s">
        <v>248</v>
      </c>
      <c r="C110">
        <v>0.65639745999999999</v>
      </c>
      <c r="D110">
        <v>0.65974723999999996</v>
      </c>
      <c r="E110">
        <f t="shared" si="2"/>
        <v>1.0797653235101345</v>
      </c>
      <c r="F110">
        <f t="shared" si="3"/>
        <v>1.0909822745093929</v>
      </c>
      <c r="G110">
        <v>1.300983</v>
      </c>
      <c r="H110">
        <v>1.3329987999999999</v>
      </c>
    </row>
    <row r="111" spans="1:8" x14ac:dyDescent="0.3">
      <c r="A111" t="str">
        <f t="shared" si="1"/>
        <v/>
      </c>
      <c r="B111" t="s">
        <v>249</v>
      </c>
      <c r="C111">
        <v>0.63553375000000001</v>
      </c>
      <c r="D111">
        <v>0.61572020999999999</v>
      </c>
      <c r="E111">
        <f t="shared" si="2"/>
        <v>1.0897304178348022</v>
      </c>
      <c r="F111">
        <f t="shared" si="3"/>
        <v>1.098635853523753</v>
      </c>
      <c r="G111">
        <v>1.3129896999999999</v>
      </c>
      <c r="H111">
        <v>1.3423502</v>
      </c>
    </row>
    <row r="112" spans="1:8" x14ac:dyDescent="0.3">
      <c r="A112" t="str">
        <f t="shared" si="1"/>
        <v/>
      </c>
      <c r="B112" t="s">
        <v>250</v>
      </c>
      <c r="C112">
        <v>0.58349185999999997</v>
      </c>
      <c r="D112">
        <v>0.57944107</v>
      </c>
      <c r="E112">
        <f t="shared" si="2"/>
        <v>1.10234831692597</v>
      </c>
      <c r="F112">
        <f t="shared" si="3"/>
        <v>1.110279992300097</v>
      </c>
      <c r="G112">
        <v>1.3281927</v>
      </c>
      <c r="H112">
        <v>1.3565773999999999</v>
      </c>
    </row>
    <row r="113" spans="1:8" x14ac:dyDescent="0.3">
      <c r="A113" t="str">
        <f t="shared" si="1"/>
        <v/>
      </c>
      <c r="B113" t="s">
        <v>251</v>
      </c>
      <c r="C113">
        <v>0.57090448999999999</v>
      </c>
      <c r="D113">
        <v>0.57556909000000001</v>
      </c>
      <c r="E113">
        <f t="shared" si="2"/>
        <v>1.1193359613775926</v>
      </c>
      <c r="F113">
        <f t="shared" si="3"/>
        <v>1.1316179224405023</v>
      </c>
      <c r="G113">
        <v>1.3486606999999999</v>
      </c>
      <c r="H113">
        <v>1.3826487999999999</v>
      </c>
    </row>
    <row r="114" spans="1:8" x14ac:dyDescent="0.3">
      <c r="A114" t="str">
        <f t="shared" si="1"/>
        <v/>
      </c>
      <c r="B114" t="s">
        <v>252</v>
      </c>
      <c r="C114">
        <v>0.60089683999999999</v>
      </c>
      <c r="D114">
        <v>0.62087703000000005</v>
      </c>
      <c r="E114">
        <f t="shared" si="2"/>
        <v>1.139673162966105</v>
      </c>
      <c r="F114">
        <f t="shared" si="3"/>
        <v>1.1554607763282987</v>
      </c>
      <c r="G114">
        <v>1.3731644999999999</v>
      </c>
      <c r="H114">
        <v>1.4117808000000001</v>
      </c>
    </row>
    <row r="115" spans="1:8" x14ac:dyDescent="0.3">
      <c r="A115" t="str">
        <f t="shared" si="1"/>
        <v/>
      </c>
      <c r="B115" t="s">
        <v>253</v>
      </c>
      <c r="C115">
        <v>0.61483067000000002</v>
      </c>
      <c r="D115">
        <v>0.63723742999999999</v>
      </c>
      <c r="E115">
        <f t="shared" si="2"/>
        <v>1.1646106731175672</v>
      </c>
      <c r="F115">
        <f t="shared" si="3"/>
        <v>1.1777300116808049</v>
      </c>
      <c r="G115">
        <v>1.4032111</v>
      </c>
      <c r="H115">
        <v>1.4389901</v>
      </c>
    </row>
    <row r="116" spans="1:8" x14ac:dyDescent="0.3">
      <c r="A116" t="str">
        <f t="shared" si="1"/>
        <v/>
      </c>
      <c r="B116" t="s">
        <v>254</v>
      </c>
      <c r="C116">
        <v>0.66980015999999998</v>
      </c>
      <c r="D116">
        <v>0.69467520999999999</v>
      </c>
      <c r="E116">
        <f t="shared" si="2"/>
        <v>1.186965178233738</v>
      </c>
      <c r="F116">
        <f t="shared" si="3"/>
        <v>1.1997258055434061</v>
      </c>
      <c r="G116">
        <v>1.4301455000000001</v>
      </c>
      <c r="H116">
        <v>1.4658652999999999</v>
      </c>
    </row>
    <row r="117" spans="1:8" x14ac:dyDescent="0.3">
      <c r="A117" t="str">
        <f t="shared" si="1"/>
        <v>2021</v>
      </c>
      <c r="B117" t="s">
        <v>255</v>
      </c>
      <c r="C117">
        <v>0.75712131999999999</v>
      </c>
      <c r="D117">
        <v>0.77141510999999996</v>
      </c>
      <c r="E117">
        <f t="shared" si="2"/>
        <v>1.2089911847338275</v>
      </c>
      <c r="F117">
        <f t="shared" si="3"/>
        <v>1.2170560704829199</v>
      </c>
      <c r="G117">
        <v>1.4566840999999999</v>
      </c>
      <c r="H117">
        <v>1.4870399999999999</v>
      </c>
    </row>
    <row r="118" spans="1:8" x14ac:dyDescent="0.3">
      <c r="A118" t="str">
        <f t="shared" si="1"/>
        <v/>
      </c>
      <c r="B118" t="s">
        <v>256</v>
      </c>
      <c r="C118">
        <v>0.75986361999999996</v>
      </c>
      <c r="D118">
        <v>0.76624327999999997</v>
      </c>
      <c r="E118">
        <f t="shared" si="2"/>
        <v>1.2264894212739121</v>
      </c>
      <c r="F118">
        <f t="shared" si="3"/>
        <v>1.2293748510435463</v>
      </c>
      <c r="G118">
        <v>1.4777673</v>
      </c>
      <c r="H118">
        <v>1.5020914999999999</v>
      </c>
    </row>
    <row r="119" spans="1:8" x14ac:dyDescent="0.3">
      <c r="A119" t="str">
        <f t="shared" si="1"/>
        <v/>
      </c>
      <c r="B119" t="s">
        <v>257</v>
      </c>
      <c r="C119">
        <v>0.74485511000000004</v>
      </c>
      <c r="D119">
        <v>0.77049904999999996</v>
      </c>
      <c r="E119">
        <f t="shared" si="2"/>
        <v>1.240327944202045</v>
      </c>
      <c r="F119">
        <f t="shared" si="3"/>
        <v>1.2419674004708987</v>
      </c>
      <c r="G119">
        <v>1.4944409999999999</v>
      </c>
      <c r="H119">
        <v>1.5174775</v>
      </c>
    </row>
    <row r="120" spans="1:8" x14ac:dyDescent="0.3">
      <c r="A120" t="str">
        <f t="shared" si="1"/>
        <v/>
      </c>
      <c r="B120" t="s">
        <v>258</v>
      </c>
      <c r="C120">
        <v>0.72683251000000004</v>
      </c>
      <c r="D120">
        <v>0.72967981999999998</v>
      </c>
      <c r="E120">
        <f t="shared" si="2"/>
        <v>1.2510614165428018</v>
      </c>
      <c r="F120">
        <f t="shared" si="3"/>
        <v>1.2539731269462553</v>
      </c>
      <c r="G120">
        <v>1.5073734999999999</v>
      </c>
      <c r="H120">
        <v>1.5321465000000001</v>
      </c>
    </row>
    <row r="121" spans="1:8" x14ac:dyDescent="0.3">
      <c r="A121" t="str">
        <f t="shared" si="1"/>
        <v/>
      </c>
      <c r="B121" t="s">
        <v>259</v>
      </c>
      <c r="C121">
        <v>0.65598983</v>
      </c>
      <c r="D121">
        <v>0.62919897000000002</v>
      </c>
      <c r="E121">
        <f t="shared" si="2"/>
        <v>1.2628618039188606</v>
      </c>
      <c r="F121">
        <f t="shared" si="3"/>
        <v>1.2666360623901649</v>
      </c>
      <c r="G121">
        <v>1.5215915</v>
      </c>
      <c r="H121">
        <v>1.5476185</v>
      </c>
    </row>
    <row r="122" spans="1:8" x14ac:dyDescent="0.3">
      <c r="A122" t="str">
        <f t="shared" si="1"/>
        <v/>
      </c>
      <c r="B122" t="s">
        <v>260</v>
      </c>
      <c r="C122">
        <v>0.57232505</v>
      </c>
      <c r="D122">
        <v>0.51093864</v>
      </c>
      <c r="E122">
        <f t="shared" si="2"/>
        <v>1.2781142486316222</v>
      </c>
      <c r="F122">
        <f t="shared" si="3"/>
        <v>1.280244298405282</v>
      </c>
      <c r="G122">
        <v>1.5399688</v>
      </c>
      <c r="H122">
        <v>1.5642455</v>
      </c>
    </row>
    <row r="123" spans="1:8" x14ac:dyDescent="0.3">
      <c r="A123" t="str">
        <f t="shared" si="1"/>
        <v/>
      </c>
      <c r="B123" t="s">
        <v>261</v>
      </c>
      <c r="C123">
        <v>0.54555671999999999</v>
      </c>
      <c r="D123">
        <v>0.49301070000000002</v>
      </c>
      <c r="E123">
        <f t="shared" si="2"/>
        <v>1.2971636825275834</v>
      </c>
      <c r="F123">
        <f t="shared" si="3"/>
        <v>1.2928742506344562</v>
      </c>
      <c r="G123">
        <v>1.562921</v>
      </c>
      <c r="H123">
        <v>1.5796771999999999</v>
      </c>
    </row>
    <row r="124" spans="1:8" x14ac:dyDescent="0.3">
      <c r="A124" t="str">
        <f t="shared" si="1"/>
        <v/>
      </c>
      <c r="B124" t="s">
        <v>262</v>
      </c>
      <c r="C124">
        <v>0.53254931999999999</v>
      </c>
      <c r="D124">
        <v>0.50644838999999997</v>
      </c>
      <c r="E124">
        <f t="shared" si="2"/>
        <v>1.318351843264828</v>
      </c>
      <c r="F124">
        <f t="shared" si="3"/>
        <v>1.3152651883202426</v>
      </c>
      <c r="G124">
        <v>1.5884501</v>
      </c>
      <c r="H124">
        <v>1.6070352000000001</v>
      </c>
    </row>
    <row r="125" spans="1:8" x14ac:dyDescent="0.3">
      <c r="A125" t="str">
        <f t="shared" si="1"/>
        <v/>
      </c>
      <c r="B125" t="s">
        <v>37</v>
      </c>
      <c r="C125">
        <v>0.57002741000000001</v>
      </c>
      <c r="D125">
        <v>0.55289423000000004</v>
      </c>
      <c r="E125">
        <f t="shared" si="2"/>
        <v>1.3481007210951303</v>
      </c>
      <c r="F125">
        <f t="shared" si="3"/>
        <v>1.3518876874887054</v>
      </c>
      <c r="G125">
        <v>1.6242938</v>
      </c>
      <c r="H125">
        <v>1.6517818</v>
      </c>
    </row>
    <row r="126" spans="1:8" x14ac:dyDescent="0.3">
      <c r="A126" t="str">
        <f t="shared" si="1"/>
        <v/>
      </c>
      <c r="B126" t="s">
        <v>38</v>
      </c>
      <c r="C126">
        <v>0.64702177000000005</v>
      </c>
      <c r="D126">
        <v>0.63355976000000003</v>
      </c>
      <c r="E126">
        <f t="shared" si="2"/>
        <v>1.3752582942788205</v>
      </c>
      <c r="F126">
        <f t="shared" si="3"/>
        <v>1.3833039130696685</v>
      </c>
      <c r="G126">
        <v>1.6570153000000001</v>
      </c>
      <c r="H126">
        <v>1.6901672000000001</v>
      </c>
    </row>
    <row r="127" spans="1:8" x14ac:dyDescent="0.3">
      <c r="A127" t="str">
        <f t="shared" si="1"/>
        <v/>
      </c>
      <c r="B127" t="s">
        <v>39</v>
      </c>
      <c r="C127">
        <v>0.7534402</v>
      </c>
      <c r="D127">
        <v>0.72832154999999998</v>
      </c>
      <c r="E127">
        <f t="shared" si="2"/>
        <v>1.4050019433539906</v>
      </c>
      <c r="F127">
        <f t="shared" si="3"/>
        <v>1.4045108106373896</v>
      </c>
      <c r="G127">
        <v>1.6928527</v>
      </c>
      <c r="H127">
        <v>1.7160785000000001</v>
      </c>
    </row>
    <row r="128" spans="1:8" x14ac:dyDescent="0.3">
      <c r="A128" t="str">
        <f t="shared" si="1"/>
        <v/>
      </c>
      <c r="B128" t="s">
        <v>40</v>
      </c>
      <c r="C128">
        <v>0.95191097000000002</v>
      </c>
      <c r="D128">
        <v>0.87890464000000001</v>
      </c>
      <c r="E128">
        <f t="shared" si="2"/>
        <v>1.4231789221078985</v>
      </c>
      <c r="F128">
        <f t="shared" si="3"/>
        <v>1.4098373133624742</v>
      </c>
      <c r="G128">
        <v>1.7147536999999999</v>
      </c>
      <c r="H128">
        <v>1.7225866000000001</v>
      </c>
    </row>
    <row r="129" spans="1:8" x14ac:dyDescent="0.3">
      <c r="A129" t="str">
        <f t="shared" si="1"/>
        <v>2022</v>
      </c>
      <c r="B129" t="s">
        <v>41</v>
      </c>
      <c r="C129">
        <v>1.0898535</v>
      </c>
      <c r="D129">
        <v>0.96747828000000002</v>
      </c>
      <c r="E129">
        <f t="shared" si="2"/>
        <v>1.4272905495562735</v>
      </c>
      <c r="F129">
        <f t="shared" si="3"/>
        <v>1.4026493460320619</v>
      </c>
      <c r="G129">
        <v>1.7197077000000001</v>
      </c>
      <c r="H129">
        <v>1.7138040999999999</v>
      </c>
    </row>
    <row r="130" spans="1:8" x14ac:dyDescent="0.3">
      <c r="A130" t="str">
        <f t="shared" si="1"/>
        <v/>
      </c>
      <c r="B130" t="s">
        <v>42</v>
      </c>
      <c r="C130">
        <v>1.1082837999999999</v>
      </c>
      <c r="D130">
        <v>0.95467943</v>
      </c>
      <c r="E130">
        <f t="shared" si="2"/>
        <v>1.4213776574629231</v>
      </c>
      <c r="F130">
        <f t="shared" si="3"/>
        <v>1.3893718424505594</v>
      </c>
      <c r="G130">
        <v>1.7125834</v>
      </c>
      <c r="H130">
        <v>1.6975811999999999</v>
      </c>
    </row>
    <row r="131" spans="1:8" x14ac:dyDescent="0.3">
      <c r="A131" t="str">
        <f t="shared" ref="A131:A146" si="4">IF(RIGHT(B131,1)="7", LEFT(B131,4),"")</f>
        <v/>
      </c>
      <c r="B131" t="s">
        <v>43</v>
      </c>
      <c r="C131">
        <v>1.1438223999999999</v>
      </c>
      <c r="D131">
        <v>0.97047835999999998</v>
      </c>
      <c r="E131">
        <f t="shared" si="2"/>
        <v>1.4152368580427011</v>
      </c>
      <c r="F131">
        <f t="shared" si="3"/>
        <v>1.381167697467151</v>
      </c>
      <c r="G131">
        <v>1.7051845000000001</v>
      </c>
      <c r="H131">
        <v>1.6875571</v>
      </c>
    </row>
    <row r="132" spans="1:8" x14ac:dyDescent="0.3">
      <c r="A132" t="str">
        <f t="shared" si="4"/>
        <v/>
      </c>
      <c r="B132" t="s">
        <v>44</v>
      </c>
      <c r="C132">
        <v>1.1599056999999999</v>
      </c>
      <c r="D132">
        <v>0.95375156000000005</v>
      </c>
      <c r="E132">
        <f t="shared" si="2"/>
        <v>1.4080683177526112</v>
      </c>
      <c r="F132">
        <f t="shared" si="3"/>
        <v>1.379369580276725</v>
      </c>
      <c r="G132">
        <v>1.6965473</v>
      </c>
      <c r="H132">
        <v>1.6853601</v>
      </c>
    </row>
    <row r="133" spans="1:8" x14ac:dyDescent="0.3">
      <c r="A133" t="str">
        <f t="shared" si="4"/>
        <v/>
      </c>
      <c r="B133" t="s">
        <v>45</v>
      </c>
      <c r="C133">
        <v>1.1250216</v>
      </c>
      <c r="D133">
        <v>0.88844979000000002</v>
      </c>
      <c r="E133">
        <f t="shared" si="2"/>
        <v>1.3941994182470441</v>
      </c>
      <c r="F133">
        <f t="shared" si="3"/>
        <v>1.3747376893220156</v>
      </c>
      <c r="G133">
        <v>1.679837</v>
      </c>
      <c r="H133">
        <v>1.6797006999999999</v>
      </c>
    </row>
    <row r="134" spans="1:8" x14ac:dyDescent="0.3">
      <c r="A134" t="str">
        <f t="shared" si="4"/>
        <v/>
      </c>
      <c r="B134" t="s">
        <v>46</v>
      </c>
      <c r="C134">
        <v>1.035304</v>
      </c>
      <c r="D134">
        <v>0.77234221000000003</v>
      </c>
      <c r="E134">
        <f t="shared" si="2"/>
        <v>1.3836392417906676</v>
      </c>
      <c r="F134">
        <f t="shared" si="3"/>
        <v>1.3679397096298547</v>
      </c>
      <c r="G134">
        <v>1.6671133</v>
      </c>
      <c r="H134">
        <v>1.6713947</v>
      </c>
    </row>
    <row r="135" spans="1:8" x14ac:dyDescent="0.3">
      <c r="A135" t="str">
        <f t="shared" si="4"/>
        <v/>
      </c>
      <c r="B135" t="s">
        <v>47</v>
      </c>
      <c r="C135">
        <v>1.0122538999999999</v>
      </c>
      <c r="D135">
        <v>0.7438361</v>
      </c>
      <c r="E135">
        <f t="shared" si="2"/>
        <v>1.377511887740785</v>
      </c>
      <c r="F135">
        <f t="shared" si="3"/>
        <v>1.3650110784316292</v>
      </c>
      <c r="G135">
        <v>1.6597306000000001</v>
      </c>
      <c r="H135">
        <v>1.6678164</v>
      </c>
    </row>
    <row r="136" spans="1:8" x14ac:dyDescent="0.3">
      <c r="A136" t="str">
        <f t="shared" si="4"/>
        <v/>
      </c>
      <c r="B136" t="s">
        <v>48</v>
      </c>
      <c r="C136">
        <v>0.97383702000000005</v>
      </c>
      <c r="D136">
        <v>0.71539794999999995</v>
      </c>
      <c r="E136">
        <f t="shared" si="2"/>
        <v>1.3847851691257445</v>
      </c>
      <c r="F136">
        <f t="shared" si="3"/>
        <v>1.374899167939071</v>
      </c>
      <c r="G136">
        <v>1.6684939999999999</v>
      </c>
      <c r="H136">
        <v>1.6798979999999999</v>
      </c>
    </row>
    <row r="137" spans="1:8" x14ac:dyDescent="0.3">
      <c r="A137" t="str">
        <f t="shared" si="4"/>
        <v/>
      </c>
      <c r="B137" t="s">
        <v>49</v>
      </c>
      <c r="C137">
        <v>0.98602909000000005</v>
      </c>
      <c r="D137">
        <v>0.71797633000000005</v>
      </c>
      <c r="E137">
        <f t="shared" si="2"/>
        <v>1.3964369934591592</v>
      </c>
      <c r="F137">
        <f t="shared" si="3"/>
        <v>1.3953292003100912</v>
      </c>
      <c r="G137">
        <v>1.6825330000000001</v>
      </c>
      <c r="H137">
        <v>1.7048601000000001</v>
      </c>
    </row>
    <row r="138" spans="1:8" x14ac:dyDescent="0.3">
      <c r="A138" t="str">
        <f t="shared" si="4"/>
        <v/>
      </c>
      <c r="B138" t="s">
        <v>50</v>
      </c>
      <c r="C138">
        <v>0.98323738999999999</v>
      </c>
      <c r="D138">
        <v>0.70814763999999997</v>
      </c>
      <c r="E138">
        <f t="shared" si="2"/>
        <v>1.4121483236818535</v>
      </c>
      <c r="F138">
        <f t="shared" si="3"/>
        <v>1.4118476525772412</v>
      </c>
      <c r="G138">
        <v>1.7014632000000001</v>
      </c>
      <c r="H138">
        <v>1.7250429</v>
      </c>
    </row>
    <row r="139" spans="1:8" x14ac:dyDescent="0.3">
      <c r="A139" t="str">
        <f t="shared" si="4"/>
        <v/>
      </c>
      <c r="B139" t="s">
        <v>51</v>
      </c>
      <c r="C139">
        <v>0.97499818000000005</v>
      </c>
      <c r="D139">
        <v>0.69983834</v>
      </c>
      <c r="E139">
        <f t="shared" si="2"/>
        <v>1.4215731133095304</v>
      </c>
      <c r="F139">
        <f t="shared" si="3"/>
        <v>1.4247655327206585</v>
      </c>
      <c r="G139">
        <v>1.7128189</v>
      </c>
      <c r="H139">
        <v>1.7408264</v>
      </c>
    </row>
    <row r="140" spans="1:8" x14ac:dyDescent="0.3">
      <c r="A140" t="str">
        <f t="shared" si="4"/>
        <v/>
      </c>
      <c r="B140" t="s">
        <v>52</v>
      </c>
      <c r="C140" s="32" t="e">
        <v>#N/A</v>
      </c>
      <c r="D140" s="32" t="e">
        <v>#N/A</v>
      </c>
      <c r="E140" s="32" t="e">
        <v>#N/A</v>
      </c>
      <c r="F140" s="32" t="e">
        <v>#N/A</v>
      </c>
      <c r="G140" s="32"/>
      <c r="H140" s="33"/>
    </row>
    <row r="141" spans="1:8" x14ac:dyDescent="0.3">
      <c r="A141" t="str">
        <f t="shared" si="4"/>
        <v>2023</v>
      </c>
      <c r="B141" t="s">
        <v>53</v>
      </c>
      <c r="C141" s="32" t="e">
        <v>#N/A</v>
      </c>
      <c r="D141" s="32" t="e">
        <v>#N/A</v>
      </c>
      <c r="E141" s="32" t="e">
        <v>#N/A</v>
      </c>
      <c r="F141" s="32" t="e">
        <v>#N/A</v>
      </c>
      <c r="G141" s="32"/>
      <c r="H141" s="33"/>
    </row>
    <row r="142" spans="1:8" x14ac:dyDescent="0.3">
      <c r="A142" t="str">
        <f t="shared" si="4"/>
        <v/>
      </c>
      <c r="B142" t="s">
        <v>263</v>
      </c>
      <c r="C142" s="32" t="e">
        <v>#N/A</v>
      </c>
      <c r="D142" s="32" t="e">
        <v>#N/A</v>
      </c>
      <c r="E142" s="32" t="e">
        <v>#N/A</v>
      </c>
      <c r="F142" s="32" t="e">
        <v>#N/A</v>
      </c>
      <c r="G142" s="32"/>
      <c r="H142" s="33"/>
    </row>
    <row r="143" spans="1:8" x14ac:dyDescent="0.3">
      <c r="A143" t="str">
        <f t="shared" si="4"/>
        <v/>
      </c>
      <c r="B143" t="s">
        <v>264</v>
      </c>
      <c r="C143" s="32" t="e">
        <v>#N/A</v>
      </c>
      <c r="D143" s="32" t="e">
        <v>#N/A</v>
      </c>
      <c r="E143" s="32" t="e">
        <v>#N/A</v>
      </c>
      <c r="F143" s="32" t="e">
        <v>#N/A</v>
      </c>
      <c r="G143" s="32"/>
      <c r="H143" s="33"/>
    </row>
    <row r="144" spans="1:8" x14ac:dyDescent="0.3">
      <c r="A144" t="str">
        <f t="shared" si="4"/>
        <v/>
      </c>
      <c r="B144" t="s">
        <v>265</v>
      </c>
      <c r="C144" s="32" t="e">
        <v>#N/A</v>
      </c>
      <c r="D144" s="32" t="e">
        <v>#N/A</v>
      </c>
      <c r="E144" s="32" t="e">
        <v>#N/A</v>
      </c>
      <c r="F144" s="32" t="e">
        <v>#N/A</v>
      </c>
      <c r="G144" s="32"/>
      <c r="H144" s="33"/>
    </row>
    <row r="145" spans="1:8" x14ac:dyDescent="0.3">
      <c r="A145" t="str">
        <f t="shared" si="4"/>
        <v/>
      </c>
      <c r="B145" t="s">
        <v>266</v>
      </c>
      <c r="C145" s="32" t="e">
        <v>#N/A</v>
      </c>
      <c r="D145" s="32" t="e">
        <v>#N/A</v>
      </c>
      <c r="E145" s="32" t="e">
        <v>#N/A</v>
      </c>
      <c r="F145" s="32" t="e">
        <v>#N/A</v>
      </c>
      <c r="G145" s="32"/>
      <c r="H145" s="33"/>
    </row>
    <row r="146" spans="1:8" x14ac:dyDescent="0.3">
      <c r="A146" t="str">
        <f t="shared" si="4"/>
        <v/>
      </c>
      <c r="B146" t="s">
        <v>267</v>
      </c>
      <c r="C146" s="32" t="e">
        <v>#N/A</v>
      </c>
      <c r="D146" s="32" t="e">
        <v>#N/A</v>
      </c>
      <c r="E146" s="32" t="e">
        <v>#N/A</v>
      </c>
      <c r="F146" s="32" t="e">
        <v>#N/A</v>
      </c>
      <c r="G146" s="32"/>
      <c r="H146" s="3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Data1</vt:lpstr>
      <vt:lpstr>Data2</vt:lpstr>
      <vt:lpstr>Data3</vt:lpstr>
      <vt:lpstr>Data4</vt:lpstr>
      <vt:lpstr>Data5</vt:lpstr>
      <vt:lpstr>Chart1</vt:lpstr>
      <vt:lpstr>Chart2</vt:lpstr>
      <vt:lpstr>Chart3</vt:lpstr>
      <vt:lpstr>Chart4</vt:lpstr>
      <vt:lpstr>Chart5</vt:lpstr>
      <vt:lpstr>_DLX1.USE</vt:lpstr>
      <vt:lpstr>_DLX2.USE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2023-08-02T15:40:19Z</dcterms:created>
  <dcterms:modified xsi:type="dcterms:W3CDTF">2023-08-02T19:16:00Z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2023-08-02T15:40:30Z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e8bb0c4f-e5f3-40dc-8aca-911be7012221</vt:lpwstr>
  </property>
  <property fmtid="{D5CDD505-2E9C-101B-9397-08002B2CF9AE}" pid="8" name="MSIP_Label_65269c60-0483-4c57-9e8c-3779d6900235_ContentBits">
    <vt:lpwstr>0</vt:lpwstr>
  </property>
</Properties>
</file>